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4CA7F756-9465-4FB5-BEF4-69258829590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B22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J51" i="4" l="1"/>
  <c r="K51" i="4"/>
  <c r="L51" i="4"/>
  <c r="M51" i="4"/>
  <c r="N51" i="4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H59" i="4"/>
  <c r="G59" i="4"/>
  <c r="F59" i="4"/>
  <c r="E59" i="4"/>
  <c r="D59" i="4"/>
  <c r="C59" i="4"/>
  <c r="B59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4" i="4"/>
  <c r="H54" i="4"/>
  <c r="G54" i="4"/>
  <c r="F54" i="4"/>
  <c r="E54" i="4"/>
  <c r="D54" i="4"/>
  <c r="C54" i="4"/>
  <c r="B54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I51" i="4" s="1"/>
  <c r="H22" i="4"/>
  <c r="H51" i="4" s="1"/>
  <c r="G22" i="4"/>
  <c r="G51" i="4" s="1"/>
  <c r="F22" i="4"/>
  <c r="F51" i="4" s="1"/>
  <c r="E22" i="4"/>
  <c r="E51" i="4" s="1"/>
  <c r="D22" i="4"/>
  <c r="D51" i="4" s="1"/>
  <c r="C22" i="4"/>
  <c r="C51" i="4" s="1"/>
  <c r="I21" i="4"/>
  <c r="H21" i="4"/>
  <c r="G21" i="4"/>
  <c r="F21" i="4"/>
  <c r="E21" i="4"/>
  <c r="D21" i="4"/>
  <c r="C21" i="4"/>
  <c r="B21" i="4"/>
  <c r="I16" i="4"/>
  <c r="H16" i="4"/>
  <c r="G16" i="4"/>
  <c r="F16" i="4"/>
  <c r="E16" i="4"/>
  <c r="D16" i="4"/>
  <c r="C16" i="4"/>
  <c r="B16" i="4"/>
  <c r="I17" i="4"/>
  <c r="H17" i="4"/>
  <c r="G17" i="4"/>
  <c r="F17" i="4"/>
  <c r="E17" i="4"/>
  <c r="D17" i="4"/>
  <c r="C17" i="4"/>
  <c r="B17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238" i="3"/>
  <c r="H238" i="3"/>
  <c r="G238" i="3"/>
  <c r="F238" i="3"/>
  <c r="E238" i="3"/>
  <c r="D238" i="3"/>
  <c r="D240" i="3" s="1"/>
  <c r="C238" i="3"/>
  <c r="D239" i="3" s="1"/>
  <c r="B238" i="3"/>
  <c r="B240" i="3" s="1"/>
  <c r="E237" i="3"/>
  <c r="D236" i="3"/>
  <c r="I235" i="3"/>
  <c r="H235" i="3"/>
  <c r="G235" i="3"/>
  <c r="F235" i="3"/>
  <c r="F236" i="3" s="1"/>
  <c r="E235" i="3"/>
  <c r="D235" i="3"/>
  <c r="D237" i="3" s="1"/>
  <c r="C235" i="3"/>
  <c r="B235" i="3"/>
  <c r="B236" i="3" s="1"/>
  <c r="D234" i="3"/>
  <c r="C233" i="3"/>
  <c r="B233" i="3"/>
  <c r="I232" i="3"/>
  <c r="H232" i="3"/>
  <c r="H234" i="3" s="1"/>
  <c r="G232" i="3"/>
  <c r="G234" i="3" s="1"/>
  <c r="F232" i="3"/>
  <c r="E232" i="3"/>
  <c r="E233" i="3" s="1"/>
  <c r="D232" i="3"/>
  <c r="C232" i="3"/>
  <c r="B232" i="3"/>
  <c r="E231" i="3"/>
  <c r="C231" i="3"/>
  <c r="F229" i="3"/>
  <c r="E229" i="3"/>
  <c r="I228" i="3"/>
  <c r="H228" i="3"/>
  <c r="G228" i="3"/>
  <c r="F228" i="3"/>
  <c r="E228" i="3"/>
  <c r="E225" i="3" s="1"/>
  <c r="D228" i="3"/>
  <c r="C228" i="3"/>
  <c r="B228" i="3"/>
  <c r="K224" i="3"/>
  <c r="L224" i="3" s="1"/>
  <c r="M224" i="3" s="1"/>
  <c r="N224" i="3" s="1"/>
  <c r="K223" i="3"/>
  <c r="I223" i="3"/>
  <c r="H223" i="3"/>
  <c r="G223" i="3"/>
  <c r="F223" i="3"/>
  <c r="E223" i="3"/>
  <c r="D223" i="3"/>
  <c r="C223" i="3"/>
  <c r="B223" i="3"/>
  <c r="J222" i="3"/>
  <c r="G222" i="3"/>
  <c r="I221" i="3"/>
  <c r="H221" i="3"/>
  <c r="H222" i="3" s="1"/>
  <c r="H224" i="3" s="1"/>
  <c r="G221" i="3"/>
  <c r="F221" i="3"/>
  <c r="E221" i="3"/>
  <c r="E222" i="3" s="1"/>
  <c r="E224" i="3" s="1"/>
  <c r="D221" i="3"/>
  <c r="C221" i="3"/>
  <c r="B221" i="3"/>
  <c r="B222" i="3" s="1"/>
  <c r="B224" i="3" s="1"/>
  <c r="K220" i="3"/>
  <c r="L220" i="3" s="1"/>
  <c r="M220" i="3" s="1"/>
  <c r="N220" i="3" s="1"/>
  <c r="K219" i="3"/>
  <c r="L219" i="3" s="1"/>
  <c r="I219" i="3"/>
  <c r="H219" i="3"/>
  <c r="G219" i="3"/>
  <c r="F219" i="3"/>
  <c r="E219" i="3"/>
  <c r="D219" i="3"/>
  <c r="C219" i="3"/>
  <c r="B219" i="3"/>
  <c r="K218" i="3"/>
  <c r="J218" i="3"/>
  <c r="I218" i="3"/>
  <c r="I217" i="3"/>
  <c r="H217" i="3"/>
  <c r="G217" i="3"/>
  <c r="F217" i="3"/>
  <c r="E217" i="3"/>
  <c r="D217" i="3"/>
  <c r="D218" i="3" s="1"/>
  <c r="D220" i="3" s="1"/>
  <c r="C217" i="3"/>
  <c r="B217" i="3"/>
  <c r="B218" i="3" s="1"/>
  <c r="K216" i="3"/>
  <c r="C216" i="3"/>
  <c r="K215" i="3"/>
  <c r="L215" i="3" s="1"/>
  <c r="I215" i="3"/>
  <c r="H215" i="3"/>
  <c r="G215" i="3"/>
  <c r="F215" i="3"/>
  <c r="E215" i="3"/>
  <c r="D215" i="3"/>
  <c r="C215" i="3"/>
  <c r="B215" i="3"/>
  <c r="J214" i="3"/>
  <c r="D214" i="3"/>
  <c r="D216" i="3" s="1"/>
  <c r="C214" i="3"/>
  <c r="B214" i="3"/>
  <c r="B216" i="3" s="1"/>
  <c r="I213" i="3"/>
  <c r="H213" i="3"/>
  <c r="G213" i="3"/>
  <c r="F213" i="3"/>
  <c r="F214" i="3" s="1"/>
  <c r="F216" i="3" s="1"/>
  <c r="E213" i="3"/>
  <c r="E214" i="3" s="1"/>
  <c r="D213" i="3"/>
  <c r="C213" i="3"/>
  <c r="B213" i="3"/>
  <c r="E212" i="3"/>
  <c r="B212" i="3"/>
  <c r="I211" i="3"/>
  <c r="H211" i="3"/>
  <c r="G211" i="3"/>
  <c r="G240" i="3" s="1"/>
  <c r="F211" i="3"/>
  <c r="E211" i="3"/>
  <c r="D211" i="3"/>
  <c r="D212" i="3" s="1"/>
  <c r="C211" i="3"/>
  <c r="B211" i="3"/>
  <c r="B234" i="3" s="1"/>
  <c r="C208" i="3"/>
  <c r="I207" i="3"/>
  <c r="H207" i="3"/>
  <c r="G207" i="3"/>
  <c r="F207" i="3"/>
  <c r="E207" i="3"/>
  <c r="D207" i="3"/>
  <c r="C207" i="3"/>
  <c r="C209" i="3" s="1"/>
  <c r="B207" i="3"/>
  <c r="B209" i="3" s="1"/>
  <c r="I204" i="3"/>
  <c r="H204" i="3"/>
  <c r="G204" i="3"/>
  <c r="F204" i="3"/>
  <c r="F205" i="3" s="1"/>
  <c r="E204" i="3"/>
  <c r="D204" i="3"/>
  <c r="C204" i="3"/>
  <c r="B204" i="3"/>
  <c r="B206" i="3" s="1"/>
  <c r="D203" i="3"/>
  <c r="B203" i="3"/>
  <c r="I202" i="3"/>
  <c r="I201" i="3"/>
  <c r="H201" i="3"/>
  <c r="G201" i="3"/>
  <c r="F201" i="3"/>
  <c r="E201" i="3"/>
  <c r="D201" i="3"/>
  <c r="C201" i="3"/>
  <c r="C202" i="3" s="1"/>
  <c r="B201" i="3"/>
  <c r="B202" i="3" s="1"/>
  <c r="I200" i="3"/>
  <c r="J200" i="3" s="1"/>
  <c r="K200" i="3" s="1"/>
  <c r="G198" i="3"/>
  <c r="F198" i="3"/>
  <c r="I197" i="3"/>
  <c r="I198" i="3" s="1"/>
  <c r="H197" i="3"/>
  <c r="G197" i="3"/>
  <c r="G200" i="3" s="1"/>
  <c r="F197" i="3"/>
  <c r="E197" i="3"/>
  <c r="E194" i="3" s="1"/>
  <c r="D197" i="3"/>
  <c r="C197" i="3"/>
  <c r="B197" i="3"/>
  <c r="G194" i="3"/>
  <c r="C194" i="3"/>
  <c r="L193" i="3"/>
  <c r="M193" i="3" s="1"/>
  <c r="N193" i="3" s="1"/>
  <c r="K193" i="3"/>
  <c r="E193" i="3"/>
  <c r="K192" i="3"/>
  <c r="I192" i="3"/>
  <c r="H192" i="3"/>
  <c r="G192" i="3"/>
  <c r="F192" i="3"/>
  <c r="E192" i="3"/>
  <c r="D192" i="3"/>
  <c r="C192" i="3"/>
  <c r="B192" i="3"/>
  <c r="J191" i="3"/>
  <c r="H191" i="3"/>
  <c r="H193" i="3" s="1"/>
  <c r="G191" i="3"/>
  <c r="G193" i="3" s="1"/>
  <c r="F191" i="3"/>
  <c r="F193" i="3" s="1"/>
  <c r="I190" i="3"/>
  <c r="H190" i="3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K188" i="3"/>
  <c r="L188" i="3" s="1"/>
  <c r="I188" i="3"/>
  <c r="I189" i="3" s="1"/>
  <c r="H188" i="3"/>
  <c r="G188" i="3"/>
  <c r="F188" i="3"/>
  <c r="E188" i="3"/>
  <c r="D188" i="3"/>
  <c r="C188" i="3"/>
  <c r="B188" i="3"/>
  <c r="J187" i="3"/>
  <c r="H187" i="3"/>
  <c r="H189" i="3" s="1"/>
  <c r="B187" i="3"/>
  <c r="I186" i="3"/>
  <c r="I187" i="3" s="1"/>
  <c r="H186" i="3"/>
  <c r="G186" i="3"/>
  <c r="F186" i="3"/>
  <c r="E186" i="3"/>
  <c r="D186" i="3"/>
  <c r="C186" i="3"/>
  <c r="C187" i="3" s="1"/>
  <c r="B186" i="3"/>
  <c r="L185" i="3"/>
  <c r="M185" i="3" s="1"/>
  <c r="N185" i="3" s="1"/>
  <c r="K185" i="3"/>
  <c r="K184" i="3"/>
  <c r="L184" i="3" s="1"/>
  <c r="M184" i="3" s="1"/>
  <c r="N184" i="3" s="1"/>
  <c r="I184" i="3"/>
  <c r="H184" i="3"/>
  <c r="G184" i="3"/>
  <c r="F184" i="3"/>
  <c r="E184" i="3"/>
  <c r="D184" i="3"/>
  <c r="C184" i="3"/>
  <c r="B184" i="3"/>
  <c r="J183" i="3"/>
  <c r="I182" i="3"/>
  <c r="H182" i="3"/>
  <c r="G182" i="3"/>
  <c r="F182" i="3"/>
  <c r="E182" i="3"/>
  <c r="E183" i="3" s="1"/>
  <c r="D182" i="3"/>
  <c r="C182" i="3"/>
  <c r="D183" i="3" s="1"/>
  <c r="D185" i="3" s="1"/>
  <c r="B182" i="3"/>
  <c r="B183" i="3" s="1"/>
  <c r="B185" i="3" s="1"/>
  <c r="K181" i="3"/>
  <c r="L181" i="3" s="1"/>
  <c r="M181" i="3" s="1"/>
  <c r="N181" i="3" s="1"/>
  <c r="E181" i="3"/>
  <c r="K180" i="3"/>
  <c r="L180" i="3" s="1"/>
  <c r="M180" i="3" s="1"/>
  <c r="I180" i="3"/>
  <c r="H180" i="3"/>
  <c r="G180" i="3"/>
  <c r="F180" i="3"/>
  <c r="E180" i="3"/>
  <c r="D180" i="3"/>
  <c r="C180" i="3"/>
  <c r="B180" i="3"/>
  <c r="J179" i="3"/>
  <c r="F179" i="3"/>
  <c r="F181" i="3" s="1"/>
  <c r="E179" i="3"/>
  <c r="D179" i="3"/>
  <c r="D181" i="3" s="1"/>
  <c r="B179" i="3"/>
  <c r="B181" i="3" s="1"/>
  <c r="I178" i="3"/>
  <c r="H178" i="3"/>
  <c r="H179" i="3" s="1"/>
  <c r="H181" i="3" s="1"/>
  <c r="G178" i="3"/>
  <c r="F178" i="3"/>
  <c r="E178" i="3"/>
  <c r="D178" i="3"/>
  <c r="C178" i="3"/>
  <c r="B178" i="3"/>
  <c r="I176" i="3"/>
  <c r="I199" i="3" s="1"/>
  <c r="H176" i="3"/>
  <c r="G176" i="3"/>
  <c r="G209" i="3" s="1"/>
  <c r="F176" i="3"/>
  <c r="F199" i="3" s="1"/>
  <c r="E176" i="3"/>
  <c r="E203" i="3" s="1"/>
  <c r="D176" i="3"/>
  <c r="C176" i="3"/>
  <c r="B176" i="3"/>
  <c r="B177" i="3" s="1"/>
  <c r="E173" i="3"/>
  <c r="I172" i="3"/>
  <c r="H172" i="3"/>
  <c r="G172" i="3"/>
  <c r="F172" i="3"/>
  <c r="G173" i="3" s="1"/>
  <c r="E172" i="3"/>
  <c r="D172" i="3"/>
  <c r="D174" i="3" s="1"/>
  <c r="C172" i="3"/>
  <c r="C174" i="3" s="1"/>
  <c r="B172" i="3"/>
  <c r="I169" i="3"/>
  <c r="H169" i="3"/>
  <c r="G169" i="3"/>
  <c r="F169" i="3"/>
  <c r="E169" i="3"/>
  <c r="D169" i="3"/>
  <c r="C169" i="3"/>
  <c r="D170" i="3" s="1"/>
  <c r="B169" i="3"/>
  <c r="F168" i="3"/>
  <c r="I166" i="3"/>
  <c r="I168" i="3" s="1"/>
  <c r="H166" i="3"/>
  <c r="G166" i="3"/>
  <c r="G167" i="3" s="1"/>
  <c r="F166" i="3"/>
  <c r="E166" i="3"/>
  <c r="E168" i="3" s="1"/>
  <c r="D166" i="3"/>
  <c r="D167" i="3" s="1"/>
  <c r="C166" i="3"/>
  <c r="B166" i="3"/>
  <c r="C165" i="3"/>
  <c r="H164" i="3"/>
  <c r="B164" i="3"/>
  <c r="I163" i="3"/>
  <c r="G163" i="3"/>
  <c r="I162" i="3"/>
  <c r="I165" i="3" s="1"/>
  <c r="J165" i="3" s="1"/>
  <c r="H162" i="3"/>
  <c r="H163" i="3" s="1"/>
  <c r="G162" i="3"/>
  <c r="G159" i="3" s="1"/>
  <c r="F162" i="3"/>
  <c r="E162" i="3"/>
  <c r="E164" i="3" s="1"/>
  <c r="D162" i="3"/>
  <c r="C162" i="3"/>
  <c r="B162" i="3"/>
  <c r="B163" i="3" s="1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I157" i="3"/>
  <c r="H157" i="3"/>
  <c r="G157" i="3"/>
  <c r="F157" i="3"/>
  <c r="E157" i="3"/>
  <c r="D157" i="3"/>
  <c r="C157" i="3"/>
  <c r="B157" i="3"/>
  <c r="J156" i="3"/>
  <c r="H156" i="3"/>
  <c r="H158" i="3" s="1"/>
  <c r="B156" i="3"/>
  <c r="B158" i="3" s="1"/>
  <c r="I155" i="3"/>
  <c r="I156" i="3" s="1"/>
  <c r="I158" i="3" s="1"/>
  <c r="H155" i="3"/>
  <c r="G155" i="3"/>
  <c r="G156" i="3" s="1"/>
  <c r="G158" i="3" s="1"/>
  <c r="F155" i="3"/>
  <c r="E155" i="3"/>
  <c r="D155" i="3"/>
  <c r="D156" i="3" s="1"/>
  <c r="C155" i="3"/>
  <c r="B155" i="3"/>
  <c r="L154" i="3"/>
  <c r="M154" i="3" s="1"/>
  <c r="N154" i="3" s="1"/>
  <c r="K154" i="3"/>
  <c r="K153" i="3"/>
  <c r="I153" i="3"/>
  <c r="H153" i="3"/>
  <c r="G153" i="3"/>
  <c r="F153" i="3"/>
  <c r="E153" i="3"/>
  <c r="D153" i="3"/>
  <c r="C153" i="3"/>
  <c r="B153" i="3"/>
  <c r="J152" i="3"/>
  <c r="C152" i="3"/>
  <c r="C154" i="3" s="1"/>
  <c r="I151" i="3"/>
  <c r="H151" i="3"/>
  <c r="G151" i="3"/>
  <c r="F151" i="3"/>
  <c r="E151" i="3"/>
  <c r="E152" i="3" s="1"/>
  <c r="E154" i="3" s="1"/>
  <c r="D151" i="3"/>
  <c r="C151" i="3"/>
  <c r="D152" i="3" s="1"/>
  <c r="D154" i="3" s="1"/>
  <c r="B151" i="3"/>
  <c r="B152" i="3" s="1"/>
  <c r="B154" i="3" s="1"/>
  <c r="L150" i="3"/>
  <c r="M150" i="3" s="1"/>
  <c r="N150" i="3" s="1"/>
  <c r="K150" i="3"/>
  <c r="K149" i="3"/>
  <c r="L149" i="3" s="1"/>
  <c r="M149" i="3" s="1"/>
  <c r="I149" i="3"/>
  <c r="H149" i="3"/>
  <c r="G149" i="3"/>
  <c r="F149" i="3"/>
  <c r="E149" i="3"/>
  <c r="D149" i="3"/>
  <c r="C149" i="3"/>
  <c r="B149" i="3"/>
  <c r="L148" i="3"/>
  <c r="J148" i="3"/>
  <c r="I147" i="3"/>
  <c r="H147" i="3"/>
  <c r="G147" i="3"/>
  <c r="G148" i="3" s="1"/>
  <c r="F147" i="3"/>
  <c r="E147" i="3"/>
  <c r="D147" i="3"/>
  <c r="C147" i="3"/>
  <c r="D148" i="3" s="1"/>
  <c r="D150" i="3" s="1"/>
  <c r="B147" i="3"/>
  <c r="B148" i="3" s="1"/>
  <c r="B150" i="3" s="1"/>
  <c r="H146" i="3"/>
  <c r="G146" i="3"/>
  <c r="F146" i="3"/>
  <c r="I145" i="3"/>
  <c r="H145" i="3"/>
  <c r="G145" i="3"/>
  <c r="G168" i="3" s="1"/>
  <c r="F145" i="3"/>
  <c r="E145" i="3"/>
  <c r="D145" i="3"/>
  <c r="C145" i="3"/>
  <c r="B145" i="3"/>
  <c r="B146" i="3" s="1"/>
  <c r="F143" i="3"/>
  <c r="E142" i="3"/>
  <c r="I141" i="3"/>
  <c r="H141" i="3"/>
  <c r="G141" i="3"/>
  <c r="F141" i="3"/>
  <c r="E141" i="3"/>
  <c r="E143" i="3" s="1"/>
  <c r="D141" i="3"/>
  <c r="C141" i="3"/>
  <c r="B141" i="3"/>
  <c r="B139" i="3"/>
  <c r="I138" i="3"/>
  <c r="H138" i="3"/>
  <c r="G138" i="3"/>
  <c r="F138" i="3"/>
  <c r="E138" i="3"/>
  <c r="E139" i="3" s="1"/>
  <c r="D138" i="3"/>
  <c r="C138" i="3"/>
  <c r="B138" i="3"/>
  <c r="I135" i="3"/>
  <c r="H135" i="3"/>
  <c r="G135" i="3"/>
  <c r="G136" i="3" s="1"/>
  <c r="F135" i="3"/>
  <c r="E135" i="3"/>
  <c r="E137" i="3" s="1"/>
  <c r="D135" i="3"/>
  <c r="C135" i="3"/>
  <c r="B135" i="3"/>
  <c r="I131" i="3"/>
  <c r="H131" i="3"/>
  <c r="G131" i="3"/>
  <c r="G134" i="3" s="1"/>
  <c r="F131" i="3"/>
  <c r="F134" i="3" s="1"/>
  <c r="E131" i="3"/>
  <c r="E133" i="3" s="1"/>
  <c r="D131" i="3"/>
  <c r="C131" i="3"/>
  <c r="B131" i="3"/>
  <c r="E128" i="3"/>
  <c r="E130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5" i="3"/>
  <c r="I127" i="3" s="1"/>
  <c r="I124" i="3"/>
  <c r="H124" i="3"/>
  <c r="G124" i="3"/>
  <c r="F124" i="3"/>
  <c r="E124" i="3"/>
  <c r="D124" i="3"/>
  <c r="D125" i="3" s="1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D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J117" i="3"/>
  <c r="D117" i="3"/>
  <c r="D119" i="3" s="1"/>
  <c r="I116" i="3"/>
  <c r="H116" i="3"/>
  <c r="G116" i="3"/>
  <c r="F116" i="3"/>
  <c r="F117" i="3" s="1"/>
  <c r="F119" i="3" s="1"/>
  <c r="E116" i="3"/>
  <c r="E117" i="3" s="1"/>
  <c r="E119" i="3" s="1"/>
  <c r="D116" i="3"/>
  <c r="C116" i="3"/>
  <c r="C117" i="3" s="1"/>
  <c r="C119" i="3" s="1"/>
  <c r="B116" i="3"/>
  <c r="B117" i="3" s="1"/>
  <c r="B119" i="3" s="1"/>
  <c r="I114" i="3"/>
  <c r="H114" i="3"/>
  <c r="G114" i="3"/>
  <c r="F114" i="3"/>
  <c r="E114" i="3"/>
  <c r="D114" i="3"/>
  <c r="C114" i="3"/>
  <c r="B114" i="3"/>
  <c r="B115" i="3" s="1"/>
  <c r="H112" i="3"/>
  <c r="F112" i="3"/>
  <c r="I110" i="3"/>
  <c r="I111" i="3" s="1"/>
  <c r="H110" i="3"/>
  <c r="H111" i="3" s="1"/>
  <c r="G110" i="3"/>
  <c r="G111" i="3" s="1"/>
  <c r="F110" i="3"/>
  <c r="F111" i="3" s="1"/>
  <c r="E110" i="3"/>
  <c r="D110" i="3"/>
  <c r="C110" i="3"/>
  <c r="B110" i="3"/>
  <c r="G109" i="3"/>
  <c r="F108" i="3"/>
  <c r="E108" i="3"/>
  <c r="D108" i="3"/>
  <c r="B108" i="3"/>
  <c r="I107" i="3"/>
  <c r="H107" i="3"/>
  <c r="H108" i="3" s="1"/>
  <c r="G107" i="3"/>
  <c r="G108" i="3" s="1"/>
  <c r="F107" i="3"/>
  <c r="E107" i="3"/>
  <c r="D107" i="3"/>
  <c r="C107" i="3"/>
  <c r="B107" i="3"/>
  <c r="D106" i="3"/>
  <c r="D105" i="3"/>
  <c r="C105" i="3"/>
  <c r="I104" i="3"/>
  <c r="H104" i="3"/>
  <c r="G104" i="3"/>
  <c r="G105" i="3" s="1"/>
  <c r="F104" i="3"/>
  <c r="E104" i="3"/>
  <c r="E106" i="3" s="1"/>
  <c r="D104" i="3"/>
  <c r="C104" i="3"/>
  <c r="C97" i="3" s="1"/>
  <c r="B104" i="3"/>
  <c r="C103" i="3"/>
  <c r="G101" i="3"/>
  <c r="I100" i="3"/>
  <c r="H100" i="3"/>
  <c r="G100" i="3"/>
  <c r="F100" i="3"/>
  <c r="E100" i="3"/>
  <c r="E102" i="3" s="1"/>
  <c r="D100" i="3"/>
  <c r="C100" i="3"/>
  <c r="C101" i="3" s="1"/>
  <c r="B100" i="3"/>
  <c r="B101" i="3" s="1"/>
  <c r="E97" i="3"/>
  <c r="E99" i="3" s="1"/>
  <c r="K96" i="3"/>
  <c r="L96" i="3" s="1"/>
  <c r="M96" i="3" s="1"/>
  <c r="N96" i="3" s="1"/>
  <c r="K95" i="3"/>
  <c r="I95" i="3"/>
  <c r="I96" i="3" s="1"/>
  <c r="H95" i="3"/>
  <c r="G95" i="3"/>
  <c r="F95" i="3"/>
  <c r="E95" i="3"/>
  <c r="D95" i="3"/>
  <c r="C95" i="3"/>
  <c r="B95" i="3"/>
  <c r="J94" i="3"/>
  <c r="J93" i="3" s="1"/>
  <c r="I94" i="3"/>
  <c r="B94" i="3"/>
  <c r="B96" i="3" s="1"/>
  <c r="I93" i="3"/>
  <c r="H93" i="3"/>
  <c r="G93" i="3"/>
  <c r="F93" i="3"/>
  <c r="E93" i="3"/>
  <c r="D93" i="3"/>
  <c r="D94" i="3" s="1"/>
  <c r="D96" i="3" s="1"/>
  <c r="C93" i="3"/>
  <c r="B93" i="3"/>
  <c r="L92" i="3"/>
  <c r="M92" i="3" s="1"/>
  <c r="N92" i="3" s="1"/>
  <c r="K92" i="3"/>
  <c r="K91" i="3"/>
  <c r="L91" i="3" s="1"/>
  <c r="M91" i="3" s="1"/>
  <c r="N91" i="3" s="1"/>
  <c r="N90" i="3" s="1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E90" i="3" s="1"/>
  <c r="D89" i="3"/>
  <c r="C89" i="3"/>
  <c r="D90" i="3" s="1"/>
  <c r="B89" i="3"/>
  <c r="B90" i="3" s="1"/>
  <c r="L88" i="3"/>
  <c r="M88" i="3" s="1"/>
  <c r="N88" i="3" s="1"/>
  <c r="K88" i="3"/>
  <c r="K87" i="3"/>
  <c r="L87" i="3" s="1"/>
  <c r="M87" i="3" s="1"/>
  <c r="I87" i="3"/>
  <c r="H87" i="3"/>
  <c r="G87" i="3"/>
  <c r="F87" i="3"/>
  <c r="E87" i="3"/>
  <c r="D87" i="3"/>
  <c r="C87" i="3"/>
  <c r="B87" i="3"/>
  <c r="J86" i="3"/>
  <c r="F86" i="3"/>
  <c r="F88" i="3" s="1"/>
  <c r="B86" i="3"/>
  <c r="I85" i="3"/>
  <c r="H85" i="3"/>
  <c r="G85" i="3"/>
  <c r="G86" i="3" s="1"/>
  <c r="G88" i="3" s="1"/>
  <c r="F85" i="3"/>
  <c r="E85" i="3"/>
  <c r="D85" i="3"/>
  <c r="E86" i="3" s="1"/>
  <c r="E88" i="3" s="1"/>
  <c r="C85" i="3"/>
  <c r="C86" i="3" s="1"/>
  <c r="B85" i="3"/>
  <c r="I83" i="3"/>
  <c r="I112" i="3" s="1"/>
  <c r="J112" i="3" s="1"/>
  <c r="H83" i="3"/>
  <c r="G83" i="3"/>
  <c r="F83" i="3"/>
  <c r="E83" i="3"/>
  <c r="D83" i="3"/>
  <c r="C83" i="3"/>
  <c r="B83" i="3"/>
  <c r="B84" i="3" s="1"/>
  <c r="H81" i="3"/>
  <c r="F81" i="3"/>
  <c r="I79" i="3"/>
  <c r="I80" i="3" s="1"/>
  <c r="H79" i="3"/>
  <c r="G79" i="3"/>
  <c r="G80" i="3" s="1"/>
  <c r="F79" i="3"/>
  <c r="E79" i="3"/>
  <c r="D79" i="3"/>
  <c r="C79" i="3"/>
  <c r="B79" i="3"/>
  <c r="F77" i="3"/>
  <c r="D77" i="3"/>
  <c r="B77" i="3"/>
  <c r="I76" i="3"/>
  <c r="I77" i="3" s="1"/>
  <c r="H76" i="3"/>
  <c r="G76" i="3"/>
  <c r="G77" i="3" s="1"/>
  <c r="F76" i="3"/>
  <c r="E76" i="3"/>
  <c r="D76" i="3"/>
  <c r="C76" i="3"/>
  <c r="B76" i="3"/>
  <c r="I73" i="3"/>
  <c r="I66" i="3" s="1"/>
  <c r="H73" i="3"/>
  <c r="I74" i="3" s="1"/>
  <c r="G73" i="3"/>
  <c r="F73" i="3"/>
  <c r="F75" i="3" s="1"/>
  <c r="E73" i="3"/>
  <c r="D73" i="3"/>
  <c r="C73" i="3"/>
  <c r="D74" i="3" s="1"/>
  <c r="B73" i="3"/>
  <c r="H71" i="3"/>
  <c r="B71" i="3"/>
  <c r="I69" i="3"/>
  <c r="H69" i="3"/>
  <c r="I70" i="3" s="1"/>
  <c r="G69" i="3"/>
  <c r="F69" i="3"/>
  <c r="E69" i="3"/>
  <c r="E72" i="3" s="1"/>
  <c r="D69" i="3"/>
  <c r="D71" i="3" s="1"/>
  <c r="C69" i="3"/>
  <c r="B69" i="3"/>
  <c r="K65" i="3"/>
  <c r="L65" i="3" s="1"/>
  <c r="M65" i="3" s="1"/>
  <c r="N65" i="3" s="1"/>
  <c r="L64" i="3"/>
  <c r="K64" i="3"/>
  <c r="I64" i="3"/>
  <c r="H64" i="3"/>
  <c r="G64" i="3"/>
  <c r="F64" i="3"/>
  <c r="E64" i="3"/>
  <c r="D64" i="3"/>
  <c r="C64" i="3"/>
  <c r="B64" i="3"/>
  <c r="J63" i="3"/>
  <c r="J62" i="3" s="1"/>
  <c r="I62" i="3"/>
  <c r="H62" i="3"/>
  <c r="G62" i="3"/>
  <c r="F62" i="3"/>
  <c r="E62" i="3"/>
  <c r="D62" i="3"/>
  <c r="C62" i="3"/>
  <c r="B62" i="3"/>
  <c r="B63" i="3" s="1"/>
  <c r="B65" i="3" s="1"/>
  <c r="K61" i="3"/>
  <c r="L61" i="3" s="1"/>
  <c r="L60" i="3"/>
  <c r="M60" i="3" s="1"/>
  <c r="N60" i="3" s="1"/>
  <c r="K60" i="3"/>
  <c r="I60" i="3"/>
  <c r="H60" i="3"/>
  <c r="G60" i="3"/>
  <c r="F60" i="3"/>
  <c r="E60" i="3"/>
  <c r="D60" i="3"/>
  <c r="C60" i="3"/>
  <c r="B60" i="3"/>
  <c r="J59" i="3"/>
  <c r="D59" i="3"/>
  <c r="B59" i="3"/>
  <c r="B61" i="3" s="1"/>
  <c r="I58" i="3"/>
  <c r="H58" i="3"/>
  <c r="G58" i="3"/>
  <c r="G59" i="3" s="1"/>
  <c r="G61" i="3" s="1"/>
  <c r="F58" i="3"/>
  <c r="E58" i="3"/>
  <c r="E59" i="3" s="1"/>
  <c r="D58" i="3"/>
  <c r="C58" i="3"/>
  <c r="B58" i="3"/>
  <c r="K57" i="3"/>
  <c r="L57" i="3" s="1"/>
  <c r="M57" i="3" s="1"/>
  <c r="N57" i="3" s="1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H55" i="3" s="1"/>
  <c r="H57" i="3" s="1"/>
  <c r="G54" i="3"/>
  <c r="F54" i="3"/>
  <c r="F55" i="3" s="1"/>
  <c r="E54" i="3"/>
  <c r="D54" i="3"/>
  <c r="E55" i="3" s="1"/>
  <c r="C54" i="3"/>
  <c r="B54" i="3"/>
  <c r="B55" i="3" s="1"/>
  <c r="B57" i="3" s="1"/>
  <c r="H53" i="3"/>
  <c r="I52" i="3"/>
  <c r="H52" i="3"/>
  <c r="H78" i="3" s="1"/>
  <c r="G52" i="3"/>
  <c r="F52" i="3"/>
  <c r="E52" i="3"/>
  <c r="E53" i="3" s="1"/>
  <c r="D52" i="3"/>
  <c r="D75" i="3" s="1"/>
  <c r="C52" i="3"/>
  <c r="B52" i="3"/>
  <c r="B53" i="3" s="1"/>
  <c r="I48" i="3"/>
  <c r="H48" i="3"/>
  <c r="G48" i="3"/>
  <c r="F48" i="3"/>
  <c r="E48" i="3"/>
  <c r="E49" i="3" s="1"/>
  <c r="D48" i="3"/>
  <c r="D17" i="3" s="1"/>
  <c r="C48" i="3"/>
  <c r="B48" i="3"/>
  <c r="B49" i="3" s="1"/>
  <c r="I45" i="3"/>
  <c r="H45" i="3"/>
  <c r="G45" i="3"/>
  <c r="G46" i="3" s="1"/>
  <c r="F45" i="3"/>
  <c r="E45" i="3"/>
  <c r="D45" i="3"/>
  <c r="C45" i="3"/>
  <c r="C14" i="3" s="1"/>
  <c r="B45" i="3"/>
  <c r="E43" i="3"/>
  <c r="C43" i="3"/>
  <c r="I42" i="3"/>
  <c r="I35" i="3" s="1"/>
  <c r="H42" i="3"/>
  <c r="G42" i="3"/>
  <c r="G43" i="3" s="1"/>
  <c r="F42" i="3"/>
  <c r="E42" i="3"/>
  <c r="D42" i="3"/>
  <c r="C42" i="3"/>
  <c r="B42" i="3"/>
  <c r="K41" i="3"/>
  <c r="E39" i="3"/>
  <c r="I38" i="3"/>
  <c r="I41" i="3" s="1"/>
  <c r="J41" i="3" s="1"/>
  <c r="H38" i="3"/>
  <c r="I39" i="3" s="1"/>
  <c r="G38" i="3"/>
  <c r="F38" i="3"/>
  <c r="E38" i="3"/>
  <c r="D38" i="3"/>
  <c r="C38" i="3"/>
  <c r="C39" i="3" s="1"/>
  <c r="B38" i="3"/>
  <c r="E35" i="3"/>
  <c r="K34" i="3"/>
  <c r="L34" i="3" s="1"/>
  <c r="M34" i="3" s="1"/>
  <c r="N34" i="3" s="1"/>
  <c r="K33" i="3"/>
  <c r="K32" i="3" s="1"/>
  <c r="I33" i="3"/>
  <c r="H33" i="3"/>
  <c r="G33" i="3"/>
  <c r="F33" i="3"/>
  <c r="E33" i="3"/>
  <c r="D33" i="3"/>
  <c r="C33" i="3"/>
  <c r="B33" i="3"/>
  <c r="J32" i="3"/>
  <c r="I31" i="3"/>
  <c r="J31" i="3" s="1"/>
  <c r="H31" i="3"/>
  <c r="G31" i="3"/>
  <c r="F31" i="3"/>
  <c r="E31" i="3"/>
  <c r="E32" i="3" s="1"/>
  <c r="E34" i="3" s="1"/>
  <c r="D31" i="3"/>
  <c r="C31" i="3"/>
  <c r="C32" i="3" s="1"/>
  <c r="C34" i="3" s="1"/>
  <c r="B31" i="3"/>
  <c r="B32" i="3" s="1"/>
  <c r="B34" i="3" s="1"/>
  <c r="M30" i="3"/>
  <c r="N30" i="3" s="1"/>
  <c r="L30" i="3"/>
  <c r="K30" i="3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I28" i="3" s="1"/>
  <c r="H27" i="3"/>
  <c r="G27" i="3"/>
  <c r="G28" i="3" s="1"/>
  <c r="F27" i="3"/>
  <c r="E27" i="3"/>
  <c r="D27" i="3"/>
  <c r="C27" i="3"/>
  <c r="B27" i="3"/>
  <c r="B28" i="3" s="1"/>
  <c r="L26" i="3"/>
  <c r="M26" i="3" s="1"/>
  <c r="N26" i="3" s="1"/>
  <c r="K26" i="3"/>
  <c r="K25" i="3"/>
  <c r="I25" i="3"/>
  <c r="H25" i="3"/>
  <c r="G25" i="3"/>
  <c r="F25" i="3"/>
  <c r="E25" i="3"/>
  <c r="D25" i="3"/>
  <c r="C25" i="3"/>
  <c r="B25" i="3"/>
  <c r="J24" i="3"/>
  <c r="J23" i="3" s="1"/>
  <c r="B24" i="3"/>
  <c r="B26" i="3" s="1"/>
  <c r="I23" i="3"/>
  <c r="H23" i="3"/>
  <c r="G23" i="3"/>
  <c r="F23" i="3"/>
  <c r="F24" i="3" s="1"/>
  <c r="F26" i="3" s="1"/>
  <c r="E23" i="3"/>
  <c r="D23" i="3"/>
  <c r="C23" i="3"/>
  <c r="B23" i="3"/>
  <c r="I21" i="3"/>
  <c r="I50" i="3" s="1"/>
  <c r="J50" i="3" s="1"/>
  <c r="H21" i="3"/>
  <c r="G21" i="3"/>
  <c r="G22" i="3" s="1"/>
  <c r="F21" i="3"/>
  <c r="E21" i="3"/>
  <c r="D21" i="3"/>
  <c r="D47" i="3" s="1"/>
  <c r="C21" i="3"/>
  <c r="B21" i="3"/>
  <c r="B50" i="3" s="1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58" i="4"/>
  <c r="H31" i="4"/>
  <c r="I58" i="4"/>
  <c r="I64" i="4"/>
  <c r="I7" i="4"/>
  <c r="I11" i="4" s="1"/>
  <c r="I14" i="4" s="1"/>
  <c r="B49" i="4"/>
  <c r="I31" i="4"/>
  <c r="I43" i="4"/>
  <c r="H64" i="4"/>
  <c r="C43" i="4"/>
  <c r="C49" i="4"/>
  <c r="C53" i="4" s="1"/>
  <c r="C55" i="4" s="1"/>
  <c r="C66" i="4" s="1"/>
  <c r="C68" i="4" s="1"/>
  <c r="C69" i="4" s="1"/>
  <c r="D7" i="4"/>
  <c r="D11" i="4" s="1"/>
  <c r="D14" i="4" s="1"/>
  <c r="D31" i="4"/>
  <c r="D49" i="4"/>
  <c r="D53" i="4" s="1"/>
  <c r="D55" i="4" s="1"/>
  <c r="D58" i="4"/>
  <c r="D64" i="4"/>
  <c r="E7" i="4"/>
  <c r="E11" i="4" s="1"/>
  <c r="E14" i="4" s="1"/>
  <c r="E31" i="4"/>
  <c r="E49" i="4"/>
  <c r="E58" i="4"/>
  <c r="E64" i="4"/>
  <c r="F7" i="4"/>
  <c r="F11" i="4" s="1"/>
  <c r="F14" i="4" s="1"/>
  <c r="F31" i="4"/>
  <c r="F44" i="4" s="1"/>
  <c r="F58" i="4"/>
  <c r="F64" i="4"/>
  <c r="G7" i="4"/>
  <c r="G11" i="4" s="1"/>
  <c r="G14" i="4" s="1"/>
  <c r="G31" i="4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44" i="4" s="1"/>
  <c r="B24" i="4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24" i="4"/>
  <c r="C58" i="4"/>
  <c r="C64" i="4"/>
  <c r="I49" i="4"/>
  <c r="I53" i="4" s="1"/>
  <c r="I55" i="4" s="1"/>
  <c r="I66" i="4" s="1"/>
  <c r="I68" i="4" s="1"/>
  <c r="I69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44" i="4" l="1"/>
  <c r="D66" i="4"/>
  <c r="D68" i="4" s="1"/>
  <c r="D69" i="4" s="1"/>
  <c r="I13" i="4"/>
  <c r="C44" i="4"/>
  <c r="D44" i="4"/>
  <c r="G13" i="4"/>
  <c r="B53" i="4"/>
  <c r="B55" i="4" s="1"/>
  <c r="B66" i="4" s="1"/>
  <c r="B68" i="4" s="1"/>
  <c r="B69" i="4" s="1"/>
  <c r="D13" i="4"/>
  <c r="G53" i="4"/>
  <c r="G55" i="4" s="1"/>
  <c r="G66" i="4" s="1"/>
  <c r="G68" i="4" s="1"/>
  <c r="G69" i="4" s="1"/>
  <c r="F53" i="4"/>
  <c r="F55" i="4" s="1"/>
  <c r="F66" i="4" s="1"/>
  <c r="F68" i="4" s="1"/>
  <c r="F69" i="4" s="1"/>
  <c r="H53" i="4"/>
  <c r="H55" i="4" s="1"/>
  <c r="H66" i="4" s="1"/>
  <c r="H68" i="4" s="1"/>
  <c r="H69" i="4" s="1"/>
  <c r="C13" i="4"/>
  <c r="E13" i="4"/>
  <c r="E53" i="4"/>
  <c r="E55" i="4" s="1"/>
  <c r="E66" i="4" s="1"/>
  <c r="E68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<sst xmlns="http://schemas.openxmlformats.org/spreadsheetml/2006/main" count="350" uniqueCount="217">
  <si>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</si>
  <si>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</si>
  <si>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</si>
  <si>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</si>
  <si>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</si>
  <si>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</si>
  <si>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</si>
  <si>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</si>
  <si>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</si>
  <si>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</si>
  <si>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</si>
  <si>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</si>
  <si>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</si>
  <si>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</si>
  <si>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</si>
  <si>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</si>
  <si>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</si>
  <si>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</si>
  <si>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</si>
  <si>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</si>
  <si>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</si>
  <si>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</si>
  <si>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</si>
  <si>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</si>
  <si>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</si>
  <si>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</si>
  <si>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</si>
  <si>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</si>
  <si>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</si>
  <si>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</si>
  <si>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</si>
  <si>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</si>
  <si>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</si>
  <si>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</si>
  <si>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</si>
  <si>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</si>
  <si>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</si>
  <si>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</si>
  <si>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</si>
  <si>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</si>
  <si>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</si>
  <si>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</si>
  <si>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</si>
  <si>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</si>
  <si>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</si>
  <si>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</si>
  <si>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</si>
  <si>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</si>
  <si>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</si>
  <si>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</si>
  <si>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</si>
  <si>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</si>
  <si>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</si>
  <si>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</si>
  <si>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</si>
  <si>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</si>
  <si>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</si>
  <si>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</si>
  <si>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</si>
  <si>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</si>
  <si>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</si>
  <si>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</si>
  <si>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</si>
  <si>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</si>
  <si>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</si>
  <si>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</si>
  <si>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</si>
  <si>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</si>
  <si>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</si>
  <si>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</si>
  <si>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</si>
  <si>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</si>
  <si>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</si>
  <si>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</si>
  <si>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</si>
  <si>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</si>
  <si>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</si>
  <si>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</si>
  <si>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</si>
  <si>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</si>
  <si>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</si>
  <si>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</si>
  <si>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</si>
  <si>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</si>
  <si>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</si>
  <si>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</si>
  <si>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</si>
  <si>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</si>
  <si>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</si>
  <si>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</si>
  <si>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</si>
  <si>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</si>
  <si>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</si>
  <si>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</si>
  <si>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</si>
  <si>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</si>
  <si>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</si>
  <si>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</si>
  <si>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</si>
  <si>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</si>
  <si>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</si>
  <si>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</si>
  <si>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</si>
  <si>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</si>
  <si>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</si>
  <si>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</si>
  <si>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</si>
  <si>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</si>
  <si>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</si>
  <si>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</si>
  <si>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</si>
  <si>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</si>
  <si>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</si>
  <si>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</si>
  <si>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</si>
  <si>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</si>
  <si>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</si>
  <si>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</si>
  <si>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</si>
  <si>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</si>
  <si>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</si>
  <si>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</si>
  <si>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</si>
  <si>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</si>
  <si>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</si>
  <si>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</si>
  <si>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</si>
  <si>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</si>
  <si>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</si>
  <si>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</si>
  <si>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</si>
  <si>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</si>
  <si>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</si>
  <si>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</si>
  <si>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</si>
  <si>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</si>
  <si>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</si>
  <si>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</si>
  <si>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</si>
  <si>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</si>
  <si>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</si>
  <si>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</si>
  <si>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</si>
  <si>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</si>
  <si>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</si>
  <si>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</si>
  <si>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</si>
  <si>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</si>
  <si>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</si>
  <si>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</si>
  <si>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</si>
  <si>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</si>
  <si>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</si>
  <si>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</si>
  <si>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</si>
  <si>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</si>
  <si>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</si>
  <si>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</si>
  <si>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</si>
  <si>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</si>
  <si>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</si>
  <si>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</si>
  <si>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</si>
  <si>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</si>
  <si>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</si>
  <si>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</si>
  <si>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</si>
  <si>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</si>
  <si>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</si>
  <si>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</si>
  <si>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</si>
  <si>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</si>
  <si>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</si>
  <si>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</si>
  <si>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</si>
  <si>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</si>
  <si>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</si>
  <si>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</si>
  <si>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</si>
  <si>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</si>
  <si>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</si>
  <si>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</si>
  <si>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</si>
  <si>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</si>
  <si>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</si>
  <si>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</si>
  <si>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</si>
  <si>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</si>
  <si>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</si>
  <si>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</si>
  <si>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</si>
  <si>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</si>
  <si>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</si>
  <si>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</si>
  <si>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</si>
  <si>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</si>
  <si>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</si>
  <si>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</si>
  <si>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</si>
  <si>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</si>
  <si>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</si>
  <si>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</si>
  <si>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</si>
  <si>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</si>
  <si>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</si>
  <si>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</si>
  <si>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</si>
  <si>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</si>
  <si>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</si>
  <si>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Should be H23 - I 23, follow the same for the previous years as well</t>
  </si>
  <si>
    <t>Link from segmental forecast sheet</t>
  </si>
  <si>
    <t>Historicals sheet row 76 - NOPAT -D&amp;A - Change in WC</t>
  </si>
  <si>
    <t>NOPAT + D&amp;A + Change in WC + Other operating activities from above rows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</si>
  <si>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</si>
  <si>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</si>
  <si>
    <t>Rows 52+56+57</t>
  </si>
  <si>
    <t>NOPAT + D&amp;A + Change in WC + Capex - Cash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</si>
</sst>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OneDrive%20-%20Solent%20University/Desktop/Quill%20Capital%20Finance%20Tasks/1694602460_Task%209%20-%20Building%20Operational%20Forecast%20Model%20c_Feedback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OneDrive%20-%20Solent%20University\Desktop\Quill%20Capital%20Finance%20Tasks\1694602481_Task%2010%20-%20Linking%20Balance%20sheet.xlsx" TargetMode="External"/><Relationship Id="rId1" Type="http://schemas.openxmlformats.org/officeDocument/2006/relationships/externalLinkPath" Target="/Users/Dell/OneDrive%20-%20Solent%20University/Desktop/Quill%20Capital%20Finance%20Tasks/1694602481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0</v>
          </cell>
          <cell r="E54">
            <v>0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0</v>
          </cell>
          <cell r="E55">
            <v>0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0</v>
          </cell>
          <cell r="E56">
            <v>0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0</v>
          </cell>
          <cell r="E57">
            <v>0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68">
          <cell r="B68">
            <v>191</v>
          </cell>
          <cell r="C68">
            <v>236</v>
          </cell>
          <cell r="D68">
            <v>215</v>
          </cell>
          <cell r="E68">
            <v>218</v>
          </cell>
          <cell r="F68">
            <v>325</v>
          </cell>
          <cell r="G68">
            <v>429</v>
          </cell>
          <cell r="H68">
            <v>611</v>
          </cell>
          <cell r="I68">
            <v>638</v>
          </cell>
        </row>
        <row r="69">
          <cell r="B69">
            <v>43</v>
          </cell>
          <cell r="C69">
            <v>13</v>
          </cell>
          <cell r="D69">
            <v>10</v>
          </cell>
          <cell r="E69">
            <v>27</v>
          </cell>
          <cell r="F69">
            <v>15</v>
          </cell>
          <cell r="G69">
            <v>398</v>
          </cell>
          <cell r="H69">
            <v>53</v>
          </cell>
          <cell r="I69">
            <v>123</v>
          </cell>
        </row>
        <row r="70">
          <cell r="B70">
            <v>424</v>
          </cell>
          <cell r="C70">
            <v>98</v>
          </cell>
          <cell r="D70">
            <v>-117</v>
          </cell>
          <cell r="E70">
            <v>-99</v>
          </cell>
          <cell r="F70">
            <v>233</v>
          </cell>
          <cell r="G70">
            <v>23</v>
          </cell>
          <cell r="H70">
            <v>-138</v>
          </cell>
          <cell r="I70">
            <v>-26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-150</v>
          </cell>
          <cell r="C81">
            <v>150</v>
          </cell>
          <cell r="D81">
            <v>0</v>
          </cell>
          <cell r="E81">
            <v>0</v>
          </cell>
        </row>
        <row r="82">
          <cell r="B82">
            <v>-960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85">
          <cell r="B85">
            <v>-172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-63</v>
          </cell>
          <cell r="C88">
            <v>-67</v>
          </cell>
          <cell r="D88">
            <v>327</v>
          </cell>
          <cell r="E88">
            <v>13</v>
          </cell>
          <cell r="F88">
            <v>-325</v>
          </cell>
          <cell r="G88">
            <v>49</v>
          </cell>
          <cell r="H88">
            <v>-52</v>
          </cell>
          <cell r="I88">
            <v>15</v>
          </cell>
        </row>
        <row r="89"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-6</v>
          </cell>
          <cell r="G89">
            <v>-6</v>
          </cell>
          <cell r="H89">
            <v>-197</v>
          </cell>
          <cell r="I89">
            <v>0</v>
          </cell>
        </row>
        <row r="90">
          <cell r="B90">
            <v>514</v>
          </cell>
          <cell r="C90">
            <v>507</v>
          </cell>
          <cell r="D90">
            <v>489</v>
          </cell>
          <cell r="E90">
            <v>733</v>
          </cell>
          <cell r="F90">
            <v>700</v>
          </cell>
          <cell r="G90">
            <v>885</v>
          </cell>
          <cell r="H90">
            <v>1172</v>
          </cell>
          <cell r="I90">
            <v>1151</v>
          </cell>
        </row>
        <row r="91">
          <cell r="B91">
            <v>-2534</v>
          </cell>
          <cell r="C91">
            <v>-3238</v>
          </cell>
          <cell r="D91">
            <v>-3223</v>
          </cell>
          <cell r="E91">
            <v>-4254</v>
          </cell>
          <cell r="F91">
            <v>-4286</v>
          </cell>
          <cell r="G91">
            <v>-3067</v>
          </cell>
          <cell r="H91">
            <v>-608</v>
          </cell>
          <cell r="I91">
            <v>-4014</v>
          </cell>
        </row>
        <row r="93">
          <cell r="B93">
            <v>199</v>
          </cell>
          <cell r="C93">
            <v>274</v>
          </cell>
          <cell r="D93">
            <v>-46</v>
          </cell>
          <cell r="E93">
            <v>-78</v>
          </cell>
          <cell r="F93">
            <v>-44</v>
          </cell>
          <cell r="G93">
            <v>-52</v>
          </cell>
          <cell r="H93">
            <v>-136</v>
          </cell>
          <cell r="I93">
            <v>-151</v>
          </cell>
        </row>
        <row r="95">
          <cell r="B95">
            <v>-83</v>
          </cell>
          <cell r="C95">
            <v>-105</v>
          </cell>
          <cell r="D95">
            <v>-20</v>
          </cell>
          <cell r="E95">
            <v>45</v>
          </cell>
          <cell r="F95">
            <v>-129</v>
          </cell>
          <cell r="G95">
            <v>-66</v>
          </cell>
          <cell r="H95">
            <v>143</v>
          </cell>
          <cell r="I95">
            <v>-143</v>
          </cell>
        </row>
      </sheetData>
      <sheetData sheetId="2"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</row>
        <row r="13">
          <cell r="B13">
            <v>0.13832881278389594</v>
          </cell>
          <cell r="C13">
            <v>0.14337781072399308</v>
          </cell>
          <cell r="D13">
            <v>0.14395924308588065</v>
          </cell>
          <cell r="E13">
            <v>0.12031211363573921</v>
          </cell>
          <cell r="F13">
            <v>0.12398701331901731</v>
          </cell>
          <cell r="G13">
            <v>7.9565810229126011E-2</v>
          </cell>
          <cell r="H13">
            <v>0.1554402981723472</v>
          </cell>
          <cell r="I13">
            <v>0.14677799186469706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34" activePane="bottomLeft" state="frozen"/>
      <selection pane="bottomLeft" activeCell="B41" sqref="B4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3" sqref="B3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0" workbookViewId="0">
      <selection activeCell="O62" sqref="O62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3">
      <c r="A4" s="42" t="s">
        <v>129</v>
      </c>
      <c r="B4" s="54" t="str">
        <f>'[2]Segmental forecast'!B$4</f>
        <v>nm</v>
      </c>
      <c r="C4" s="54">
        <f>'[2]Segmental forecast'!C$4</f>
        <v>5.8004640371229765E-2</v>
      </c>
      <c r="D4" s="54">
        <f>'[2]Segmental forecast'!D$4</f>
        <v>6.0971089696071123E-2</v>
      </c>
      <c r="E4" s="54">
        <f>'[2]Segmental forecast'!E$4</f>
        <v>5.95924308588065E-2</v>
      </c>
      <c r="F4" s="54">
        <f>'[2]Segmental forecast'!F$4</f>
        <v>7.4731433909388079E-2</v>
      </c>
      <c r="G4" s="54">
        <f>'[2]Segmental forecast'!G$4</f>
        <v>-4.3817266150267153E-2</v>
      </c>
      <c r="H4" s="54">
        <f>'[2]Segmental forecast'!H$4</f>
        <v>0.19076009945726269</v>
      </c>
      <c r="I4" s="54">
        <f>'[2]Segmental forecast'!I$4</f>
        <v>4.8767344739323759E-2</v>
      </c>
      <c r="J4" s="54"/>
      <c r="K4" s="54"/>
      <c r="L4" s="54"/>
      <c r="M4" s="54"/>
      <c r="N4" s="54"/>
    </row>
    <row r="5" spans="1:16" x14ac:dyDescent="0.3">
      <c r="A5" s="1" t="s">
        <v>149</v>
      </c>
      <c r="B5" s="9">
        <f>'[2]Segmental forecast'!B$5</f>
        <v>4839</v>
      </c>
      <c r="C5" s="9">
        <f>'[2]Segmental forecast'!C$5</f>
        <v>5291</v>
      </c>
      <c r="D5" s="9">
        <f>'[2]Segmental forecast'!D$5</f>
        <v>5651</v>
      </c>
      <c r="E5" s="9">
        <f>'[2]Segmental forecast'!E$5</f>
        <v>5126</v>
      </c>
      <c r="F5" s="9">
        <f>'[2]Segmental forecast'!F$5</f>
        <v>5555</v>
      </c>
      <c r="G5" s="9">
        <f>'[2]Segmental forecast'!G$5</f>
        <v>3697</v>
      </c>
      <c r="H5" s="9">
        <f>'[2]Segmental forecast'!H$5</f>
        <v>7667</v>
      </c>
      <c r="I5" s="9">
        <f>'[2]Segmental forecast'!I$5</f>
        <v>7573</v>
      </c>
      <c r="J5" s="9"/>
      <c r="K5" s="9"/>
      <c r="L5" s="9"/>
      <c r="M5" s="9"/>
      <c r="N5" s="9"/>
    </row>
    <row r="6" spans="1:16" x14ac:dyDescent="0.3">
      <c r="A6" s="50" t="s">
        <v>132</v>
      </c>
      <c r="B6" s="55">
        <f>'[2]Segmental forecast'!B$8</f>
        <v>606</v>
      </c>
      <c r="C6" s="55">
        <f>'[2]Segmental forecast'!C$8</f>
        <v>649</v>
      </c>
      <c r="D6" s="55">
        <f>'[2]Segmental forecast'!D$8</f>
        <v>706</v>
      </c>
      <c r="E6" s="55">
        <f>'[2]Segmental forecast'!E$8</f>
        <v>747</v>
      </c>
      <c r="F6" s="55">
        <f>'[2]Segmental forecast'!F$8</f>
        <v>705</v>
      </c>
      <c r="G6" s="55">
        <f>'[2]Segmental forecast'!G$8</f>
        <v>721</v>
      </c>
      <c r="H6" s="55">
        <f>'[2]Segmental forecast'!H$8</f>
        <v>744</v>
      </c>
      <c r="I6" s="55">
        <f>'[2]Segmental forecast'!I$8</f>
        <v>717</v>
      </c>
      <c r="J6" s="55"/>
      <c r="K6" s="55"/>
      <c r="L6" s="55"/>
      <c r="M6" s="55"/>
      <c r="N6" s="55"/>
    </row>
    <row r="7" spans="1:16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6" x14ac:dyDescent="0.3">
      <c r="A8" s="42" t="s">
        <v>129</v>
      </c>
      <c r="B8" s="54" t="str">
        <f>'[2]Segmental forecast'!B$12</f>
        <v>nm</v>
      </c>
      <c r="C8" s="54">
        <f>'[2]Segmental forecast'!C$12</f>
        <v>9.6621781242617555E-2</v>
      </c>
      <c r="D8" s="54">
        <f>'[2]Segmental forecast'!D$12</f>
        <v>6.5273588970271357E-2</v>
      </c>
      <c r="E8" s="54">
        <f>'[2]Segmental forecast'!E$12</f>
        <v>-0.11445904954499497</v>
      </c>
      <c r="F8" s="54">
        <f>'[2]Segmental forecast'!F$12</f>
        <v>0.10755880337976698</v>
      </c>
      <c r="G8" s="54">
        <f>'[2]Segmental forecast'!G$12</f>
        <v>-0.38639175257731961</v>
      </c>
      <c r="H8" s="54">
        <f>'[2]Segmental forecast'!H$12</f>
        <v>1.32627688172043</v>
      </c>
      <c r="I8" s="54">
        <f>'[2]Segmental forecast'!I$12</f>
        <v>-9.67788530983682E-3</v>
      </c>
      <c r="J8" s="54"/>
      <c r="K8" s="54"/>
      <c r="L8" s="54"/>
      <c r="M8" s="54"/>
      <c r="N8" s="54"/>
    </row>
    <row r="9" spans="1:16" x14ac:dyDescent="0.3">
      <c r="A9" s="42" t="s">
        <v>131</v>
      </c>
      <c r="B9" s="54">
        <f>'[2]Segmental forecast'!B$13</f>
        <v>0.13832881278389594</v>
      </c>
      <c r="C9" s="54">
        <f>'[2]Segmental forecast'!C$13</f>
        <v>0.14337781072399308</v>
      </c>
      <c r="D9" s="54">
        <f>'[2]Segmental forecast'!D$13</f>
        <v>0.14395924308588065</v>
      </c>
      <c r="E9" s="54">
        <f>'[2]Segmental forecast'!E$13</f>
        <v>0.12031211363573921</v>
      </c>
      <c r="F9" s="54">
        <f>'[2]Segmental forecast'!F$13</f>
        <v>0.12398701331901731</v>
      </c>
      <c r="G9" s="54">
        <f>'[2]Segmental forecast'!G$13</f>
        <v>7.9565810229126011E-2</v>
      </c>
      <c r="H9" s="54">
        <f>'[2]Segmental forecast'!H$13</f>
        <v>0.1554402981723472</v>
      </c>
      <c r="I9" s="54">
        <f>'[2]Segmental forecast'!I$13</f>
        <v>0.14677799186469706</v>
      </c>
      <c r="J9" s="54"/>
      <c r="K9" s="54"/>
      <c r="L9" s="54"/>
      <c r="M9" s="54"/>
      <c r="N9" s="54"/>
    </row>
    <row r="10" spans="1:16" x14ac:dyDescent="0.3">
      <c r="A10" s="2" t="s">
        <v>24</v>
      </c>
      <c r="B10" s="3">
        <f>[2]Historicals!B$8</f>
        <v>28</v>
      </c>
      <c r="C10" s="3">
        <f>[2]Historicals!C$8</f>
        <v>19</v>
      </c>
      <c r="D10" s="3">
        <f>[2]Historicals!D$8</f>
        <v>59</v>
      </c>
      <c r="E10" s="3">
        <f>[2]Historicals!E$8</f>
        <v>54</v>
      </c>
      <c r="F10" s="3">
        <f>[2]Historicals!F$8</f>
        <v>49</v>
      </c>
      <c r="G10" s="3">
        <f>[2]Historicals!G$8</f>
        <v>89</v>
      </c>
      <c r="H10" s="3">
        <f>[2]Historicals!H$8</f>
        <v>262</v>
      </c>
      <c r="I10" s="3">
        <f>[2]Historicals!I$8</f>
        <v>205</v>
      </c>
      <c r="J10" s="3"/>
      <c r="K10" s="3"/>
      <c r="L10" s="3"/>
      <c r="M10" s="3"/>
      <c r="N10" s="3"/>
    </row>
    <row r="11" spans="1:16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6" x14ac:dyDescent="0.3">
      <c r="A12" t="s">
        <v>26</v>
      </c>
      <c r="B12" s="3">
        <f>[2]Historicals!B$11</f>
        <v>932</v>
      </c>
      <c r="C12" s="3">
        <f>[2]Historicals!C$11</f>
        <v>863</v>
      </c>
      <c r="D12" s="3">
        <f>[2]Historicals!D$11</f>
        <v>646</v>
      </c>
      <c r="E12" s="3">
        <f>[2]Historicals!E$11</f>
        <v>2392</v>
      </c>
      <c r="F12" s="3">
        <f>[2]Historicals!F$11</f>
        <v>772</v>
      </c>
      <c r="G12" s="3">
        <f>[2]Historicals!G$11</f>
        <v>348</v>
      </c>
      <c r="H12" s="3">
        <f>[2]Historicals!H$11</f>
        <v>934</v>
      </c>
      <c r="I12" s="3">
        <f>[2]Historicals!I$11</f>
        <v>605</v>
      </c>
      <c r="J12" s="3"/>
      <c r="K12" s="3"/>
      <c r="L12" s="3"/>
      <c r="M12" s="3"/>
      <c r="N12" s="3"/>
    </row>
    <row r="13" spans="1:16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3">
      <c r="A16" t="s">
        <v>154</v>
      </c>
      <c r="B16" s="58">
        <f>[2]Historicals!B$15</f>
        <v>1.85</v>
      </c>
      <c r="C16" s="58">
        <f>[2]Historicals!C$15</f>
        <v>2.16</v>
      </c>
      <c r="D16" s="58">
        <f>[2]Historicals!D$15</f>
        <v>2.5099999999999998</v>
      </c>
      <c r="E16" s="58">
        <f>[2]Historicals!E$15</f>
        <v>1.17</v>
      </c>
      <c r="F16" s="58">
        <f>[2]Historicals!F$15</f>
        <v>2.4900000000000002</v>
      </c>
      <c r="G16" s="58">
        <f>[2]Historicals!G$15</f>
        <v>1.6</v>
      </c>
      <c r="H16" s="58">
        <f>[2]Historicals!H$15</f>
        <v>3.56</v>
      </c>
      <c r="I16" s="58">
        <f>[2]Historicals!I$15</f>
        <v>3.75</v>
      </c>
      <c r="J16" s="58"/>
      <c r="K16" s="58"/>
      <c r="L16" s="58"/>
      <c r="M16" s="58"/>
      <c r="N16" s="58"/>
    </row>
    <row r="17" spans="1:16" x14ac:dyDescent="0.3">
      <c r="A17" t="s">
        <v>155</v>
      </c>
      <c r="B17" s="58">
        <f>[2]Historicals!B$90/B15</f>
        <v>0.29059249208502941</v>
      </c>
      <c r="C17" s="58">
        <f>[2]Historicals!C$90/C15</f>
        <v>0.290961262553802</v>
      </c>
      <c r="D17" s="58">
        <f>[2]Historicals!D$90/D15</f>
        <v>0.28900709219858156</v>
      </c>
      <c r="E17" s="58">
        <f>[2]Historicals!E$90/E15</f>
        <v>0.44180579832439276</v>
      </c>
      <c r="F17" s="58">
        <f>[2]Historicals!F$90/F15</f>
        <v>0.43252595155709339</v>
      </c>
      <c r="G17" s="58">
        <f>[2]Historicals!G$90/G15</f>
        <v>0.55604423221915056</v>
      </c>
      <c r="H17" s="58">
        <f>[2]Historicals!H$90/H15</f>
        <v>0.7282216975270287</v>
      </c>
      <c r="I17" s="58">
        <f>[2]Historicals!I$90/I15</f>
        <v>0.71455177551527194</v>
      </c>
      <c r="J17" s="58"/>
      <c r="K17" s="58"/>
      <c r="L17" s="58"/>
      <c r="M17" s="58"/>
      <c r="N17" s="58"/>
    </row>
    <row r="18" spans="1:16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P18" t="s">
        <v>198</v>
      </c>
    </row>
    <row r="19" spans="1:16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3">
      <c r="A21" t="s">
        <v>158</v>
      </c>
      <c r="B21" s="3">
        <f>+[2]Historicals!B$25</f>
        <v>3852</v>
      </c>
      <c r="C21" s="3">
        <f>+[2]Historicals!C$25</f>
        <v>3138</v>
      </c>
      <c r="D21" s="3">
        <f>+[2]Historicals!D$25</f>
        <v>3808</v>
      </c>
      <c r="E21" s="3">
        <f>+[2]Historicals!E$25</f>
        <v>4249</v>
      </c>
      <c r="F21" s="3">
        <f>+[2]Historicals!F$25</f>
        <v>4466</v>
      </c>
      <c r="G21" s="3">
        <f>+[2]Historicals!G$25</f>
        <v>8348</v>
      </c>
      <c r="H21" s="3">
        <f>+[2]Historicals!H$25</f>
        <v>9889</v>
      </c>
      <c r="I21" s="3">
        <f>+[2]Historicals!I$25</f>
        <v>8574</v>
      </c>
      <c r="J21" s="3"/>
      <c r="K21" s="3"/>
      <c r="L21" s="3"/>
      <c r="M21" s="3"/>
      <c r="N21" s="3"/>
    </row>
    <row r="22" spans="1:16" x14ac:dyDescent="0.3">
      <c r="A22" t="s">
        <v>159</v>
      </c>
      <c r="B22" s="3">
        <f>[2]Historicals!B$26</f>
        <v>2072</v>
      </c>
      <c r="C22" s="3">
        <f>[2]Historicals!C$26</f>
        <v>2319</v>
      </c>
      <c r="D22" s="3">
        <f>[2]Historicals!D$26</f>
        <v>2371</v>
      </c>
      <c r="E22" s="3">
        <f>[2]Historicals!E$26</f>
        <v>996</v>
      </c>
      <c r="F22" s="3">
        <f>[2]Historicals!F$26</f>
        <v>197</v>
      </c>
      <c r="G22" s="3">
        <f>[2]Historicals!G$26</f>
        <v>439</v>
      </c>
      <c r="H22" s="3">
        <f>[2]Historicals!H$26</f>
        <v>3587</v>
      </c>
      <c r="I22" s="3">
        <f>[2]Historicals!I$26</f>
        <v>4423</v>
      </c>
      <c r="J22" s="3"/>
      <c r="K22" s="3"/>
      <c r="L22" s="3"/>
      <c r="M22" s="3"/>
      <c r="N22" s="3"/>
    </row>
    <row r="23" spans="1:16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6" x14ac:dyDescent="0.3">
      <c r="A25" t="s">
        <v>162</v>
      </c>
      <c r="B25" s="3">
        <f>[2]Historicals!B$29</f>
        <v>1968</v>
      </c>
      <c r="C25" s="3">
        <f>[2]Historicals!C$29</f>
        <v>1489</v>
      </c>
      <c r="D25" s="3">
        <f>[2]Historicals!D$29</f>
        <v>1150</v>
      </c>
      <c r="E25" s="3">
        <f>[2]Historicals!E$29</f>
        <v>1130</v>
      </c>
      <c r="F25" s="3">
        <f>[2]Historicals!F$29</f>
        <v>1968</v>
      </c>
      <c r="G25" s="3">
        <f>[2]Historicals!G$29</f>
        <v>1653</v>
      </c>
      <c r="H25" s="3">
        <f>[2]Historicals!H$29</f>
        <v>1498</v>
      </c>
      <c r="I25" s="3">
        <f>[2]Historicals!I$29</f>
        <v>2129</v>
      </c>
      <c r="J25" s="3"/>
      <c r="K25" s="3"/>
      <c r="L25" s="3"/>
      <c r="M25" s="3"/>
      <c r="N25" s="3"/>
    </row>
    <row r="26" spans="1:16" x14ac:dyDescent="0.3">
      <c r="A26" t="s">
        <v>163</v>
      </c>
      <c r="B26" s="3">
        <f>[2]Historicals!B$31</f>
        <v>3011</v>
      </c>
      <c r="C26" s="3">
        <f>[2]Historicals!C$31</f>
        <v>3520</v>
      </c>
      <c r="D26" s="3">
        <f>[2]Historicals!D$31</f>
        <v>3989</v>
      </c>
      <c r="E26" s="3">
        <f>[2]Historicals!E$31</f>
        <v>4454</v>
      </c>
      <c r="F26" s="3">
        <f>[2]Historicals!F$31</f>
        <v>4744</v>
      </c>
      <c r="G26" s="3">
        <f>[2]Historicals!G$31</f>
        <v>4866</v>
      </c>
      <c r="H26" s="3">
        <f>[2]Historicals!H$31</f>
        <v>4904</v>
      </c>
      <c r="I26" s="3">
        <f>[2]Historicals!I$31</f>
        <v>4791</v>
      </c>
      <c r="J26" s="3"/>
      <c r="K26" s="3"/>
      <c r="L26" s="3"/>
      <c r="M26" s="3"/>
      <c r="N26" s="3"/>
    </row>
    <row r="27" spans="1:16" x14ac:dyDescent="0.3">
      <c r="A27" t="s">
        <v>164</v>
      </c>
      <c r="B27" s="3">
        <f>[2]Historicals!B$33</f>
        <v>281</v>
      </c>
      <c r="C27" s="3">
        <f>[2]Historicals!C$33</f>
        <v>281</v>
      </c>
      <c r="D27" s="3">
        <f>[2]Historicals!D$33</f>
        <v>283</v>
      </c>
      <c r="E27" s="3">
        <f>[2]Historicals!E$33</f>
        <v>285</v>
      </c>
      <c r="F27" s="3">
        <f>[2]Historicals!F$33</f>
        <v>283</v>
      </c>
      <c r="G27" s="3">
        <f>[2]Historicals!G$33</f>
        <v>274</v>
      </c>
      <c r="H27" s="3">
        <f>[2]Historicals!H$33</f>
        <v>269</v>
      </c>
      <c r="I27" s="3">
        <f>[2]Historicals!I$33</f>
        <v>286</v>
      </c>
      <c r="J27" s="3"/>
      <c r="K27" s="3"/>
      <c r="L27" s="3"/>
      <c r="M27" s="3"/>
      <c r="N27" s="3"/>
    </row>
    <row r="28" spans="1:16" x14ac:dyDescent="0.3">
      <c r="A28" t="s">
        <v>40</v>
      </c>
      <c r="B28" s="3">
        <f>[2]Historicals!B$34</f>
        <v>131</v>
      </c>
      <c r="C28" s="3">
        <f>[2]Historicals!C$34</f>
        <v>131</v>
      </c>
      <c r="D28" s="3">
        <f>[2]Historicals!D$34</f>
        <v>139</v>
      </c>
      <c r="E28" s="3">
        <f>[2]Historicals!E$34</f>
        <v>154</v>
      </c>
      <c r="F28" s="3">
        <f>[2]Historicals!F$34</f>
        <v>154</v>
      </c>
      <c r="G28" s="3">
        <f>[2]Historicals!G$34</f>
        <v>223</v>
      </c>
      <c r="H28" s="3">
        <f>[2]Historicals!H$34</f>
        <v>242</v>
      </c>
      <c r="I28" s="3">
        <f>[2]Historicals!I$34</f>
        <v>284</v>
      </c>
      <c r="J28" s="3"/>
      <c r="K28" s="3"/>
      <c r="L28" s="3"/>
      <c r="M28" s="3"/>
      <c r="N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 x14ac:dyDescent="0.3">
      <c r="A30" t="s">
        <v>165</v>
      </c>
      <c r="B30" s="3">
        <f>[2]Historicals!B$35</f>
        <v>2587</v>
      </c>
      <c r="C30" s="3">
        <f>[2]Historicals!C$35</f>
        <v>2439</v>
      </c>
      <c r="D30" s="3">
        <f>[2]Historicals!D$35</f>
        <v>2787</v>
      </c>
      <c r="E30" s="3">
        <f>[2]Historicals!E$35</f>
        <v>2509</v>
      </c>
      <c r="F30" s="3">
        <f>[2]Historicals!F$35</f>
        <v>2011</v>
      </c>
      <c r="G30" s="3">
        <f>[2]Historicals!G$35</f>
        <v>2326</v>
      </c>
      <c r="H30" s="3">
        <f>[2]Historicals!H$35</f>
        <v>2921</v>
      </c>
      <c r="I30" s="3">
        <f>[2]Historicals!I$35</f>
        <v>3821</v>
      </c>
      <c r="J30" s="3"/>
      <c r="K30" s="3"/>
      <c r="L30" s="3"/>
      <c r="M30" s="3"/>
      <c r="N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[2]Historicals!B$39</f>
        <v>107</v>
      </c>
      <c r="C33" s="3">
        <f>[2]Historicals!C$39</f>
        <v>44</v>
      </c>
      <c r="D33" s="3">
        <f>[2]Historicals!D$39</f>
        <v>6</v>
      </c>
      <c r="E33" s="3">
        <f>[2]Historicals!E$39</f>
        <v>6</v>
      </c>
      <c r="F33" s="3">
        <f>[2]Historicals!F$39</f>
        <v>6</v>
      </c>
      <c r="G33" s="3">
        <f>[2]Historicals!G$39</f>
        <v>3</v>
      </c>
      <c r="H33" s="3">
        <f>[2]Historicals!H$39</f>
        <v>0</v>
      </c>
      <c r="I33" s="3">
        <f>[2]Historicals!I$39</f>
        <v>500</v>
      </c>
      <c r="J33" s="3"/>
      <c r="K33" s="3"/>
      <c r="L33" s="3"/>
      <c r="M33" s="3"/>
      <c r="N33" s="3"/>
    </row>
    <row r="34" spans="1:16" x14ac:dyDescent="0.3">
      <c r="A34" s="2" t="s">
        <v>46</v>
      </c>
      <c r="B34" s="3">
        <f>[2]Historicals!B$40</f>
        <v>74</v>
      </c>
      <c r="C34" s="3">
        <f>[2]Historicals!C$40</f>
        <v>1</v>
      </c>
      <c r="D34" s="3">
        <f>[2]Historicals!D$40</f>
        <v>325</v>
      </c>
      <c r="E34" s="3">
        <f>[2]Historicals!E$40</f>
        <v>336</v>
      </c>
      <c r="F34" s="3">
        <f>[2]Historicals!F$40</f>
        <v>9</v>
      </c>
      <c r="G34" s="3">
        <f>[2]Historicals!G$40</f>
        <v>248</v>
      </c>
      <c r="H34" s="3">
        <f>[2]Historicals!H$40</f>
        <v>2</v>
      </c>
      <c r="I34" s="3">
        <f>[2]Historicals!I$40</f>
        <v>10</v>
      </c>
      <c r="J34" s="3"/>
      <c r="K34" s="3"/>
      <c r="L34" s="3"/>
      <c r="M34" s="3"/>
      <c r="N34" s="3"/>
    </row>
    <row r="35" spans="1:16" x14ac:dyDescent="0.3">
      <c r="A35" t="s">
        <v>168</v>
      </c>
      <c r="B35" s="3">
        <f>[2]Historicals!B$42+[2]Historicals!B$43+[2]Historicals!B$44</f>
        <v>4020</v>
      </c>
      <c r="C35" s="3">
        <f>[2]Historicals!C$42+[2]Historicals!C$43+[2]Historicals!C$44</f>
        <v>3122</v>
      </c>
      <c r="D35" s="3">
        <f>[2]Historicals!D$42+[2]Historicals!D$43+[2]Historicals!D$44</f>
        <v>3095</v>
      </c>
      <c r="E35" s="3">
        <f>[2]Historicals!E$42+[2]Historicals!E$43+[2]Historicals!E$44</f>
        <v>3419</v>
      </c>
      <c r="F35" s="3">
        <f>[2]Historicals!F$42+[2]Historicals!F$43+[2]Historicals!F$44</f>
        <v>5239</v>
      </c>
      <c r="G35" s="3">
        <f>[2]Historicals!G$42+[2]Historicals!G$43+[2]Historicals!G$44</f>
        <v>5785</v>
      </c>
      <c r="H35" s="3">
        <f>[2]Historicals!H$42+[2]Historicals!H$43+[2]Historicals!H$44</f>
        <v>6836</v>
      </c>
      <c r="I35" s="3">
        <f>[2]Historicals!I$42+[2]Historicals!I$43+[2]Historicals!I$44</f>
        <v>6862</v>
      </c>
      <c r="J35" s="3"/>
      <c r="K35" s="3"/>
      <c r="L35" s="3"/>
      <c r="M35" s="3"/>
      <c r="N35" s="3"/>
    </row>
    <row r="36" spans="1:16" x14ac:dyDescent="0.3">
      <c r="A36" t="s">
        <v>49</v>
      </c>
      <c r="B36" s="3">
        <f>[2]Historicals!B$46</f>
        <v>1079</v>
      </c>
      <c r="C36" s="3">
        <f>[2]Historicals!C$46</f>
        <v>2010</v>
      </c>
      <c r="D36" s="3">
        <f>[2]Historicals!D$46</f>
        <v>3471</v>
      </c>
      <c r="E36" s="3">
        <f>[2]Historicals!E$46</f>
        <v>3468</v>
      </c>
      <c r="F36" s="3">
        <f>[2]Historicals!F$46</f>
        <v>3464</v>
      </c>
      <c r="G36" s="3">
        <f>[2]Historicals!G$46</f>
        <v>9406</v>
      </c>
      <c r="H36" s="3">
        <f>[2]Historicals!H$46</f>
        <v>9413</v>
      </c>
      <c r="I36" s="3">
        <f>[2]Historicals!I$46</f>
        <v>8920</v>
      </c>
      <c r="J36" s="3"/>
      <c r="K36" s="3"/>
      <c r="L36" s="3"/>
      <c r="M36" s="3"/>
      <c r="N36" s="3"/>
    </row>
    <row r="37" spans="1:16" x14ac:dyDescent="0.3">
      <c r="A37" s="53" t="s">
        <v>50</v>
      </c>
      <c r="B37" s="3">
        <f>[2]Historicals!B$47</f>
        <v>0</v>
      </c>
      <c r="C37" s="3">
        <f>[2]Historicals!C$47</f>
        <v>0</v>
      </c>
      <c r="D37" s="3">
        <f>[2]Historicals!D$47</f>
        <v>0</v>
      </c>
      <c r="E37" s="3">
        <f>[2]Historicals!E$47</f>
        <v>0</v>
      </c>
      <c r="F37" s="3">
        <f>[2]Historicals!F$47</f>
        <v>0</v>
      </c>
      <c r="G37" s="3">
        <f>[2]Historicals!G$47</f>
        <v>2913</v>
      </c>
      <c r="H37" s="3">
        <f>[2]Historicals!H$47</f>
        <v>2931</v>
      </c>
      <c r="I37" s="3">
        <f>[2]Historicals!I$47</f>
        <v>2777</v>
      </c>
      <c r="J37" s="3"/>
      <c r="K37" s="3"/>
      <c r="L37" s="3"/>
      <c r="M37" s="3"/>
      <c r="N37" s="3"/>
    </row>
    <row r="38" spans="1:16" x14ac:dyDescent="0.3">
      <c r="A38" t="s">
        <v>169</v>
      </c>
      <c r="B38" s="3">
        <f>[2]Historicals!B$48</f>
        <v>1479</v>
      </c>
      <c r="C38" s="3">
        <f>[2]Historicals!C$48</f>
        <v>1770</v>
      </c>
      <c r="D38" s="3">
        <f>[2]Historicals!D$48</f>
        <v>1907</v>
      </c>
      <c r="E38" s="3">
        <f>[2]Historicals!E$48</f>
        <v>3216</v>
      </c>
      <c r="F38" s="3">
        <f>[2]Historicals!F$48</f>
        <v>3347</v>
      </c>
      <c r="G38" s="3">
        <f>[2]Historicals!G$48</f>
        <v>2684</v>
      </c>
      <c r="H38" s="3">
        <f>[2]Historicals!H$48</f>
        <v>2955</v>
      </c>
      <c r="I38" s="3">
        <f>[2]Historicals!I$48</f>
        <v>2613</v>
      </c>
      <c r="J38" s="3"/>
      <c r="K38" s="3"/>
      <c r="L38" s="3"/>
      <c r="M38" s="3"/>
      <c r="N38" s="3"/>
    </row>
    <row r="39" spans="1:16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3">
      <c r="A40" s="2" t="s">
        <v>171</v>
      </c>
      <c r="B40" s="3">
        <f>[2]Historicals!B$54+[2]Historicals!B$55</f>
        <v>6776</v>
      </c>
      <c r="C40" s="3">
        <f>[2]Historicals!C$54+[2]Historicals!C$55</f>
        <v>7789</v>
      </c>
      <c r="D40" s="3">
        <f>[2]Historicals!D$54+[2]Historicals!D$55</f>
        <v>0</v>
      </c>
      <c r="E40" s="3">
        <f>[2]Historicals!E$54+[2]Historicals!E$55</f>
        <v>0</v>
      </c>
      <c r="F40" s="3">
        <f>[2]Historicals!F$54+[2]Historicals!F$55</f>
        <v>7166</v>
      </c>
      <c r="G40" s="3">
        <f>[2]Historicals!G$54+[2]Historicals!G$55</f>
        <v>8302</v>
      </c>
      <c r="H40" s="3">
        <f>[2]Historicals!H$54+[2]Historicals!H$55</f>
        <v>9968</v>
      </c>
      <c r="I40" s="3">
        <f>[2]Historicals!I$54+[2]Historicals!I$55</f>
        <v>11487</v>
      </c>
      <c r="J40" s="3"/>
      <c r="K40" s="3"/>
      <c r="L40" s="3"/>
      <c r="M40" s="3"/>
      <c r="N40" s="3"/>
    </row>
    <row r="41" spans="1:16" x14ac:dyDescent="0.3">
      <c r="A41" s="2" t="s">
        <v>172</v>
      </c>
      <c r="B41" s="3">
        <f>[2]Historicals!B$57</f>
        <v>4685</v>
      </c>
      <c r="C41" s="3">
        <f>[2]Historicals!C$57</f>
        <v>4151</v>
      </c>
      <c r="D41" s="3">
        <f>[2]Historicals!D$57</f>
        <v>0</v>
      </c>
      <c r="E41" s="3">
        <f>[2]Historicals!E$57</f>
        <v>0</v>
      </c>
      <c r="F41" s="3">
        <f>[2]Historicals!F$57</f>
        <v>1643</v>
      </c>
      <c r="G41" s="3">
        <f>[2]Historicals!G$57</f>
        <v>-191</v>
      </c>
      <c r="H41" s="3">
        <f>[2]Historicals!H$57</f>
        <v>3179</v>
      </c>
      <c r="I41" s="3">
        <f>[2]Historicals!I$57</f>
        <v>3476</v>
      </c>
      <c r="J41" s="3"/>
      <c r="K41" s="3"/>
      <c r="L41" s="3"/>
      <c r="M41" s="3"/>
      <c r="N41" s="3"/>
    </row>
    <row r="42" spans="1:16" x14ac:dyDescent="0.3">
      <c r="A42" s="2" t="s">
        <v>173</v>
      </c>
      <c r="B42" s="3">
        <f>[2]Historicals!B$56</f>
        <v>1246</v>
      </c>
      <c r="C42" s="3">
        <f>[2]Historicals!C$56</f>
        <v>318</v>
      </c>
      <c r="D42" s="3">
        <f>[2]Historicals!D$56</f>
        <v>0</v>
      </c>
      <c r="E42" s="3">
        <f>[2]Historicals!E$56</f>
        <v>0</v>
      </c>
      <c r="F42" s="3">
        <f>[2]Historicals!F$56</f>
        <v>231</v>
      </c>
      <c r="G42" s="3">
        <f>[2]Historicals!G$56</f>
        <v>-56</v>
      </c>
      <c r="H42" s="3">
        <f>[2]Historicals!H$56</f>
        <v>-380</v>
      </c>
      <c r="I42" s="3">
        <f>[2]Historicals!I$56</f>
        <v>318</v>
      </c>
      <c r="J42" s="3"/>
      <c r="K42" s="3"/>
      <c r="L42" s="3"/>
      <c r="M42" s="3"/>
      <c r="N42" s="3"/>
    </row>
    <row r="43" spans="1:16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8804</v>
      </c>
      <c r="E43" s="7">
        <f t="shared" si="9"/>
        <v>10445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6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12407</v>
      </c>
      <c r="E44" s="84">
        <f t="shared" si="10"/>
        <v>9812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</row>
    <row r="45" spans="1:16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6" x14ac:dyDescent="0.3">
      <c r="A46" s="1" t="s">
        <v>134</v>
      </c>
      <c r="B46" s="86">
        <f>+'Segmental forecast'!B11</f>
        <v>4233</v>
      </c>
      <c r="C46" s="86">
        <f>'[2]Segmental forecast'!C$11</f>
        <v>4642</v>
      </c>
      <c r="D46" s="86">
        <f>'[2]Segmental forecast'!D$11</f>
        <v>4945</v>
      </c>
      <c r="E46" s="86">
        <f>'[2]Segmental forecast'!E$11</f>
        <v>4379</v>
      </c>
      <c r="F46" s="86">
        <f>'[2]Segmental forecast'!F$11</f>
        <v>4850</v>
      </c>
      <c r="G46" s="86">
        <f>'[2]Segmental forecast'!G$11</f>
        <v>2976</v>
      </c>
      <c r="H46" s="86">
        <f>'[2]Segmental forecast'!H$11</f>
        <v>6923</v>
      </c>
      <c r="I46" s="86">
        <f>'[2]Segmental forecast'!I$11</f>
        <v>6856</v>
      </c>
      <c r="J46" s="9"/>
      <c r="K46" s="9"/>
      <c r="L46" s="9"/>
      <c r="M46" s="9"/>
      <c r="N46" s="9"/>
      <c r="P46" t="s">
        <v>202</v>
      </c>
    </row>
    <row r="47" spans="1:16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P47" t="s">
        <v>202</v>
      </c>
    </row>
    <row r="48" spans="1:16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6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3">
      <c r="A51" t="s">
        <v>179</v>
      </c>
      <c r="B51" s="3">
        <v>2922</v>
      </c>
      <c r="C51" s="3">
        <f>+C22</f>
        <v>2319</v>
      </c>
      <c r="D51" s="3">
        <f t="shared" ref="D51:I51" si="12">+D22</f>
        <v>2371</v>
      </c>
      <c r="E51" s="3">
        <f t="shared" si="12"/>
        <v>996</v>
      </c>
      <c r="F51" s="3">
        <f t="shared" si="12"/>
        <v>197</v>
      </c>
      <c r="G51" s="3">
        <f t="shared" si="12"/>
        <v>439</v>
      </c>
      <c r="H51" s="3">
        <f t="shared" si="12"/>
        <v>3587</v>
      </c>
      <c r="I51" s="3">
        <f t="shared" si="12"/>
        <v>4423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 t="s">
        <v>209</v>
      </c>
      <c r="P51" t="s">
        <v>207</v>
      </c>
    </row>
    <row r="52" spans="1:16" x14ac:dyDescent="0.3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t="s">
        <v>210</v>
      </c>
      <c r="P52" t="s">
        <v>208</v>
      </c>
    </row>
    <row r="53" spans="1:16" x14ac:dyDescent="0.3">
      <c r="A53" s="1" t="s">
        <v>180</v>
      </c>
      <c r="B53" s="9">
        <f>B47+B49-B51-B52</f>
        <v>1974</v>
      </c>
      <c r="C53" s="9">
        <f t="shared" ref="C53:I53" si="14">C47+C49-C51-C52</f>
        <v>3619</v>
      </c>
      <c r="D53" s="9">
        <f t="shared" si="14"/>
        <v>3948</v>
      </c>
      <c r="E53" s="9">
        <f t="shared" si="14"/>
        <v>4923</v>
      </c>
      <c r="F53" s="9">
        <f t="shared" si="14"/>
        <v>5880</v>
      </c>
      <c r="G53" s="9">
        <f t="shared" si="14"/>
        <v>3437</v>
      </c>
      <c r="H53" s="9">
        <f t="shared" si="14"/>
        <v>3777</v>
      </c>
      <c r="I53" s="9">
        <f t="shared" si="14"/>
        <v>2837</v>
      </c>
      <c r="J53" s="9"/>
      <c r="K53" s="9"/>
      <c r="L53" s="9"/>
      <c r="M53" s="9"/>
      <c r="N53" s="9"/>
      <c r="O53" t="s">
        <v>216</v>
      </c>
    </row>
    <row r="54" spans="1:16" x14ac:dyDescent="0.3">
      <c r="A54" t="s">
        <v>181</v>
      </c>
      <c r="B54" s="3">
        <f>[2]Historicals!B$68+[2]Historicals!B$69+[2]Historicals!B$70</f>
        <v>658</v>
      </c>
      <c r="C54" s="3">
        <f>[2]Historicals!C$68+[2]Historicals!C$69+[2]Historicals!C$70</f>
        <v>347</v>
      </c>
      <c r="D54" s="3">
        <f>[2]Historicals!D$68+[2]Historicals!D$69+[2]Historicals!D$70</f>
        <v>108</v>
      </c>
      <c r="E54" s="3">
        <f>[2]Historicals!E$68+[2]Historicals!E$69+[2]Historicals!E$70</f>
        <v>146</v>
      </c>
      <c r="F54" s="3">
        <f>[2]Historicals!F$68+[2]Historicals!F$69+[2]Historicals!F$70</f>
        <v>573</v>
      </c>
      <c r="G54" s="3">
        <f>[2]Historicals!G$68+[2]Historicals!G$69+[2]Historicals!G$70</f>
        <v>850</v>
      </c>
      <c r="H54" s="3">
        <f>[2]Historicals!H$68+[2]Historicals!H$69+[2]Historicals!H$70</f>
        <v>526</v>
      </c>
      <c r="I54" s="3">
        <f>[2]Historicals!I$68+[2]Historicals!I$69+[2]Historicals!I$70</f>
        <v>735</v>
      </c>
      <c r="J54" s="3"/>
      <c r="K54" s="3"/>
      <c r="L54" s="3"/>
      <c r="M54" s="3"/>
      <c r="N54" s="3"/>
      <c r="O54" s="3" t="s">
        <v>211</v>
      </c>
    </row>
    <row r="55" spans="1:16" x14ac:dyDescent="0.3">
      <c r="A55" s="27" t="s">
        <v>182</v>
      </c>
      <c r="B55" s="26">
        <f>B53+B54</f>
        <v>2632</v>
      </c>
      <c r="C55" s="26">
        <f t="shared" ref="C55:I55" si="15">C53+C54</f>
        <v>3966</v>
      </c>
      <c r="D55" s="26">
        <f t="shared" si="15"/>
        <v>4056</v>
      </c>
      <c r="E55" s="26">
        <f t="shared" si="15"/>
        <v>5069</v>
      </c>
      <c r="F55" s="26">
        <f t="shared" si="15"/>
        <v>6453</v>
      </c>
      <c r="G55" s="26">
        <f t="shared" si="15"/>
        <v>4287</v>
      </c>
      <c r="H55" s="26">
        <f t="shared" si="15"/>
        <v>4303</v>
      </c>
      <c r="I55" s="26">
        <f t="shared" si="15"/>
        <v>3572</v>
      </c>
      <c r="J55" s="26"/>
      <c r="K55" s="26"/>
      <c r="L55" s="26"/>
      <c r="M55" s="26"/>
      <c r="N55" s="26"/>
      <c r="O55" s="41" t="s">
        <v>212</v>
      </c>
    </row>
    <row r="56" spans="1:16" x14ac:dyDescent="0.3">
      <c r="A56" t="s">
        <v>183</v>
      </c>
      <c r="B56" s="3">
        <f>[2]Historicals!B$78+[2]Historicals!B$81</f>
        <v>-5086</v>
      </c>
      <c r="C56" s="3">
        <f>[2]Historicals!C$78+[2]Historicals!C$81</f>
        <v>-5217</v>
      </c>
      <c r="D56" s="3">
        <f>[2]Historicals!D$78+[2]Historicals!D$81</f>
        <v>-5928</v>
      </c>
      <c r="E56" s="3">
        <f>[2]Historicals!E$78+[2]Historicals!E$81</f>
        <v>-4783</v>
      </c>
      <c r="F56" s="3">
        <f>[2]Historicals!F$78+[2]Historicals!F$81</f>
        <v>-2937</v>
      </c>
      <c r="G56" s="3">
        <f>[2]Historicals!G$78+[2]Historicals!G$81</f>
        <v>-2426</v>
      </c>
      <c r="H56" s="3">
        <f>[2]Historicals!H$78+[2]Historicals!H$81</f>
        <v>-9961</v>
      </c>
      <c r="I56" s="3">
        <f>[2]Historicals!I$78+[2]Historicals!I$81</f>
        <v>-12913</v>
      </c>
      <c r="J56" s="3"/>
      <c r="K56" s="3"/>
      <c r="L56" s="3"/>
      <c r="M56" s="3"/>
      <c r="N56" s="3"/>
      <c r="O56" s="3" t="s">
        <v>213</v>
      </c>
    </row>
    <row r="57" spans="1:16" x14ac:dyDescent="0.3">
      <c r="A57" t="s">
        <v>184</v>
      </c>
      <c r="B57" s="85">
        <f>[2]Historicals!B$79+[2]Historicals!B$80+[2]Historicals!B$82</f>
        <v>4911</v>
      </c>
      <c r="C57" s="85">
        <f>[2]Historicals!C$79+[2]Historicals!C$80+[2]Historicals!C$82</f>
        <v>4167</v>
      </c>
      <c r="D57" s="85">
        <f>[2]Historicals!D$79+[2]Historicals!D$80+[2]Historicals!D$82</f>
        <v>4941</v>
      </c>
      <c r="E57" s="85">
        <f>[2]Historicals!E$79+[2]Historicals!E$80+[2]Historicals!E$82</f>
        <v>5081</v>
      </c>
      <c r="F57" s="85">
        <f>[2]Historicals!F$79+[2]Historicals!F$80+[2]Historicals!F$82</f>
        <v>2668</v>
      </c>
      <c r="G57" s="85">
        <f>[2]Historicals!G$79+[2]Historicals!G$80+[2]Historicals!G$82</f>
        <v>1367</v>
      </c>
      <c r="H57" s="85">
        <f>[2]Historicals!H$79+[2]Historicals!H$80+[2]Historicals!H$82</f>
        <v>5990</v>
      </c>
      <c r="I57" s="85">
        <f>[2]Historicals!I$79+[2]Historicals!I$80+[2]Historicals!I$82</f>
        <v>11408</v>
      </c>
      <c r="J57" s="3"/>
      <c r="K57" s="3"/>
      <c r="L57" s="3"/>
      <c r="M57" s="3"/>
      <c r="N57" s="3"/>
      <c r="O57" s="3" t="s">
        <v>214</v>
      </c>
    </row>
    <row r="58" spans="1:16" x14ac:dyDescent="0.3">
      <c r="A58" s="27" t="s">
        <v>185</v>
      </c>
      <c r="B58" s="26">
        <f>B56+B57</f>
        <v>-175</v>
      </c>
      <c r="C58" s="26">
        <f t="shared" ref="C58:I58" si="16">C56+C57</f>
        <v>-1050</v>
      </c>
      <c r="D58" s="26">
        <f t="shared" si="16"/>
        <v>-987</v>
      </c>
      <c r="E58" s="26">
        <f t="shared" si="16"/>
        <v>298</v>
      </c>
      <c r="F58" s="26">
        <f t="shared" si="16"/>
        <v>-269</v>
      </c>
      <c r="G58" s="26">
        <f t="shared" si="16"/>
        <v>-1059</v>
      </c>
      <c r="H58" s="26">
        <f t="shared" si="16"/>
        <v>-3971</v>
      </c>
      <c r="I58" s="26">
        <f t="shared" si="16"/>
        <v>-1505</v>
      </c>
      <c r="J58" s="26"/>
      <c r="K58" s="26"/>
      <c r="L58" s="26"/>
      <c r="M58" s="26"/>
      <c r="N58" s="26"/>
      <c r="O58" s="3" t="s">
        <v>215</v>
      </c>
    </row>
    <row r="59" spans="1:16" x14ac:dyDescent="0.3">
      <c r="A59" t="s">
        <v>186</v>
      </c>
      <c r="B59" s="3">
        <f>[2]Historicals!B$88+[2]Historicals!B$89</f>
        <v>-70</v>
      </c>
      <c r="C59" s="3">
        <f>[2]Historicals!C$88+[2]Historicals!C$89</f>
        <v>-173</v>
      </c>
      <c r="D59" s="3">
        <f>[2]Historicals!D$88+[2]Historicals!D$89</f>
        <v>283</v>
      </c>
      <c r="E59" s="3">
        <f>[2]Historicals!E$88+[2]Historicals!E$89</f>
        <v>7</v>
      </c>
      <c r="F59" s="3">
        <f>[2]Historicals!F$88+[2]Historicals!F$89</f>
        <v>-331</v>
      </c>
      <c r="G59" s="3">
        <f>[2]Historicals!G$88+[2]Historicals!G$89</f>
        <v>43</v>
      </c>
      <c r="H59" s="3">
        <f>[2]Historicals!H$88+[2]Historicals!H$89</f>
        <v>-249</v>
      </c>
      <c r="I59" s="3">
        <f>[2]Historicals!I$88+[2]Historicals!I$89</f>
        <v>15</v>
      </c>
      <c r="J59" s="3"/>
      <c r="K59" s="3"/>
      <c r="L59" s="60"/>
      <c r="M59" s="3"/>
      <c r="N59" s="3"/>
    </row>
    <row r="60" spans="1:16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1.4714285714285715</v>
      </c>
      <c r="D60" s="56">
        <f t="shared" si="17"/>
        <v>-2.6358381502890174</v>
      </c>
      <c r="E60" s="56">
        <f t="shared" si="17"/>
        <v>-0.97526501766784457</v>
      </c>
      <c r="F60" s="56">
        <f t="shared" si="17"/>
        <v>-48.285714285714285</v>
      </c>
      <c r="G60" s="56">
        <f t="shared" si="17"/>
        <v>-1.1299093655589123</v>
      </c>
      <c r="H60" s="56">
        <f t="shared" si="17"/>
        <v>-6.7906976744186043</v>
      </c>
      <c r="I60" s="56">
        <f t="shared" si="17"/>
        <v>-1.0602409638554218</v>
      </c>
      <c r="J60" s="56"/>
      <c r="K60" s="56"/>
      <c r="L60" s="56"/>
      <c r="M60" s="57"/>
      <c r="N60" s="57"/>
    </row>
    <row r="61" spans="1:16" x14ac:dyDescent="0.3">
      <c r="A61" t="s">
        <v>187</v>
      </c>
      <c r="B61" s="3">
        <f>[2]Historicals!B$90</f>
        <v>514</v>
      </c>
      <c r="C61" s="3">
        <f>[2]Historicals!C$90</f>
        <v>507</v>
      </c>
      <c r="D61" s="3">
        <f>[2]Historicals!D$90</f>
        <v>489</v>
      </c>
      <c r="E61" s="3">
        <f>[2]Historicals!E$90</f>
        <v>733</v>
      </c>
      <c r="F61" s="3">
        <f>[2]Historicals!F$90</f>
        <v>700</v>
      </c>
      <c r="G61" s="3">
        <f>[2]Historicals!G$90</f>
        <v>885</v>
      </c>
      <c r="H61" s="3">
        <f>[2]Historicals!H$90</f>
        <v>1172</v>
      </c>
      <c r="I61" s="3">
        <f>[2]Historicals!I$90</f>
        <v>1151</v>
      </c>
      <c r="J61" s="3"/>
      <c r="K61" s="3"/>
      <c r="L61" s="3"/>
      <c r="M61" s="3"/>
      <c r="N61" s="3"/>
    </row>
    <row r="62" spans="1:16" x14ac:dyDescent="0.3">
      <c r="A62" t="s">
        <v>188</v>
      </c>
      <c r="B62" s="3">
        <f>[2]Historicals!B$85+[2]Historicals!B$86+[2]Historicals!B$87</f>
        <v>-172</v>
      </c>
      <c r="C62" s="3">
        <f>[2]Historicals!C$85+[2]Historicals!C$86+[2]Historicals!C$87</f>
        <v>-53</v>
      </c>
      <c r="D62" s="3">
        <f>[2]Historicals!D$85+[2]Historicals!D$86+[2]Historicals!D$87</f>
        <v>474</v>
      </c>
      <c r="E62" s="3">
        <f>[2]Historicals!E$85+[2]Historicals!E$86+[2]Historicals!E$87</f>
        <v>276</v>
      </c>
      <c r="F62" s="3">
        <f>[2]Historicals!F$85+[2]Historicals!F$86+[2]Historicals!F$87</f>
        <v>-264</v>
      </c>
      <c r="G62" s="3">
        <f>[2]Historicals!G$85+[2]Historicals!G$86+[2]Historicals!G$87</f>
        <v>5106</v>
      </c>
      <c r="H62" s="3">
        <f>[2]Historicals!H$85+[2]Historicals!H$86+[2]Historicals!H$87</f>
        <v>-3800</v>
      </c>
      <c r="I62" s="3">
        <f>[2]Historicals!I$85+[2]Historicals!I$86+[2]Historicals!I$87</f>
        <v>-1524</v>
      </c>
      <c r="J62" s="3"/>
      <c r="K62" s="3"/>
      <c r="L62" s="3"/>
      <c r="M62" s="3"/>
      <c r="N62" s="3"/>
    </row>
    <row r="63" spans="1:16" x14ac:dyDescent="0.3">
      <c r="A63" t="s">
        <v>189</v>
      </c>
      <c r="B63" s="3">
        <f>[2]Historicals!B$91</f>
        <v>-2534</v>
      </c>
      <c r="C63" s="3">
        <f>[2]Historicals!C$91</f>
        <v>-3238</v>
      </c>
      <c r="D63" s="3">
        <f>[2]Historicals!D$91</f>
        <v>-3223</v>
      </c>
      <c r="E63" s="3">
        <f>[2]Historicals!E$91</f>
        <v>-4254</v>
      </c>
      <c r="F63" s="3">
        <f>[2]Historicals!F$91</f>
        <v>-4286</v>
      </c>
      <c r="G63" s="3">
        <f>[2]Historicals!G$91</f>
        <v>-3067</v>
      </c>
      <c r="H63" s="3">
        <f>[2]Historicals!H$91</f>
        <v>-608</v>
      </c>
      <c r="I63" s="3">
        <f>[2]Historicals!I$91</f>
        <v>-4014</v>
      </c>
      <c r="J63" s="3"/>
      <c r="K63" s="3"/>
      <c r="L63" s="3"/>
      <c r="M63" s="3"/>
      <c r="N63" s="3"/>
    </row>
    <row r="64" spans="1:16" x14ac:dyDescent="0.3">
      <c r="A64" s="27" t="s">
        <v>190</v>
      </c>
      <c r="B64" s="26">
        <f>B59+B61+B62+B63</f>
        <v>-2262</v>
      </c>
      <c r="C64" s="26">
        <f t="shared" ref="C64:I64" si="18">C59+C61+C62+C63</f>
        <v>-2957</v>
      </c>
      <c r="D64" s="26">
        <f t="shared" si="18"/>
        <v>-1977</v>
      </c>
      <c r="E64" s="26">
        <f t="shared" si="18"/>
        <v>-3238</v>
      </c>
      <c r="F64" s="26">
        <f t="shared" si="18"/>
        <v>-4181</v>
      </c>
      <c r="G64" s="26">
        <f t="shared" si="18"/>
        <v>2967</v>
      </c>
      <c r="H64" s="26">
        <f t="shared" si="18"/>
        <v>-3485</v>
      </c>
      <c r="I64" s="26">
        <f t="shared" si="18"/>
        <v>-4372</v>
      </c>
      <c r="J64" s="26"/>
      <c r="K64" s="26"/>
      <c r="L64" s="26"/>
      <c r="M64" s="26"/>
      <c r="N64" s="26"/>
    </row>
    <row r="65" spans="1:16" x14ac:dyDescent="0.3">
      <c r="A65" t="s">
        <v>191</v>
      </c>
      <c r="B65" s="3">
        <f>[2]Historicals!B$93</f>
        <v>199</v>
      </c>
      <c r="C65" s="3">
        <f>[2]Historicals!C$93</f>
        <v>274</v>
      </c>
      <c r="D65" s="3">
        <f>[2]Historicals!D$93</f>
        <v>-46</v>
      </c>
      <c r="E65" s="3">
        <f>[2]Historicals!E$93</f>
        <v>-78</v>
      </c>
      <c r="F65" s="3">
        <f>[2]Historicals!F$93</f>
        <v>-44</v>
      </c>
      <c r="G65" s="3">
        <f>[2]Historicals!G$93</f>
        <v>-52</v>
      </c>
      <c r="H65" s="3">
        <f>[2]Historicals!H$93</f>
        <v>-136</v>
      </c>
      <c r="I65" s="3">
        <f>[2]Historicals!I$93</f>
        <v>-151</v>
      </c>
      <c r="J65" s="3"/>
      <c r="K65" s="3"/>
      <c r="L65" s="3"/>
      <c r="M65" s="3"/>
      <c r="N65" s="3"/>
    </row>
    <row r="66" spans="1:16" x14ac:dyDescent="0.3">
      <c r="A66" s="27" t="s">
        <v>192</v>
      </c>
      <c r="B66" s="26">
        <f>B55+B58+B64+B65</f>
        <v>394</v>
      </c>
      <c r="C66" s="26">
        <f t="shared" ref="C66:I66" si="19">C55+C58+C64+C65</f>
        <v>233</v>
      </c>
      <c r="D66" s="26">
        <f t="shared" si="19"/>
        <v>1046</v>
      </c>
      <c r="E66" s="26">
        <f t="shared" si="19"/>
        <v>2051</v>
      </c>
      <c r="F66" s="26">
        <f t="shared" si="19"/>
        <v>1959</v>
      </c>
      <c r="G66" s="26">
        <f t="shared" si="19"/>
        <v>6143</v>
      </c>
      <c r="H66" s="26">
        <f t="shared" si="19"/>
        <v>-3289</v>
      </c>
      <c r="I66" s="26">
        <f t="shared" si="19"/>
        <v>-2456</v>
      </c>
      <c r="J66" s="26"/>
      <c r="K66" s="26"/>
      <c r="L66" s="26"/>
      <c r="M66" s="26"/>
      <c r="N66" s="26"/>
    </row>
    <row r="67" spans="1:16" x14ac:dyDescent="0.3">
      <c r="A67" t="s">
        <v>193</v>
      </c>
      <c r="B67" s="3">
        <f>[2]Historicals!B$95</f>
        <v>-83</v>
      </c>
      <c r="C67" s="3">
        <f>[2]Historicals!C$95</f>
        <v>-105</v>
      </c>
      <c r="D67" s="3">
        <f>[2]Historicals!D$95</f>
        <v>-20</v>
      </c>
      <c r="E67" s="3">
        <f>[2]Historicals!E$95</f>
        <v>45</v>
      </c>
      <c r="F67" s="3">
        <f>[2]Historicals!F$95</f>
        <v>-129</v>
      </c>
      <c r="G67" s="3">
        <f>[2]Historicals!G$95</f>
        <v>-66</v>
      </c>
      <c r="H67" s="3">
        <f>[2]Historicals!H$95</f>
        <v>143</v>
      </c>
      <c r="I67" s="3">
        <f>[2]Historicals!I$95</f>
        <v>-143</v>
      </c>
      <c r="J67" s="3"/>
      <c r="K67" s="3"/>
      <c r="L67" s="3"/>
      <c r="M67" s="3"/>
      <c r="N67" s="3"/>
    </row>
    <row r="68" spans="1:16" ht="15" thickBot="1" x14ac:dyDescent="0.35">
      <c r="A68" s="6" t="s">
        <v>194</v>
      </c>
      <c r="B68" s="7">
        <f>B66+B67</f>
        <v>311</v>
      </c>
      <c r="C68" s="7">
        <f t="shared" ref="C68:I68" si="20">C66+C67</f>
        <v>128</v>
      </c>
      <c r="D68" s="7">
        <f t="shared" si="20"/>
        <v>1026</v>
      </c>
      <c r="E68" s="7">
        <f t="shared" si="20"/>
        <v>2096</v>
      </c>
      <c r="F68" s="7">
        <f t="shared" si="20"/>
        <v>1830</v>
      </c>
      <c r="G68" s="7">
        <f t="shared" si="20"/>
        <v>6077</v>
      </c>
      <c r="H68" s="7">
        <f t="shared" si="20"/>
        <v>-3146</v>
      </c>
      <c r="I68" s="7">
        <f t="shared" si="20"/>
        <v>-2599</v>
      </c>
      <c r="J68" s="7"/>
      <c r="K68" s="7"/>
      <c r="L68" s="7"/>
      <c r="M68" s="7"/>
      <c r="N68" s="7"/>
    </row>
    <row r="69" spans="1:16" ht="15" thickTop="1" x14ac:dyDescent="0.3">
      <c r="A69" s="61" t="s">
        <v>175</v>
      </c>
      <c r="B69" s="48">
        <f>B36-B68</f>
        <v>768</v>
      </c>
      <c r="C69" s="48">
        <f t="shared" ref="C69:I69" si="21">C36-C68</f>
        <v>1882</v>
      </c>
      <c r="D69" s="48">
        <f t="shared" si="21"/>
        <v>2445</v>
      </c>
      <c r="E69" s="48">
        <f t="shared" si="21"/>
        <v>1372</v>
      </c>
      <c r="F69" s="48">
        <f t="shared" si="21"/>
        <v>1634</v>
      </c>
      <c r="G69" s="48">
        <f t="shared" si="21"/>
        <v>3329</v>
      </c>
      <c r="H69" s="48">
        <f t="shared" si="21"/>
        <v>12559</v>
      </c>
      <c r="I69" s="48">
        <f t="shared" si="21"/>
        <v>11519</v>
      </c>
      <c r="J69" s="41"/>
      <c r="K69" s="41"/>
      <c r="L69" s="41"/>
      <c r="M69" s="41"/>
      <c r="N69" s="41"/>
    </row>
    <row r="70" spans="1:16" x14ac:dyDescent="0.3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2023-10-23T19:41:10Z</dcterms:modified>
</cp:coreProperties>
</file>