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th\Downloads\"/>
    </mc:Choice>
  </mc:AlternateContent>
  <xr:revisionPtr revIDLastSave="0" documentId="13_ncr:1_{EB9D69CC-F2BC-4DA8-9B6D-F61F0BEAFAD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" sheetId="1" r:id="rId1"/>
    <sheet name="Marriot" sheetId="2" r:id="rId2"/>
    <sheet name="Johnson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4" l="1"/>
  <c r="F32" i="4"/>
  <c r="F33" i="4"/>
  <c r="F34" i="4"/>
  <c r="F35" i="4"/>
  <c r="F31" i="4"/>
  <c r="C37" i="4"/>
  <c r="H32" i="4" s="1"/>
  <c r="D37" i="4"/>
  <c r="I35" i="4" s="1"/>
  <c r="I13" i="4"/>
  <c r="I22" i="4"/>
  <c r="I23" i="4"/>
  <c r="F26" i="4"/>
  <c r="F25" i="4"/>
  <c r="F24" i="4"/>
  <c r="F23" i="4"/>
  <c r="F22" i="4"/>
  <c r="F18" i="4"/>
  <c r="F17" i="4"/>
  <c r="F16" i="4"/>
  <c r="F15" i="4"/>
  <c r="F14" i="4"/>
  <c r="F13" i="4"/>
  <c r="F5" i="4"/>
  <c r="F6" i="4"/>
  <c r="F7" i="4"/>
  <c r="F8" i="4"/>
  <c r="F9" i="4"/>
  <c r="F4" i="4"/>
  <c r="D19" i="4"/>
  <c r="C19" i="4"/>
  <c r="F19" i="4" s="1"/>
  <c r="D10" i="4"/>
  <c r="D28" i="4" s="1"/>
  <c r="I14" i="4" s="1"/>
  <c r="C10" i="4"/>
  <c r="F10" i="4" s="1"/>
  <c r="F14" i="2"/>
  <c r="F15" i="2"/>
  <c r="F16" i="2"/>
  <c r="F17" i="2"/>
  <c r="F13" i="2"/>
  <c r="D18" i="2"/>
  <c r="I16" i="2" s="1"/>
  <c r="C18" i="2"/>
  <c r="H14" i="2" s="1"/>
  <c r="C10" i="2"/>
  <c r="H9" i="2" s="1"/>
  <c r="D10" i="2"/>
  <c r="I8" i="2" s="1"/>
  <c r="F5" i="2"/>
  <c r="F6" i="2"/>
  <c r="F7" i="2"/>
  <c r="F8" i="2"/>
  <c r="F9" i="2"/>
  <c r="F4" i="2"/>
  <c r="I10" i="4" l="1"/>
  <c r="H10" i="4"/>
  <c r="H31" i="4"/>
  <c r="I18" i="4"/>
  <c r="I8" i="4"/>
  <c r="H35" i="4"/>
  <c r="H34" i="4"/>
  <c r="I17" i="4"/>
  <c r="I7" i="4"/>
  <c r="H33" i="4"/>
  <c r="I19" i="4"/>
  <c r="I4" i="4"/>
  <c r="I9" i="4"/>
  <c r="H19" i="4"/>
  <c r="I26" i="4"/>
  <c r="I16" i="4"/>
  <c r="I6" i="4"/>
  <c r="I31" i="4"/>
  <c r="I25" i="4"/>
  <c r="I15" i="4"/>
  <c r="I5" i="4"/>
  <c r="I33" i="4"/>
  <c r="I32" i="4"/>
  <c r="I24" i="4"/>
  <c r="C28" i="4"/>
  <c r="H7" i="2"/>
  <c r="F10" i="2"/>
  <c r="H6" i="2"/>
  <c r="I6" i="2"/>
  <c r="H8" i="2"/>
  <c r="I7" i="2"/>
  <c r="H5" i="2"/>
  <c r="F18" i="2"/>
  <c r="I5" i="2"/>
  <c r="H13" i="2"/>
  <c r="I13" i="2"/>
  <c r="H17" i="2"/>
  <c r="H16" i="2"/>
  <c r="H15" i="2"/>
  <c r="I17" i="2"/>
  <c r="I4" i="2"/>
  <c r="I15" i="2"/>
  <c r="I9" i="2"/>
  <c r="I14" i="2"/>
  <c r="H4" i="2"/>
  <c r="F28" i="4" l="1"/>
  <c r="H16" i="4"/>
  <c r="H26" i="4"/>
  <c r="H5" i="4"/>
  <c r="H15" i="4"/>
  <c r="H25" i="4"/>
  <c r="H6" i="4"/>
  <c r="H24" i="4"/>
  <c r="H7" i="4"/>
  <c r="H17" i="4"/>
  <c r="H13" i="4"/>
  <c r="H14" i="4"/>
  <c r="H4" i="4"/>
  <c r="H8" i="4"/>
  <c r="H18" i="4"/>
  <c r="H22" i="4"/>
  <c r="H23" i="4"/>
  <c r="H9" i="4"/>
</calcChain>
</file>

<file path=xl/sharedStrings.xml><?xml version="1.0" encoding="utf-8"?>
<sst xmlns="http://schemas.openxmlformats.org/spreadsheetml/2006/main" count="64" uniqueCount="60">
  <si>
    <t>Instructions</t>
  </si>
  <si>
    <t>Marriot Inc.</t>
  </si>
  <si>
    <t>You are required to map out the revenue drivers and cost drivers for the following companies:</t>
  </si>
  <si>
    <t>Johnson &amp; Johnson</t>
  </si>
  <si>
    <t>Format:</t>
  </si>
  <si>
    <t>You are free to refer to company websites, annual and quarterly reports, press releases and any other publicly available data</t>
  </si>
  <si>
    <t>You are required to break-down the company's revenue into price volume data and map-out how each of these individual variables affect the revenue growth</t>
  </si>
  <si>
    <t>For cost drivers, identify each of the cost item's correlation with revenue (fixed or variable and if variable varies based on what?)</t>
  </si>
  <si>
    <t>You can use charts/smart arts in word document and have bullet points below the diagram for any further explanations</t>
  </si>
  <si>
    <t>You are required to comment on the company performance in the light of revenue and cost drivers</t>
  </si>
  <si>
    <t xml:space="preserve">You are required identify peers and compare their performance with the given company, however, you are not required to go deep into identifying drivers for the peers </t>
  </si>
  <si>
    <t>The comment of company performance should be limited to a single page</t>
  </si>
  <si>
    <t>Total Revenue</t>
  </si>
  <si>
    <t>Revenue Drivers</t>
  </si>
  <si>
    <t>Growth</t>
  </si>
  <si>
    <t xml:space="preserve">Base management fees </t>
  </si>
  <si>
    <t xml:space="preserve">Franchise fees  </t>
  </si>
  <si>
    <t xml:space="preserve">Contract investment amortization  </t>
  </si>
  <si>
    <t xml:space="preserve">Incentive management fees  </t>
  </si>
  <si>
    <t xml:space="preserve">Owned, leased, and other revenue  </t>
  </si>
  <si>
    <t xml:space="preserve">Cost reimbursement revenue  </t>
  </si>
  <si>
    <t>Cost Drivers</t>
  </si>
  <si>
    <t>Contribution</t>
  </si>
  <si>
    <t>Total Cost</t>
  </si>
  <si>
    <t xml:space="preserve">Owned, leased, and other-direct  </t>
  </si>
  <si>
    <t xml:space="preserve">Depreciation, amortization, and other  </t>
  </si>
  <si>
    <t xml:space="preserve">General, administrative, and other </t>
  </si>
  <si>
    <t xml:space="preserve">Restructuring, merger-related charges, and other  </t>
  </si>
  <si>
    <t xml:space="preserve">Reimbursed expenses  </t>
  </si>
  <si>
    <t>Consumer health</t>
  </si>
  <si>
    <t>Pharmaceutical</t>
  </si>
  <si>
    <t>MedTech</t>
  </si>
  <si>
    <t xml:space="preserve">Total Consumer Health Sales  </t>
  </si>
  <si>
    <t xml:space="preserve">OTC </t>
  </si>
  <si>
    <t xml:space="preserve">Skin Health/Beauty  </t>
  </si>
  <si>
    <t xml:space="preserve">Oral Care  </t>
  </si>
  <si>
    <t xml:space="preserve">Baby Care  </t>
  </si>
  <si>
    <t xml:space="preserve">Women’s Health  </t>
  </si>
  <si>
    <t xml:space="preserve">Wound Care/Other  </t>
  </si>
  <si>
    <t xml:space="preserve">Total Pharmaceutical Sales </t>
  </si>
  <si>
    <t xml:space="preserve">Total Cardiovascular / Metabolism / Other  </t>
  </si>
  <si>
    <t xml:space="preserve">Total Pulmonary Hypertension  </t>
  </si>
  <si>
    <t xml:space="preserve">Total Immunology </t>
  </si>
  <si>
    <t xml:space="preserve">Total Infectious Diseases  </t>
  </si>
  <si>
    <t xml:space="preserve">Total Neuroscience  </t>
  </si>
  <si>
    <t xml:space="preserve">Total Oncology </t>
  </si>
  <si>
    <t xml:space="preserve">Total MedTech Sales  </t>
  </si>
  <si>
    <t xml:space="preserve">Surgery  </t>
  </si>
  <si>
    <t xml:space="preserve">Orthopaedics  </t>
  </si>
  <si>
    <t xml:space="preserve">Vision </t>
  </si>
  <si>
    <t xml:space="preserve">Interventional Solutions  </t>
  </si>
  <si>
    <t>Revenue drivers</t>
  </si>
  <si>
    <t>Cost drivers</t>
  </si>
  <si>
    <t>COGS</t>
  </si>
  <si>
    <t>Selling, Marketing &amp; Administrative</t>
  </si>
  <si>
    <t>in US million</t>
  </si>
  <si>
    <t>in US milllion</t>
  </si>
  <si>
    <t xml:space="preserve">MedTech  </t>
  </si>
  <si>
    <t xml:space="preserve">Consumer Health  </t>
  </si>
  <si>
    <t xml:space="preserve">Pharmaceutical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</si>
</sst>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0" fillId="0" borderId="0" xfId="0" applyFill="1"/>
    <xf numFmtId="0" fontId="1" fillId="0" borderId="0" xfId="0" applyFont="1" applyFill="1"/>
    <xf numFmtId="0" fontId="1" fillId="0" borderId="0" xfId="0" applyFont="1"/>
    <xf numFmtId="3" fontId="0" fillId="0" borderId="0" xfId="0" applyNumberFormat="1"/>
    <xf numFmtId="10" fontId="0" fillId="0" borderId="0" xfId="1" applyNumberFormat="1" applyFont="1"/>
    <xf numFmtId="0" fontId="0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workbookViewId="0">
      <selection activeCell="A20" sqref="A20"/>
    </sheetView>
  </sheetViews>
  <sheetFormatPr defaultRowHeight="14.5" x14ac:dyDescent="0.35"/>
  <cols>
    <col min="1" max="1" width="157.90625" style="2" customWidth="1"/>
  </cols>
  <sheetData>
    <row r="1" spans="1:1" ht="23.5" x14ac:dyDescent="0.55000000000000004">
      <c r="A1" s="1" t="s">
        <v>0</v>
      </c>
    </row>
    <row r="3" spans="1:1" x14ac:dyDescent="0.35">
      <c r="A3" s="2" t="s">
        <v>2</v>
      </c>
    </row>
    <row r="4" spans="1:1" s="4" customFormat="1" x14ac:dyDescent="0.35">
      <c r="A4" s="5" t="s">
        <v>1</v>
      </c>
    </row>
    <row r="5" spans="1:1" x14ac:dyDescent="0.35">
      <c r="A5" s="5" t="s">
        <v>3</v>
      </c>
    </row>
    <row r="6" spans="1:1" x14ac:dyDescent="0.35">
      <c r="A6" s="2" t="s">
        <v>5</v>
      </c>
    </row>
    <row r="7" spans="1:1" x14ac:dyDescent="0.35">
      <c r="A7" s="2" t="s">
        <v>6</v>
      </c>
    </row>
    <row r="8" spans="1:1" x14ac:dyDescent="0.35">
      <c r="A8" s="2" t="s">
        <v>7</v>
      </c>
    </row>
    <row r="9" spans="1:1" x14ac:dyDescent="0.35">
      <c r="A9" s="2" t="s">
        <v>9</v>
      </c>
    </row>
    <row r="10" spans="1:1" x14ac:dyDescent="0.35">
      <c r="A10" s="2" t="s">
        <v>10</v>
      </c>
    </row>
    <row r="12" spans="1:1" x14ac:dyDescent="0.35">
      <c r="A12" s="3" t="s">
        <v>4</v>
      </c>
    </row>
    <row r="13" spans="1:1" x14ac:dyDescent="0.35">
      <c r="A13" s="2" t="s">
        <v>8</v>
      </c>
    </row>
    <row r="14" spans="1:1" x14ac:dyDescent="0.35">
      <c r="A14" s="2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48EE-53BF-4C77-A587-D159D70F0FCF}">
  <dimension ref="B1:I18"/>
  <sheetViews>
    <sheetView tabSelected="1" workbookViewId="0">
      <selection activeCell="B1" sqref="B1"/>
    </sheetView>
  </sheetViews>
  <sheetFormatPr defaultRowHeight="14.5" x14ac:dyDescent="0.35"/>
  <cols>
    <col min="2" max="2" width="45.26953125" bestFit="1" customWidth="1"/>
    <col min="7" max="7" width="11.54296875" bestFit="1" customWidth="1"/>
  </cols>
  <sheetData>
    <row r="1" spans="2:9" x14ac:dyDescent="0.35">
      <c r="B1" t="s">
        <v>55</v>
      </c>
    </row>
    <row r="2" spans="2:9" x14ac:dyDescent="0.35">
      <c r="B2" s="7" t="s">
        <v>13</v>
      </c>
      <c r="C2">
        <v>2022</v>
      </c>
      <c r="D2">
        <v>2021</v>
      </c>
      <c r="E2" s="8" t="s">
        <v>14</v>
      </c>
      <c r="F2">
        <v>2022</v>
      </c>
      <c r="G2" s="8" t="s">
        <v>22</v>
      </c>
      <c r="H2">
        <v>2022</v>
      </c>
      <c r="I2">
        <v>2021</v>
      </c>
    </row>
    <row r="3" spans="2:9" x14ac:dyDescent="0.35">
      <c r="B3" s="6"/>
    </row>
    <row r="4" spans="2:9" x14ac:dyDescent="0.35">
      <c r="B4" s="6" t="s">
        <v>15</v>
      </c>
      <c r="C4" s="9">
        <v>1044</v>
      </c>
      <c r="D4">
        <v>669</v>
      </c>
      <c r="F4" s="10">
        <f>C4/D4-1</f>
        <v>0.56053811659192831</v>
      </c>
      <c r="H4" s="10">
        <f>C4/$C$10</f>
        <v>5.025754585278968E-2</v>
      </c>
      <c r="I4" s="10">
        <f>D4/$D$10</f>
        <v>4.8278848235548823E-2</v>
      </c>
    </row>
    <row r="5" spans="2:9" x14ac:dyDescent="0.35">
      <c r="B5" t="s">
        <v>16</v>
      </c>
      <c r="C5">
        <v>2505</v>
      </c>
      <c r="D5">
        <v>1790</v>
      </c>
      <c r="F5" s="10">
        <f>C5/D5-1</f>
        <v>0.3994413407821229</v>
      </c>
      <c r="H5" s="10">
        <f t="shared" ref="H5:H9" si="0">C5/$C$10</f>
        <v>0.1205892263996534</v>
      </c>
      <c r="I5" s="10">
        <f t="shared" ref="I5:I9" si="1">D5/$D$10</f>
        <v>0.12917658944937577</v>
      </c>
    </row>
    <row r="6" spans="2:9" x14ac:dyDescent="0.35">
      <c r="B6" s="6" t="s">
        <v>18</v>
      </c>
      <c r="C6">
        <v>529</v>
      </c>
      <c r="D6">
        <v>235</v>
      </c>
      <c r="F6" s="10">
        <f>C6/D6-1</f>
        <v>1.2510638297872338</v>
      </c>
      <c r="H6" s="10">
        <f t="shared" si="0"/>
        <v>2.546574880854956E-2</v>
      </c>
      <c r="I6" s="10">
        <f t="shared" si="1"/>
        <v>1.6958937721007435E-2</v>
      </c>
    </row>
    <row r="7" spans="2:9" x14ac:dyDescent="0.35">
      <c r="B7" s="6" t="s">
        <v>17</v>
      </c>
      <c r="C7">
        <v>-89</v>
      </c>
      <c r="D7">
        <v>-75</v>
      </c>
      <c r="F7" s="10">
        <f>C7/D7-1</f>
        <v>0.18666666666666676</v>
      </c>
      <c r="H7" s="10">
        <f t="shared" si="0"/>
        <v>-4.2844076445385836E-3</v>
      </c>
      <c r="I7" s="10">
        <f t="shared" si="1"/>
        <v>-5.4124269322364145E-3</v>
      </c>
    </row>
    <row r="8" spans="2:9" x14ac:dyDescent="0.35">
      <c r="B8" t="s">
        <v>19</v>
      </c>
      <c r="C8">
        <v>1367</v>
      </c>
      <c r="D8">
        <v>796</v>
      </c>
      <c r="F8" s="10">
        <f>C8/D8-1</f>
        <v>0.71733668341708534</v>
      </c>
      <c r="H8" s="10">
        <f t="shared" si="0"/>
        <v>6.5806575843643189E-2</v>
      </c>
      <c r="I8" s="10">
        <f t="shared" si="1"/>
        <v>5.7443891174135814E-2</v>
      </c>
    </row>
    <row r="9" spans="2:9" x14ac:dyDescent="0.35">
      <c r="B9" t="s">
        <v>20</v>
      </c>
      <c r="C9">
        <v>15417</v>
      </c>
      <c r="D9">
        <v>10442</v>
      </c>
      <c r="F9" s="10">
        <f>C9/D9-1</f>
        <v>0.47644129477111674</v>
      </c>
      <c r="H9" s="10">
        <f t="shared" si="0"/>
        <v>0.74216531073990277</v>
      </c>
      <c r="I9" s="10">
        <f t="shared" si="1"/>
        <v>0.7535541603521686</v>
      </c>
    </row>
    <row r="10" spans="2:9" x14ac:dyDescent="0.35">
      <c r="B10" t="s">
        <v>12</v>
      </c>
      <c r="C10" s="9">
        <f>C4+C5+C6+C7+C8+C9</f>
        <v>20773</v>
      </c>
      <c r="D10" s="9">
        <f>D4+D5+D6+D7+D8+D9</f>
        <v>13857</v>
      </c>
      <c r="F10" s="10">
        <f>C10/D10-1</f>
        <v>0.49909792884462734</v>
      </c>
    </row>
    <row r="12" spans="2:9" x14ac:dyDescent="0.35">
      <c r="B12" s="8" t="s">
        <v>21</v>
      </c>
    </row>
    <row r="13" spans="2:9" x14ac:dyDescent="0.35">
      <c r="B13" t="s">
        <v>24</v>
      </c>
      <c r="C13">
        <v>1074</v>
      </c>
      <c r="D13">
        <v>734</v>
      </c>
      <c r="F13" s="10">
        <f>C13/D13-1</f>
        <v>0.46321525885558579</v>
      </c>
      <c r="H13" s="10">
        <f>C13/$C$18</f>
        <v>6.2041476517821041E-2</v>
      </c>
      <c r="I13" s="10">
        <f>D13/$D$18</f>
        <v>6.0129433931350867E-2</v>
      </c>
    </row>
    <row r="14" spans="2:9" x14ac:dyDescent="0.35">
      <c r="B14" t="s">
        <v>25</v>
      </c>
      <c r="C14">
        <v>193</v>
      </c>
      <c r="D14">
        <v>220</v>
      </c>
      <c r="F14" s="10">
        <f>C14/D14-1</f>
        <v>-0.12272727272727268</v>
      </c>
      <c r="H14" s="10">
        <f>C14/$C$18</f>
        <v>1.1148980417075847E-2</v>
      </c>
      <c r="I14" s="10">
        <f>D14/$D$18</f>
        <v>1.8022446137462112E-2</v>
      </c>
    </row>
    <row r="15" spans="2:9" x14ac:dyDescent="0.35">
      <c r="B15" t="s">
        <v>26</v>
      </c>
      <c r="C15">
        <v>891</v>
      </c>
      <c r="D15">
        <v>923</v>
      </c>
      <c r="F15" s="10">
        <f>C15/D15-1</f>
        <v>-3.4669555796316365E-2</v>
      </c>
      <c r="H15" s="10">
        <f>C15/$C$18</f>
        <v>5.147016347986829E-2</v>
      </c>
      <c r="I15" s="10">
        <f>D15/$D$18</f>
        <v>7.5612353567625135E-2</v>
      </c>
    </row>
    <row r="16" spans="2:9" x14ac:dyDescent="0.35">
      <c r="B16" t="s">
        <v>27</v>
      </c>
      <c r="C16">
        <v>12</v>
      </c>
      <c r="D16">
        <v>8</v>
      </c>
      <c r="F16" s="10">
        <f>C16/D16-1</f>
        <v>0.5</v>
      </c>
      <c r="H16" s="10">
        <f>C16/$C$18</f>
        <v>6.9320085494772106E-4</v>
      </c>
      <c r="I16" s="10">
        <f>D16/$D$18</f>
        <v>6.5536167772589496E-4</v>
      </c>
    </row>
    <row r="17" spans="2:9" x14ac:dyDescent="0.35">
      <c r="B17" t="s">
        <v>28</v>
      </c>
      <c r="C17">
        <v>15141</v>
      </c>
      <c r="D17">
        <v>10322</v>
      </c>
      <c r="F17" s="10">
        <f>C17/D17-1</f>
        <v>0.46686688626235218</v>
      </c>
      <c r="H17" s="10">
        <f>C17/$C$18</f>
        <v>0.87464617873028705</v>
      </c>
      <c r="I17" s="10">
        <f>D17/$D$18</f>
        <v>0.84558040468583595</v>
      </c>
    </row>
    <row r="18" spans="2:9" x14ac:dyDescent="0.35">
      <c r="B18" t="s">
        <v>23</v>
      </c>
      <c r="C18">
        <f>SUM(C13:C17)</f>
        <v>17311</v>
      </c>
      <c r="D18">
        <f t="shared" ref="D18" si="2">SUM(D13:D17)</f>
        <v>12207</v>
      </c>
      <c r="F18" s="10">
        <f>C18/D18-1</f>
        <v>0.41812075038912089</v>
      </c>
    </row>
  </sheetData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4EA4E-DE50-4AE3-BE6E-3F50FC2E38D4}">
  <dimension ref="B1:I37"/>
  <sheetViews>
    <sheetView workbookViewId="0"/>
  </sheetViews>
  <sheetFormatPr defaultRowHeight="14.5" x14ac:dyDescent="0.35"/>
  <cols>
    <col min="2" max="2" width="39.90625" bestFit="1" customWidth="1"/>
    <col min="7" max="7" width="11.54296875" bestFit="1" customWidth="1"/>
  </cols>
  <sheetData>
    <row r="1" spans="2:9" x14ac:dyDescent="0.35">
      <c r="B1" t="s">
        <v>56</v>
      </c>
    </row>
    <row r="2" spans="2:9" x14ac:dyDescent="0.35">
      <c r="B2" s="8" t="s">
        <v>51</v>
      </c>
      <c r="C2">
        <v>2022</v>
      </c>
      <c r="D2">
        <v>2021</v>
      </c>
      <c r="E2" s="8" t="s">
        <v>14</v>
      </c>
      <c r="F2">
        <v>2022</v>
      </c>
      <c r="G2" s="8" t="s">
        <v>22</v>
      </c>
      <c r="H2">
        <v>2022</v>
      </c>
      <c r="I2">
        <v>2021</v>
      </c>
    </row>
    <row r="3" spans="2:9" x14ac:dyDescent="0.35">
      <c r="B3" s="8" t="s">
        <v>29</v>
      </c>
    </row>
    <row r="4" spans="2:9" x14ac:dyDescent="0.35">
      <c r="B4" t="s">
        <v>33</v>
      </c>
      <c r="C4">
        <v>6031</v>
      </c>
      <c r="D4">
        <v>5627</v>
      </c>
      <c r="F4" s="10">
        <f>C4/D4-1</f>
        <v>7.1796694508619252E-2</v>
      </c>
      <c r="H4" s="10">
        <f>C4/$C$28</f>
        <v>6.3521654870239294E-2</v>
      </c>
      <c r="I4" s="10">
        <f>D4/$D$28</f>
        <v>6.0005331911490267E-2</v>
      </c>
    </row>
    <row r="5" spans="2:9" x14ac:dyDescent="0.35">
      <c r="B5" t="s">
        <v>34</v>
      </c>
      <c r="C5">
        <v>4352</v>
      </c>
      <c r="D5">
        <v>4541</v>
      </c>
      <c r="F5" s="10">
        <f t="shared" ref="F5:F10" si="0">C5/D5-1</f>
        <v>-4.1620788372605189E-2</v>
      </c>
      <c r="H5" s="10">
        <f>C5/$C$28</f>
        <v>4.5837546343107514E-2</v>
      </c>
      <c r="I5" s="10">
        <f>D5/$D$28</f>
        <v>4.8424420154625433E-2</v>
      </c>
    </row>
    <row r="6" spans="2:9" x14ac:dyDescent="0.35">
      <c r="B6" t="s">
        <v>35</v>
      </c>
      <c r="C6">
        <v>1505</v>
      </c>
      <c r="D6">
        <v>1645</v>
      </c>
      <c r="F6" s="10">
        <f t="shared" si="0"/>
        <v>-8.5106382978723416E-2</v>
      </c>
      <c r="H6" s="10">
        <f>C6/$C$28</f>
        <v>1.585144927536232E-2</v>
      </c>
      <c r="I6" s="10">
        <f>D6/$D$28</f>
        <v>1.754198880298587E-2</v>
      </c>
    </row>
    <row r="7" spans="2:9" x14ac:dyDescent="0.35">
      <c r="B7" t="s">
        <v>36</v>
      </c>
      <c r="C7">
        <v>1461</v>
      </c>
      <c r="D7">
        <v>1566</v>
      </c>
      <c r="F7" s="10">
        <f t="shared" si="0"/>
        <v>-6.7049808429118785E-2</v>
      </c>
      <c r="H7" s="10">
        <f>C7/$C$28</f>
        <v>1.5388018200202224E-2</v>
      </c>
      <c r="I7" s="10">
        <f>D7/$D$28</f>
        <v>1.6699546787523327E-2</v>
      </c>
    </row>
    <row r="8" spans="2:9" x14ac:dyDescent="0.35">
      <c r="B8" t="s">
        <v>37</v>
      </c>
      <c r="C8">
        <v>904</v>
      </c>
      <c r="D8">
        <v>917</v>
      </c>
      <c r="F8" s="10">
        <f t="shared" si="0"/>
        <v>-1.4176663031624903E-2</v>
      </c>
      <c r="H8" s="10">
        <f>C8/$C$28</f>
        <v>9.5214020896528476E-3</v>
      </c>
      <c r="I8" s="10">
        <f>D8/$D$28</f>
        <v>9.7787256731538263E-3</v>
      </c>
    </row>
    <row r="9" spans="2:9" x14ac:dyDescent="0.35">
      <c r="B9" t="s">
        <v>38</v>
      </c>
      <c r="C9">
        <v>700</v>
      </c>
      <c r="D9">
        <v>739</v>
      </c>
      <c r="F9" s="10">
        <f t="shared" si="0"/>
        <v>-5.2774018944519607E-2</v>
      </c>
      <c r="H9" s="10">
        <f>C9/$C$28</f>
        <v>7.372767104819683E-3</v>
      </c>
      <c r="I9" s="10">
        <f>D9/$D$28</f>
        <v>7.8805651826179685E-3</v>
      </c>
    </row>
    <row r="10" spans="2:9" x14ac:dyDescent="0.35">
      <c r="B10" t="s">
        <v>32</v>
      </c>
      <c r="C10">
        <f>SUM(C4:C9)</f>
        <v>14953</v>
      </c>
      <c r="D10">
        <f>SUM(D4:D9)</f>
        <v>15035</v>
      </c>
      <c r="F10" s="10">
        <f t="shared" si="0"/>
        <v>-5.4539408047887816E-3</v>
      </c>
      <c r="H10" s="10">
        <f>C10/$C$28</f>
        <v>0.15749283788338389</v>
      </c>
      <c r="I10" s="10">
        <f>D10/$D$28</f>
        <v>0.16033057851239668</v>
      </c>
    </row>
    <row r="11" spans="2:9" x14ac:dyDescent="0.35">
      <c r="F11" s="10"/>
      <c r="H11" s="10"/>
      <c r="I11" s="10"/>
    </row>
    <row r="12" spans="2:9" x14ac:dyDescent="0.35">
      <c r="B12" s="8" t="s">
        <v>30</v>
      </c>
      <c r="F12" s="10"/>
      <c r="H12" s="10"/>
      <c r="I12" s="10"/>
    </row>
    <row r="13" spans="2:9" x14ac:dyDescent="0.35">
      <c r="B13" t="s">
        <v>42</v>
      </c>
      <c r="C13">
        <v>16935</v>
      </c>
      <c r="D13">
        <v>16750</v>
      </c>
      <c r="F13" s="10">
        <f>C13/D13-1</f>
        <v>1.1044776119403021E-2</v>
      </c>
      <c r="H13" s="10">
        <f>C13/$C$28</f>
        <v>0.17836830131445905</v>
      </c>
      <c r="I13" s="10">
        <f>D13/$D$28</f>
        <v>0.17861903492402026</v>
      </c>
    </row>
    <row r="14" spans="2:9" x14ac:dyDescent="0.35">
      <c r="B14" t="s">
        <v>43</v>
      </c>
      <c r="C14">
        <v>5449</v>
      </c>
      <c r="D14">
        <v>5825</v>
      </c>
      <c r="F14" s="10">
        <f t="shared" ref="F14:F19" si="1">C14/D14-1</f>
        <v>-6.4549356223175924E-2</v>
      </c>
      <c r="H14" s="10">
        <f>C14/$C$28</f>
        <v>5.7391725648803509E-2</v>
      </c>
      <c r="I14" s="10">
        <f>D14/$D$28</f>
        <v>6.2116768861636897E-2</v>
      </c>
    </row>
    <row r="15" spans="2:9" x14ac:dyDescent="0.35">
      <c r="B15" t="s">
        <v>44</v>
      </c>
      <c r="C15">
        <v>6893</v>
      </c>
      <c r="D15">
        <v>6988</v>
      </c>
      <c r="F15" s="10">
        <f t="shared" si="1"/>
        <v>-1.359473382942189E-2</v>
      </c>
      <c r="H15" s="10">
        <f>C15/$C$28</f>
        <v>7.2600690933602968E-2</v>
      </c>
      <c r="I15" s="10">
        <f>D15/$D$28</f>
        <v>7.4518794988003192E-2</v>
      </c>
    </row>
    <row r="16" spans="2:9" x14ac:dyDescent="0.35">
      <c r="B16" t="s">
        <v>45</v>
      </c>
      <c r="C16">
        <v>15983</v>
      </c>
      <c r="D16">
        <v>14548</v>
      </c>
      <c r="F16" s="10">
        <f t="shared" si="1"/>
        <v>9.8638988177069065E-2</v>
      </c>
      <c r="H16" s="10">
        <f>C16/$C$28</f>
        <v>0.16834133805190429</v>
      </c>
      <c r="I16" s="10">
        <f>D16/$D$28</f>
        <v>0.15513729672087442</v>
      </c>
    </row>
    <row r="17" spans="2:9" x14ac:dyDescent="0.35">
      <c r="B17" t="s">
        <v>41</v>
      </c>
      <c r="C17">
        <v>3417</v>
      </c>
      <c r="D17">
        <v>3450</v>
      </c>
      <c r="F17" s="10">
        <f t="shared" si="1"/>
        <v>-9.565217391304337E-3</v>
      </c>
      <c r="H17" s="10">
        <f>C17/$C$28</f>
        <v>3.5989635995955511E-2</v>
      </c>
      <c r="I17" s="10">
        <f>D17/$D$28</f>
        <v>3.6790189282857905E-2</v>
      </c>
    </row>
    <row r="18" spans="2:9" x14ac:dyDescent="0.35">
      <c r="B18" t="s">
        <v>40</v>
      </c>
      <c r="C18">
        <v>3887</v>
      </c>
      <c r="D18">
        <v>4119</v>
      </c>
      <c r="F18" s="10">
        <f t="shared" si="1"/>
        <v>-5.6324350570526871E-2</v>
      </c>
      <c r="H18" s="10">
        <f>C18/$C$28</f>
        <v>4.0939922480620158E-2</v>
      </c>
      <c r="I18" s="10">
        <f>D18/$D$28</f>
        <v>4.3924286856838177E-2</v>
      </c>
    </row>
    <row r="19" spans="2:9" x14ac:dyDescent="0.35">
      <c r="B19" t="s">
        <v>39</v>
      </c>
      <c r="C19">
        <f>SUM(C13:C18)</f>
        <v>52564</v>
      </c>
      <c r="D19">
        <f>SUM(D13:D18)</f>
        <v>51680</v>
      </c>
      <c r="F19" s="10">
        <f t="shared" si="1"/>
        <v>1.7105263157894735E-2</v>
      </c>
      <c r="H19" s="10">
        <f>C19/$C$28</f>
        <v>0.55363161442534548</v>
      </c>
      <c r="I19" s="10">
        <f>D19/$D$28</f>
        <v>0.55110637163423082</v>
      </c>
    </row>
    <row r="20" spans="2:9" x14ac:dyDescent="0.35">
      <c r="F20" s="10"/>
      <c r="H20" s="10"/>
      <c r="I20" s="10"/>
    </row>
    <row r="21" spans="2:9" x14ac:dyDescent="0.35">
      <c r="B21" s="8" t="s">
        <v>31</v>
      </c>
      <c r="F21" s="10"/>
      <c r="H21" s="10"/>
      <c r="I21" s="10"/>
    </row>
    <row r="22" spans="2:9" x14ac:dyDescent="0.35">
      <c r="B22" t="s">
        <v>47</v>
      </c>
      <c r="C22">
        <v>9690</v>
      </c>
      <c r="D22">
        <v>9812</v>
      </c>
      <c r="F22" s="10">
        <f>C22/D22-1</f>
        <v>-1.243375458622098E-2</v>
      </c>
      <c r="H22" s="10">
        <f>C22/$C$28</f>
        <v>0.10206016177957533</v>
      </c>
      <c r="I22" s="10">
        <f>D22/$D$28</f>
        <v>0.10463343108504398</v>
      </c>
    </row>
    <row r="23" spans="2:9" x14ac:dyDescent="0.35">
      <c r="B23" t="s">
        <v>48</v>
      </c>
      <c r="C23">
        <v>8587</v>
      </c>
      <c r="D23">
        <v>8588</v>
      </c>
      <c r="F23" s="10">
        <f>C23/D23-1</f>
        <v>-1.1644154634371517E-4</v>
      </c>
      <c r="H23" s="10">
        <f>C23/$C$28</f>
        <v>9.0442787327266599E-2</v>
      </c>
      <c r="I23" s="10">
        <f>D23/$D$28</f>
        <v>9.1580911756864836E-2</v>
      </c>
    </row>
    <row r="24" spans="2:9" x14ac:dyDescent="0.35">
      <c r="B24" t="s">
        <v>49</v>
      </c>
      <c r="C24">
        <v>4849</v>
      </c>
      <c r="D24">
        <v>4688</v>
      </c>
      <c r="F24" s="10">
        <f>C24/D24-1</f>
        <v>3.4343003412969253E-2</v>
      </c>
      <c r="H24" s="10">
        <f>C24/$C$28</f>
        <v>5.1072210987529489E-2</v>
      </c>
      <c r="I24" s="10">
        <f>D24/$D$28</f>
        <v>4.9992002132764599E-2</v>
      </c>
    </row>
    <row r="25" spans="2:9" x14ac:dyDescent="0.35">
      <c r="B25" t="s">
        <v>50</v>
      </c>
      <c r="C25">
        <v>4300</v>
      </c>
      <c r="D25">
        <v>3971</v>
      </c>
      <c r="F25" s="10">
        <f>C25/D25-1</f>
        <v>8.28506673382019E-2</v>
      </c>
      <c r="H25" s="10">
        <f>C25/$C$28</f>
        <v>4.5289855072463768E-2</v>
      </c>
      <c r="I25" s="10">
        <f>D25/$D$28</f>
        <v>4.2346041055718472E-2</v>
      </c>
    </row>
    <row r="26" spans="2:9" x14ac:dyDescent="0.35">
      <c r="B26" t="s">
        <v>46</v>
      </c>
      <c r="C26">
        <v>27427</v>
      </c>
      <c r="D26">
        <v>27060</v>
      </c>
      <c r="F26" s="10">
        <f>C26/D26-1</f>
        <v>1.3562453806356345E-2</v>
      </c>
      <c r="H26" s="10">
        <f>C26/$C$28</f>
        <v>0.28887554769127066</v>
      </c>
      <c r="I26" s="10">
        <f>D26/$D$28</f>
        <v>0.28856304985337244</v>
      </c>
    </row>
    <row r="27" spans="2:9" x14ac:dyDescent="0.35">
      <c r="F27" s="10"/>
    </row>
    <row r="28" spans="2:9" x14ac:dyDescent="0.35">
      <c r="B28" s="8" t="s">
        <v>12</v>
      </c>
      <c r="C28">
        <f>C10+C19+C26</f>
        <v>94944</v>
      </c>
      <c r="D28">
        <f>D10+D19+D26</f>
        <v>93775</v>
      </c>
      <c r="F28" s="10">
        <f>C28/D28-1</f>
        <v>1.2466009064249439E-2</v>
      </c>
    </row>
    <row r="30" spans="2:9" x14ac:dyDescent="0.35">
      <c r="B30" s="8" t="s">
        <v>52</v>
      </c>
      <c r="C30">
        <v>2022</v>
      </c>
      <c r="D30">
        <v>2021</v>
      </c>
    </row>
    <row r="31" spans="2:9" x14ac:dyDescent="0.35">
      <c r="B31" s="11" t="s">
        <v>53</v>
      </c>
      <c r="C31">
        <v>31089</v>
      </c>
      <c r="D31">
        <v>29855</v>
      </c>
      <c r="F31" s="10">
        <f>C31/D31-1</f>
        <v>4.1333110031820386E-2</v>
      </c>
      <c r="G31" s="10"/>
      <c r="H31" s="10">
        <f>C31/$C$37</f>
        <v>0.44102876922203937</v>
      </c>
      <c r="I31" s="10">
        <f>D31/$D$37</f>
        <v>0.43100088062481051</v>
      </c>
    </row>
    <row r="32" spans="2:9" x14ac:dyDescent="0.35">
      <c r="B32" s="11" t="s">
        <v>54</v>
      </c>
      <c r="C32">
        <v>24800</v>
      </c>
      <c r="D32">
        <v>24700</v>
      </c>
      <c r="F32" s="10">
        <f t="shared" ref="F32:F35" si="2">C32/D32-1</f>
        <v>4.0485829959513442E-3</v>
      </c>
      <c r="G32" s="10"/>
      <c r="H32" s="10">
        <f t="shared" ref="H32:H35" si="3">C32/$C$37</f>
        <v>0.35181297168473019</v>
      </c>
      <c r="I32" s="10">
        <f>D32/$D$37</f>
        <v>0.35658086589960875</v>
      </c>
    </row>
    <row r="33" spans="2:9" x14ac:dyDescent="0.35">
      <c r="B33" t="s">
        <v>58</v>
      </c>
      <c r="C33">
        <v>493</v>
      </c>
      <c r="D33">
        <v>459</v>
      </c>
      <c r="F33" s="10">
        <f t="shared" si="2"/>
        <v>7.4074074074074181E-2</v>
      </c>
      <c r="G33" s="10"/>
      <c r="H33" s="10">
        <f t="shared" si="3"/>
        <v>6.9937014129262893E-3</v>
      </c>
      <c r="I33" s="10">
        <f>D33/$D$37</f>
        <v>6.6263407873651996E-3</v>
      </c>
    </row>
    <row r="34" spans="2:9" x14ac:dyDescent="0.35">
      <c r="B34" t="s">
        <v>59</v>
      </c>
      <c r="C34">
        <v>11622</v>
      </c>
      <c r="D34">
        <v>11878</v>
      </c>
      <c r="F34" s="10">
        <f t="shared" si="2"/>
        <v>-2.1552449907391802E-2</v>
      </c>
      <c r="G34" s="10"/>
      <c r="H34" s="10">
        <f t="shared" si="3"/>
        <v>0.16486977245644896</v>
      </c>
      <c r="I34" s="10">
        <f>D34/$D$37</f>
        <v>0.17147641802249203</v>
      </c>
    </row>
    <row r="35" spans="2:9" x14ac:dyDescent="0.35">
      <c r="B35" t="s">
        <v>57</v>
      </c>
      <c r="C35">
        <v>2488</v>
      </c>
      <c r="D35">
        <v>2377</v>
      </c>
      <c r="F35" s="10">
        <f t="shared" si="2"/>
        <v>4.6697517879680239E-2</v>
      </c>
      <c r="G35" s="10"/>
      <c r="H35" s="10">
        <f t="shared" si="3"/>
        <v>3.5294785223855187E-2</v>
      </c>
      <c r="I35" s="10">
        <f>D35/$D$37</f>
        <v>3.4315494665723485E-2</v>
      </c>
    </row>
    <row r="37" spans="2:9" x14ac:dyDescent="0.35">
      <c r="B37" s="8" t="s">
        <v>23</v>
      </c>
      <c r="C37">
        <f>SUM(C31:C35)</f>
        <v>70492</v>
      </c>
      <c r="D37">
        <f>SUM(D31:D35)</f>
        <v>69269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Marriot</vt:lpstr>
      <vt:lpstr>Johnson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Krith</cp:lastModifiedBy>
  <dcterms:created xsi:type="dcterms:W3CDTF">2020-05-19T17:08:15Z</dcterms:created>
  <dcterms:modified xsi:type="dcterms:W3CDTF">2023-08-05T20:24:01Z</dcterms:modified>
</cp:coreProperties>
</file>