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5970" windowHeight="1755" activeTab="2"/>
  </bookViews>
  <sheets>
    <sheet name="Sheet1" sheetId="2" r:id="rId1"/>
    <sheet name="Historicals" sheetId="1" r:id="rId2"/>
    <sheet name="Segmental forecast" sheetId="3" r:id="rId3"/>
  </sheets>
  <calcPr calcId="124519"/>
  <fileRecoveryPr repairLoad="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19" i="3"/>
  <c r="C149"/>
  <c r="D149"/>
  <c r="E149"/>
  <c r="F149"/>
  <c r="G149"/>
  <c r="H149"/>
  <c r="I149"/>
  <c r="B149"/>
  <c r="C122"/>
  <c r="D122"/>
  <c r="E122"/>
  <c r="F122"/>
  <c r="G122"/>
  <c r="H122"/>
  <c r="I122"/>
  <c r="B122"/>
  <c r="C95"/>
  <c r="D95"/>
  <c r="E95"/>
  <c r="F95"/>
  <c r="G95"/>
  <c r="H95"/>
  <c r="I95"/>
  <c r="B95"/>
  <c r="C143"/>
  <c r="D143"/>
  <c r="E143"/>
  <c r="F143"/>
  <c r="G143"/>
  <c r="H143"/>
  <c r="I143"/>
  <c r="B143"/>
  <c r="C146"/>
  <c r="D146"/>
  <c r="E146"/>
  <c r="F146"/>
  <c r="G146"/>
  <c r="H146"/>
  <c r="I146"/>
  <c r="B146"/>
  <c r="C136"/>
  <c r="D136"/>
  <c r="E136"/>
  <c r="F136"/>
  <c r="G136"/>
  <c r="H136"/>
  <c r="I136"/>
  <c r="B136"/>
  <c r="C132"/>
  <c r="D132"/>
  <c r="E132"/>
  <c r="F132"/>
  <c r="G132"/>
  <c r="H132"/>
  <c r="I132"/>
  <c r="B132"/>
  <c r="C128"/>
  <c r="D128"/>
  <c r="E128"/>
  <c r="F128"/>
  <c r="G128"/>
  <c r="H128"/>
  <c r="I128"/>
  <c r="B128"/>
  <c r="C126"/>
  <c r="D126"/>
  <c r="E126"/>
  <c r="F126"/>
  <c r="G126"/>
  <c r="H126"/>
  <c r="I126"/>
  <c r="B126"/>
  <c r="J122"/>
  <c r="C116"/>
  <c r="D116"/>
  <c r="E116"/>
  <c r="F116"/>
  <c r="G116"/>
  <c r="H116"/>
  <c r="H113" s="1"/>
  <c r="I116"/>
  <c r="B116"/>
  <c r="C119"/>
  <c r="D119"/>
  <c r="E119"/>
  <c r="F119"/>
  <c r="G119"/>
  <c r="H119"/>
  <c r="I119"/>
  <c r="B119"/>
  <c r="C105"/>
  <c r="D105"/>
  <c r="E105"/>
  <c r="F105"/>
  <c r="G105"/>
  <c r="H105"/>
  <c r="I105"/>
  <c r="B105"/>
  <c r="B109"/>
  <c r="C109"/>
  <c r="D109"/>
  <c r="E109"/>
  <c r="F109"/>
  <c r="G109"/>
  <c r="H109"/>
  <c r="I109"/>
  <c r="C101"/>
  <c r="D101"/>
  <c r="E101"/>
  <c r="F101"/>
  <c r="G101"/>
  <c r="H101"/>
  <c r="I101"/>
  <c r="B101"/>
  <c r="C99"/>
  <c r="D99"/>
  <c r="E99"/>
  <c r="F99"/>
  <c r="G99"/>
  <c r="H99"/>
  <c r="I99"/>
  <c r="B99"/>
  <c r="C89"/>
  <c r="D89"/>
  <c r="E89"/>
  <c r="F89"/>
  <c r="G89"/>
  <c r="H89"/>
  <c r="I89"/>
  <c r="B89"/>
  <c r="C92"/>
  <c r="D92"/>
  <c r="E92"/>
  <c r="F92"/>
  <c r="G92"/>
  <c r="H92"/>
  <c r="I92"/>
  <c r="B92"/>
  <c r="C82"/>
  <c r="D82"/>
  <c r="E82"/>
  <c r="F82"/>
  <c r="G82"/>
  <c r="H82"/>
  <c r="I82"/>
  <c r="C78"/>
  <c r="D78"/>
  <c r="E78"/>
  <c r="F78"/>
  <c r="G78"/>
  <c r="H78"/>
  <c r="I78"/>
  <c r="C74"/>
  <c r="D74"/>
  <c r="E74"/>
  <c r="F74"/>
  <c r="G74"/>
  <c r="H74"/>
  <c r="I74"/>
  <c r="B82"/>
  <c r="B78"/>
  <c r="B74"/>
  <c r="C72"/>
  <c r="D72"/>
  <c r="E72"/>
  <c r="F72"/>
  <c r="G72"/>
  <c r="H72"/>
  <c r="I72"/>
  <c r="B72"/>
  <c r="C62"/>
  <c r="D62"/>
  <c r="E62"/>
  <c r="F62"/>
  <c r="G62"/>
  <c r="H62"/>
  <c r="I62"/>
  <c r="B62"/>
  <c r="C68"/>
  <c r="D68"/>
  <c r="E68"/>
  <c r="F68"/>
  <c r="G68"/>
  <c r="H68"/>
  <c r="I68"/>
  <c r="B68"/>
  <c r="C65"/>
  <c r="D65"/>
  <c r="E65"/>
  <c r="F65"/>
  <c r="G65"/>
  <c r="H65"/>
  <c r="I65"/>
  <c r="B65"/>
  <c r="D4"/>
  <c r="E4"/>
  <c r="F4"/>
  <c r="G4"/>
  <c r="H4"/>
  <c r="I4"/>
  <c r="C4"/>
  <c r="I16"/>
  <c r="C14"/>
  <c r="D14"/>
  <c r="D16" s="1"/>
  <c r="E14"/>
  <c r="E16" s="1"/>
  <c r="F14"/>
  <c r="F16" s="1"/>
  <c r="G14"/>
  <c r="G16" s="1"/>
  <c r="H14"/>
  <c r="I14"/>
  <c r="B14"/>
  <c r="B16" s="1"/>
  <c r="C11"/>
  <c r="D11"/>
  <c r="E11"/>
  <c r="E12" s="1"/>
  <c r="F11"/>
  <c r="F12" s="1"/>
  <c r="G11"/>
  <c r="H11"/>
  <c r="I11"/>
  <c r="B11"/>
  <c r="B13" s="1"/>
  <c r="C8"/>
  <c r="C10" s="1"/>
  <c r="D8"/>
  <c r="D5" s="1"/>
  <c r="D7" s="1"/>
  <c r="E8"/>
  <c r="E10" s="1"/>
  <c r="F8"/>
  <c r="F10" s="1"/>
  <c r="G8"/>
  <c r="G10" s="1"/>
  <c r="H8"/>
  <c r="H10" s="1"/>
  <c r="I8"/>
  <c r="I10" s="1"/>
  <c r="B8"/>
  <c r="B10" s="1"/>
  <c r="F140"/>
  <c r="H140"/>
  <c r="I138"/>
  <c r="H138"/>
  <c r="G138"/>
  <c r="F138"/>
  <c r="E138"/>
  <c r="D138"/>
  <c r="C138"/>
  <c r="B138"/>
  <c r="B137"/>
  <c r="B139" s="1"/>
  <c r="I134"/>
  <c r="H134"/>
  <c r="G134"/>
  <c r="F134"/>
  <c r="E134"/>
  <c r="D134"/>
  <c r="C134"/>
  <c r="B134"/>
  <c r="B133"/>
  <c r="B135" s="1"/>
  <c r="I130"/>
  <c r="H130"/>
  <c r="G130"/>
  <c r="F130"/>
  <c r="E130"/>
  <c r="D130"/>
  <c r="C130"/>
  <c r="B130"/>
  <c r="D129"/>
  <c r="D131" s="1"/>
  <c r="B129"/>
  <c r="B131" s="1"/>
  <c r="D127"/>
  <c r="B127"/>
  <c r="E113"/>
  <c r="D117"/>
  <c r="I113"/>
  <c r="I111"/>
  <c r="H111"/>
  <c r="G111"/>
  <c r="F111"/>
  <c r="E111"/>
  <c r="D111"/>
  <c r="C111"/>
  <c r="B111"/>
  <c r="B110"/>
  <c r="B112" s="1"/>
  <c r="I107"/>
  <c r="H107"/>
  <c r="G107"/>
  <c r="F107"/>
  <c r="E107"/>
  <c r="D107"/>
  <c r="C107"/>
  <c r="B107"/>
  <c r="B106"/>
  <c r="B108" s="1"/>
  <c r="I103"/>
  <c r="H103"/>
  <c r="G103"/>
  <c r="F103"/>
  <c r="E103"/>
  <c r="D103"/>
  <c r="C103"/>
  <c r="B103"/>
  <c r="B102"/>
  <c r="B104" s="1"/>
  <c r="B100"/>
  <c r="G140" l="1"/>
  <c r="G100"/>
  <c r="G102"/>
  <c r="G104" s="1"/>
  <c r="G106"/>
  <c r="G108" s="1"/>
  <c r="G110"/>
  <c r="G112" s="1"/>
  <c r="I12"/>
  <c r="D133"/>
  <c r="D135" s="1"/>
  <c r="D137"/>
  <c r="D139" s="1"/>
  <c r="H12"/>
  <c r="H15"/>
  <c r="G9"/>
  <c r="I13"/>
  <c r="I140"/>
  <c r="C12"/>
  <c r="C15"/>
  <c r="D140"/>
  <c r="I15"/>
  <c r="H16"/>
  <c r="G15"/>
  <c r="F113"/>
  <c r="D12"/>
  <c r="C13"/>
  <c r="E100"/>
  <c r="E102"/>
  <c r="E104" s="1"/>
  <c r="E106"/>
  <c r="E108" s="1"/>
  <c r="E110"/>
  <c r="E112" s="1"/>
  <c r="C137"/>
  <c r="C139" s="1"/>
  <c r="F13"/>
  <c r="G12"/>
  <c r="G117"/>
  <c r="H5"/>
  <c r="H13"/>
  <c r="E9"/>
  <c r="D15"/>
  <c r="I100"/>
  <c r="I102"/>
  <c r="I104" s="1"/>
  <c r="I106"/>
  <c r="I108" s="1"/>
  <c r="I110"/>
  <c r="I112" s="1"/>
  <c r="F127"/>
  <c r="F129"/>
  <c r="F131" s="1"/>
  <c r="F133"/>
  <c r="F135" s="1"/>
  <c r="F137"/>
  <c r="F139" s="1"/>
  <c r="F9"/>
  <c r="E15"/>
  <c r="F15"/>
  <c r="D10"/>
  <c r="H9"/>
  <c r="F100"/>
  <c r="F102"/>
  <c r="F104" s="1"/>
  <c r="F106"/>
  <c r="F108" s="1"/>
  <c r="F110"/>
  <c r="F112" s="1"/>
  <c r="C120"/>
  <c r="C127"/>
  <c r="C129"/>
  <c r="C131" s="1"/>
  <c r="C133"/>
  <c r="C135" s="1"/>
  <c r="C16"/>
  <c r="D13"/>
  <c r="I9"/>
  <c r="G5"/>
  <c r="E13"/>
  <c r="C9"/>
  <c r="E5"/>
  <c r="C140"/>
  <c r="I5"/>
  <c r="F5"/>
  <c r="G13"/>
  <c r="D9"/>
  <c r="D100"/>
  <c r="D102"/>
  <c r="D104" s="1"/>
  <c r="D106"/>
  <c r="D108" s="1"/>
  <c r="D110"/>
  <c r="D112" s="1"/>
  <c r="C113"/>
  <c r="I127"/>
  <c r="I129"/>
  <c r="I131" s="1"/>
  <c r="I133"/>
  <c r="I135" s="1"/>
  <c r="I137"/>
  <c r="I139" s="1"/>
  <c r="C100"/>
  <c r="C102"/>
  <c r="C104" s="1"/>
  <c r="C106"/>
  <c r="C108" s="1"/>
  <c r="B113"/>
  <c r="H127"/>
  <c r="H129"/>
  <c r="H131" s="1"/>
  <c r="H133"/>
  <c r="H135" s="1"/>
  <c r="H137"/>
  <c r="H139" s="1"/>
  <c r="C110"/>
  <c r="C112" s="1"/>
  <c r="G127"/>
  <c r="G129"/>
  <c r="G131" s="1"/>
  <c r="G133"/>
  <c r="G135" s="1"/>
  <c r="G137"/>
  <c r="G139" s="1"/>
  <c r="H100"/>
  <c r="H102"/>
  <c r="H104" s="1"/>
  <c r="H106"/>
  <c r="H108" s="1"/>
  <c r="H110"/>
  <c r="H112" s="1"/>
  <c r="G113"/>
  <c r="G114" s="1"/>
  <c r="E127"/>
  <c r="E129"/>
  <c r="E131" s="1"/>
  <c r="E133"/>
  <c r="E135" s="1"/>
  <c r="E137"/>
  <c r="E139" s="1"/>
  <c r="E140"/>
  <c r="F141" s="1"/>
  <c r="D113"/>
  <c r="B140"/>
  <c r="B141" s="1"/>
  <c r="G144"/>
  <c r="H141"/>
  <c r="H144"/>
  <c r="H147"/>
  <c r="H150"/>
  <c r="G141"/>
  <c r="G147"/>
  <c r="G150"/>
  <c r="F144"/>
  <c r="F147"/>
  <c r="F150"/>
  <c r="E144"/>
  <c r="E147"/>
  <c r="E150"/>
  <c r="D144"/>
  <c r="D147"/>
  <c r="D150"/>
  <c r="C144"/>
  <c r="C147"/>
  <c r="C150"/>
  <c r="B144"/>
  <c r="B147"/>
  <c r="B150"/>
  <c r="I141"/>
  <c r="I144"/>
  <c r="I147"/>
  <c r="I150"/>
  <c r="C123"/>
  <c r="I114"/>
  <c r="I117"/>
  <c r="I120"/>
  <c r="I123"/>
  <c r="D120"/>
  <c r="D123"/>
  <c r="C117"/>
  <c r="H117"/>
  <c r="H120"/>
  <c r="H123"/>
  <c r="G120"/>
  <c r="G123"/>
  <c r="F114"/>
  <c r="F117"/>
  <c r="F120"/>
  <c r="F123"/>
  <c r="E114"/>
  <c r="E117"/>
  <c r="E120"/>
  <c r="E123"/>
  <c r="B114"/>
  <c r="B117"/>
  <c r="B120"/>
  <c r="B123"/>
  <c r="C141" l="1"/>
  <c r="H114"/>
  <c r="D141"/>
  <c r="E141"/>
  <c r="E7"/>
  <c r="E6"/>
  <c r="H7"/>
  <c r="H6"/>
  <c r="I7"/>
  <c r="I6"/>
  <c r="F7"/>
  <c r="F6"/>
  <c r="G7"/>
  <c r="G6"/>
  <c r="D114"/>
  <c r="C114"/>
  <c r="C55"/>
  <c r="D55"/>
  <c r="E55"/>
  <c r="E56" s="1"/>
  <c r="F55"/>
  <c r="G55"/>
  <c r="H55"/>
  <c r="I55"/>
  <c r="B55"/>
  <c r="B56" s="1"/>
  <c r="C51"/>
  <c r="D51"/>
  <c r="E51"/>
  <c r="F51"/>
  <c r="G51"/>
  <c r="H51"/>
  <c r="I51"/>
  <c r="B51"/>
  <c r="B52" s="1"/>
  <c r="C47"/>
  <c r="D48" s="1"/>
  <c r="D47"/>
  <c r="E47"/>
  <c r="F47"/>
  <c r="G47"/>
  <c r="H47"/>
  <c r="H48" s="1"/>
  <c r="H50" s="1"/>
  <c r="I47"/>
  <c r="B47"/>
  <c r="C45"/>
  <c r="D45"/>
  <c r="E45"/>
  <c r="F45"/>
  <c r="G45"/>
  <c r="H45"/>
  <c r="I45"/>
  <c r="B45"/>
  <c r="F86"/>
  <c r="I86"/>
  <c r="I84"/>
  <c r="H84"/>
  <c r="G84"/>
  <c r="F84"/>
  <c r="E84"/>
  <c r="D84"/>
  <c r="C84"/>
  <c r="B84"/>
  <c r="D83"/>
  <c r="D85" s="1"/>
  <c r="B83"/>
  <c r="B85" s="1"/>
  <c r="I80"/>
  <c r="H80"/>
  <c r="G80"/>
  <c r="F80"/>
  <c r="E80"/>
  <c r="D80"/>
  <c r="C80"/>
  <c r="B80"/>
  <c r="F79"/>
  <c r="F81" s="1"/>
  <c r="D79"/>
  <c r="D81" s="1"/>
  <c r="B79"/>
  <c r="B81" s="1"/>
  <c r="I76"/>
  <c r="H76"/>
  <c r="G76"/>
  <c r="F76"/>
  <c r="E76"/>
  <c r="D76"/>
  <c r="C76"/>
  <c r="B76"/>
  <c r="F75"/>
  <c r="D75"/>
  <c r="D77" s="1"/>
  <c r="B75"/>
  <c r="B77" s="1"/>
  <c r="F73"/>
  <c r="D73"/>
  <c r="B73"/>
  <c r="E59"/>
  <c r="I57"/>
  <c r="H57"/>
  <c r="G57"/>
  <c r="F57"/>
  <c r="E57"/>
  <c r="D57"/>
  <c r="C57"/>
  <c r="B57"/>
  <c r="I53"/>
  <c r="H53"/>
  <c r="G53"/>
  <c r="F53"/>
  <c r="E53"/>
  <c r="D53"/>
  <c r="C53"/>
  <c r="B53"/>
  <c r="I49"/>
  <c r="H49"/>
  <c r="G49"/>
  <c r="F49"/>
  <c r="E49"/>
  <c r="D49"/>
  <c r="C49"/>
  <c r="B49"/>
  <c r="I46"/>
  <c r="E46"/>
  <c r="I172" i="1"/>
  <c r="I175" s="1"/>
  <c r="I176" s="1"/>
  <c r="H172"/>
  <c r="H175" s="1"/>
  <c r="H176" s="1"/>
  <c r="G172"/>
  <c r="G175" s="1"/>
  <c r="G176" s="1"/>
  <c r="F172"/>
  <c r="F175" s="1"/>
  <c r="F176" s="1"/>
  <c r="E172"/>
  <c r="E175" s="1"/>
  <c r="E176" s="1"/>
  <c r="D172"/>
  <c r="D175" s="1"/>
  <c r="D176" s="1"/>
  <c r="C172"/>
  <c r="C175" s="1"/>
  <c r="C176" s="1"/>
  <c r="B172"/>
  <c r="B175" s="1"/>
  <c r="B176" s="1"/>
  <c r="I161"/>
  <c r="H161"/>
  <c r="G161"/>
  <c r="F161"/>
  <c r="E161"/>
  <c r="D161"/>
  <c r="C161"/>
  <c r="B161"/>
  <c r="I150"/>
  <c r="I153" s="1"/>
  <c r="I154" s="1"/>
  <c r="H150"/>
  <c r="H153" s="1"/>
  <c r="H154" s="1"/>
  <c r="G150"/>
  <c r="G153" s="1"/>
  <c r="G154" s="1"/>
  <c r="F150"/>
  <c r="F153" s="1"/>
  <c r="F154" s="1"/>
  <c r="E150"/>
  <c r="E153" s="1"/>
  <c r="E154" s="1"/>
  <c r="D150"/>
  <c r="D153" s="1"/>
  <c r="D154" s="1"/>
  <c r="C150"/>
  <c r="C153" s="1"/>
  <c r="C154" s="1"/>
  <c r="B150"/>
  <c r="B153" s="1"/>
  <c r="B154" s="1"/>
  <c r="I139"/>
  <c r="I142" s="1"/>
  <c r="H139"/>
  <c r="H142" s="1"/>
  <c r="G139"/>
  <c r="G142" s="1"/>
  <c r="F139"/>
  <c r="F142" s="1"/>
  <c r="E139"/>
  <c r="E142" s="1"/>
  <c r="D139"/>
  <c r="D142" s="1"/>
  <c r="C139"/>
  <c r="C142" s="1"/>
  <c r="B139"/>
  <c r="B142" s="1"/>
  <c r="I125"/>
  <c r="H125"/>
  <c r="G125"/>
  <c r="F125"/>
  <c r="E125"/>
  <c r="D125"/>
  <c r="C125"/>
  <c r="B125"/>
  <c r="I119"/>
  <c r="H119"/>
  <c r="G119"/>
  <c r="F119"/>
  <c r="E119"/>
  <c r="D119"/>
  <c r="C119"/>
  <c r="B119"/>
  <c r="I115"/>
  <c r="H115"/>
  <c r="G115"/>
  <c r="F115"/>
  <c r="E115"/>
  <c r="D115"/>
  <c r="C115"/>
  <c r="B115"/>
  <c r="I111"/>
  <c r="H111"/>
  <c r="G111"/>
  <c r="F111"/>
  <c r="E111"/>
  <c r="D111"/>
  <c r="C111"/>
  <c r="B111"/>
  <c r="I107"/>
  <c r="I124" s="1"/>
  <c r="I131" s="1"/>
  <c r="B132" s="1"/>
  <c r="H107"/>
  <c r="H124" s="1"/>
  <c r="H131" s="1"/>
  <c r="H132" s="1"/>
  <c r="G107"/>
  <c r="G124" s="1"/>
  <c r="G131" s="1"/>
  <c r="G132" s="1"/>
  <c r="F107"/>
  <c r="F124" s="1"/>
  <c r="F131" s="1"/>
  <c r="F132" s="1"/>
  <c r="E107"/>
  <c r="E124" s="1"/>
  <c r="E131" s="1"/>
  <c r="E132" s="1"/>
  <c r="D107"/>
  <c r="D124" s="1"/>
  <c r="D131" s="1"/>
  <c r="D132" s="1"/>
  <c r="C107"/>
  <c r="C124" s="1"/>
  <c r="C131" s="1"/>
  <c r="C132" s="1"/>
  <c r="B107"/>
  <c r="B124" s="1"/>
  <c r="B131" s="1"/>
  <c r="I92"/>
  <c r="H92"/>
  <c r="G92"/>
  <c r="F92"/>
  <c r="E92"/>
  <c r="D92"/>
  <c r="C92"/>
  <c r="B92"/>
  <c r="I83"/>
  <c r="H83"/>
  <c r="G83"/>
  <c r="F83"/>
  <c r="E83"/>
  <c r="D83"/>
  <c r="C83"/>
  <c r="B83"/>
  <c r="I58"/>
  <c r="I59" s="1"/>
  <c r="H58"/>
  <c r="H59" s="1"/>
  <c r="G58"/>
  <c r="G59" s="1"/>
  <c r="F58"/>
  <c r="F59" s="1"/>
  <c r="E58"/>
  <c r="E59" s="1"/>
  <c r="D58"/>
  <c r="D59" s="1"/>
  <c r="C58"/>
  <c r="C59" s="1"/>
  <c r="B58"/>
  <c r="B59" s="1"/>
  <c r="I45"/>
  <c r="H45"/>
  <c r="G45"/>
  <c r="F45"/>
  <c r="E45"/>
  <c r="D45"/>
  <c r="C45"/>
  <c r="B45"/>
  <c r="I30"/>
  <c r="I36" s="1"/>
  <c r="H30"/>
  <c r="H36" s="1"/>
  <c r="G30"/>
  <c r="G36" s="1"/>
  <c r="F30"/>
  <c r="F36" s="1"/>
  <c r="E30"/>
  <c r="E36" s="1"/>
  <c r="D30"/>
  <c r="D36" s="1"/>
  <c r="C30"/>
  <c r="C36" s="1"/>
  <c r="B30"/>
  <c r="B36" s="1"/>
  <c r="I7"/>
  <c r="H7"/>
  <c r="G7"/>
  <c r="F7"/>
  <c r="E7"/>
  <c r="D7"/>
  <c r="C7"/>
  <c r="B7"/>
  <c r="I4"/>
  <c r="I10" s="1"/>
  <c r="I12" s="1"/>
  <c r="H4"/>
  <c r="H10" s="1"/>
  <c r="H12" s="1"/>
  <c r="G4"/>
  <c r="G10" s="1"/>
  <c r="G12" s="1"/>
  <c r="F4"/>
  <c r="F10" s="1"/>
  <c r="F12" s="1"/>
  <c r="E4"/>
  <c r="E10" s="1"/>
  <c r="E12" s="1"/>
  <c r="D4"/>
  <c r="D10" s="1"/>
  <c r="D12" s="1"/>
  <c r="C4"/>
  <c r="C10" s="1"/>
  <c r="C12" s="1"/>
  <c r="B4"/>
  <c r="B10" s="1"/>
  <c r="B12" s="1"/>
  <c r="C56" i="3" l="1"/>
  <c r="C58" s="1"/>
  <c r="G63"/>
  <c r="G66"/>
  <c r="D50"/>
  <c r="E52"/>
  <c r="E54" s="1"/>
  <c r="F56"/>
  <c r="F83"/>
  <c r="F85" s="1"/>
  <c r="H56"/>
  <c r="H58" s="1"/>
  <c r="I73"/>
  <c r="I75"/>
  <c r="I77" s="1"/>
  <c r="I79"/>
  <c r="I81" s="1"/>
  <c r="I83"/>
  <c r="I85" s="1"/>
  <c r="G69"/>
  <c r="F52"/>
  <c r="F54" s="1"/>
  <c r="G46"/>
  <c r="G48"/>
  <c r="G50" s="1"/>
  <c r="G52"/>
  <c r="G54" s="1"/>
  <c r="D86"/>
  <c r="C86"/>
  <c r="C83"/>
  <c r="C85" s="1"/>
  <c r="B86"/>
  <c r="B87" s="1"/>
  <c r="C46"/>
  <c r="C48"/>
  <c r="C50" s="1"/>
  <c r="B54"/>
  <c r="B58"/>
  <c r="E86"/>
  <c r="F77"/>
  <c r="B48"/>
  <c r="B50" s="1"/>
  <c r="H73"/>
  <c r="H75"/>
  <c r="H77" s="1"/>
  <c r="H79"/>
  <c r="H81" s="1"/>
  <c r="H83"/>
  <c r="H85" s="1"/>
  <c r="H46"/>
  <c r="I48"/>
  <c r="I50" s="1"/>
  <c r="H52"/>
  <c r="H54" s="1"/>
  <c r="D59"/>
  <c r="C73"/>
  <c r="C75"/>
  <c r="C77" s="1"/>
  <c r="C79"/>
  <c r="C81" s="1"/>
  <c r="E48"/>
  <c r="E50" s="1"/>
  <c r="C52"/>
  <c r="C54" s="1"/>
  <c r="F58"/>
  <c r="G56"/>
  <c r="G58" s="1"/>
  <c r="E58"/>
  <c r="I59"/>
  <c r="F69"/>
  <c r="E73"/>
  <c r="E75"/>
  <c r="E77" s="1"/>
  <c r="E79"/>
  <c r="E81" s="1"/>
  <c r="E83"/>
  <c r="E85" s="1"/>
  <c r="F46"/>
  <c r="F48"/>
  <c r="F50" s="1"/>
  <c r="G59"/>
  <c r="F59"/>
  <c r="F60" s="1"/>
  <c r="F63"/>
  <c r="I52"/>
  <c r="I54" s="1"/>
  <c r="I56"/>
  <c r="I58" s="1"/>
  <c r="H59"/>
  <c r="B59"/>
  <c r="B60" s="1"/>
  <c r="C59"/>
  <c r="G73"/>
  <c r="G75"/>
  <c r="G77" s="1"/>
  <c r="G79"/>
  <c r="G81" s="1"/>
  <c r="G83"/>
  <c r="G85" s="1"/>
  <c r="G86"/>
  <c r="G87" s="1"/>
  <c r="D46"/>
  <c r="D52"/>
  <c r="D54" s="1"/>
  <c r="D56"/>
  <c r="D58" s="1"/>
  <c r="B46"/>
  <c r="D90"/>
  <c r="D93"/>
  <c r="D96"/>
  <c r="C90"/>
  <c r="C93"/>
  <c r="C96"/>
  <c r="B90"/>
  <c r="B93"/>
  <c r="B96"/>
  <c r="I90"/>
  <c r="I93"/>
  <c r="I96"/>
  <c r="H86"/>
  <c r="I87" s="1"/>
  <c r="H90"/>
  <c r="H93"/>
  <c r="H96"/>
  <c r="G90"/>
  <c r="G93"/>
  <c r="G96"/>
  <c r="F87"/>
  <c r="F90"/>
  <c r="F93"/>
  <c r="F96"/>
  <c r="E90"/>
  <c r="E93"/>
  <c r="E96"/>
  <c r="I63"/>
  <c r="I66"/>
  <c r="I69"/>
  <c r="H63"/>
  <c r="H66"/>
  <c r="H69"/>
  <c r="F66"/>
  <c r="E63"/>
  <c r="E66"/>
  <c r="E69"/>
  <c r="D63"/>
  <c r="D66"/>
  <c r="D69"/>
  <c r="C63"/>
  <c r="C66"/>
  <c r="C69"/>
  <c r="B63"/>
  <c r="B66"/>
  <c r="B69"/>
  <c r="D64" i="1"/>
  <c r="D76" s="1"/>
  <c r="D94" s="1"/>
  <c r="D96" s="1"/>
  <c r="D97" s="1"/>
  <c r="D20"/>
  <c r="C64"/>
  <c r="C76" s="1"/>
  <c r="C94" s="1"/>
  <c r="C96" s="1"/>
  <c r="C97" s="1"/>
  <c r="C20"/>
  <c r="B64"/>
  <c r="B76" s="1"/>
  <c r="B94" s="1"/>
  <c r="B96" s="1"/>
  <c r="B97" s="1"/>
  <c r="B20"/>
  <c r="I64"/>
  <c r="I76" s="1"/>
  <c r="I94" s="1"/>
  <c r="I20"/>
  <c r="D60"/>
  <c r="D143"/>
  <c r="D164"/>
  <c r="D165" s="1"/>
  <c r="C60"/>
  <c r="C143"/>
  <c r="C164"/>
  <c r="C165" s="1"/>
  <c r="B60"/>
  <c r="B143"/>
  <c r="I60"/>
  <c r="I143"/>
  <c r="H64"/>
  <c r="H76" s="1"/>
  <c r="H94" s="1"/>
  <c r="H96" s="1"/>
  <c r="H20"/>
  <c r="G64"/>
  <c r="G76" s="1"/>
  <c r="G94" s="1"/>
  <c r="G96" s="1"/>
  <c r="G97" s="1"/>
  <c r="G20"/>
  <c r="F64"/>
  <c r="F76" s="1"/>
  <c r="F94" s="1"/>
  <c r="F96" s="1"/>
  <c r="F97" s="1"/>
  <c r="F20"/>
  <c r="E64"/>
  <c r="E76" s="1"/>
  <c r="E94" s="1"/>
  <c r="E96" s="1"/>
  <c r="E97" s="1"/>
  <c r="E20"/>
  <c r="H60"/>
  <c r="H143"/>
  <c r="G60"/>
  <c r="G143"/>
  <c r="F60"/>
  <c r="F143"/>
  <c r="F164"/>
  <c r="F165" s="1"/>
  <c r="E60"/>
  <c r="E143"/>
  <c r="D163"/>
  <c r="C163"/>
  <c r="B163"/>
  <c r="B164" s="1"/>
  <c r="B165" s="1"/>
  <c r="I163"/>
  <c r="I164" s="1"/>
  <c r="I165" s="1"/>
  <c r="H163"/>
  <c r="H164" s="1"/>
  <c r="H165" s="1"/>
  <c r="G163"/>
  <c r="G164" s="1"/>
  <c r="G165" s="1"/>
  <c r="F163"/>
  <c r="E163"/>
  <c r="E164" s="1"/>
  <c r="E165" s="1"/>
  <c r="A17" i="3"/>
  <c r="A44"/>
  <c r="H41"/>
  <c r="G41"/>
  <c r="F41"/>
  <c r="E41"/>
  <c r="D41"/>
  <c r="C41"/>
  <c r="B41"/>
  <c r="B42" s="1"/>
  <c r="I41"/>
  <c r="I35"/>
  <c r="H35"/>
  <c r="G35"/>
  <c r="F35"/>
  <c r="E35"/>
  <c r="D35"/>
  <c r="C35"/>
  <c r="B35"/>
  <c r="H38"/>
  <c r="G38"/>
  <c r="G32" s="1"/>
  <c r="F38"/>
  <c r="E38"/>
  <c r="D38"/>
  <c r="C38"/>
  <c r="B38"/>
  <c r="I38"/>
  <c r="B30"/>
  <c r="C30"/>
  <c r="D30"/>
  <c r="E30"/>
  <c r="F30"/>
  <c r="G30"/>
  <c r="H30"/>
  <c r="I30"/>
  <c r="I26"/>
  <c r="H26"/>
  <c r="G26"/>
  <c r="F26"/>
  <c r="E26"/>
  <c r="D26"/>
  <c r="C26"/>
  <c r="B26"/>
  <c r="H22"/>
  <c r="G22"/>
  <c r="F22"/>
  <c r="E22"/>
  <c r="D22"/>
  <c r="C22"/>
  <c r="B22"/>
  <c r="I22"/>
  <c r="I28"/>
  <c r="H28"/>
  <c r="G28"/>
  <c r="F28"/>
  <c r="E28"/>
  <c r="D28"/>
  <c r="C28"/>
  <c r="B28"/>
  <c r="B29" s="1"/>
  <c r="B31" s="1"/>
  <c r="I24"/>
  <c r="H24"/>
  <c r="G24"/>
  <c r="F24"/>
  <c r="E24"/>
  <c r="D24"/>
  <c r="C24"/>
  <c r="B24"/>
  <c r="B25" s="1"/>
  <c r="B20"/>
  <c r="B21" s="1"/>
  <c r="C20"/>
  <c r="D20"/>
  <c r="E20"/>
  <c r="F20"/>
  <c r="G20"/>
  <c r="H20"/>
  <c r="I20"/>
  <c r="H18"/>
  <c r="H94" s="1"/>
  <c r="G18"/>
  <c r="G97" s="1"/>
  <c r="F18"/>
  <c r="F67" s="1"/>
  <c r="E18"/>
  <c r="E70" s="1"/>
  <c r="D18"/>
  <c r="C18"/>
  <c r="C97" s="1"/>
  <c r="B18"/>
  <c r="B64" s="1"/>
  <c r="K1"/>
  <c r="L1" s="1"/>
  <c r="M1" s="1"/>
  <c r="N1" s="1"/>
  <c r="J1"/>
  <c r="H1"/>
  <c r="G1" s="1"/>
  <c r="F1" s="1"/>
  <c r="E1" s="1"/>
  <c r="D1" s="1"/>
  <c r="C1" s="1"/>
  <c r="B1" s="1"/>
  <c r="E87" l="1"/>
  <c r="D88"/>
  <c r="C87"/>
  <c r="D61"/>
  <c r="C60"/>
  <c r="G43"/>
  <c r="E25"/>
  <c r="E27" s="1"/>
  <c r="E29"/>
  <c r="E60"/>
  <c r="D87"/>
  <c r="B23"/>
  <c r="I29"/>
  <c r="D60"/>
  <c r="G88"/>
  <c r="C88"/>
  <c r="C64"/>
  <c r="D67"/>
  <c r="G67"/>
  <c r="C70"/>
  <c r="C91"/>
  <c r="G70"/>
  <c r="C61"/>
  <c r="C94"/>
  <c r="D91"/>
  <c r="G94"/>
  <c r="F64"/>
  <c r="E94"/>
  <c r="G61"/>
  <c r="H118"/>
  <c r="H124"/>
  <c r="H151"/>
  <c r="H115"/>
  <c r="H148"/>
  <c r="H121"/>
  <c r="H145"/>
  <c r="H142"/>
  <c r="G19"/>
  <c r="G118"/>
  <c r="G115"/>
  <c r="G151"/>
  <c r="G148"/>
  <c r="G124"/>
  <c r="G121"/>
  <c r="G145"/>
  <c r="G142"/>
  <c r="B94"/>
  <c r="E91"/>
  <c r="C21"/>
  <c r="C23" s="1"/>
  <c r="H25"/>
  <c r="H29"/>
  <c r="H31" s="1"/>
  <c r="G36"/>
  <c r="F42"/>
  <c r="H60"/>
  <c r="C67"/>
  <c r="D70"/>
  <c r="G64"/>
  <c r="E88"/>
  <c r="B124"/>
  <c r="B121"/>
  <c r="B145"/>
  <c r="B118"/>
  <c r="B148"/>
  <c r="B151"/>
  <c r="B142"/>
  <c r="B115"/>
  <c r="F19"/>
  <c r="F121"/>
  <c r="F115"/>
  <c r="F151"/>
  <c r="F148"/>
  <c r="F145"/>
  <c r="F118"/>
  <c r="F142"/>
  <c r="F124"/>
  <c r="B27"/>
  <c r="G25"/>
  <c r="G27" s="1"/>
  <c r="G29"/>
  <c r="G31" s="1"/>
  <c r="E42"/>
  <c r="E97"/>
  <c r="B88"/>
  <c r="B37"/>
  <c r="E118"/>
  <c r="E151"/>
  <c r="E124"/>
  <c r="E115"/>
  <c r="E148"/>
  <c r="E121"/>
  <c r="E145"/>
  <c r="E142"/>
  <c r="D118"/>
  <c r="D121"/>
  <c r="D124"/>
  <c r="D142"/>
  <c r="D145"/>
  <c r="D151"/>
  <c r="D148"/>
  <c r="D115"/>
  <c r="C19"/>
  <c r="C145"/>
  <c r="C148"/>
  <c r="C142"/>
  <c r="C118"/>
  <c r="C115"/>
  <c r="C151"/>
  <c r="C124"/>
  <c r="C121"/>
  <c r="F61"/>
  <c r="F91"/>
  <c r="E64"/>
  <c r="E31"/>
  <c r="B61"/>
  <c r="H64"/>
  <c r="D94"/>
  <c r="F94"/>
  <c r="B97"/>
  <c r="F88"/>
  <c r="E61"/>
  <c r="G21"/>
  <c r="G23" s="1"/>
  <c r="D25"/>
  <c r="D27" s="1"/>
  <c r="D29"/>
  <c r="D31" s="1"/>
  <c r="B32"/>
  <c r="B34" s="1"/>
  <c r="G60"/>
  <c r="F70"/>
  <c r="I60"/>
  <c r="H91"/>
  <c r="H61"/>
  <c r="E67"/>
  <c r="D97"/>
  <c r="F97"/>
  <c r="H67"/>
  <c r="D64"/>
  <c r="G91"/>
  <c r="B70"/>
  <c r="B67"/>
  <c r="B91"/>
  <c r="I21"/>
  <c r="I23" s="1"/>
  <c r="H97"/>
  <c r="H70"/>
  <c r="H37"/>
  <c r="H88"/>
  <c r="H87"/>
  <c r="D19"/>
  <c r="C37"/>
  <c r="B40"/>
  <c r="B39"/>
  <c r="E19"/>
  <c r="F21"/>
  <c r="F23" s="1"/>
  <c r="F25"/>
  <c r="F27" s="1"/>
  <c r="F29"/>
  <c r="F31" s="1"/>
  <c r="C40"/>
  <c r="D37"/>
  <c r="G40"/>
  <c r="H43"/>
  <c r="H21"/>
  <c r="H23" s="1"/>
  <c r="C25"/>
  <c r="C27" s="1"/>
  <c r="C29"/>
  <c r="C31" s="1"/>
  <c r="H40"/>
  <c r="D43"/>
  <c r="H19"/>
  <c r="I25"/>
  <c r="I27" s="1"/>
  <c r="I31"/>
  <c r="F40"/>
  <c r="C43"/>
  <c r="E40"/>
  <c r="F37"/>
  <c r="B43"/>
  <c r="H27"/>
  <c r="D21"/>
  <c r="D23" s="1"/>
  <c r="D40"/>
  <c r="E36"/>
  <c r="G34"/>
  <c r="H97" i="1"/>
  <c r="I95"/>
  <c r="E32" i="3"/>
  <c r="F36"/>
  <c r="F43"/>
  <c r="E21"/>
  <c r="E23" s="1"/>
  <c r="D32"/>
  <c r="E39"/>
  <c r="E37"/>
  <c r="E43"/>
  <c r="I96" i="1"/>
  <c r="I97" s="1"/>
  <c r="C32" i="3"/>
  <c r="D36"/>
  <c r="D39"/>
  <c r="D42"/>
  <c r="C36"/>
  <c r="C39"/>
  <c r="C42"/>
  <c r="F32"/>
  <c r="G39"/>
  <c r="G37"/>
  <c r="B36"/>
  <c r="I32"/>
  <c r="H32"/>
  <c r="I36"/>
  <c r="I39"/>
  <c r="I42"/>
  <c r="H36"/>
  <c r="H39"/>
  <c r="H42"/>
  <c r="G42"/>
  <c r="F39"/>
  <c r="I18"/>
  <c r="I40" s="1"/>
  <c r="B33" l="1"/>
  <c r="I37"/>
  <c r="I61"/>
  <c r="I19"/>
  <c r="I148"/>
  <c r="I124"/>
  <c r="I121"/>
  <c r="I145"/>
  <c r="I118"/>
  <c r="I142"/>
  <c r="I115"/>
  <c r="I151"/>
  <c r="I88"/>
  <c r="I70"/>
  <c r="I64"/>
  <c r="I97"/>
  <c r="I67"/>
  <c r="I91"/>
  <c r="I94"/>
  <c r="F33"/>
  <c r="F34"/>
  <c r="I33"/>
  <c r="I34"/>
  <c r="D33"/>
  <c r="D34"/>
  <c r="H33"/>
  <c r="H34"/>
  <c r="I43"/>
  <c r="E33"/>
  <c r="E34"/>
  <c r="C33"/>
  <c r="C34"/>
  <c r="G33"/>
  <c r="H1" i="1"/>
  <c r="G1" s="1"/>
  <c r="F1" s="1"/>
  <c r="E1" s="1"/>
  <c r="D1" s="1"/>
  <c r="C1" s="1"/>
  <c r="B1" s="1"/>
  <c r="B5" i="3" l="1"/>
  <c r="B7" s="1"/>
  <c r="C5"/>
  <c r="C7" l="1"/>
  <c r="C6"/>
  <c r="D6"/>
</calcChain>
</file>

<file path=xl/sharedStrings.xml><?xml version="1.0" encoding="utf-8"?>
<sst xmlns="http://schemas.openxmlformats.org/spreadsheetml/2006/main" count="356" uniqueCount="145">
  <si>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</si>
  <si>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</si>
  <si>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</si>
  <si>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</si>
  <si>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</si>
  <si>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</si>
  <si>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</si>
  <si>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</si>
  <si>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</si>
  <si>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</si>
  <si>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</si>
  <si>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</si>
  <si>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</si>
  <si>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</si>
  <si>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</si>
  <si>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</si>
  <si>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</si>
  <si>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</si>
  <si>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</si>
  <si>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</si>
  <si>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</si>
  <si>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</si>
  <si>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</si>
  <si>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</si>
  <si>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</si>
  <si>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</si>
  <si>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</si>
  <si>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</si>
  <si>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</si>
  <si>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</si>
  <si>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</si>
  <si>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</si>
  <si>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</si>
  <si>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</si>
  <si>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</si>
  <si>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</si>
  <si>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</si>
  <si>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</si>
  <si>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</si>
  <si>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</si>
  <si>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</si>
  <si>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</si>
  <si>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</si>
  <si>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</si>
  <si>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</si>
  <si>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</si>
  <si>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</si>
  <si>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</si>
  <si>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</si>
  <si>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</si>
  <si>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</si>
  <si>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</si>
  <si>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</si>
  <si>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</si>
  <si>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</si>
  <si>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</si>
  <si>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</si>
  <si>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</si>
  <si>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</si>
  <si>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</si>
  <si>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</si>
  <si>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</si>
  <si>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</si>
  <si>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</si>
  <si>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</si>
  <si>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</si>
  <si>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</si>
  <si>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</si>
  <si>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</si>
  <si>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</si>
  <si>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</si>
  <si>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</si>
  <si>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</si>
  <si>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</si>
  <si>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</si>
  <si>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</si>
  <si>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</si>
  <si>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</si>
  <si>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</si>
  <si>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</si>
  <si>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</si>
  <si>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</si>
  <si>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</si>
  <si>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</si>
  <si>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</si>
  <si>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</si>
  <si>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</si>
  <si>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</si>
  <si>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</si>
  <si>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</si>
  <si>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</si>
  <si>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</si>
  <si>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</si>
  <si>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</si>
  <si>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</si>
  <si>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</si>
  <si>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</si>
  <si>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</si>
  <si>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</si>
  <si>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</si>
  <si>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</si>
  <si>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</si>
  <si>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</si>
  <si>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</si>
  <si>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</si>
  <si>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</si>
  <si>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</si>
  <si>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</si>
  <si>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</si>
  <si>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</si>
  <si>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</si>
  <si>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</si>
  <si>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</si>
  <si>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</si>
  <si>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</si>
  <si>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</si>
  <si>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</si>
  <si>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</si>
  <si>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</si>
  <si>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</si>
  <si>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</si>
  <si>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</si>
  <si>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</si>
  <si>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</si>
  <si>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</si>
  <si>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</si>
  <si>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</si>
  <si>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</si>
  <si>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</si>
  <si>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</si>
  <si>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</si>
  <si>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</si>
  <si>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</si>
  <si>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</si>
  <si>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</si>
  <si>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</si>
  <si>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</si>
  <si>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</si>
  <si>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</si>
  <si>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</si>
  <si>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</si>
  <si>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</si>
  <si>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</si>
  <si>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</si>
  <si>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r>
      <rPr>
        <sz val="8.5"/>
        <color rgb="FF231F20"/>
        <rFont val="Arial"/>
        <family val="2"/>
      </rPr>
      <t>—</t>
    </r>
  </si>
</sst>
</file>

<file path=xl/styles.xml><?xml version="1.0" encoding="utf-8"?>
<styleSheet xmlns="http://schemas.openxmlformats.org/spreadsheetml/2006/main">
  <numFmts count="10">
    <numFmt numFmtId="43" formatCode="_-* #,##0.00_-;\-* #,##0.00_-;_-* &quot;-&quot;??_-;_-@_-"/>
    <numFmt numFmtId="164" formatCode="_(* #,##0.00_);_(* \(#,##0.00\);_(* &quot;-&quot;??_);_(@_)"/>
    <numFmt numFmtId="165" formatCode="_(* #,##0_);_(* \(#,##0\);_(* &quot;-&quot;??_);_(@_)"/>
    <numFmt numFmtId="166" formatCode="0.0%"/>
    <numFmt numFmtId="167" formatCode="\$\ #,##0"/>
    <numFmt numFmtId="168" formatCode="\$\ 0"/>
    <numFmt numFmtId="169" formatCode="0_);\(0\)"/>
    <numFmt numFmtId="170" formatCode="#,##0_);\(#,##0\)"/>
    <numFmt numFmtId="175" formatCode="0.0"/>
    <numFmt numFmtId="176" formatCode="_-* #,##0.0_-;\-* #,##0.0_-;_-* &quot;-&quot;??_-;_-@_-"/>
  </numFmts>
  <fonts count="16">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8.5"/>
      <color rgb="FF231F20"/>
      <name val="Arial"/>
      <family val="2"/>
    </font>
    <font>
      <sz val="11"/>
      <color rgb="FF231F20"/>
      <name val="Calibri"/>
      <family val="2"/>
      <scheme val="minor"/>
    </font>
    <font>
      <sz val="8.5"/>
      <name val="Arial"/>
      <family val="2"/>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0070C0"/>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0" fillId="0" borderId="0" xfId="0" applyFont="1"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167" fontId="12" fillId="0" borderId="5" xfId="0" applyNumberFormat="1" applyFont="1" applyFill="1" applyBorder="1" applyAlignment="1">
      <alignment horizontal="right" vertical="top" shrinkToFit="1"/>
    </xf>
    <xf numFmtId="167" fontId="13" fillId="0" borderId="5" xfId="0" applyNumberFormat="1" applyFont="1" applyFill="1" applyBorder="1" applyAlignment="1">
      <alignment horizontal="right" vertical="top" shrinkToFit="1"/>
    </xf>
    <xf numFmtId="1" fontId="12" fillId="0" borderId="5" xfId="0" applyNumberFormat="1" applyFont="1" applyFill="1" applyBorder="1" applyAlignment="1">
      <alignment horizontal="right" vertical="top" shrinkToFit="1"/>
    </xf>
    <xf numFmtId="1" fontId="13" fillId="0" borderId="5" xfId="0" applyNumberFormat="1" applyFont="1" applyFill="1" applyBorder="1" applyAlignment="1">
      <alignment horizontal="right" vertical="top" shrinkToFit="1"/>
    </xf>
    <xf numFmtId="3" fontId="12" fillId="0" borderId="5" xfId="0" applyNumberFormat="1" applyFont="1" applyFill="1" applyBorder="1" applyAlignment="1">
      <alignment horizontal="right" vertical="top" shrinkToFit="1"/>
    </xf>
    <xf numFmtId="3" fontId="13" fillId="0" borderId="5" xfId="0" applyNumberFormat="1" applyFont="1" applyFill="1" applyBorder="1" applyAlignment="1">
      <alignment horizontal="right" vertical="top" shrinkToFit="1"/>
    </xf>
    <xf numFmtId="3" fontId="12" fillId="0" borderId="6" xfId="0" applyNumberFormat="1" applyFont="1" applyFill="1" applyBorder="1" applyAlignment="1">
      <alignment horizontal="right" vertical="top" shrinkToFit="1"/>
    </xf>
    <xf numFmtId="3" fontId="13" fillId="0" borderId="6" xfId="0" applyNumberFormat="1" applyFont="1" applyFill="1" applyBorder="1" applyAlignment="1">
      <alignment horizontal="right" vertical="top" shrinkToFit="1"/>
    </xf>
    <xf numFmtId="0" fontId="14" fillId="0" borderId="5" xfId="0" applyFont="1" applyFill="1" applyBorder="1" applyAlignment="1">
      <alignment horizontal="right" vertical="top" wrapText="1"/>
    </xf>
    <xf numFmtId="168" fontId="12" fillId="0" borderId="5" xfId="0" applyNumberFormat="1" applyFont="1" applyFill="1" applyBorder="1" applyAlignment="1">
      <alignment horizontal="right" vertical="top" shrinkToFit="1"/>
    </xf>
    <xf numFmtId="168" fontId="13" fillId="0" borderId="5" xfId="0" applyNumberFormat="1" applyFont="1" applyFill="1" applyBorder="1" applyAlignment="1">
      <alignment horizontal="right" vertical="top" shrinkToFit="1"/>
    </xf>
    <xf numFmtId="1" fontId="12" fillId="0" borderId="6" xfId="0" applyNumberFormat="1" applyFont="1" applyFill="1" applyBorder="1" applyAlignment="1">
      <alignment horizontal="right" vertical="top" shrinkToFit="1"/>
    </xf>
    <xf numFmtId="1" fontId="13" fillId="0" borderId="6" xfId="0" applyNumberFormat="1" applyFont="1" applyFill="1" applyBorder="1" applyAlignment="1">
      <alignment horizontal="right" vertical="top" shrinkToFit="1"/>
    </xf>
    <xf numFmtId="0" fontId="0" fillId="0" borderId="5" xfId="0" applyFill="1" applyBorder="1" applyAlignment="1">
      <alignment horizontal="left" wrapText="1"/>
    </xf>
    <xf numFmtId="0" fontId="0" fillId="0" borderId="5" xfId="0" applyFont="1" applyFill="1" applyBorder="1" applyAlignment="1">
      <alignment horizontal="left" wrapText="1"/>
    </xf>
    <xf numFmtId="0" fontId="15" fillId="0" borderId="5" xfId="0" applyFont="1" applyFill="1" applyBorder="1" applyAlignment="1">
      <alignment horizontal="right" vertical="top" wrapText="1"/>
    </xf>
    <xf numFmtId="169" fontId="13" fillId="0" borderId="5" xfId="0" applyNumberFormat="1" applyFont="1" applyFill="1" applyBorder="1" applyAlignment="1">
      <alignment horizontal="right" vertical="top" shrinkToFit="1"/>
    </xf>
    <xf numFmtId="169" fontId="13" fillId="0" borderId="6" xfId="0" applyNumberFormat="1" applyFont="1" applyFill="1" applyBorder="1" applyAlignment="1">
      <alignment horizontal="right" vertical="top" shrinkToFit="1"/>
    </xf>
    <xf numFmtId="170" fontId="13" fillId="0" borderId="5" xfId="0" applyNumberFormat="1" applyFont="1" applyFill="1" applyBorder="1" applyAlignment="1">
      <alignment horizontal="right" vertical="top" shrinkToFit="1"/>
    </xf>
    <xf numFmtId="169" fontId="13" fillId="0" borderId="5" xfId="0" applyNumberFormat="1" applyFont="1" applyFill="1" applyBorder="1" applyAlignment="1">
      <alignment horizontal="right" vertical="center" shrinkToFit="1"/>
    </xf>
    <xf numFmtId="1" fontId="13" fillId="0" borderId="6" xfId="0" applyNumberFormat="1" applyFont="1" applyFill="1" applyBorder="1" applyAlignment="1">
      <alignment horizontal="right" vertical="center" shrinkToFit="1"/>
    </xf>
    <xf numFmtId="165" fontId="0" fillId="0" borderId="0" xfId="1" applyNumberFormat="1" applyFont="1" applyFill="1"/>
    <xf numFmtId="0" fontId="0" fillId="0" borderId="0" xfId="0" applyFont="1" applyFill="1"/>
    <xf numFmtId="9" fontId="0" fillId="0" borderId="0" xfId="0" applyNumberFormat="1"/>
    <xf numFmtId="0" fontId="10" fillId="7" borderId="0" xfId="0" applyFont="1" applyFill="1" applyAlignment="1">
      <alignment horizontal="left" indent="1"/>
    </xf>
    <xf numFmtId="0" fontId="0" fillId="7" borderId="0" xfId="0" applyFill="1"/>
    <xf numFmtId="0" fontId="0" fillId="7" borderId="0" xfId="0" applyFill="1" applyAlignment="1">
      <alignment horizontal="left" indent="1"/>
    </xf>
    <xf numFmtId="165" fontId="0" fillId="0" borderId="0" xfId="0" applyNumberFormat="1"/>
    <xf numFmtId="175" fontId="0" fillId="0" borderId="0" xfId="0" applyNumberFormat="1"/>
    <xf numFmtId="176" fontId="0" fillId="0" borderId="0" xfId="0" applyNumberFormat="1"/>
    <xf numFmtId="166" fontId="0" fillId="0" borderId="0" xfId="0" applyNumberForma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xdr:cNvGrpSpPr/>
      </xdr:nvGrpSpPr>
      <xdr:grpSpPr>
        <a:xfrm>
          <a:off x="7216140" y="2284095"/>
          <a:ext cx="6212205" cy="1950720"/>
          <a:chOff x="487680" y="2049780"/>
          <a:chExt cx="6545580" cy="1874520"/>
        </a:xfrm>
      </xdr:grpSpPr>
      <xdr:sp macro="" textlink="">
        <xdr:nvSpPr>
          <xdr:cNvPr id="4" name="TextBox 3"/>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xdr:cNvGrpSpPr/>
      </xdr:nvGrpSpPr>
      <xdr:grpSpPr>
        <a:xfrm>
          <a:off x="434340" y="2322195"/>
          <a:ext cx="4038600" cy="3672841"/>
          <a:chOff x="960120" y="1981200"/>
          <a:chExt cx="4038600" cy="2561469"/>
        </a:xfrm>
      </xdr:grpSpPr>
      <xdr:sp macro="" textlink="">
        <xdr:nvSpPr>
          <xdr:cNvPr id="15" name="TextBox 14"/>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xdr:cNvGrpSpPr/>
      </xdr:nvGrpSpPr>
      <xdr:grpSpPr>
        <a:xfrm>
          <a:off x="4472940" y="1628775"/>
          <a:ext cx="1760220" cy="1150620"/>
          <a:chOff x="4549140" y="2903220"/>
          <a:chExt cx="1760220" cy="1104900"/>
        </a:xfrm>
      </xdr:grpSpPr>
      <xdr:cxnSp macro="">
        <xdr:nvCxnSpPr>
          <xdr:cNvPr id="72" name="Elbow Connector 71"/>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xdr:cNvGrpSpPr/>
        </xdr:nvGrpSpPr>
        <xdr:grpSpPr>
          <a:xfrm>
            <a:off x="4556760" y="2903220"/>
            <a:ext cx="1752600" cy="1104900"/>
            <a:chOff x="5257800" y="1668780"/>
            <a:chExt cx="1752600" cy="1104900"/>
          </a:xfrm>
        </xdr:grpSpPr>
        <xdr:sp macro="" textlink="">
          <xdr:nvSpPr>
            <xdr:cNvPr id="67" name="TextBox 6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xdr:cNvGrpSpPr/>
      </xdr:nvGrpSpPr>
      <xdr:grpSpPr>
        <a:xfrm>
          <a:off x="4480560" y="2840355"/>
          <a:ext cx="1798320" cy="1150620"/>
          <a:chOff x="4678680" y="3040380"/>
          <a:chExt cx="1798320" cy="1104900"/>
        </a:xfrm>
      </xdr:grpSpPr>
      <xdr:grpSp>
        <xdr:nvGrpSpPr>
          <xdr:cNvPr id="146" name="Group 145"/>
          <xdr:cNvGrpSpPr/>
        </xdr:nvGrpSpPr>
        <xdr:grpSpPr>
          <a:xfrm>
            <a:off x="4686300" y="3040380"/>
            <a:ext cx="1790700" cy="1104900"/>
            <a:chOff x="5219700" y="1668780"/>
            <a:chExt cx="1790700" cy="1104900"/>
          </a:xfrm>
        </xdr:grpSpPr>
        <xdr:sp macro="" textlink="">
          <xdr:nvSpPr>
            <xdr:cNvPr id="147" name="TextBox 14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xdr:cNvGrpSpPr/>
      </xdr:nvGrpSpPr>
      <xdr:grpSpPr>
        <a:xfrm>
          <a:off x="4495800" y="4036695"/>
          <a:ext cx="1943100" cy="1150620"/>
          <a:chOff x="4495800" y="4053840"/>
          <a:chExt cx="1943100" cy="1104900"/>
        </a:xfrm>
      </xdr:grpSpPr>
      <xdr:grpSp>
        <xdr:nvGrpSpPr>
          <xdr:cNvPr id="167" name="Group 166"/>
          <xdr:cNvGrpSpPr/>
        </xdr:nvGrpSpPr>
        <xdr:grpSpPr>
          <a:xfrm>
            <a:off x="4495800" y="4053840"/>
            <a:ext cx="1943100" cy="1104900"/>
            <a:chOff x="5273040" y="1653540"/>
            <a:chExt cx="1943100" cy="1104900"/>
          </a:xfrm>
        </xdr:grpSpPr>
        <xdr:sp macro="" textlink="">
          <xdr:nvSpPr>
            <xdr:cNvPr id="168" name="TextBox 167"/>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xdr:cNvGrpSpPr/>
      </xdr:nvGrpSpPr>
      <xdr:grpSpPr>
        <a:xfrm>
          <a:off x="4511040" y="5187315"/>
          <a:ext cx="2727960" cy="1379220"/>
          <a:chOff x="4511040" y="4251960"/>
          <a:chExt cx="2727960" cy="1325880"/>
        </a:xfrm>
      </xdr:grpSpPr>
      <xdr:grpSp>
        <xdr:nvGrpSpPr>
          <xdr:cNvPr id="192" name="Group 191"/>
          <xdr:cNvGrpSpPr/>
        </xdr:nvGrpSpPr>
        <xdr:grpSpPr>
          <a:xfrm>
            <a:off x="4511040" y="4251960"/>
            <a:ext cx="2727960" cy="1325880"/>
            <a:chOff x="5288280" y="1851660"/>
            <a:chExt cx="2727960" cy="1325880"/>
          </a:xfrm>
        </xdr:grpSpPr>
        <xdr:sp macro="" textlink="">
          <xdr:nvSpPr>
            <xdr:cNvPr id="194" name="TextBox 193"/>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xdr:cNvGrpSpPr/>
      </xdr:nvGrpSpPr>
      <xdr:grpSpPr>
        <a:xfrm rot="5400000">
          <a:off x="3086100" y="5393055"/>
          <a:ext cx="1188720" cy="2438400"/>
          <a:chOff x="4488180" y="3360420"/>
          <a:chExt cx="1143000" cy="2438400"/>
        </a:xfrm>
      </xdr:grpSpPr>
      <xdr:grpSp>
        <xdr:nvGrpSpPr>
          <xdr:cNvPr id="206" name="Group 205"/>
          <xdr:cNvGrpSpPr/>
        </xdr:nvGrpSpPr>
        <xdr:grpSpPr>
          <a:xfrm>
            <a:off x="4488180" y="3360420"/>
            <a:ext cx="1143000" cy="2438400"/>
            <a:chOff x="5265420" y="960120"/>
            <a:chExt cx="1143000" cy="2438400"/>
          </a:xfrm>
        </xdr:grpSpPr>
        <xdr:sp macro="" textlink="">
          <xdr:nvSpPr>
            <xdr:cNvPr id="208" name="TextBox 207"/>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12"/>
  <sheetViews>
    <sheetView workbookViewId="0">
      <selection activeCell="A2" sqref="A2"/>
    </sheetView>
  </sheetViews>
  <sheetFormatPr defaultRowHeight="15"/>
  <cols>
    <col min="1" max="1" width="176.140625" style="20" customWidth="1"/>
  </cols>
  <sheetData>
    <row r="1" spans="1:1" ht="23.25">
      <c r="A1" s="19" t="s">
        <v>21</v>
      </c>
    </row>
    <row r="2" spans="1:1">
      <c r="A2" s="54" t="s">
        <v>141</v>
      </c>
    </row>
    <row r="3" spans="1:1">
      <c r="A3" s="53" t="s">
        <v>142</v>
      </c>
    </row>
    <row r="4" spans="1:1">
      <c r="A4" s="54" t="s">
        <v>20</v>
      </c>
    </row>
    <row r="5" spans="1:1">
      <c r="A5" s="55" t="s">
        <v>143</v>
      </c>
    </row>
    <row r="6" spans="1:1">
      <c r="A6" s="41"/>
    </row>
    <row r="7" spans="1:1">
      <c r="A7" s="41"/>
    </row>
    <row r="8" spans="1:1">
      <c r="A8" s="42"/>
    </row>
    <row r="9" spans="1:1" s="17" customFormat="1">
      <c r="A9" s="23"/>
    </row>
    <row r="10" spans="1:1">
      <c r="A10" s="21"/>
    </row>
    <row r="11" spans="1:1">
      <c r="A11" s="21"/>
    </row>
    <row r="12" spans="1:1">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I204"/>
  <sheetViews>
    <sheetView workbookViewId="0">
      <pane ySplit="1" topLeftCell="A149" activePane="bottomLeft" state="frozen"/>
      <selection pane="bottomLeft" activeCell="A169" sqref="A169"/>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28</v>
      </c>
      <c r="B2" s="3">
        <v>30601</v>
      </c>
      <c r="C2" s="3">
        <v>32376</v>
      </c>
      <c r="D2" s="3">
        <v>34350</v>
      </c>
      <c r="E2" s="3">
        <v>36397</v>
      </c>
      <c r="F2" s="3">
        <v>39117</v>
      </c>
      <c r="G2" s="3">
        <v>37403</v>
      </c>
      <c r="H2" s="3">
        <v>44538</v>
      </c>
      <c r="I2" s="3">
        <v>46710</v>
      </c>
    </row>
    <row r="3" spans="1:9">
      <c r="A3" s="26" t="s">
        <v>29</v>
      </c>
      <c r="B3" s="27">
        <v>16534</v>
      </c>
      <c r="C3" s="27">
        <v>17405</v>
      </c>
      <c r="D3" s="27">
        <v>19038</v>
      </c>
      <c r="E3" s="27">
        <v>20441</v>
      </c>
      <c r="F3" s="27">
        <v>21643</v>
      </c>
      <c r="G3" s="27">
        <v>21162</v>
      </c>
      <c r="H3" s="27">
        <v>24576</v>
      </c>
      <c r="I3" s="27">
        <v>25231</v>
      </c>
    </row>
    <row r="4" spans="1:9" s="1" customFormat="1">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22</v>
      </c>
      <c r="B5" s="3">
        <v>3213</v>
      </c>
      <c r="C5" s="3">
        <v>3278</v>
      </c>
      <c r="D5" s="3">
        <v>3341</v>
      </c>
      <c r="E5" s="3">
        <v>3577</v>
      </c>
      <c r="F5" s="3">
        <v>3753</v>
      </c>
      <c r="G5" s="3">
        <v>3592</v>
      </c>
      <c r="H5" s="3">
        <v>3114</v>
      </c>
      <c r="I5" s="3">
        <v>3850</v>
      </c>
    </row>
    <row r="6" spans="1:9">
      <c r="A6" s="11" t="s">
        <v>23</v>
      </c>
      <c r="B6" s="3">
        <v>6679</v>
      </c>
      <c r="C6" s="3">
        <v>7191</v>
      </c>
      <c r="D6" s="3">
        <v>7222</v>
      </c>
      <c r="E6" s="3">
        <v>7934</v>
      </c>
      <c r="F6" s="3">
        <v>8949</v>
      </c>
      <c r="G6" s="3">
        <v>9534</v>
      </c>
      <c r="H6" s="3">
        <v>9911</v>
      </c>
      <c r="I6" s="3">
        <v>10954</v>
      </c>
    </row>
    <row r="7" spans="1:9">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c r="A8" s="2" t="s">
        <v>25</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27</v>
      </c>
      <c r="B11" s="3">
        <v>932</v>
      </c>
      <c r="C11" s="3">
        <v>863</v>
      </c>
      <c r="D11" s="3">
        <v>646</v>
      </c>
      <c r="E11" s="3">
        <v>2392</v>
      </c>
      <c r="F11" s="3">
        <v>772</v>
      </c>
      <c r="G11" s="3">
        <v>348</v>
      </c>
      <c r="H11" s="3">
        <v>934</v>
      </c>
      <c r="I11" s="3">
        <v>605</v>
      </c>
    </row>
    <row r="12" spans="1:9" ht="15.75" thickBot="1">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v>1723.5</v>
      </c>
      <c r="C17">
        <v>1697.9</v>
      </c>
      <c r="D17">
        <v>1657.8</v>
      </c>
      <c r="E17">
        <v>1623.8</v>
      </c>
      <c r="F17">
        <v>1579.7</v>
      </c>
      <c r="G17" s="8">
        <v>1558.8</v>
      </c>
      <c r="H17" s="8">
        <v>1573</v>
      </c>
      <c r="I17" s="8">
        <v>1578.8</v>
      </c>
    </row>
    <row r="18" spans="1:9">
      <c r="A18" s="2" t="s">
        <v>7</v>
      </c>
      <c r="B18">
        <v>1768.8</v>
      </c>
      <c r="C18">
        <v>1742.5</v>
      </c>
      <c r="D18">
        <v>1692</v>
      </c>
      <c r="E18">
        <v>1659.1</v>
      </c>
      <c r="F18">
        <v>1618.4</v>
      </c>
      <c r="G18" s="8">
        <v>1591.6</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31</v>
      </c>
    </row>
    <row r="24" spans="1:9">
      <c r="A24" s="10" t="s">
        <v>32</v>
      </c>
      <c r="B24" s="3"/>
      <c r="C24" s="3"/>
      <c r="D24" s="3"/>
      <c r="E24" s="3"/>
      <c r="F24" s="3"/>
      <c r="G24" s="3"/>
      <c r="H24" s="3"/>
      <c r="I24" s="3"/>
    </row>
    <row r="25" spans="1:9">
      <c r="A25" s="11" t="s">
        <v>33</v>
      </c>
      <c r="B25" s="3">
        <v>3852</v>
      </c>
      <c r="C25" s="3">
        <v>3138</v>
      </c>
      <c r="D25" s="3">
        <v>3808</v>
      </c>
      <c r="E25" s="3">
        <v>4249</v>
      </c>
      <c r="F25" s="56">
        <v>4466</v>
      </c>
      <c r="G25" s="57">
        <v>8348</v>
      </c>
      <c r="H25" s="3">
        <v>9889</v>
      </c>
      <c r="I25" s="3">
        <v>8574</v>
      </c>
    </row>
    <row r="26" spans="1:9">
      <c r="A26" s="11" t="s">
        <v>34</v>
      </c>
      <c r="B26" s="3">
        <v>2072</v>
      </c>
      <c r="C26" s="3">
        <v>2319</v>
      </c>
      <c r="D26" s="3">
        <v>2371</v>
      </c>
      <c r="E26" s="3">
        <v>996</v>
      </c>
      <c r="F26" s="58">
        <v>197</v>
      </c>
      <c r="G26" s="59">
        <v>439</v>
      </c>
      <c r="H26" s="3">
        <v>3587</v>
      </c>
      <c r="I26" s="3">
        <v>4423</v>
      </c>
    </row>
    <row r="27" spans="1:9">
      <c r="A27" s="11" t="s">
        <v>35</v>
      </c>
      <c r="B27" s="3">
        <v>3358</v>
      </c>
      <c r="C27" s="3">
        <v>3241</v>
      </c>
      <c r="D27" s="3">
        <v>3677</v>
      </c>
      <c r="E27" s="3">
        <v>3498</v>
      </c>
      <c r="F27" s="60">
        <v>4272</v>
      </c>
      <c r="G27" s="61">
        <v>2749</v>
      </c>
      <c r="H27" s="3">
        <v>4463</v>
      </c>
      <c r="I27" s="3">
        <v>4667</v>
      </c>
    </row>
    <row r="28" spans="1:9">
      <c r="A28" s="11" t="s">
        <v>36</v>
      </c>
      <c r="B28" s="3">
        <v>4337</v>
      </c>
      <c r="C28" s="3">
        <v>4838</v>
      </c>
      <c r="D28" s="3">
        <v>5055</v>
      </c>
      <c r="E28" s="3">
        <v>5261</v>
      </c>
      <c r="F28" s="60">
        <v>5622</v>
      </c>
      <c r="G28" s="61">
        <v>7367</v>
      </c>
      <c r="H28" s="3">
        <v>6854</v>
      </c>
      <c r="I28" s="3">
        <v>8420</v>
      </c>
    </row>
    <row r="29" spans="1:9">
      <c r="A29" s="11" t="s">
        <v>37</v>
      </c>
      <c r="B29" s="3">
        <v>1968</v>
      </c>
      <c r="C29" s="3">
        <v>1489</v>
      </c>
      <c r="D29" s="3">
        <v>1150</v>
      </c>
      <c r="E29" s="3">
        <v>1130</v>
      </c>
      <c r="F29" s="62">
        <v>1968</v>
      </c>
      <c r="G29" s="63">
        <v>1653</v>
      </c>
      <c r="H29" s="3">
        <v>1498</v>
      </c>
      <c r="I29" s="3">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38</v>
      </c>
      <c r="B31" s="3">
        <v>3011</v>
      </c>
      <c r="C31" s="3">
        <v>3520</v>
      </c>
      <c r="D31" s="3">
        <v>3989</v>
      </c>
      <c r="E31" s="3">
        <v>4454</v>
      </c>
      <c r="F31" s="60">
        <v>4744</v>
      </c>
      <c r="G31" s="61">
        <v>4866</v>
      </c>
      <c r="H31" s="3">
        <v>4904</v>
      </c>
      <c r="I31" s="3">
        <v>4791</v>
      </c>
    </row>
    <row r="32" spans="1:9">
      <c r="A32" s="2" t="s">
        <v>39</v>
      </c>
      <c r="B32" s="3"/>
      <c r="C32" s="3"/>
      <c r="D32" s="3">
        <v>0</v>
      </c>
      <c r="E32" s="3">
        <v>0</v>
      </c>
      <c r="F32" s="64" t="s">
        <v>144</v>
      </c>
      <c r="G32" s="61">
        <v>3097</v>
      </c>
      <c r="H32" s="3">
        <v>3113</v>
      </c>
      <c r="I32" s="3">
        <v>2926</v>
      </c>
    </row>
    <row r="33" spans="1:9">
      <c r="A33" s="2" t="s">
        <v>40</v>
      </c>
      <c r="B33" s="3">
        <v>281</v>
      </c>
      <c r="C33" s="3">
        <v>281</v>
      </c>
      <c r="D33" s="3">
        <v>283</v>
      </c>
      <c r="E33" s="3">
        <v>285</v>
      </c>
      <c r="F33" s="58">
        <v>283</v>
      </c>
      <c r="G33" s="59">
        <v>274</v>
      </c>
      <c r="H33" s="3">
        <v>269</v>
      </c>
      <c r="I33" s="3">
        <v>286</v>
      </c>
    </row>
    <row r="34" spans="1:9">
      <c r="A34" s="2" t="s">
        <v>41</v>
      </c>
      <c r="B34" s="3">
        <v>131</v>
      </c>
      <c r="C34" s="3">
        <v>131</v>
      </c>
      <c r="D34" s="3">
        <v>139</v>
      </c>
      <c r="E34" s="3">
        <v>154</v>
      </c>
      <c r="F34" s="58">
        <v>154</v>
      </c>
      <c r="G34" s="59">
        <v>223</v>
      </c>
      <c r="H34" s="3">
        <v>242</v>
      </c>
      <c r="I34" s="3">
        <v>284</v>
      </c>
    </row>
    <row r="35" spans="1:9">
      <c r="A35" s="2" t="s">
        <v>42</v>
      </c>
      <c r="B35" s="3">
        <v>2587</v>
      </c>
      <c r="C35" s="3">
        <v>2439</v>
      </c>
      <c r="D35" s="3">
        <v>2787</v>
      </c>
      <c r="E35" s="3">
        <v>2509</v>
      </c>
      <c r="F35" s="62">
        <v>2011</v>
      </c>
      <c r="G35" s="63">
        <v>2326</v>
      </c>
      <c r="H35" s="3">
        <v>2921</v>
      </c>
      <c r="I35" s="3">
        <v>3821</v>
      </c>
    </row>
    <row r="36" spans="1:9" ht="15.75" thickBot="1">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44</v>
      </c>
      <c r="B37" s="3"/>
      <c r="C37" s="3"/>
      <c r="D37" s="3"/>
      <c r="E37" s="3"/>
      <c r="F37" s="3"/>
      <c r="G37" s="3"/>
      <c r="H37" s="3"/>
      <c r="I37" s="3"/>
    </row>
    <row r="38" spans="1:9">
      <c r="A38" s="2" t="s">
        <v>45</v>
      </c>
      <c r="B38" s="3"/>
      <c r="C38" s="3"/>
      <c r="D38" s="3"/>
      <c r="E38" s="3"/>
      <c r="F38" s="3"/>
      <c r="G38" s="3"/>
      <c r="H38" s="3"/>
      <c r="I38" s="3"/>
    </row>
    <row r="39" spans="1:9">
      <c r="A39" s="11" t="s">
        <v>46</v>
      </c>
      <c r="B39" s="3">
        <v>107</v>
      </c>
      <c r="C39" s="3">
        <v>44</v>
      </c>
      <c r="D39" s="3">
        <v>6</v>
      </c>
      <c r="E39" s="3">
        <v>6</v>
      </c>
      <c r="F39" s="65">
        <v>6</v>
      </c>
      <c r="G39" s="66">
        <v>3</v>
      </c>
      <c r="H39" s="3">
        <v>0</v>
      </c>
      <c r="I39" s="3">
        <v>500</v>
      </c>
    </row>
    <row r="40" spans="1:9">
      <c r="A40" s="11" t="s">
        <v>47</v>
      </c>
      <c r="B40" s="3">
        <v>74</v>
      </c>
      <c r="C40" s="3">
        <v>1</v>
      </c>
      <c r="D40" s="3">
        <v>325</v>
      </c>
      <c r="E40" s="3">
        <v>336</v>
      </c>
      <c r="F40" s="58">
        <v>9</v>
      </c>
      <c r="G40" s="59">
        <v>248</v>
      </c>
      <c r="H40" s="3">
        <v>2</v>
      </c>
      <c r="I40" s="3">
        <v>10</v>
      </c>
    </row>
    <row r="41" spans="1:9">
      <c r="A41" s="11" t="s">
        <v>11</v>
      </c>
      <c r="B41" s="3">
        <v>2131</v>
      </c>
      <c r="C41" s="3">
        <v>2191</v>
      </c>
      <c r="D41" s="3">
        <v>2048</v>
      </c>
      <c r="E41" s="3">
        <v>2279</v>
      </c>
      <c r="F41" s="60">
        <v>2612</v>
      </c>
      <c r="G41" s="61">
        <v>2248</v>
      </c>
      <c r="H41" s="3">
        <v>2836</v>
      </c>
      <c r="I41" s="3">
        <v>3358</v>
      </c>
    </row>
    <row r="42" spans="1:9">
      <c r="A42" s="11" t="s">
        <v>48</v>
      </c>
      <c r="B42" s="3"/>
      <c r="C42" s="3"/>
      <c r="D42" s="3"/>
      <c r="E42" s="3"/>
      <c r="F42" s="64" t="s">
        <v>144</v>
      </c>
      <c r="G42" s="59">
        <v>445</v>
      </c>
      <c r="H42" s="3">
        <v>467</v>
      </c>
      <c r="I42" s="3">
        <v>420</v>
      </c>
    </row>
    <row r="43" spans="1:9">
      <c r="A43" s="11" t="s">
        <v>12</v>
      </c>
      <c r="B43" s="3">
        <v>3949</v>
      </c>
      <c r="C43" s="3">
        <v>3037</v>
      </c>
      <c r="D43" s="3">
        <v>3011</v>
      </c>
      <c r="E43" s="3">
        <v>3269</v>
      </c>
      <c r="F43" s="60">
        <v>5010</v>
      </c>
      <c r="G43" s="61">
        <v>5184</v>
      </c>
      <c r="H43" s="3">
        <v>6063</v>
      </c>
      <c r="I43" s="3">
        <v>6220</v>
      </c>
    </row>
    <row r="44" spans="1:9">
      <c r="A44" s="11" t="s">
        <v>49</v>
      </c>
      <c r="B44" s="3">
        <v>71</v>
      </c>
      <c r="C44" s="3">
        <v>85</v>
      </c>
      <c r="D44" s="3">
        <v>84</v>
      </c>
      <c r="E44" s="3">
        <v>150</v>
      </c>
      <c r="F44" s="67">
        <v>229</v>
      </c>
      <c r="G44" s="68">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50</v>
      </c>
      <c r="B46" s="3">
        <v>1079</v>
      </c>
      <c r="C46" s="3">
        <v>2010</v>
      </c>
      <c r="D46" s="3">
        <v>3471</v>
      </c>
      <c r="E46" s="3">
        <v>3468</v>
      </c>
      <c r="F46" s="60">
        <v>3464</v>
      </c>
      <c r="G46" s="61">
        <v>9406</v>
      </c>
      <c r="H46" s="3">
        <v>9413</v>
      </c>
      <c r="I46" s="3">
        <v>8920</v>
      </c>
    </row>
    <row r="47" spans="1:9">
      <c r="A47" s="2" t="s">
        <v>51</v>
      </c>
      <c r="B47" s="3"/>
      <c r="C47" s="3"/>
      <c r="D47" s="3"/>
      <c r="E47" s="3">
        <v>0</v>
      </c>
      <c r="F47" s="64">
        <v>0</v>
      </c>
      <c r="G47" s="61">
        <v>2913</v>
      </c>
      <c r="H47" s="3">
        <v>2931</v>
      </c>
      <c r="I47" s="3">
        <v>2777</v>
      </c>
    </row>
    <row r="48" spans="1:9">
      <c r="A48" s="2" t="s">
        <v>52</v>
      </c>
      <c r="B48" s="3">
        <v>1479</v>
      </c>
      <c r="C48" s="3">
        <v>1770</v>
      </c>
      <c r="D48" s="3">
        <v>1907</v>
      </c>
      <c r="E48" s="3">
        <v>3216</v>
      </c>
      <c r="F48" s="60">
        <v>3347</v>
      </c>
      <c r="G48" s="61">
        <v>2684</v>
      </c>
      <c r="H48" s="3">
        <v>2955</v>
      </c>
      <c r="I48" s="3">
        <v>2613</v>
      </c>
    </row>
    <row r="49" spans="1:9">
      <c r="A49" s="2" t="s">
        <v>53</v>
      </c>
      <c r="B49" s="3"/>
      <c r="C49" s="3"/>
      <c r="D49" s="3"/>
      <c r="E49" s="3"/>
      <c r="F49" s="69"/>
      <c r="G49" s="70"/>
      <c r="H49" s="3"/>
      <c r="I49" s="3"/>
    </row>
    <row r="50" spans="1:9">
      <c r="A50" s="11" t="s">
        <v>54</v>
      </c>
      <c r="B50" s="3"/>
      <c r="C50" s="3"/>
      <c r="D50" s="3"/>
      <c r="E50" s="3"/>
      <c r="F50" s="64">
        <v>0</v>
      </c>
      <c r="G50" s="71">
        <v>0</v>
      </c>
      <c r="H50" s="3">
        <v>0</v>
      </c>
      <c r="I50" s="3">
        <v>0</v>
      </c>
    </row>
    <row r="51" spans="1:9">
      <c r="A51" s="2" t="s">
        <v>55</v>
      </c>
      <c r="B51" s="3"/>
      <c r="C51" s="3"/>
      <c r="D51" s="3"/>
      <c r="E51" s="3"/>
      <c r="F51" s="69"/>
      <c r="G51" s="70"/>
      <c r="H51" s="3"/>
      <c r="I51" s="3"/>
    </row>
    <row r="52" spans="1:9">
      <c r="A52" s="11" t="s">
        <v>56</v>
      </c>
      <c r="B52" s="3"/>
      <c r="C52" s="3"/>
      <c r="D52" s="3"/>
      <c r="E52" s="3"/>
      <c r="F52" s="69"/>
      <c r="G52" s="70"/>
      <c r="H52" s="3"/>
      <c r="I52" s="3"/>
    </row>
    <row r="53" spans="1:9">
      <c r="A53" s="18" t="s">
        <v>57</v>
      </c>
      <c r="B53" s="3"/>
      <c r="C53" s="3"/>
      <c r="D53" s="3"/>
      <c r="E53" s="3"/>
      <c r="F53" s="64">
        <v>0</v>
      </c>
      <c r="G53" s="71">
        <v>0</v>
      </c>
      <c r="H53" s="3"/>
      <c r="I53" s="3"/>
    </row>
    <row r="54" spans="1:9">
      <c r="A54" s="18" t="s">
        <v>58</v>
      </c>
      <c r="B54" s="3">
        <v>3</v>
      </c>
      <c r="C54" s="3">
        <v>3</v>
      </c>
      <c r="D54" s="3">
        <v>3</v>
      </c>
      <c r="E54" s="3">
        <v>3</v>
      </c>
      <c r="F54" s="58">
        <v>3</v>
      </c>
      <c r="G54" s="59">
        <v>3</v>
      </c>
      <c r="H54" s="3">
        <v>3</v>
      </c>
      <c r="I54" s="3">
        <v>3</v>
      </c>
    </row>
    <row r="55" spans="1:9">
      <c r="A55" s="18" t="s">
        <v>59</v>
      </c>
      <c r="B55" s="3">
        <v>6773</v>
      </c>
      <c r="C55" s="3">
        <v>7786</v>
      </c>
      <c r="D55" s="3">
        <v>5710</v>
      </c>
      <c r="E55" s="3">
        <v>6384</v>
      </c>
      <c r="F55" s="60">
        <v>7163</v>
      </c>
      <c r="G55" s="61">
        <v>8299</v>
      </c>
      <c r="H55" s="3">
        <v>9965</v>
      </c>
      <c r="I55" s="3">
        <v>11484</v>
      </c>
    </row>
    <row r="56" spans="1:9">
      <c r="A56" s="18" t="s">
        <v>60</v>
      </c>
      <c r="B56" s="3">
        <v>1246</v>
      </c>
      <c r="C56" s="3">
        <v>318</v>
      </c>
      <c r="D56" s="3">
        <v>-213</v>
      </c>
      <c r="E56" s="3">
        <v>-92</v>
      </c>
      <c r="F56" s="58">
        <v>231</v>
      </c>
      <c r="G56" s="72">
        <v>-56</v>
      </c>
      <c r="H56" s="3">
        <v>-380</v>
      </c>
      <c r="I56" s="3">
        <v>318</v>
      </c>
    </row>
    <row r="57" spans="1:9">
      <c r="A57" s="18" t="s">
        <v>61</v>
      </c>
      <c r="B57" s="3">
        <v>4685</v>
      </c>
      <c r="C57" s="3">
        <v>4151</v>
      </c>
      <c r="D57" s="3">
        <v>6907</v>
      </c>
      <c r="E57" s="3">
        <v>3517</v>
      </c>
      <c r="F57" s="62">
        <v>1643</v>
      </c>
      <c r="G57" s="73">
        <v>-191</v>
      </c>
      <c r="H57" s="3">
        <v>3179</v>
      </c>
      <c r="I57" s="3">
        <v>3476</v>
      </c>
    </row>
    <row r="58" spans="1:9">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64</v>
      </c>
    </row>
    <row r="64" spans="1:9" s="1" customFormat="1">
      <c r="A64" s="10" t="s">
        <v>65</v>
      </c>
      <c r="B64" s="9">
        <f>+B12</f>
        <v>3273</v>
      </c>
      <c r="C64" s="9">
        <f t="shared" ref="C64:I64" si="12">+C12</f>
        <v>3760</v>
      </c>
      <c r="D64" s="9">
        <f t="shared" si="12"/>
        <v>4240</v>
      </c>
      <c r="E64" s="9">
        <f t="shared" si="12"/>
        <v>1933</v>
      </c>
      <c r="F64" s="9">
        <f t="shared" si="12"/>
        <v>4029</v>
      </c>
      <c r="G64" s="9">
        <f t="shared" si="12"/>
        <v>2539</v>
      </c>
      <c r="H64" s="9">
        <f t="shared" si="12"/>
        <v>5727</v>
      </c>
      <c r="I64" s="9">
        <f t="shared" si="12"/>
        <v>6046</v>
      </c>
    </row>
    <row r="65" spans="1:9" s="1" customFormat="1">
      <c r="A65" s="2" t="s">
        <v>66</v>
      </c>
      <c r="B65" s="3"/>
      <c r="C65" s="3"/>
      <c r="D65" s="3"/>
      <c r="E65" s="3"/>
      <c r="F65" s="3"/>
      <c r="G65" s="3"/>
      <c r="H65" s="3"/>
      <c r="I65" s="3"/>
    </row>
    <row r="66" spans="1:9" s="17" customFormat="1">
      <c r="A66" s="11" t="s">
        <v>67</v>
      </c>
      <c r="B66" s="3">
        <v>606</v>
      </c>
      <c r="C66" s="3">
        <v>649</v>
      </c>
      <c r="D66" s="3">
        <v>706</v>
      </c>
      <c r="E66" s="3">
        <v>747</v>
      </c>
      <c r="F66" s="3">
        <v>705</v>
      </c>
      <c r="G66" s="59">
        <v>721</v>
      </c>
      <c r="H66" s="3">
        <v>744</v>
      </c>
      <c r="I66" s="3">
        <v>717</v>
      </c>
    </row>
    <row r="67" spans="1:9" s="17" customFormat="1">
      <c r="A67" s="11" t="s">
        <v>68</v>
      </c>
      <c r="B67" s="3">
        <v>-113</v>
      </c>
      <c r="C67" s="3">
        <v>-80</v>
      </c>
      <c r="D67" s="3">
        <v>-273</v>
      </c>
      <c r="E67" s="3">
        <v>647</v>
      </c>
      <c r="F67" s="3">
        <v>34</v>
      </c>
      <c r="G67" s="72">
        <v>-380</v>
      </c>
      <c r="H67" s="3">
        <v>-385</v>
      </c>
      <c r="I67" s="3">
        <v>-650</v>
      </c>
    </row>
    <row r="68" spans="1:9" s="17" customFormat="1">
      <c r="A68" s="11" t="s">
        <v>69</v>
      </c>
      <c r="B68" s="3">
        <v>191</v>
      </c>
      <c r="C68" s="3">
        <v>236</v>
      </c>
      <c r="D68" s="3">
        <v>215</v>
      </c>
      <c r="E68" s="3">
        <v>218</v>
      </c>
      <c r="F68" s="3">
        <v>325</v>
      </c>
      <c r="G68" s="59">
        <v>429</v>
      </c>
      <c r="H68" s="3">
        <v>611</v>
      </c>
      <c r="I68" s="3">
        <v>638</v>
      </c>
    </row>
    <row r="69" spans="1:9" s="17" customFormat="1">
      <c r="A69" s="11" t="s">
        <v>70</v>
      </c>
      <c r="B69" s="3">
        <v>43</v>
      </c>
      <c r="C69" s="3">
        <v>13</v>
      </c>
      <c r="D69" s="3">
        <v>10</v>
      </c>
      <c r="E69" s="3">
        <v>27</v>
      </c>
      <c r="F69" s="3">
        <v>15</v>
      </c>
      <c r="G69" s="59">
        <v>398</v>
      </c>
      <c r="H69" s="3">
        <v>53</v>
      </c>
      <c r="I69" s="3">
        <v>123</v>
      </c>
    </row>
    <row r="70" spans="1:9" s="17" customFormat="1">
      <c r="A70" s="11" t="s">
        <v>71</v>
      </c>
      <c r="B70" s="3">
        <v>424</v>
      </c>
      <c r="C70" s="3">
        <v>98</v>
      </c>
      <c r="D70" s="3">
        <v>-117</v>
      </c>
      <c r="E70" s="3">
        <v>-99</v>
      </c>
      <c r="F70" s="3">
        <v>233</v>
      </c>
      <c r="G70" s="59">
        <v>23</v>
      </c>
      <c r="H70" s="3">
        <v>-138</v>
      </c>
      <c r="I70" s="3">
        <v>-26</v>
      </c>
    </row>
    <row r="71" spans="1:9" s="17" customFormat="1">
      <c r="A71" s="2" t="s">
        <v>72</v>
      </c>
      <c r="B71" s="3"/>
      <c r="C71" s="3"/>
      <c r="D71" s="3"/>
      <c r="E71" s="3"/>
      <c r="F71" s="3"/>
      <c r="G71" s="70"/>
      <c r="H71" s="3"/>
      <c r="I71" s="3"/>
    </row>
    <row r="72" spans="1:9" s="17" customFormat="1">
      <c r="A72" s="11" t="s">
        <v>73</v>
      </c>
      <c r="B72" s="3">
        <v>-216</v>
      </c>
      <c r="C72" s="3">
        <v>60</v>
      </c>
      <c r="D72" s="3">
        <v>-426</v>
      </c>
      <c r="E72" s="3">
        <v>187</v>
      </c>
      <c r="F72" s="3">
        <v>-270</v>
      </c>
      <c r="G72" s="61">
        <v>1239</v>
      </c>
      <c r="H72" s="3">
        <v>-1606</v>
      </c>
      <c r="I72" s="3">
        <v>-504</v>
      </c>
    </row>
    <row r="73" spans="1:9" s="17" customFormat="1">
      <c r="A73" s="11" t="s">
        <v>74</v>
      </c>
      <c r="B73" s="3">
        <v>-621</v>
      </c>
      <c r="C73" s="3">
        <v>-590</v>
      </c>
      <c r="D73" s="3">
        <v>-231</v>
      </c>
      <c r="E73" s="3">
        <v>-255</v>
      </c>
      <c r="F73" s="3">
        <v>-490</v>
      </c>
      <c r="G73" s="74">
        <v>-1854</v>
      </c>
      <c r="H73" s="3">
        <v>507</v>
      </c>
      <c r="I73" s="3">
        <v>-1676</v>
      </c>
    </row>
    <row r="74" spans="1:9" s="17" customFormat="1">
      <c r="A74" s="11" t="s">
        <v>99</v>
      </c>
      <c r="B74" s="3">
        <v>-144</v>
      </c>
      <c r="C74" s="3">
        <v>-161</v>
      </c>
      <c r="D74" s="3">
        <v>-120</v>
      </c>
      <c r="E74" s="3">
        <v>35</v>
      </c>
      <c r="F74" s="3">
        <v>-203</v>
      </c>
      <c r="G74" s="75">
        <v>-654</v>
      </c>
      <c r="H74" s="3">
        <v>-182</v>
      </c>
      <c r="I74" s="3">
        <v>-845</v>
      </c>
    </row>
    <row r="75" spans="1:9" s="17" customFormat="1">
      <c r="A75" s="11" t="s">
        <v>98</v>
      </c>
      <c r="B75" s="3">
        <v>1237</v>
      </c>
      <c r="C75" s="3">
        <v>-889</v>
      </c>
      <c r="D75" s="3">
        <v>-158</v>
      </c>
      <c r="E75" s="3">
        <v>1515</v>
      </c>
      <c r="F75" s="3">
        <v>1525</v>
      </c>
      <c r="G75" s="76">
        <v>24</v>
      </c>
      <c r="H75" s="3">
        <v>1326</v>
      </c>
      <c r="I75" s="3">
        <v>1365</v>
      </c>
    </row>
    <row r="76" spans="1:9" s="17" customFormat="1">
      <c r="A76" s="28" t="s">
        <v>75</v>
      </c>
      <c r="B76" s="29">
        <f t="shared" ref="B76:H76" si="13">+SUM(B64:B75)</f>
        <v>4680</v>
      </c>
      <c r="C76" s="29">
        <f t="shared" si="13"/>
        <v>3096</v>
      </c>
      <c r="D76" s="29">
        <f t="shared" si="13"/>
        <v>3846</v>
      </c>
      <c r="E76" s="29">
        <f t="shared" si="13"/>
        <v>4955</v>
      </c>
      <c r="F76" s="29">
        <f t="shared" si="13"/>
        <v>5903</v>
      </c>
      <c r="G76" s="29">
        <f t="shared" si="13"/>
        <v>2485</v>
      </c>
      <c r="H76" s="29">
        <f t="shared" si="13"/>
        <v>6657</v>
      </c>
      <c r="I76" s="29">
        <f>+SUM(I64:I75)</f>
        <v>5188</v>
      </c>
    </row>
    <row r="77" spans="1:9" s="17" customFormat="1">
      <c r="A77" s="1" t="s">
        <v>76</v>
      </c>
      <c r="B77" s="3"/>
      <c r="C77" s="3"/>
      <c r="D77" s="3"/>
      <c r="E77" s="3"/>
      <c r="F77" s="3"/>
      <c r="G77" s="3"/>
      <c r="H77" s="3"/>
      <c r="I77" s="3"/>
    </row>
    <row r="78" spans="1:9" s="17" customFormat="1">
      <c r="A78" s="2" t="s">
        <v>77</v>
      </c>
      <c r="B78" s="3">
        <v>-4936</v>
      </c>
      <c r="C78" s="3">
        <v>-5367</v>
      </c>
      <c r="D78" s="3">
        <v>-5928</v>
      </c>
      <c r="E78" s="3">
        <v>-4783</v>
      </c>
      <c r="F78" s="3">
        <v>-2937</v>
      </c>
      <c r="G78" s="74">
        <v>-2426</v>
      </c>
      <c r="H78" s="3">
        <v>-9961</v>
      </c>
      <c r="I78" s="3">
        <v>-12913</v>
      </c>
    </row>
    <row r="79" spans="1:9" s="17" customFormat="1">
      <c r="A79" s="2" t="s">
        <v>78</v>
      </c>
      <c r="B79" s="3">
        <v>3655</v>
      </c>
      <c r="C79" s="3">
        <v>2924</v>
      </c>
      <c r="D79" s="3">
        <v>3623</v>
      </c>
      <c r="E79" s="3">
        <v>3613</v>
      </c>
      <c r="F79" s="3">
        <v>1715</v>
      </c>
      <c r="G79" s="59">
        <v>74</v>
      </c>
      <c r="H79" s="3">
        <v>4236</v>
      </c>
      <c r="I79" s="3">
        <v>8199</v>
      </c>
    </row>
    <row r="80" spans="1:9" s="17" customFormat="1">
      <c r="A80" s="2" t="s">
        <v>79</v>
      </c>
      <c r="B80" s="3">
        <v>2216</v>
      </c>
      <c r="C80" s="3">
        <v>2536</v>
      </c>
      <c r="D80" s="3">
        <v>2423</v>
      </c>
      <c r="E80" s="3">
        <v>2496</v>
      </c>
      <c r="F80" s="3">
        <v>2072</v>
      </c>
      <c r="G80" s="61">
        <v>2379</v>
      </c>
      <c r="H80" s="3">
        <v>2449</v>
      </c>
      <c r="I80" s="3">
        <v>3967</v>
      </c>
    </row>
    <row r="81" spans="1:9" s="17" customFormat="1">
      <c r="A81" s="2" t="s">
        <v>14</v>
      </c>
      <c r="B81" s="3">
        <v>-1113</v>
      </c>
      <c r="C81" s="3">
        <v>-1143</v>
      </c>
      <c r="D81" s="3">
        <v>-1105</v>
      </c>
      <c r="E81" s="3">
        <v>-1028</v>
      </c>
      <c r="F81" s="3">
        <v>-1119</v>
      </c>
      <c r="G81" s="74">
        <v>-1086</v>
      </c>
      <c r="H81" s="3">
        <v>-695</v>
      </c>
      <c r="I81" s="3">
        <v>-758</v>
      </c>
    </row>
    <row r="82" spans="1:9" s="17" customFormat="1">
      <c r="A82" s="2" t="s">
        <v>80</v>
      </c>
      <c r="B82" s="3">
        <v>3</v>
      </c>
      <c r="C82" s="3">
        <v>16</v>
      </c>
      <c r="D82" s="3">
        <v>-21</v>
      </c>
      <c r="E82" s="3">
        <v>-22</v>
      </c>
      <c r="F82" s="3">
        <v>5</v>
      </c>
      <c r="G82" s="68">
        <v>31</v>
      </c>
      <c r="H82" s="3">
        <v>171</v>
      </c>
      <c r="I82" s="3">
        <v>-19</v>
      </c>
    </row>
    <row r="83" spans="1:9" s="17" customFormat="1">
      <c r="A83" s="30" t="s">
        <v>81</v>
      </c>
      <c r="B83" s="29">
        <f t="shared" ref="B83:H83" si="14">+SUM(B78:B82)</f>
        <v>-175</v>
      </c>
      <c r="C83" s="29">
        <f t="shared" si="14"/>
        <v>-1034</v>
      </c>
      <c r="D83" s="29">
        <f t="shared" si="14"/>
        <v>-1008</v>
      </c>
      <c r="E83" s="29">
        <f t="shared" si="14"/>
        <v>276</v>
      </c>
      <c r="F83" s="29">
        <f t="shared" si="14"/>
        <v>-264</v>
      </c>
      <c r="G83" s="29">
        <f t="shared" si="14"/>
        <v>-1028</v>
      </c>
      <c r="H83" s="29">
        <f t="shared" si="14"/>
        <v>-3800</v>
      </c>
      <c r="I83" s="29">
        <f>+SUM(I78:I82)</f>
        <v>-1524</v>
      </c>
    </row>
    <row r="84" spans="1:9" s="17" customFormat="1">
      <c r="A84" s="1" t="s">
        <v>82</v>
      </c>
      <c r="B84" s="3"/>
      <c r="C84" s="3"/>
      <c r="D84" s="3"/>
      <c r="E84" s="3"/>
      <c r="F84" s="3"/>
      <c r="G84" s="3"/>
      <c r="H84" s="3"/>
      <c r="I84" s="3"/>
    </row>
    <row r="85" spans="1:9" s="17" customFormat="1">
      <c r="A85" s="2" t="s">
        <v>83</v>
      </c>
      <c r="B85" s="3">
        <v>0</v>
      </c>
      <c r="C85" s="3">
        <v>981</v>
      </c>
      <c r="D85" s="3">
        <v>1482</v>
      </c>
      <c r="E85" s="3">
        <v>0</v>
      </c>
      <c r="F85" s="3">
        <v>0</v>
      </c>
      <c r="G85" s="77">
        <v>6134</v>
      </c>
      <c r="H85" s="3">
        <v>0</v>
      </c>
      <c r="I85" s="3">
        <v>0</v>
      </c>
    </row>
    <row r="86" spans="1:9" s="17" customFormat="1">
      <c r="A86" s="2" t="s">
        <v>84</v>
      </c>
      <c r="B86" s="3">
        <v>-63</v>
      </c>
      <c r="C86" s="3">
        <v>-67</v>
      </c>
      <c r="D86" s="3">
        <v>327</v>
      </c>
      <c r="E86" s="3">
        <v>13</v>
      </c>
      <c r="F86" s="3">
        <v>-325</v>
      </c>
      <c r="G86" s="77">
        <v>49</v>
      </c>
      <c r="H86" s="3">
        <v>-52</v>
      </c>
      <c r="I86" s="3">
        <v>15</v>
      </c>
    </row>
    <row r="87" spans="1:9" s="17" customFormat="1">
      <c r="A87" s="2" t="s">
        <v>85</v>
      </c>
      <c r="B87" s="3">
        <v>-26</v>
      </c>
      <c r="C87" s="3">
        <v>-113</v>
      </c>
      <c r="D87" s="3"/>
      <c r="E87" s="3">
        <v>0</v>
      </c>
      <c r="F87" s="3">
        <v>0</v>
      </c>
      <c r="G87" s="77">
        <v>0</v>
      </c>
      <c r="H87" s="3">
        <v>-197</v>
      </c>
      <c r="I87" s="3">
        <v>0</v>
      </c>
    </row>
    <row r="88" spans="1:9" s="17" customFormat="1">
      <c r="A88" s="2" t="s">
        <v>86</v>
      </c>
      <c r="B88" s="3">
        <v>732</v>
      </c>
      <c r="C88" s="3">
        <v>788</v>
      </c>
      <c r="D88" s="3">
        <v>489</v>
      </c>
      <c r="E88" s="3">
        <v>733</v>
      </c>
      <c r="F88" s="3">
        <v>700</v>
      </c>
      <c r="G88" s="77">
        <v>885</v>
      </c>
      <c r="H88" s="3">
        <v>1172</v>
      </c>
      <c r="I88" s="3">
        <v>1151</v>
      </c>
    </row>
    <row r="89" spans="1:9" s="17" customFormat="1">
      <c r="A89" s="2" t="s">
        <v>16</v>
      </c>
      <c r="B89" s="3">
        <v>-2534</v>
      </c>
      <c r="C89" s="3">
        <v>-3238</v>
      </c>
      <c r="D89" s="3">
        <v>-3223</v>
      </c>
      <c r="E89" s="3">
        <v>-4254</v>
      </c>
      <c r="F89" s="3">
        <v>-4286</v>
      </c>
      <c r="G89" s="77">
        <v>-3067</v>
      </c>
      <c r="H89" s="3">
        <v>-608</v>
      </c>
      <c r="I89" s="3">
        <v>-4014</v>
      </c>
    </row>
    <row r="90" spans="1:9" s="17" customFormat="1">
      <c r="A90" s="2" t="s">
        <v>87</v>
      </c>
      <c r="B90" s="3">
        <v>-899</v>
      </c>
      <c r="C90" s="3">
        <v>-1022</v>
      </c>
      <c r="D90" s="3">
        <v>-1133</v>
      </c>
      <c r="E90" s="3">
        <v>-1243</v>
      </c>
      <c r="F90" s="3">
        <v>-1332</v>
      </c>
      <c r="G90" s="77">
        <v>-1452</v>
      </c>
      <c r="H90" s="3">
        <v>-1638</v>
      </c>
      <c r="I90" s="3">
        <v>-1837</v>
      </c>
    </row>
    <row r="91" spans="1:9" s="17" customFormat="1">
      <c r="A91" s="2" t="s">
        <v>88</v>
      </c>
      <c r="B91" s="3">
        <v>0</v>
      </c>
      <c r="C91" s="3">
        <v>0</v>
      </c>
      <c r="D91" s="3">
        <v>-90</v>
      </c>
      <c r="E91" s="3">
        <v>-84</v>
      </c>
      <c r="F91" s="3">
        <v>-50</v>
      </c>
      <c r="G91" s="77">
        <v>-58</v>
      </c>
      <c r="H91" s="3">
        <v>-136</v>
      </c>
      <c r="I91" s="3">
        <v>-151</v>
      </c>
    </row>
    <row r="92" spans="1:9" s="17" customFormat="1">
      <c r="A92" s="30" t="s">
        <v>89</v>
      </c>
      <c r="B92" s="29">
        <f t="shared" ref="B92:H92" si="15">+SUM(B85:B91)</f>
        <v>-2790</v>
      </c>
      <c r="C92" s="29">
        <f t="shared" si="15"/>
        <v>-2671</v>
      </c>
      <c r="D92" s="29">
        <f t="shared" si="15"/>
        <v>-2148</v>
      </c>
      <c r="E92" s="29">
        <f t="shared" si="15"/>
        <v>-4835</v>
      </c>
      <c r="F92" s="29">
        <f t="shared" si="15"/>
        <v>-5293</v>
      </c>
      <c r="G92" s="29">
        <f t="shared" si="15"/>
        <v>2491</v>
      </c>
      <c r="H92" s="29">
        <f t="shared" si="15"/>
        <v>-1459</v>
      </c>
      <c r="I92" s="29">
        <f>+SUM(I85:I91)</f>
        <v>-4836</v>
      </c>
    </row>
    <row r="93" spans="1:9" s="17" customFormat="1">
      <c r="A93" s="2" t="s">
        <v>90</v>
      </c>
      <c r="B93" s="3">
        <v>-83</v>
      </c>
      <c r="C93" s="3">
        <v>-105</v>
      </c>
      <c r="D93" s="3">
        <v>-20</v>
      </c>
      <c r="E93" s="3">
        <v>45</v>
      </c>
      <c r="F93" s="3">
        <v>-129</v>
      </c>
      <c r="G93" s="77">
        <v>-66</v>
      </c>
      <c r="H93" s="3">
        <v>143</v>
      </c>
      <c r="I93" s="3">
        <v>-143</v>
      </c>
    </row>
    <row r="94" spans="1:9" s="17" customFormat="1">
      <c r="A94" s="30" t="s">
        <v>91</v>
      </c>
      <c r="B94" s="29">
        <f t="shared" ref="B94:H94" si="16">+B76+B83+B92+B93</f>
        <v>1632</v>
      </c>
      <c r="C94" s="29">
        <f t="shared" si="16"/>
        <v>-714</v>
      </c>
      <c r="D94" s="29">
        <f t="shared" si="16"/>
        <v>670</v>
      </c>
      <c r="E94" s="29">
        <f t="shared" si="16"/>
        <v>441</v>
      </c>
      <c r="F94" s="29">
        <f t="shared" si="16"/>
        <v>217</v>
      </c>
      <c r="G94" s="29">
        <f t="shared" si="16"/>
        <v>3882</v>
      </c>
      <c r="H94" s="29">
        <f t="shared" si="16"/>
        <v>1541</v>
      </c>
      <c r="I94" s="29">
        <f>+I76+I83+I92+I93</f>
        <v>-1315</v>
      </c>
    </row>
    <row r="95" spans="1:9" s="17" customFormat="1">
      <c r="A95" t="s">
        <v>92</v>
      </c>
      <c r="B95" s="3">
        <v>2220</v>
      </c>
      <c r="C95" s="3">
        <v>3852</v>
      </c>
      <c r="D95" s="3">
        <v>3138</v>
      </c>
      <c r="E95" s="3">
        <v>3808</v>
      </c>
      <c r="F95" s="3">
        <v>4249</v>
      </c>
      <c r="G95" s="77">
        <v>4466</v>
      </c>
      <c r="H95" s="3">
        <v>8348</v>
      </c>
      <c r="I95" s="3">
        <f>+H96</f>
        <v>9889</v>
      </c>
    </row>
    <row r="96" spans="1:9" s="17" customFormat="1" ht="15.75" thickBot="1">
      <c r="A96" s="6" t="s">
        <v>93</v>
      </c>
      <c r="B96" s="7">
        <f>+B94+B95</f>
        <v>3852</v>
      </c>
      <c r="C96" s="7">
        <f t="shared" ref="C96:G96" si="17">+C94+C95</f>
        <v>3138</v>
      </c>
      <c r="D96" s="7">
        <f t="shared" si="17"/>
        <v>3808</v>
      </c>
      <c r="E96" s="7">
        <f t="shared" si="17"/>
        <v>4249</v>
      </c>
      <c r="F96" s="7">
        <f t="shared" si="17"/>
        <v>4466</v>
      </c>
      <c r="G96" s="7">
        <f t="shared" si="17"/>
        <v>8348</v>
      </c>
      <c r="H96" s="7">
        <f>+H94+H95</f>
        <v>9889</v>
      </c>
      <c r="I96" s="7">
        <f>+I94+I95</f>
        <v>8574</v>
      </c>
    </row>
    <row r="97" spans="1:9" s="12" customFormat="1" ht="15.75" thickTop="1">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s="17" customFormat="1">
      <c r="A98" t="s">
        <v>94</v>
      </c>
      <c r="B98" s="3"/>
      <c r="C98" s="3"/>
      <c r="D98" s="3"/>
      <c r="E98" s="3"/>
      <c r="F98" s="3"/>
      <c r="G98" s="3"/>
      <c r="H98" s="3"/>
      <c r="I98" s="3"/>
    </row>
    <row r="99" spans="1:9" s="17" customFormat="1">
      <c r="A99" s="2" t="s">
        <v>17</v>
      </c>
      <c r="B99" s="3"/>
      <c r="C99" s="3"/>
      <c r="D99" s="3"/>
      <c r="E99" s="3"/>
      <c r="F99" s="3"/>
      <c r="G99" s="3"/>
      <c r="H99" s="3"/>
      <c r="I99" s="3"/>
    </row>
    <row r="100" spans="1:9" s="17" customFormat="1">
      <c r="A100" s="11" t="s">
        <v>95</v>
      </c>
      <c r="B100" s="3">
        <v>53</v>
      </c>
      <c r="C100" s="3">
        <v>70</v>
      </c>
      <c r="D100" s="3">
        <v>98</v>
      </c>
      <c r="E100" s="3">
        <v>125</v>
      </c>
      <c r="F100" s="3">
        <v>153</v>
      </c>
      <c r="G100" s="66">
        <v>140</v>
      </c>
      <c r="H100" s="3">
        <v>293</v>
      </c>
      <c r="I100" s="3">
        <v>290</v>
      </c>
    </row>
    <row r="101" spans="1:9" s="17" customFormat="1">
      <c r="A101" s="11" t="s">
        <v>18</v>
      </c>
      <c r="B101" s="3">
        <v>1262</v>
      </c>
      <c r="C101" s="3">
        <v>748</v>
      </c>
      <c r="D101" s="3">
        <v>703</v>
      </c>
      <c r="E101" s="3">
        <v>529</v>
      </c>
      <c r="F101" s="3">
        <v>757</v>
      </c>
      <c r="G101" s="61">
        <v>1028</v>
      </c>
      <c r="H101" s="3">
        <v>1177</v>
      </c>
      <c r="I101" s="3">
        <v>1231</v>
      </c>
    </row>
    <row r="102" spans="1:9" s="17" customFormat="1">
      <c r="A102" s="11" t="s">
        <v>96</v>
      </c>
      <c r="B102" s="3">
        <v>206</v>
      </c>
      <c r="C102" s="3">
        <v>252</v>
      </c>
      <c r="D102" s="3">
        <v>266</v>
      </c>
      <c r="E102" s="3">
        <v>294</v>
      </c>
      <c r="F102" s="3">
        <v>160</v>
      </c>
      <c r="G102" s="59">
        <v>121</v>
      </c>
      <c r="H102" s="3">
        <v>179</v>
      </c>
      <c r="I102" s="3">
        <v>160</v>
      </c>
    </row>
    <row r="103" spans="1:9" s="17" customFormat="1">
      <c r="A103" s="11" t="s">
        <v>97</v>
      </c>
      <c r="B103" s="3">
        <v>240</v>
      </c>
      <c r="C103" s="3">
        <v>271</v>
      </c>
      <c r="D103" s="3">
        <v>300</v>
      </c>
      <c r="E103" s="3">
        <v>320</v>
      </c>
      <c r="F103" s="3">
        <v>347</v>
      </c>
      <c r="G103" s="68">
        <v>385</v>
      </c>
      <c r="H103" s="3">
        <v>438</v>
      </c>
      <c r="I103" s="3">
        <v>480</v>
      </c>
    </row>
    <row r="105" spans="1:9">
      <c r="A105" s="14" t="s">
        <v>100</v>
      </c>
      <c r="B105" s="14"/>
      <c r="C105" s="14"/>
      <c r="D105" s="14"/>
      <c r="E105" s="14"/>
      <c r="F105" s="14"/>
      <c r="G105" s="14"/>
      <c r="H105" s="14"/>
      <c r="I105" s="14"/>
    </row>
    <row r="106" spans="1:9">
      <c r="A106" s="31" t="s">
        <v>110</v>
      </c>
      <c r="B106" s="3"/>
      <c r="C106" s="3"/>
      <c r="D106" s="3"/>
      <c r="E106" s="3"/>
      <c r="F106" s="3"/>
      <c r="G106" s="3"/>
      <c r="H106" s="3"/>
      <c r="I106" s="3"/>
    </row>
    <row r="107" spans="1:9">
      <c r="A107" s="2" t="s">
        <v>101</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c r="A108" s="11" t="s">
        <v>114</v>
      </c>
      <c r="B108">
        <v>8506</v>
      </c>
      <c r="C108">
        <v>9299</v>
      </c>
      <c r="D108">
        <v>9684</v>
      </c>
      <c r="E108">
        <v>9322</v>
      </c>
      <c r="F108" s="3">
        <v>10045</v>
      </c>
      <c r="G108" s="77">
        <v>9329</v>
      </c>
      <c r="H108" s="8">
        <v>11644</v>
      </c>
      <c r="I108" s="8">
        <v>12228</v>
      </c>
    </row>
    <row r="109" spans="1:9">
      <c r="A109" s="11" t="s">
        <v>115</v>
      </c>
      <c r="B109">
        <v>4410</v>
      </c>
      <c r="C109">
        <v>4746</v>
      </c>
      <c r="D109">
        <v>4886</v>
      </c>
      <c r="E109">
        <v>4938</v>
      </c>
      <c r="F109" s="3">
        <v>5260</v>
      </c>
      <c r="G109" s="77">
        <v>4639</v>
      </c>
      <c r="H109" s="8">
        <v>5028</v>
      </c>
      <c r="I109" s="8">
        <v>5492</v>
      </c>
    </row>
    <row r="110" spans="1:9">
      <c r="A110" s="11" t="s">
        <v>116</v>
      </c>
      <c r="B110">
        <v>824</v>
      </c>
      <c r="C110">
        <v>719</v>
      </c>
      <c r="D110">
        <v>646</v>
      </c>
      <c r="E110">
        <v>595</v>
      </c>
      <c r="F110">
        <v>597</v>
      </c>
      <c r="G110" s="78">
        <v>516</v>
      </c>
      <c r="H110">
        <v>507</v>
      </c>
      <c r="I110">
        <v>633</v>
      </c>
    </row>
    <row r="111" spans="1:9">
      <c r="A111" s="2" t="s">
        <v>102</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c r="A112" s="11" t="s">
        <v>114</v>
      </c>
      <c r="B112">
        <v>4703</v>
      </c>
      <c r="C112">
        <v>5043</v>
      </c>
      <c r="D112">
        <v>5192</v>
      </c>
      <c r="E112">
        <v>5875</v>
      </c>
      <c r="F112" s="3">
        <v>6293</v>
      </c>
      <c r="G112" s="77">
        <v>5892</v>
      </c>
      <c r="H112" s="8">
        <v>6970</v>
      </c>
      <c r="I112" s="8">
        <v>7388</v>
      </c>
    </row>
    <row r="113" spans="1:9">
      <c r="A113" s="11" t="s">
        <v>115</v>
      </c>
      <c r="B113">
        <v>2051</v>
      </c>
      <c r="C113">
        <v>2149</v>
      </c>
      <c r="D113">
        <v>2395</v>
      </c>
      <c r="E113">
        <v>2940</v>
      </c>
      <c r="F113" s="3">
        <v>3087</v>
      </c>
      <c r="G113" s="77">
        <v>3053</v>
      </c>
      <c r="H113" s="8">
        <v>3996</v>
      </c>
      <c r="I113" s="8">
        <v>4527</v>
      </c>
    </row>
    <row r="114" spans="1:9">
      <c r="A114" s="11" t="s">
        <v>116</v>
      </c>
      <c r="B114">
        <v>372</v>
      </c>
      <c r="C114">
        <v>376</v>
      </c>
      <c r="D114">
        <v>383</v>
      </c>
      <c r="E114">
        <v>427</v>
      </c>
      <c r="F114" s="3">
        <v>432</v>
      </c>
      <c r="G114" s="77">
        <v>402</v>
      </c>
      <c r="H114">
        <v>490</v>
      </c>
      <c r="I114">
        <v>564</v>
      </c>
    </row>
    <row r="115" spans="1:9">
      <c r="A115" s="2" t="s">
        <v>103</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c r="A116" s="11" t="s">
        <v>114</v>
      </c>
      <c r="B116">
        <v>2016</v>
      </c>
      <c r="C116">
        <v>2599</v>
      </c>
      <c r="D116">
        <v>2920</v>
      </c>
      <c r="E116">
        <v>3496</v>
      </c>
      <c r="F116" s="3">
        <v>4262</v>
      </c>
      <c r="G116" s="77">
        <v>4635</v>
      </c>
      <c r="H116" s="8">
        <v>5748</v>
      </c>
      <c r="I116" s="8">
        <v>5416</v>
      </c>
    </row>
    <row r="117" spans="1:9">
      <c r="A117" s="11" t="s">
        <v>115</v>
      </c>
      <c r="B117">
        <v>925</v>
      </c>
      <c r="C117">
        <v>1055</v>
      </c>
      <c r="D117">
        <v>1188</v>
      </c>
      <c r="E117">
        <v>1508</v>
      </c>
      <c r="F117" s="3">
        <v>1808</v>
      </c>
      <c r="G117" s="77">
        <v>1896</v>
      </c>
      <c r="H117" s="8">
        <v>2347</v>
      </c>
      <c r="I117" s="8">
        <v>1938</v>
      </c>
    </row>
    <row r="118" spans="1:9">
      <c r="A118" s="11" t="s">
        <v>116</v>
      </c>
      <c r="B118">
        <v>126</v>
      </c>
      <c r="C118">
        <v>131</v>
      </c>
      <c r="D118">
        <v>129</v>
      </c>
      <c r="E118">
        <v>130</v>
      </c>
      <c r="F118" s="3">
        <v>138</v>
      </c>
      <c r="G118" s="77">
        <v>148</v>
      </c>
      <c r="H118">
        <v>195</v>
      </c>
      <c r="I118">
        <v>193</v>
      </c>
    </row>
    <row r="119" spans="1:9">
      <c r="A119" s="2" t="s">
        <v>107</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c r="A120" s="11" t="s">
        <v>114</v>
      </c>
      <c r="B120">
        <v>3093</v>
      </c>
      <c r="C120">
        <v>2930</v>
      </c>
      <c r="D120">
        <v>3285</v>
      </c>
      <c r="E120">
        <v>3575</v>
      </c>
      <c r="F120" s="3">
        <v>3622</v>
      </c>
      <c r="G120" s="77">
        <v>3449</v>
      </c>
      <c r="H120" s="8">
        <v>3659</v>
      </c>
      <c r="I120" s="8">
        <v>4111</v>
      </c>
    </row>
    <row r="121" spans="1:9">
      <c r="A121" s="11" t="s">
        <v>115</v>
      </c>
      <c r="B121">
        <v>1251</v>
      </c>
      <c r="C121">
        <v>1117</v>
      </c>
      <c r="D121">
        <v>1185</v>
      </c>
      <c r="E121">
        <v>1347</v>
      </c>
      <c r="F121" s="3">
        <v>1395</v>
      </c>
      <c r="G121" s="77">
        <v>1365</v>
      </c>
      <c r="H121" s="8">
        <v>1494</v>
      </c>
      <c r="I121" s="8">
        <v>1610</v>
      </c>
    </row>
    <row r="122" spans="1:9">
      <c r="A122" s="11" t="s">
        <v>116</v>
      </c>
      <c r="B122">
        <v>309</v>
      </c>
      <c r="C122">
        <v>270</v>
      </c>
      <c r="D122">
        <v>267</v>
      </c>
      <c r="E122">
        <v>244</v>
      </c>
      <c r="F122" s="3">
        <v>237</v>
      </c>
      <c r="G122" s="77">
        <v>214</v>
      </c>
      <c r="H122">
        <v>190</v>
      </c>
      <c r="I122">
        <v>234</v>
      </c>
    </row>
    <row r="123" spans="1:9">
      <c r="A123" s="2" t="s">
        <v>108</v>
      </c>
      <c r="B123" s="3">
        <v>115</v>
      </c>
      <c r="C123" s="3">
        <v>73</v>
      </c>
      <c r="D123" s="3">
        <v>73</v>
      </c>
      <c r="E123" s="3">
        <v>88</v>
      </c>
      <c r="F123" s="3">
        <v>42</v>
      </c>
      <c r="G123" s="77">
        <v>30</v>
      </c>
      <c r="H123" s="3">
        <v>25</v>
      </c>
      <c r="I123" s="3">
        <v>102</v>
      </c>
    </row>
    <row r="124" spans="1:9">
      <c r="A124" s="4" t="s">
        <v>104</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c r="A125" s="2" t="s">
        <v>105</v>
      </c>
      <c r="B125" s="3">
        <f>+SUM(B126:B129)</f>
        <v>1982</v>
      </c>
      <c r="C125" s="3">
        <f t="shared" ref="C125:G125" si="24">+SUM(C126:C129)</f>
        <v>1955</v>
      </c>
      <c r="D125" s="3">
        <f t="shared" si="24"/>
        <v>2042</v>
      </c>
      <c r="E125" s="3">
        <f t="shared" si="24"/>
        <v>1886</v>
      </c>
      <c r="F125" s="3">
        <f t="shared" si="24"/>
        <v>1906</v>
      </c>
      <c r="G125" s="3">
        <f t="shared" si="24"/>
        <v>1846</v>
      </c>
      <c r="H125" s="3">
        <f>+SUM(H126:H129)</f>
        <v>2205</v>
      </c>
      <c r="I125" s="3">
        <f>+SUM(I126:I129)</f>
        <v>2346</v>
      </c>
    </row>
    <row r="126" spans="1:9">
      <c r="A126" s="11" t="s">
        <v>114</v>
      </c>
      <c r="B126" s="3">
        <v>1982</v>
      </c>
      <c r="C126" s="3">
        <v>1955</v>
      </c>
      <c r="D126" s="3">
        <v>2042</v>
      </c>
      <c r="E126" s="3">
        <v>1611</v>
      </c>
      <c r="F126" s="3">
        <v>1658</v>
      </c>
      <c r="G126" s="3">
        <v>1642</v>
      </c>
      <c r="H126" s="3">
        <v>1986</v>
      </c>
      <c r="I126" s="3">
        <v>2094</v>
      </c>
    </row>
    <row r="127" spans="1:9">
      <c r="A127" s="11" t="s">
        <v>115</v>
      </c>
      <c r="B127" s="3"/>
      <c r="C127" s="3"/>
      <c r="D127" s="3"/>
      <c r="E127" s="3">
        <v>144</v>
      </c>
      <c r="F127" s="3">
        <v>118</v>
      </c>
      <c r="G127" s="3">
        <v>89</v>
      </c>
      <c r="H127" s="3">
        <v>104</v>
      </c>
      <c r="I127" s="3">
        <v>103</v>
      </c>
    </row>
    <row r="128" spans="1:9">
      <c r="A128" s="11" t="s">
        <v>116</v>
      </c>
      <c r="B128" s="3"/>
      <c r="C128" s="3"/>
      <c r="D128" s="3"/>
      <c r="E128" s="3">
        <v>28</v>
      </c>
      <c r="F128" s="3">
        <v>24</v>
      </c>
      <c r="G128" s="3">
        <v>25</v>
      </c>
      <c r="H128" s="3">
        <v>29</v>
      </c>
      <c r="I128" s="3">
        <v>26</v>
      </c>
    </row>
    <row r="129" spans="1:9">
      <c r="A129" s="11" t="s">
        <v>122</v>
      </c>
      <c r="B129" s="3"/>
      <c r="C129" s="3"/>
      <c r="D129" s="3"/>
      <c r="E129" s="3">
        <v>103</v>
      </c>
      <c r="F129" s="3">
        <v>106</v>
      </c>
      <c r="G129" s="3">
        <v>90</v>
      </c>
      <c r="H129" s="3">
        <v>86</v>
      </c>
      <c r="I129" s="3">
        <v>123</v>
      </c>
    </row>
    <row r="130" spans="1:9">
      <c r="A130" s="2" t="s">
        <v>109</v>
      </c>
      <c r="B130" s="3">
        <v>-82</v>
      </c>
      <c r="C130" s="3">
        <v>-86</v>
      </c>
      <c r="D130" s="3">
        <v>75</v>
      </c>
      <c r="E130" s="3">
        <v>26</v>
      </c>
      <c r="F130" s="3">
        <v>-7</v>
      </c>
      <c r="G130" s="77">
        <v>-11</v>
      </c>
      <c r="H130" s="3">
        <v>40</v>
      </c>
      <c r="I130" s="3">
        <v>-72</v>
      </c>
    </row>
    <row r="131" spans="1:9" ht="15.75" thickBot="1">
      <c r="A131" s="6" t="s">
        <v>106</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75" thickTop="1">
      <c r="A132" s="12" t="s">
        <v>112</v>
      </c>
      <c r="B132" s="13">
        <f>+I131-I2</f>
        <v>0</v>
      </c>
      <c r="C132" s="13">
        <f t="shared" ref="C132:G132" si="26">+C131-C2</f>
        <v>0</v>
      </c>
      <c r="D132" s="13">
        <f t="shared" si="26"/>
        <v>0</v>
      </c>
      <c r="E132" s="13">
        <f t="shared" si="26"/>
        <v>0</v>
      </c>
      <c r="F132" s="13">
        <f t="shared" si="26"/>
        <v>0</v>
      </c>
      <c r="G132" s="13">
        <f t="shared" si="26"/>
        <v>0</v>
      </c>
      <c r="H132" s="13">
        <f>+H131-H2</f>
        <v>0</v>
      </c>
    </row>
    <row r="133" spans="1:9">
      <c r="A133" s="1" t="s">
        <v>111</v>
      </c>
    </row>
    <row r="134" spans="1:9">
      <c r="A134" s="2" t="s">
        <v>101</v>
      </c>
      <c r="B134" s="3">
        <v>3645</v>
      </c>
      <c r="C134" s="3">
        <v>3763</v>
      </c>
      <c r="D134" s="3">
        <v>3875</v>
      </c>
      <c r="E134" s="3">
        <v>3600</v>
      </c>
      <c r="F134" s="3">
        <v>3925</v>
      </c>
      <c r="G134" s="3">
        <v>2899</v>
      </c>
      <c r="H134" s="3">
        <v>5089</v>
      </c>
      <c r="I134" s="3">
        <v>5114</v>
      </c>
    </row>
    <row r="135" spans="1:9">
      <c r="A135" s="2" t="s">
        <v>102</v>
      </c>
      <c r="B135" s="3">
        <v>1524</v>
      </c>
      <c r="C135" s="3">
        <v>1787</v>
      </c>
      <c r="D135" s="3">
        <v>1507</v>
      </c>
      <c r="E135" s="3">
        <v>1587</v>
      </c>
      <c r="F135" s="3">
        <v>1995</v>
      </c>
      <c r="G135" s="3">
        <v>1541</v>
      </c>
      <c r="H135" s="3">
        <v>2435</v>
      </c>
      <c r="I135" s="3">
        <v>3293</v>
      </c>
    </row>
    <row r="136" spans="1:9">
      <c r="A136" s="2" t="s">
        <v>103</v>
      </c>
      <c r="B136" s="3">
        <v>993</v>
      </c>
      <c r="C136" s="3">
        <v>1372</v>
      </c>
      <c r="D136" s="3">
        <v>1507</v>
      </c>
      <c r="E136" s="3">
        <v>1807</v>
      </c>
      <c r="F136" s="3">
        <v>2376</v>
      </c>
      <c r="G136" s="3">
        <v>2490</v>
      </c>
      <c r="H136" s="3">
        <v>3243</v>
      </c>
      <c r="I136" s="3">
        <v>2365</v>
      </c>
    </row>
    <row r="137" spans="1:9">
      <c r="A137" s="2" t="s">
        <v>107</v>
      </c>
      <c r="B137" s="3">
        <v>918</v>
      </c>
      <c r="C137" s="3">
        <v>1002</v>
      </c>
      <c r="D137" s="3">
        <v>980</v>
      </c>
      <c r="E137" s="3">
        <v>1189</v>
      </c>
      <c r="F137" s="3">
        <v>1323</v>
      </c>
      <c r="G137" s="3">
        <v>1184</v>
      </c>
      <c r="H137" s="3">
        <v>1530</v>
      </c>
      <c r="I137" s="3">
        <v>1896</v>
      </c>
    </row>
    <row r="138" spans="1:9">
      <c r="A138" s="2" t="s">
        <v>108</v>
      </c>
      <c r="B138" s="3">
        <v>-2267</v>
      </c>
      <c r="C138" s="3">
        <v>-2596</v>
      </c>
      <c r="D138" s="3">
        <v>-2677</v>
      </c>
      <c r="E138" s="3">
        <v>-2658</v>
      </c>
      <c r="F138" s="3">
        <v>-3262</v>
      </c>
      <c r="G138" s="3">
        <v>-3468</v>
      </c>
      <c r="H138" s="3">
        <v>-3656</v>
      </c>
      <c r="I138" s="3">
        <v>-4262</v>
      </c>
    </row>
    <row r="139" spans="1:9">
      <c r="A139" s="4" t="s">
        <v>104</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c r="A140" s="2" t="s">
        <v>105</v>
      </c>
      <c r="B140" s="3">
        <v>517</v>
      </c>
      <c r="C140" s="3">
        <v>487</v>
      </c>
      <c r="D140" s="3">
        <v>477</v>
      </c>
      <c r="E140" s="3">
        <v>310</v>
      </c>
      <c r="F140" s="3">
        <v>303</v>
      </c>
      <c r="G140" s="3">
        <v>297</v>
      </c>
      <c r="H140" s="3">
        <v>543</v>
      </c>
      <c r="I140" s="3">
        <v>669</v>
      </c>
    </row>
    <row r="141" spans="1:9">
      <c r="A141" s="2" t="s">
        <v>109</v>
      </c>
      <c r="B141" s="3">
        <v>-1097</v>
      </c>
      <c r="C141" s="3">
        <v>-1173</v>
      </c>
      <c r="D141" s="3">
        <v>-724</v>
      </c>
      <c r="E141" s="3">
        <v>-1456</v>
      </c>
      <c r="F141" s="3">
        <v>-1810</v>
      </c>
      <c r="G141" s="3">
        <v>-1967</v>
      </c>
      <c r="H141" s="3">
        <v>-2261</v>
      </c>
      <c r="I141" s="3">
        <v>-2219</v>
      </c>
    </row>
    <row r="142" spans="1:9" ht="15.75" thickBot="1">
      <c r="A142" s="6" t="s">
        <v>113</v>
      </c>
      <c r="B142" s="7">
        <f t="shared" ref="B142" si="28">+SUM(B139:B141)</f>
        <v>4233</v>
      </c>
      <c r="C142" s="7">
        <f t="shared" ref="C142" si="29">+SUM(C139:C141)</f>
        <v>4642</v>
      </c>
      <c r="D142" s="7">
        <f t="shared" ref="D142" si="30">+SUM(D139:D141)</f>
        <v>4945</v>
      </c>
      <c r="E142" s="7">
        <f t="shared" ref="E142:H142" si="31">+SUM(E139:E141)</f>
        <v>4379</v>
      </c>
      <c r="F142" s="7">
        <f t="shared" si="31"/>
        <v>4850</v>
      </c>
      <c r="G142" s="7">
        <f t="shared" si="31"/>
        <v>2976</v>
      </c>
      <c r="H142" s="7">
        <f t="shared" si="31"/>
        <v>6923</v>
      </c>
      <c r="I142" s="7">
        <f>+SUM(I139:I141)</f>
        <v>6856</v>
      </c>
    </row>
    <row r="143" spans="1:9" s="12" customFormat="1" ht="15.75" thickTop="1">
      <c r="A143" s="12" t="s">
        <v>112</v>
      </c>
      <c r="B143" s="13">
        <f t="shared" ref="B143:H143" si="32">+B142-B10-B8</f>
        <v>0</v>
      </c>
      <c r="C143" s="13">
        <f t="shared" si="32"/>
        <v>0</v>
      </c>
      <c r="D143" s="13">
        <f t="shared" si="32"/>
        <v>0</v>
      </c>
      <c r="E143" s="13">
        <f t="shared" si="32"/>
        <v>0</v>
      </c>
      <c r="F143" s="13">
        <f t="shared" si="32"/>
        <v>0</v>
      </c>
      <c r="G143" s="13">
        <f t="shared" si="32"/>
        <v>0</v>
      </c>
      <c r="H143" s="13">
        <f t="shared" si="32"/>
        <v>0</v>
      </c>
      <c r="I143" s="13">
        <f>+I142-I10-I8</f>
        <v>0</v>
      </c>
    </row>
    <row r="144" spans="1:9">
      <c r="A144" s="1" t="s">
        <v>118</v>
      </c>
    </row>
    <row r="145" spans="1:9">
      <c r="A145" s="2" t="s">
        <v>101</v>
      </c>
      <c r="B145" s="3">
        <v>632</v>
      </c>
      <c r="C145" s="3">
        <v>742</v>
      </c>
      <c r="D145" s="3">
        <v>819</v>
      </c>
      <c r="E145" s="3">
        <v>848</v>
      </c>
      <c r="F145" s="3">
        <v>814</v>
      </c>
      <c r="G145" s="3">
        <v>645</v>
      </c>
      <c r="H145" s="3">
        <v>617</v>
      </c>
      <c r="I145" s="3">
        <v>639</v>
      </c>
    </row>
    <row r="146" spans="1:9">
      <c r="A146" s="2" t="s">
        <v>102</v>
      </c>
      <c r="B146" s="3">
        <v>498</v>
      </c>
      <c r="C146" s="3">
        <v>639</v>
      </c>
      <c r="D146" s="3">
        <v>709</v>
      </c>
      <c r="E146" s="3">
        <v>849</v>
      </c>
      <c r="F146" s="3">
        <v>929</v>
      </c>
      <c r="G146" s="3">
        <v>885</v>
      </c>
      <c r="H146" s="3">
        <v>982</v>
      </c>
      <c r="I146" s="3">
        <v>920</v>
      </c>
    </row>
    <row r="147" spans="1:9">
      <c r="A147" s="2" t="s">
        <v>103</v>
      </c>
      <c r="B147" s="3">
        <v>254</v>
      </c>
      <c r="C147" s="3">
        <v>234</v>
      </c>
      <c r="D147" s="3">
        <v>225</v>
      </c>
      <c r="E147" s="3">
        <v>256</v>
      </c>
      <c r="F147" s="3">
        <v>237</v>
      </c>
      <c r="G147" s="3">
        <v>214</v>
      </c>
      <c r="H147" s="3">
        <v>288</v>
      </c>
      <c r="I147" s="3">
        <v>303</v>
      </c>
    </row>
    <row r="148" spans="1:9">
      <c r="A148" s="2" t="s">
        <v>119</v>
      </c>
      <c r="B148" s="3">
        <v>308</v>
      </c>
      <c r="C148" s="3">
        <v>332</v>
      </c>
      <c r="D148" s="3">
        <v>340</v>
      </c>
      <c r="E148" s="3">
        <v>339</v>
      </c>
      <c r="F148" s="3">
        <v>326</v>
      </c>
      <c r="G148" s="3">
        <v>296</v>
      </c>
      <c r="H148" s="3">
        <v>304</v>
      </c>
      <c r="I148" s="3">
        <v>274</v>
      </c>
    </row>
    <row r="149" spans="1:9">
      <c r="A149" s="2" t="s">
        <v>108</v>
      </c>
      <c r="B149" s="3">
        <v>484</v>
      </c>
      <c r="C149" s="3">
        <v>511</v>
      </c>
      <c r="D149" s="3">
        <v>533</v>
      </c>
      <c r="E149" s="3">
        <v>597</v>
      </c>
      <c r="F149" s="3">
        <v>665</v>
      </c>
      <c r="G149" s="3">
        <v>830</v>
      </c>
      <c r="H149" s="3">
        <v>780</v>
      </c>
      <c r="I149" s="3">
        <v>789</v>
      </c>
    </row>
    <row r="150" spans="1:9">
      <c r="A150" s="4" t="s">
        <v>120</v>
      </c>
      <c r="B150" s="5">
        <f t="shared" ref="B150:I150" si="33">+SUM(B145:B149)</f>
        <v>2176</v>
      </c>
      <c r="C150" s="5">
        <f t="shared" si="33"/>
        <v>2458</v>
      </c>
      <c r="D150" s="5">
        <f t="shared" si="33"/>
        <v>2626</v>
      </c>
      <c r="E150" s="5">
        <f t="shared" si="33"/>
        <v>2889</v>
      </c>
      <c r="F150" s="5">
        <f t="shared" si="33"/>
        <v>2971</v>
      </c>
      <c r="G150" s="5">
        <f t="shared" si="33"/>
        <v>2870</v>
      </c>
      <c r="H150" s="5">
        <f t="shared" si="33"/>
        <v>2971</v>
      </c>
      <c r="I150" s="5">
        <f t="shared" si="33"/>
        <v>2925</v>
      </c>
    </row>
    <row r="151" spans="1:9">
      <c r="A151" s="2" t="s">
        <v>105</v>
      </c>
      <c r="B151" s="3">
        <v>122</v>
      </c>
      <c r="C151" s="3">
        <v>125</v>
      </c>
      <c r="D151" s="3">
        <v>125</v>
      </c>
      <c r="E151" s="3">
        <v>115</v>
      </c>
      <c r="F151" s="3">
        <v>100</v>
      </c>
      <c r="G151" s="3">
        <v>80</v>
      </c>
      <c r="H151" s="3">
        <v>63</v>
      </c>
      <c r="I151" s="3">
        <v>49</v>
      </c>
    </row>
    <row r="152" spans="1:9">
      <c r="A152" s="2" t="s">
        <v>109</v>
      </c>
      <c r="B152" s="3">
        <v>713</v>
      </c>
      <c r="C152" s="3">
        <v>937</v>
      </c>
      <c r="D152" s="3">
        <v>1238</v>
      </c>
      <c r="E152" s="3">
        <v>1450</v>
      </c>
      <c r="F152" s="3">
        <v>1673</v>
      </c>
      <c r="G152" s="3">
        <v>1916</v>
      </c>
      <c r="H152" s="3">
        <v>1870</v>
      </c>
      <c r="I152" s="3">
        <v>1817</v>
      </c>
    </row>
    <row r="153" spans="1:9" ht="15.75" thickBot="1">
      <c r="A153" s="6" t="s">
        <v>121</v>
      </c>
      <c r="B153" s="7">
        <f t="shared" ref="B153:H153" si="34">+SUM(B150:B152)</f>
        <v>3011</v>
      </c>
      <c r="C153" s="7">
        <f t="shared" si="34"/>
        <v>3520</v>
      </c>
      <c r="D153" s="7">
        <f t="shared" si="34"/>
        <v>3989</v>
      </c>
      <c r="E153" s="7">
        <f t="shared" si="34"/>
        <v>4454</v>
      </c>
      <c r="F153" s="7">
        <f t="shared" si="34"/>
        <v>4744</v>
      </c>
      <c r="G153" s="7">
        <f t="shared" si="34"/>
        <v>4866</v>
      </c>
      <c r="H153" s="7">
        <f t="shared" si="34"/>
        <v>4904</v>
      </c>
      <c r="I153" s="7">
        <f>+SUM(I150:I152)</f>
        <v>4791</v>
      </c>
    </row>
    <row r="154" spans="1:9" ht="15.75" thickTop="1">
      <c r="A154" s="12" t="s">
        <v>112</v>
      </c>
      <c r="B154" s="13">
        <f t="shared" ref="B154:H154" si="35">+B153-B31</f>
        <v>0</v>
      </c>
      <c r="C154" s="13">
        <f t="shared" si="35"/>
        <v>0</v>
      </c>
      <c r="D154" s="13">
        <f t="shared" si="35"/>
        <v>0</v>
      </c>
      <c r="E154" s="13">
        <f t="shared" si="35"/>
        <v>0</v>
      </c>
      <c r="F154" s="13">
        <f t="shared" si="35"/>
        <v>0</v>
      </c>
      <c r="G154" s="13">
        <f t="shared" si="35"/>
        <v>0</v>
      </c>
      <c r="H154" s="13">
        <f t="shared" si="35"/>
        <v>0</v>
      </c>
      <c r="I154" s="13">
        <f>+I153-I31</f>
        <v>0</v>
      </c>
    </row>
    <row r="155" spans="1:9">
      <c r="A155" s="1" t="s">
        <v>123</v>
      </c>
    </row>
    <row r="156" spans="1:9">
      <c r="A156" s="2" t="s">
        <v>101</v>
      </c>
      <c r="B156" s="3">
        <v>208</v>
      </c>
      <c r="C156" s="3">
        <v>242</v>
      </c>
      <c r="D156" s="3">
        <v>223</v>
      </c>
      <c r="E156" s="3">
        <v>196</v>
      </c>
      <c r="F156" s="3">
        <v>117</v>
      </c>
      <c r="G156" s="3">
        <v>110</v>
      </c>
      <c r="H156" s="3">
        <v>98</v>
      </c>
      <c r="I156" s="3">
        <v>146</v>
      </c>
    </row>
    <row r="157" spans="1:9">
      <c r="A157" s="2" t="s">
        <v>102</v>
      </c>
      <c r="B157" s="3">
        <v>236</v>
      </c>
      <c r="C157" s="3">
        <v>234</v>
      </c>
      <c r="D157" s="3">
        <v>173</v>
      </c>
      <c r="E157" s="3">
        <v>240</v>
      </c>
      <c r="F157" s="3">
        <v>233</v>
      </c>
      <c r="G157" s="3">
        <v>139</v>
      </c>
      <c r="H157" s="3">
        <v>153</v>
      </c>
      <c r="I157" s="3">
        <v>197</v>
      </c>
    </row>
    <row r="158" spans="1:9">
      <c r="A158" s="2" t="s">
        <v>103</v>
      </c>
      <c r="B158" s="3">
        <v>69</v>
      </c>
      <c r="C158" s="3">
        <v>44</v>
      </c>
      <c r="D158" s="3">
        <v>51</v>
      </c>
      <c r="E158" s="3">
        <v>76</v>
      </c>
      <c r="F158" s="3">
        <v>49</v>
      </c>
      <c r="G158" s="3">
        <v>28</v>
      </c>
      <c r="H158" s="3">
        <v>94</v>
      </c>
      <c r="I158" s="3">
        <v>78</v>
      </c>
    </row>
    <row r="159" spans="1:9">
      <c r="A159" s="2" t="s">
        <v>119</v>
      </c>
      <c r="B159" s="3">
        <v>52</v>
      </c>
      <c r="C159" s="3">
        <v>62</v>
      </c>
      <c r="D159" s="3">
        <v>59</v>
      </c>
      <c r="E159" s="3">
        <v>49</v>
      </c>
      <c r="F159" s="3">
        <v>47</v>
      </c>
      <c r="G159" s="3">
        <v>41</v>
      </c>
      <c r="H159" s="3">
        <v>54</v>
      </c>
      <c r="I159" s="3">
        <v>56</v>
      </c>
    </row>
    <row r="160" spans="1:9">
      <c r="A160" s="2" t="s">
        <v>108</v>
      </c>
      <c r="B160" s="3">
        <v>225</v>
      </c>
      <c r="C160" s="3">
        <v>258</v>
      </c>
      <c r="D160" s="3">
        <v>278</v>
      </c>
      <c r="E160" s="3">
        <v>286</v>
      </c>
      <c r="F160" s="3">
        <v>278</v>
      </c>
      <c r="G160" s="3">
        <v>438</v>
      </c>
      <c r="H160" s="3">
        <v>278</v>
      </c>
      <c r="I160" s="3">
        <v>222</v>
      </c>
    </row>
    <row r="161" spans="1:9">
      <c r="A161" s="4" t="s">
        <v>120</v>
      </c>
      <c r="B161" s="5">
        <f t="shared" ref="B161:I161" si="36">+SUM(B156:B160)</f>
        <v>790</v>
      </c>
      <c r="C161" s="5">
        <f t="shared" si="36"/>
        <v>840</v>
      </c>
      <c r="D161" s="5">
        <f t="shared" si="36"/>
        <v>784</v>
      </c>
      <c r="E161" s="5">
        <f t="shared" si="36"/>
        <v>847</v>
      </c>
      <c r="F161" s="5">
        <f t="shared" si="36"/>
        <v>724</v>
      </c>
      <c r="G161" s="5">
        <f t="shared" si="36"/>
        <v>756</v>
      </c>
      <c r="H161" s="5">
        <f t="shared" si="36"/>
        <v>677</v>
      </c>
      <c r="I161" s="5">
        <f t="shared" si="36"/>
        <v>699</v>
      </c>
    </row>
    <row r="162" spans="1:9">
      <c r="A162" s="2" t="s">
        <v>105</v>
      </c>
      <c r="B162" s="3">
        <v>69</v>
      </c>
      <c r="C162" s="3">
        <v>39</v>
      </c>
      <c r="D162" s="3">
        <v>30</v>
      </c>
      <c r="E162" s="3">
        <v>22</v>
      </c>
      <c r="F162" s="3">
        <v>18</v>
      </c>
      <c r="G162" s="3">
        <v>12</v>
      </c>
      <c r="H162" s="3">
        <v>7</v>
      </c>
      <c r="I162" s="3">
        <v>9</v>
      </c>
    </row>
    <row r="163" spans="1:9">
      <c r="A163" s="2" t="s">
        <v>109</v>
      </c>
      <c r="B163" s="3">
        <f>-(SUM(B161:B162)+B81)</f>
        <v>254</v>
      </c>
      <c r="C163" s="3">
        <f t="shared" ref="C163:G163" si="37">-(SUM(C161:C162)+C81)</f>
        <v>264</v>
      </c>
      <c r="D163" s="3">
        <f t="shared" si="37"/>
        <v>291</v>
      </c>
      <c r="E163" s="3">
        <f t="shared" si="37"/>
        <v>159</v>
      </c>
      <c r="F163" s="3">
        <f t="shared" si="37"/>
        <v>377</v>
      </c>
      <c r="G163" s="3">
        <f t="shared" si="37"/>
        <v>318</v>
      </c>
      <c r="H163" s="3">
        <f t="shared" ref="H163" si="38">-(SUM(H161:H162)+H81)</f>
        <v>11</v>
      </c>
      <c r="I163" s="3">
        <f>-(SUM(I161:I162)+I81)</f>
        <v>50</v>
      </c>
    </row>
    <row r="164" spans="1:9" ht="15.75" thickBot="1">
      <c r="A164" s="6" t="s">
        <v>124</v>
      </c>
      <c r="B164" s="7">
        <f t="shared" ref="B164:H164" si="39">+SUM(B161:B163)</f>
        <v>1113</v>
      </c>
      <c r="C164" s="7">
        <f t="shared" si="39"/>
        <v>1143</v>
      </c>
      <c r="D164" s="7">
        <f t="shared" si="39"/>
        <v>1105</v>
      </c>
      <c r="E164" s="7">
        <f t="shared" si="39"/>
        <v>1028</v>
      </c>
      <c r="F164" s="7">
        <f t="shared" si="39"/>
        <v>1119</v>
      </c>
      <c r="G164" s="7">
        <f t="shared" si="39"/>
        <v>1086</v>
      </c>
      <c r="H164" s="7">
        <f t="shared" si="39"/>
        <v>695</v>
      </c>
      <c r="I164" s="7">
        <f>+SUM(I161:I163)</f>
        <v>758</v>
      </c>
    </row>
    <row r="165" spans="1:9" ht="15.75" thickTop="1">
      <c r="A165" s="12" t="s">
        <v>112</v>
      </c>
      <c r="B165" s="13">
        <f t="shared" ref="B165:H165" si="40">+B164+B81</f>
        <v>0</v>
      </c>
      <c r="C165" s="13">
        <f t="shared" si="40"/>
        <v>0</v>
      </c>
      <c r="D165" s="13">
        <f t="shared" si="40"/>
        <v>0</v>
      </c>
      <c r="E165" s="13">
        <f t="shared" si="40"/>
        <v>0</v>
      </c>
      <c r="F165" s="13">
        <f t="shared" si="40"/>
        <v>0</v>
      </c>
      <c r="G165" s="13">
        <f t="shared" si="40"/>
        <v>0</v>
      </c>
      <c r="H165" s="13">
        <f t="shared" si="40"/>
        <v>0</v>
      </c>
      <c r="I165" s="13">
        <f>+I164+I81</f>
        <v>0</v>
      </c>
    </row>
    <row r="166" spans="1:9">
      <c r="A166" s="1" t="s">
        <v>125</v>
      </c>
    </row>
    <row r="167" spans="1:9">
      <c r="A167" s="2" t="s">
        <v>101</v>
      </c>
      <c r="B167" s="3">
        <v>121</v>
      </c>
      <c r="C167" s="3">
        <v>133</v>
      </c>
      <c r="D167" s="3">
        <v>140</v>
      </c>
      <c r="E167" s="3">
        <v>160</v>
      </c>
      <c r="F167" s="3">
        <v>149</v>
      </c>
      <c r="G167" s="3">
        <v>148</v>
      </c>
      <c r="H167" s="3">
        <v>130</v>
      </c>
      <c r="I167" s="3">
        <v>124</v>
      </c>
    </row>
    <row r="168" spans="1:9">
      <c r="A168" s="2" t="s">
        <v>102</v>
      </c>
      <c r="B168" s="3">
        <v>87</v>
      </c>
      <c r="C168" s="3">
        <v>85</v>
      </c>
      <c r="D168" s="3">
        <v>106</v>
      </c>
      <c r="E168" s="3">
        <v>116</v>
      </c>
      <c r="F168" s="3">
        <v>111</v>
      </c>
      <c r="G168" s="3">
        <v>132</v>
      </c>
      <c r="H168" s="3">
        <v>136</v>
      </c>
      <c r="I168" s="3">
        <v>134</v>
      </c>
    </row>
    <row r="169" spans="1:9">
      <c r="A169" s="2" t="s">
        <v>103</v>
      </c>
      <c r="B169" s="3">
        <v>46</v>
      </c>
      <c r="C169" s="3">
        <v>48</v>
      </c>
      <c r="D169" s="3">
        <v>54</v>
      </c>
      <c r="E169" s="3">
        <v>56</v>
      </c>
      <c r="F169" s="3">
        <v>50</v>
      </c>
      <c r="G169" s="3">
        <v>44</v>
      </c>
      <c r="H169" s="3">
        <v>46</v>
      </c>
      <c r="I169" s="3">
        <v>41</v>
      </c>
    </row>
    <row r="170" spans="1:9">
      <c r="A170" s="2" t="s">
        <v>107</v>
      </c>
      <c r="B170" s="3">
        <v>49</v>
      </c>
      <c r="C170" s="3">
        <v>42</v>
      </c>
      <c r="D170" s="3">
        <v>54</v>
      </c>
      <c r="E170" s="3">
        <v>55</v>
      </c>
      <c r="F170" s="3">
        <v>53</v>
      </c>
      <c r="G170" s="3">
        <v>46</v>
      </c>
      <c r="H170" s="3">
        <v>43</v>
      </c>
      <c r="I170" s="3">
        <v>42</v>
      </c>
    </row>
    <row r="171" spans="1:9">
      <c r="A171" s="2" t="s">
        <v>108</v>
      </c>
      <c r="B171" s="3">
        <v>210</v>
      </c>
      <c r="C171" s="3">
        <v>230</v>
      </c>
      <c r="D171" s="3">
        <v>233</v>
      </c>
      <c r="E171" s="3">
        <v>217</v>
      </c>
      <c r="F171" s="3">
        <v>195</v>
      </c>
      <c r="G171" s="3">
        <v>214</v>
      </c>
      <c r="H171" s="3">
        <v>222</v>
      </c>
      <c r="I171" s="3">
        <v>220</v>
      </c>
    </row>
    <row r="172" spans="1:9">
      <c r="A172" s="4" t="s">
        <v>120</v>
      </c>
      <c r="B172" s="5">
        <f t="shared" ref="B172:I172" si="41">+SUM(B167:B171)</f>
        <v>513</v>
      </c>
      <c r="C172" s="5">
        <f t="shared" si="41"/>
        <v>538</v>
      </c>
      <c r="D172" s="5">
        <f t="shared" si="41"/>
        <v>587</v>
      </c>
      <c r="E172" s="5">
        <f t="shared" si="41"/>
        <v>604</v>
      </c>
      <c r="F172" s="5">
        <f>+SUM(F167:F171)</f>
        <v>558</v>
      </c>
      <c r="G172" s="5">
        <f t="shared" si="41"/>
        <v>584</v>
      </c>
      <c r="H172" s="5">
        <f t="shared" si="41"/>
        <v>577</v>
      </c>
      <c r="I172" s="5">
        <f t="shared" si="41"/>
        <v>561</v>
      </c>
    </row>
    <row r="173" spans="1:9">
      <c r="A173" s="2" t="s">
        <v>105</v>
      </c>
      <c r="B173" s="3">
        <v>18</v>
      </c>
      <c r="C173" s="3">
        <v>27</v>
      </c>
      <c r="D173" s="3">
        <v>28</v>
      </c>
      <c r="E173" s="3">
        <v>33</v>
      </c>
      <c r="F173" s="3">
        <v>31</v>
      </c>
      <c r="G173" s="3">
        <v>25</v>
      </c>
      <c r="H173" s="3">
        <v>26</v>
      </c>
      <c r="I173" s="3">
        <v>22</v>
      </c>
    </row>
    <row r="174" spans="1:9">
      <c r="A174" s="2" t="s">
        <v>109</v>
      </c>
      <c r="B174" s="3">
        <v>75</v>
      </c>
      <c r="C174" s="3">
        <v>84</v>
      </c>
      <c r="D174" s="3">
        <v>91</v>
      </c>
      <c r="E174" s="3">
        <v>110</v>
      </c>
      <c r="F174" s="3">
        <v>116</v>
      </c>
      <c r="G174" s="3">
        <v>112</v>
      </c>
      <c r="H174" s="3">
        <v>141</v>
      </c>
      <c r="I174" s="3">
        <v>134</v>
      </c>
    </row>
    <row r="175" spans="1:9" ht="15.75" thickBot="1">
      <c r="A175" s="6" t="s">
        <v>126</v>
      </c>
      <c r="B175" s="7">
        <f t="shared" ref="B175:H175" si="42">+SUM(B172:B174)</f>
        <v>606</v>
      </c>
      <c r="C175" s="7">
        <f t="shared" si="42"/>
        <v>649</v>
      </c>
      <c r="D175" s="7">
        <f t="shared" si="42"/>
        <v>706</v>
      </c>
      <c r="E175" s="7">
        <f t="shared" si="42"/>
        <v>747</v>
      </c>
      <c r="F175" s="7">
        <f t="shared" si="42"/>
        <v>705</v>
      </c>
      <c r="G175" s="7">
        <f t="shared" si="42"/>
        <v>721</v>
      </c>
      <c r="H175" s="7">
        <f t="shared" si="42"/>
        <v>744</v>
      </c>
      <c r="I175" s="7">
        <f>+SUM(I172:I174)</f>
        <v>717</v>
      </c>
    </row>
    <row r="176" spans="1:9" ht="15.75" thickTop="1">
      <c r="A176" s="12" t="s">
        <v>112</v>
      </c>
      <c r="B176" s="13">
        <f t="shared" ref="B176:H176" si="43">+B175-B66</f>
        <v>0</v>
      </c>
      <c r="C176" s="13">
        <f t="shared" si="43"/>
        <v>0</v>
      </c>
      <c r="D176" s="13">
        <f t="shared" si="43"/>
        <v>0</v>
      </c>
      <c r="E176" s="13">
        <f t="shared" si="43"/>
        <v>0</v>
      </c>
      <c r="F176" s="13">
        <f t="shared" si="43"/>
        <v>0</v>
      </c>
      <c r="G176" s="13">
        <f t="shared" si="43"/>
        <v>0</v>
      </c>
      <c r="H176" s="13">
        <f t="shared" si="43"/>
        <v>0</v>
      </c>
      <c r="I176" s="13">
        <f>+I175-I66</f>
        <v>0</v>
      </c>
    </row>
    <row r="177" spans="1:9">
      <c r="A177" s="14" t="s">
        <v>127</v>
      </c>
      <c r="B177" s="14"/>
      <c r="C177" s="14"/>
      <c r="D177" s="14"/>
      <c r="E177" s="14"/>
      <c r="F177" s="14"/>
      <c r="G177" s="14"/>
      <c r="H177" s="14"/>
      <c r="I177" s="14"/>
    </row>
    <row r="178" spans="1:9">
      <c r="A178" s="31" t="s">
        <v>128</v>
      </c>
    </row>
    <row r="179" spans="1:9">
      <c r="A179" s="36" t="s">
        <v>101</v>
      </c>
      <c r="B179" s="37">
        <v>0.12</v>
      </c>
      <c r="C179" s="37">
        <v>0.08</v>
      </c>
      <c r="D179" s="37">
        <v>0.03</v>
      </c>
      <c r="E179" s="37">
        <v>-0.02</v>
      </c>
      <c r="F179" s="37">
        <v>7.0000000000000007E-2</v>
      </c>
      <c r="G179" s="37">
        <v>-0.09</v>
      </c>
      <c r="H179" s="37">
        <v>0.19</v>
      </c>
      <c r="I179" s="37">
        <v>7.0000000000000007E-2</v>
      </c>
    </row>
    <row r="180" spans="1:9">
      <c r="A180" s="34" t="s">
        <v>114</v>
      </c>
      <c r="B180" s="33">
        <v>0.14000000000000001</v>
      </c>
      <c r="C180" s="33">
        <v>0.1</v>
      </c>
      <c r="D180" s="33">
        <v>0.04</v>
      </c>
      <c r="E180" s="33">
        <v>-0.04</v>
      </c>
      <c r="F180" s="33">
        <v>0.08</v>
      </c>
      <c r="G180" s="33">
        <v>-7.0000000000000007E-2</v>
      </c>
      <c r="H180" s="33">
        <v>0.25</v>
      </c>
      <c r="I180" s="33">
        <v>0.05</v>
      </c>
    </row>
    <row r="181" spans="1:9">
      <c r="A181" s="34" t="s">
        <v>115</v>
      </c>
      <c r="B181" s="33">
        <v>0.12</v>
      </c>
      <c r="C181" s="33">
        <v>0.08</v>
      </c>
      <c r="D181" s="33">
        <v>0.03</v>
      </c>
      <c r="E181" s="33">
        <v>0.01</v>
      </c>
      <c r="F181" s="33">
        <v>7.0000000000000007E-2</v>
      </c>
      <c r="G181" s="33">
        <v>-0.12</v>
      </c>
      <c r="H181" s="33">
        <v>0.08</v>
      </c>
      <c r="I181" s="33">
        <v>0.09</v>
      </c>
    </row>
    <row r="182" spans="1:9">
      <c r="A182" s="34" t="s">
        <v>116</v>
      </c>
      <c r="B182" s="33">
        <v>-0.05</v>
      </c>
      <c r="C182" s="33">
        <v>0.13</v>
      </c>
      <c r="D182" s="33">
        <v>-0.1</v>
      </c>
      <c r="E182" s="33">
        <v>-0.08</v>
      </c>
      <c r="F182" s="33">
        <v>0</v>
      </c>
      <c r="G182" s="33">
        <v>-0.14000000000000001</v>
      </c>
      <c r="H182" s="33">
        <v>-0.02</v>
      </c>
      <c r="I182" s="33">
        <v>0.25</v>
      </c>
    </row>
    <row r="183" spans="1:9">
      <c r="A183" s="36" t="s">
        <v>102</v>
      </c>
      <c r="B183" s="37">
        <v>0.18</v>
      </c>
      <c r="C183" s="37">
        <v>0.16</v>
      </c>
      <c r="D183" s="37">
        <v>0.1</v>
      </c>
      <c r="E183" s="37">
        <v>0.09</v>
      </c>
      <c r="F183" s="37">
        <v>0.11</v>
      </c>
      <c r="G183" s="37">
        <v>-0.01</v>
      </c>
      <c r="H183" s="37">
        <v>0.17</v>
      </c>
      <c r="I183" s="37">
        <v>0.12</v>
      </c>
    </row>
    <row r="184" spans="1:9">
      <c r="A184" s="34" t="s">
        <v>114</v>
      </c>
      <c r="B184" s="33">
        <v>0.24</v>
      </c>
      <c r="C184" s="33">
        <v>0.19</v>
      </c>
      <c r="D184" s="33">
        <v>0.08</v>
      </c>
      <c r="E184" s="33">
        <v>0.06</v>
      </c>
      <c r="F184" s="33">
        <v>0.12</v>
      </c>
      <c r="G184" s="33">
        <v>-0.03</v>
      </c>
      <c r="H184" s="33">
        <v>0.13</v>
      </c>
      <c r="I184" s="33">
        <v>0.09</v>
      </c>
    </row>
    <row r="185" spans="1:9">
      <c r="A185" s="34" t="s">
        <v>115</v>
      </c>
      <c r="B185" s="33">
        <v>0.1</v>
      </c>
      <c r="C185" s="33">
        <v>0.13</v>
      </c>
      <c r="D185" s="33">
        <v>0.17</v>
      </c>
      <c r="E185" s="33">
        <v>0.16</v>
      </c>
      <c r="F185" s="33">
        <v>0.09</v>
      </c>
      <c r="G185" s="33">
        <v>0.02</v>
      </c>
      <c r="H185" s="33">
        <v>0.25</v>
      </c>
      <c r="I185" s="33">
        <v>0.16</v>
      </c>
    </row>
    <row r="186" spans="1:9">
      <c r="A186" s="34" t="s">
        <v>116</v>
      </c>
      <c r="B186" s="33">
        <v>0.15</v>
      </c>
      <c r="C186" s="33">
        <v>0.08</v>
      </c>
      <c r="D186" s="33">
        <v>7.0000000000000007E-2</v>
      </c>
      <c r="E186" s="33">
        <v>0.06</v>
      </c>
      <c r="F186" s="33">
        <v>0.05</v>
      </c>
      <c r="G186" s="33">
        <v>-0.03</v>
      </c>
      <c r="H186" s="33">
        <v>0.19</v>
      </c>
      <c r="I186" s="33">
        <v>0.17</v>
      </c>
    </row>
    <row r="187" spans="1:9">
      <c r="A187" s="36" t="s">
        <v>103</v>
      </c>
      <c r="B187" s="37">
        <v>0.19</v>
      </c>
      <c r="C187" s="37">
        <v>0.27</v>
      </c>
      <c r="D187" s="37">
        <v>0.17</v>
      </c>
      <c r="E187" s="37">
        <v>0.18</v>
      </c>
      <c r="F187" s="37">
        <v>0.24</v>
      </c>
      <c r="G187" s="37">
        <v>0.11</v>
      </c>
      <c r="H187" s="37">
        <v>0.19</v>
      </c>
      <c r="I187" s="37">
        <v>-0.13</v>
      </c>
    </row>
    <row r="188" spans="1:9">
      <c r="A188" s="34" t="s">
        <v>114</v>
      </c>
      <c r="B188" s="33">
        <v>0.28000000000000003</v>
      </c>
      <c r="C188" s="33">
        <v>0.33</v>
      </c>
      <c r="D188" s="33">
        <v>0.18</v>
      </c>
      <c r="E188" s="33">
        <v>0.16</v>
      </c>
      <c r="F188" s="33">
        <v>0.25</v>
      </c>
      <c r="G188" s="33">
        <v>0.12</v>
      </c>
      <c r="H188" s="33">
        <v>0.19</v>
      </c>
      <c r="I188" s="33">
        <v>-0.1</v>
      </c>
    </row>
    <row r="189" spans="1:9">
      <c r="A189" s="34" t="s">
        <v>115</v>
      </c>
      <c r="B189" s="33">
        <v>7.0000000000000007E-2</v>
      </c>
      <c r="C189" s="33">
        <v>0.17</v>
      </c>
      <c r="D189" s="33">
        <v>0.18</v>
      </c>
      <c r="E189" s="33">
        <v>0.23</v>
      </c>
      <c r="F189" s="33">
        <v>0.23</v>
      </c>
      <c r="G189" s="33">
        <v>0.08</v>
      </c>
      <c r="H189" s="33">
        <v>0.19</v>
      </c>
      <c r="I189" s="33">
        <v>-0.21</v>
      </c>
    </row>
    <row r="190" spans="1:9">
      <c r="A190" s="34" t="s">
        <v>116</v>
      </c>
      <c r="B190" s="33">
        <v>0.01</v>
      </c>
      <c r="C190" s="33">
        <v>7.0000000000000007E-2</v>
      </c>
      <c r="D190" s="33">
        <v>0.03</v>
      </c>
      <c r="E190" s="33">
        <v>-0.01</v>
      </c>
      <c r="F190" s="33">
        <v>0.08</v>
      </c>
      <c r="G190" s="33">
        <v>0.11</v>
      </c>
      <c r="H190" s="33">
        <v>0.26</v>
      </c>
      <c r="I190" s="33">
        <v>-0.06</v>
      </c>
    </row>
    <row r="191" spans="1:9">
      <c r="A191" s="36" t="s">
        <v>107</v>
      </c>
      <c r="B191" s="37">
        <v>0.09</v>
      </c>
      <c r="C191" s="37">
        <v>0.18</v>
      </c>
      <c r="D191" s="37">
        <v>0.13</v>
      </c>
      <c r="E191" s="37">
        <v>0.1</v>
      </c>
      <c r="F191" s="37">
        <v>0.13</v>
      </c>
      <c r="G191" s="37">
        <v>0.01</v>
      </c>
      <c r="H191" s="37">
        <v>0.08</v>
      </c>
      <c r="I191" s="37">
        <v>0.16</v>
      </c>
    </row>
    <row r="192" spans="1:9">
      <c r="A192" s="34" t="s">
        <v>114</v>
      </c>
      <c r="B192" s="33">
        <v>0.16</v>
      </c>
      <c r="C192" s="33">
        <v>0.24</v>
      </c>
      <c r="D192" s="33">
        <v>0.16</v>
      </c>
      <c r="E192" s="33">
        <v>0.09</v>
      </c>
      <c r="F192" s="33">
        <v>0.12</v>
      </c>
      <c r="G192" s="33">
        <v>0</v>
      </c>
      <c r="H192" s="33">
        <v>0.08</v>
      </c>
      <c r="I192" s="33">
        <v>0.17</v>
      </c>
    </row>
    <row r="193" spans="1:9">
      <c r="A193" s="34" t="s">
        <v>115</v>
      </c>
      <c r="B193" s="33">
        <v>7.0000000000000007E-2</v>
      </c>
      <c r="C193" s="33">
        <v>0.08</v>
      </c>
      <c r="D193" s="33">
        <v>0.09</v>
      </c>
      <c r="E193" s="33">
        <v>0.15</v>
      </c>
      <c r="F193" s="33">
        <v>0.15</v>
      </c>
      <c r="G193" s="33">
        <v>0.03</v>
      </c>
      <c r="H193" s="33">
        <v>0.1</v>
      </c>
      <c r="I193" s="33">
        <v>0.12</v>
      </c>
    </row>
    <row r="194" spans="1:9">
      <c r="A194" s="34" t="s">
        <v>116</v>
      </c>
      <c r="B194" s="33">
        <v>0.06</v>
      </c>
      <c r="C194" s="33">
        <v>7.0000000000000007E-2</v>
      </c>
      <c r="D194" s="33">
        <v>-0.01</v>
      </c>
      <c r="E194" s="33">
        <v>-0.08</v>
      </c>
      <c r="F194" s="33">
        <v>8</v>
      </c>
      <c r="G194" s="33">
        <v>-0.04</v>
      </c>
      <c r="H194" s="33">
        <v>-0.09</v>
      </c>
      <c r="I194" s="33">
        <v>0.28000000000000003</v>
      </c>
    </row>
    <row r="195" spans="1:9">
      <c r="A195" s="36" t="s">
        <v>108</v>
      </c>
      <c r="B195" s="37">
        <v>-0.02</v>
      </c>
      <c r="C195" s="37">
        <v>-0.3</v>
      </c>
      <c r="D195" s="37">
        <v>0.02</v>
      </c>
      <c r="E195" s="37">
        <v>0.12</v>
      </c>
      <c r="F195" s="37">
        <v>-0.53</v>
      </c>
      <c r="G195" s="37">
        <v>-0.26</v>
      </c>
      <c r="H195" s="37">
        <v>-0.17</v>
      </c>
      <c r="I195" s="37">
        <v>3.02</v>
      </c>
    </row>
    <row r="196" spans="1:9">
      <c r="A196" s="38" t="s">
        <v>104</v>
      </c>
      <c r="B196" s="40">
        <v>0.14000000000000001</v>
      </c>
      <c r="C196" s="40">
        <v>0.13</v>
      </c>
      <c r="D196" s="40">
        <v>0.08</v>
      </c>
      <c r="E196" s="40">
        <v>0.05</v>
      </c>
      <c r="F196" s="40">
        <v>0.11</v>
      </c>
      <c r="G196" s="40">
        <v>-0.02</v>
      </c>
      <c r="H196" s="40">
        <v>0.17</v>
      </c>
      <c r="I196" s="40">
        <v>0.06</v>
      </c>
    </row>
    <row r="197" spans="1:9">
      <c r="A197" s="36" t="s">
        <v>105</v>
      </c>
      <c r="B197" s="37">
        <v>0.21</v>
      </c>
      <c r="C197" s="37">
        <v>0.02</v>
      </c>
      <c r="D197" s="37">
        <v>0.06</v>
      </c>
      <c r="E197" s="37">
        <v>-0.11</v>
      </c>
      <c r="F197" s="37">
        <v>0.03</v>
      </c>
      <c r="G197" s="37">
        <v>-0.01</v>
      </c>
      <c r="H197" s="37">
        <v>0.16</v>
      </c>
      <c r="I197" s="37">
        <v>7.0000000000000007E-2</v>
      </c>
    </row>
    <row r="198" spans="1:9">
      <c r="A198" s="34" t="s">
        <v>114</v>
      </c>
      <c r="B198" s="33"/>
      <c r="C198" s="33"/>
      <c r="D198" s="33"/>
      <c r="E198" s="33"/>
      <c r="F198" s="33">
        <v>0.05</v>
      </c>
      <c r="G198" s="33">
        <v>0.01</v>
      </c>
      <c r="H198" s="33">
        <v>0.17</v>
      </c>
      <c r="I198" s="33">
        <v>0.06</v>
      </c>
    </row>
    <row r="199" spans="1:9">
      <c r="A199" s="34" t="s">
        <v>115</v>
      </c>
      <c r="B199" s="33"/>
      <c r="C199" s="33"/>
      <c r="D199" s="33"/>
      <c r="E199" s="33"/>
      <c r="F199" s="33">
        <v>-0.17</v>
      </c>
      <c r="G199" s="33">
        <v>-0.22</v>
      </c>
      <c r="H199" s="33">
        <v>0.13</v>
      </c>
      <c r="I199" s="33">
        <v>-0.03</v>
      </c>
    </row>
    <row r="200" spans="1:9">
      <c r="A200" s="34" t="s">
        <v>116</v>
      </c>
      <c r="B200" s="33"/>
      <c r="C200" s="33"/>
      <c r="D200" s="33"/>
      <c r="E200" s="33"/>
      <c r="F200" s="33">
        <v>-0.13</v>
      </c>
      <c r="G200" s="33">
        <v>0.08</v>
      </c>
      <c r="H200" s="33">
        <v>0.14000000000000001</v>
      </c>
      <c r="I200" s="33">
        <v>-0.16</v>
      </c>
    </row>
    <row r="201" spans="1:9">
      <c r="A201" s="34" t="s">
        <v>122</v>
      </c>
      <c r="B201" s="33"/>
      <c r="C201" s="33"/>
      <c r="D201" s="33"/>
      <c r="E201" s="33"/>
      <c r="F201" s="33">
        <v>0.04</v>
      </c>
      <c r="G201" s="33">
        <v>-0.14000000000000001</v>
      </c>
      <c r="H201" s="33">
        <v>-0.01</v>
      </c>
      <c r="I201" s="33">
        <v>0.42</v>
      </c>
    </row>
    <row r="202" spans="1:9">
      <c r="A202" s="32" t="s">
        <v>109</v>
      </c>
      <c r="B202" s="33">
        <v>0</v>
      </c>
      <c r="C202" s="33">
        <v>0</v>
      </c>
      <c r="D202" s="33">
        <v>0</v>
      </c>
      <c r="E202" s="33">
        <v>0</v>
      </c>
      <c r="F202" s="33">
        <v>0</v>
      </c>
      <c r="G202" s="33">
        <v>0</v>
      </c>
      <c r="H202" s="33">
        <v>0</v>
      </c>
      <c r="I202" s="33">
        <v>0</v>
      </c>
    </row>
    <row r="203" spans="1:9" ht="15.75" thickBot="1">
      <c r="A203" s="35" t="s">
        <v>106</v>
      </c>
      <c r="B203" s="39">
        <v>0.14000000000000001</v>
      </c>
      <c r="C203" s="39">
        <v>0.12</v>
      </c>
      <c r="D203" s="39">
        <v>0.08</v>
      </c>
      <c r="E203" s="39">
        <v>0.04</v>
      </c>
      <c r="F203" s="39">
        <v>0.11</v>
      </c>
      <c r="G203" s="39">
        <v>-0.02</v>
      </c>
      <c r="H203" s="39">
        <v>0.17</v>
      </c>
      <c r="I203" s="39">
        <v>0.06</v>
      </c>
    </row>
    <row r="204" spans="1:9" ht="15.75" thickTop="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N151"/>
  <sheetViews>
    <sheetView tabSelected="1" workbookViewId="0">
      <selection activeCell="K11" sqref="K11"/>
    </sheetView>
  </sheetViews>
  <sheetFormatPr defaultRowHeight="15"/>
  <cols>
    <col min="1" max="1" width="48.7109375" customWidth="1"/>
    <col min="2" max="14" width="11.7109375" customWidth="1"/>
  </cols>
  <sheetData>
    <row r="1" spans="1:14" ht="60" customHeight="1">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43">
        <f>+I1+1</f>
        <v>2023</v>
      </c>
      <c r="K1" s="43">
        <f t="shared" ref="K1:N1" si="1">+J1+1</f>
        <v>2024</v>
      </c>
      <c r="L1" s="43">
        <f t="shared" si="1"/>
        <v>2025</v>
      </c>
      <c r="M1" s="43">
        <f t="shared" si="1"/>
        <v>2026</v>
      </c>
      <c r="N1" s="43">
        <f t="shared" si="1"/>
        <v>2027</v>
      </c>
    </row>
    <row r="2" spans="1:14">
      <c r="A2" s="44" t="s">
        <v>129</v>
      </c>
      <c r="B2" s="44"/>
      <c r="C2" s="44"/>
      <c r="D2" s="44"/>
      <c r="E2" s="44"/>
      <c r="F2" s="44"/>
      <c r="G2" s="44"/>
      <c r="H2" s="44"/>
      <c r="I2" s="44"/>
      <c r="J2" s="43"/>
      <c r="K2" s="43"/>
      <c r="L2" s="43"/>
      <c r="M2" s="43"/>
      <c r="N2" s="43"/>
    </row>
    <row r="3" spans="1:14">
      <c r="A3" s="45" t="s">
        <v>140</v>
      </c>
      <c r="B3" s="3">
        <v>30601</v>
      </c>
      <c r="C3" s="3">
        <v>32376</v>
      </c>
      <c r="D3" s="3">
        <v>34350</v>
      </c>
      <c r="E3" s="3">
        <v>36397</v>
      </c>
      <c r="F3" s="3">
        <v>39117</v>
      </c>
      <c r="G3" s="3">
        <v>37403</v>
      </c>
      <c r="H3" s="3">
        <v>44538</v>
      </c>
      <c r="I3" s="3">
        <v>46710</v>
      </c>
    </row>
    <row r="4" spans="1:14">
      <c r="A4" s="46" t="s">
        <v>130</v>
      </c>
      <c r="B4" s="86">
        <v>0.1</v>
      </c>
      <c r="C4" s="79">
        <f>(C3-B3)/B3</f>
        <v>5.8004640371229696E-2</v>
      </c>
      <c r="D4" s="79">
        <f t="shared" ref="D4:I4" si="2">(D3-C3)/C3</f>
        <v>6.0971089696071165E-2</v>
      </c>
      <c r="E4" s="79">
        <f t="shared" si="2"/>
        <v>5.9592430858806403E-2</v>
      </c>
      <c r="F4" s="79">
        <f t="shared" si="2"/>
        <v>7.4731433909388134E-2</v>
      </c>
      <c r="G4" s="79">
        <f t="shared" si="2"/>
        <v>-4.3817266150267146E-2</v>
      </c>
      <c r="H4" s="79">
        <f t="shared" si="2"/>
        <v>0.1907600994572628</v>
      </c>
      <c r="I4" s="79">
        <f t="shared" si="2"/>
        <v>4.8767344739323724E-2</v>
      </c>
    </row>
    <row r="5" spans="1:14">
      <c r="A5" s="45" t="s">
        <v>131</v>
      </c>
      <c r="B5" s="83">
        <f>+B11+B8</f>
        <v>4882</v>
      </c>
      <c r="C5" s="83">
        <f>+C11+C8</f>
        <v>5304</v>
      </c>
      <c r="D5" s="83">
        <f t="shared" ref="D5:I5" si="3">+D11+D8</f>
        <v>5661</v>
      </c>
      <c r="E5" s="83">
        <f t="shared" si="3"/>
        <v>5153</v>
      </c>
      <c r="F5" s="83">
        <f t="shared" si="3"/>
        <v>5570</v>
      </c>
      <c r="G5" s="83">
        <f t="shared" si="3"/>
        <v>4095</v>
      </c>
      <c r="H5" s="83">
        <f t="shared" si="3"/>
        <v>7720</v>
      </c>
      <c r="I5" s="83">
        <f t="shared" si="3"/>
        <v>7696</v>
      </c>
    </row>
    <row r="6" spans="1:14">
      <c r="A6" s="46" t="s">
        <v>130</v>
      </c>
      <c r="C6" s="79">
        <f>(C5-B5)/B5</f>
        <v>8.643998361327325E-2</v>
      </c>
      <c r="D6" s="79">
        <f t="shared" ref="D6:I6" si="4">(D5-C5)/C5</f>
        <v>6.7307692307692304E-2</v>
      </c>
      <c r="E6" s="79">
        <f t="shared" si="4"/>
        <v>-8.973679561914856E-2</v>
      </c>
      <c r="F6" s="79">
        <f t="shared" si="4"/>
        <v>8.0923733747331653E-2</v>
      </c>
      <c r="G6" s="79">
        <f t="shared" si="4"/>
        <v>-0.26481149012567323</v>
      </c>
      <c r="H6" s="79">
        <f t="shared" si="4"/>
        <v>0.88522588522588519</v>
      </c>
      <c r="I6" s="79">
        <f t="shared" si="4"/>
        <v>-3.1088082901554403E-3</v>
      </c>
    </row>
    <row r="7" spans="1:14">
      <c r="A7" s="46" t="s">
        <v>132</v>
      </c>
      <c r="B7" s="84">
        <f>B5/B3*100</f>
        <v>15.953727002385543</v>
      </c>
      <c r="C7" s="84">
        <f t="shared" ref="C7:I7" si="5">C5/C3*100</f>
        <v>16.382505559673831</v>
      </c>
      <c r="D7" s="84">
        <f t="shared" si="5"/>
        <v>16.480349344978166</v>
      </c>
      <c r="E7" s="84">
        <f t="shared" si="5"/>
        <v>14.157760254966067</v>
      </c>
      <c r="F7" s="84">
        <f t="shared" si="5"/>
        <v>14.239333282204669</v>
      </c>
      <c r="G7" s="84">
        <f t="shared" si="5"/>
        <v>10.948319653503729</v>
      </c>
      <c r="H7" s="84">
        <f t="shared" si="5"/>
        <v>17.333512955229242</v>
      </c>
      <c r="I7" s="84">
        <f t="shared" si="5"/>
        <v>16.476129308499253</v>
      </c>
    </row>
    <row r="8" spans="1:14">
      <c r="A8" s="45" t="s">
        <v>133</v>
      </c>
      <c r="B8">
        <f>Historicals!B$66+Historicals!B$69</f>
        <v>649</v>
      </c>
      <c r="C8">
        <f>Historicals!C$66+Historicals!C$69</f>
        <v>662</v>
      </c>
      <c r="D8">
        <f>Historicals!D$66+Historicals!D$69</f>
        <v>716</v>
      </c>
      <c r="E8">
        <f>Historicals!E$66+Historicals!E$69</f>
        <v>774</v>
      </c>
      <c r="F8">
        <f>Historicals!F$66+Historicals!F$69</f>
        <v>720</v>
      </c>
      <c r="G8">
        <f>Historicals!G$66+Historicals!G$69</f>
        <v>1119</v>
      </c>
      <c r="H8">
        <f>Historicals!H$66+Historicals!H$69</f>
        <v>797</v>
      </c>
      <c r="I8">
        <f>Historicals!I$66+Historicals!I$69</f>
        <v>840</v>
      </c>
    </row>
    <row r="9" spans="1:14">
      <c r="A9" s="46" t="s">
        <v>130</v>
      </c>
      <c r="C9" s="79">
        <f>(C8-B8)/B8</f>
        <v>2.0030816640986132E-2</v>
      </c>
      <c r="D9" s="79">
        <f t="shared" ref="D9:I9" si="6">(D8-C8)/C8</f>
        <v>8.1570996978851965E-2</v>
      </c>
      <c r="E9" s="79">
        <f t="shared" si="6"/>
        <v>8.1005586592178769E-2</v>
      </c>
      <c r="F9" s="79">
        <f t="shared" si="6"/>
        <v>-6.9767441860465115E-2</v>
      </c>
      <c r="G9" s="79">
        <f t="shared" si="6"/>
        <v>0.5541666666666667</v>
      </c>
      <c r="H9" s="79">
        <f t="shared" si="6"/>
        <v>-0.28775692582663093</v>
      </c>
      <c r="I9" s="79">
        <f t="shared" si="6"/>
        <v>5.3952321204516936E-2</v>
      </c>
    </row>
    <row r="10" spans="1:14">
      <c r="A10" s="46" t="s">
        <v>134</v>
      </c>
      <c r="B10" s="85">
        <f>B8/B3*100</f>
        <v>2.1208457239959477</v>
      </c>
      <c r="C10" s="85">
        <f t="shared" ref="C10:I10" si="7">C8/C3*100</f>
        <v>2.0447244872745243</v>
      </c>
      <c r="D10" s="85">
        <f t="shared" si="7"/>
        <v>2.084425036390102</v>
      </c>
      <c r="E10" s="85">
        <f t="shared" si="7"/>
        <v>2.1265488913921478</v>
      </c>
      <c r="F10" s="85">
        <f t="shared" si="7"/>
        <v>1.8406319503029374</v>
      </c>
      <c r="G10" s="85">
        <f t="shared" si="7"/>
        <v>2.9917386305911289</v>
      </c>
      <c r="H10" s="85">
        <f t="shared" si="7"/>
        <v>1.7894831379945213</v>
      </c>
      <c r="I10" s="85">
        <f t="shared" si="7"/>
        <v>1.7983301220295438</v>
      </c>
    </row>
    <row r="11" spans="1:14">
      <c r="A11" s="45" t="s">
        <v>135</v>
      </c>
      <c r="B11" s="3">
        <f>+Historicals!B142</f>
        <v>4233</v>
      </c>
      <c r="C11" s="3">
        <f>+Historicals!C142</f>
        <v>4642</v>
      </c>
      <c r="D11" s="3">
        <f>+Historicals!D142</f>
        <v>4945</v>
      </c>
      <c r="E11" s="3">
        <f>+Historicals!E142</f>
        <v>4379</v>
      </c>
      <c r="F11" s="3">
        <f>+Historicals!F142</f>
        <v>4850</v>
      </c>
      <c r="G11" s="3">
        <f>+Historicals!G142</f>
        <v>2976</v>
      </c>
      <c r="H11" s="3">
        <f>+Historicals!H142</f>
        <v>6923</v>
      </c>
      <c r="I11" s="3">
        <f>+Historicals!I142</f>
        <v>6856</v>
      </c>
    </row>
    <row r="12" spans="1:14">
      <c r="A12" s="46" t="s">
        <v>130</v>
      </c>
      <c r="B12" s="86">
        <v>0.18</v>
      </c>
      <c r="C12" s="79">
        <f>(C11-B11)/B11</f>
        <v>9.6621781242617527E-2</v>
      </c>
      <c r="D12" s="79">
        <f t="shared" ref="D12:I12" si="8">(D11-C11)/C11</f>
        <v>6.527358897027144E-2</v>
      </c>
      <c r="E12" s="79">
        <f t="shared" si="8"/>
        <v>-0.11445904954499495</v>
      </c>
      <c r="F12" s="79">
        <f t="shared" si="8"/>
        <v>0.10755880337976707</v>
      </c>
      <c r="G12" s="79">
        <f t="shared" si="8"/>
        <v>-0.38639175257731961</v>
      </c>
      <c r="H12" s="79">
        <f t="shared" si="8"/>
        <v>1.32627688172043</v>
      </c>
      <c r="I12" s="79">
        <f t="shared" si="8"/>
        <v>-9.6778853098367767E-3</v>
      </c>
    </row>
    <row r="13" spans="1:14">
      <c r="A13" s="46" t="s">
        <v>132</v>
      </c>
      <c r="B13" s="84">
        <f>B11/B3*100</f>
        <v>13.832881278389594</v>
      </c>
      <c r="C13" s="84">
        <f t="shared" ref="C13:I13" si="9">C11/C3*100</f>
        <v>14.337781072399308</v>
      </c>
      <c r="D13" s="84">
        <f t="shared" si="9"/>
        <v>14.395924308588064</v>
      </c>
      <c r="E13" s="84">
        <f t="shared" si="9"/>
        <v>12.03121136357392</v>
      </c>
      <c r="F13" s="84">
        <f t="shared" si="9"/>
        <v>12.39870133190173</v>
      </c>
      <c r="G13" s="84">
        <f t="shared" si="9"/>
        <v>7.9565810229126015</v>
      </c>
      <c r="H13" s="84">
        <f t="shared" si="9"/>
        <v>15.544029817234719</v>
      </c>
      <c r="I13" s="84">
        <f t="shared" si="9"/>
        <v>14.677799186469706</v>
      </c>
    </row>
    <row r="14" spans="1:14">
      <c r="A14" s="45" t="s">
        <v>136</v>
      </c>
      <c r="B14" s="3">
        <f>+Historicals!B153</f>
        <v>3011</v>
      </c>
      <c r="C14" s="3">
        <f>+Historicals!C153</f>
        <v>3520</v>
      </c>
      <c r="D14" s="3">
        <f>+Historicals!D153</f>
        <v>3989</v>
      </c>
      <c r="E14" s="3">
        <f>+Historicals!E153</f>
        <v>4454</v>
      </c>
      <c r="F14" s="3">
        <f>+Historicals!F153</f>
        <v>4744</v>
      </c>
      <c r="G14" s="3">
        <f>+Historicals!G153</f>
        <v>4866</v>
      </c>
      <c r="H14" s="3">
        <f>+Historicals!H153</f>
        <v>4904</v>
      </c>
      <c r="I14" s="3">
        <f>+Historicals!I153</f>
        <v>4791</v>
      </c>
    </row>
    <row r="15" spans="1:14">
      <c r="A15" s="46" t="s">
        <v>130</v>
      </c>
      <c r="C15" s="79">
        <f>(C14-B14)/B14</f>
        <v>0.16904682829624709</v>
      </c>
      <c r="D15" s="79">
        <f t="shared" ref="D15:I15" si="10">(D14-C14)/C14</f>
        <v>0.13323863636363636</v>
      </c>
      <c r="E15" s="79">
        <f t="shared" si="10"/>
        <v>0.11657056906492855</v>
      </c>
      <c r="F15" s="79">
        <f t="shared" si="10"/>
        <v>6.5110013471037273E-2</v>
      </c>
      <c r="G15" s="79">
        <f t="shared" si="10"/>
        <v>2.5716694772344013E-2</v>
      </c>
      <c r="H15" s="79">
        <f t="shared" si="10"/>
        <v>7.8092889436909164E-3</v>
      </c>
      <c r="I15" s="79">
        <f t="shared" si="10"/>
        <v>-2.3042414355628059E-2</v>
      </c>
    </row>
    <row r="16" spans="1:14">
      <c r="A16" s="46" t="s">
        <v>134</v>
      </c>
      <c r="B16" s="84">
        <f>B14/B3*100</f>
        <v>9.8395477271984575</v>
      </c>
      <c r="C16" s="84">
        <f t="shared" ref="C16:I16" si="11">C14/C3*100</f>
        <v>10.872251050160612</v>
      </c>
      <c r="D16" s="84">
        <f t="shared" si="11"/>
        <v>11.612809315866086</v>
      </c>
      <c r="E16" s="84">
        <f t="shared" si="11"/>
        <v>12.237272302662307</v>
      </c>
      <c r="F16" s="84">
        <f t="shared" si="11"/>
        <v>12.12771940588491</v>
      </c>
      <c r="G16" s="84">
        <f t="shared" si="11"/>
        <v>13.009651632222013</v>
      </c>
      <c r="H16" s="84">
        <f t="shared" si="11"/>
        <v>11.010822219228524</v>
      </c>
      <c r="I16" s="84">
        <f t="shared" si="11"/>
        <v>10.256904303147078</v>
      </c>
    </row>
    <row r="17" spans="1:14">
      <c r="A17" s="47" t="str">
        <f>+Historicals!A107</f>
        <v>North America</v>
      </c>
      <c r="B17" s="47"/>
      <c r="C17" s="47"/>
      <c r="D17" s="47"/>
      <c r="E17" s="47"/>
      <c r="F17" s="47"/>
      <c r="G17" s="47"/>
      <c r="H17" s="47"/>
      <c r="I17" s="47"/>
      <c r="J17" s="43"/>
      <c r="K17" s="43"/>
      <c r="L17" s="43"/>
      <c r="M17" s="43"/>
      <c r="N17" s="43"/>
    </row>
    <row r="18" spans="1:14">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row>
    <row r="19" spans="1:14">
      <c r="A19" s="48" t="s">
        <v>130</v>
      </c>
      <c r="B19" s="51" t="str">
        <f>+IFERROR(B18/A18-1,"nm")</f>
        <v>nm</v>
      </c>
      <c r="C19" s="51">
        <f t="shared" ref="C19:H19" si="12">+IFERROR(C18/B18-1,"nm")</f>
        <v>7.4526928675400228E-2</v>
      </c>
      <c r="D19" s="51">
        <f t="shared" si="12"/>
        <v>3.0615009482525046E-2</v>
      </c>
      <c r="E19" s="51">
        <f t="shared" si="12"/>
        <v>-2.372502628811779E-2</v>
      </c>
      <c r="F19" s="51">
        <f t="shared" si="12"/>
        <v>7.0481319421070276E-2</v>
      </c>
      <c r="G19" s="51">
        <f t="shared" si="12"/>
        <v>-8.9171173437303519E-2</v>
      </c>
      <c r="H19" s="51">
        <f t="shared" si="12"/>
        <v>0.18606738470035911</v>
      </c>
      <c r="I19" s="51">
        <f>+IFERROR(I18/H18-1,"nm")</f>
        <v>6.8339251411607238E-2</v>
      </c>
    </row>
    <row r="20" spans="1:14">
      <c r="A20" s="49"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row>
    <row r="21" spans="1:14">
      <c r="A21" s="48" t="s">
        <v>130</v>
      </c>
      <c r="B21" s="51" t="str">
        <f>+IFERROR(B20/A20-1,"nm")</f>
        <v>nm</v>
      </c>
      <c r="C21" s="51">
        <f t="shared" ref="C21" si="13">+IFERROR(C20/B20-1,"nm")</f>
        <v>9.3228309428638578E-2</v>
      </c>
      <c r="D21" s="51">
        <f t="shared" ref="D21" si="14">+IFERROR(D20/C20-1,"nm")</f>
        <v>4.1402301322722934E-2</v>
      </c>
      <c r="E21" s="51">
        <f t="shared" ref="E21" si="15">+IFERROR(E20/D20-1,"nm")</f>
        <v>-3.7381247418422192E-2</v>
      </c>
      <c r="F21" s="51">
        <f t="shared" ref="F21" si="16">+IFERROR(F20/E20-1,"nm")</f>
        <v>7.755846384895948E-2</v>
      </c>
      <c r="G21" s="51">
        <f t="shared" ref="G21" si="17">+IFERROR(G20/F20-1,"nm")</f>
        <v>-7.1279243404678949E-2</v>
      </c>
      <c r="H21" s="51">
        <f t="shared" ref="H21" si="18">+IFERROR(H20/G20-1,"nm")</f>
        <v>0.24815092721620746</v>
      </c>
      <c r="I21" s="51">
        <f>+IFERROR(I20/H20-1,"nm")</f>
        <v>5.0154586052902683E-2</v>
      </c>
    </row>
    <row r="22" spans="1:14">
      <c r="A22" s="48" t="s">
        <v>138</v>
      </c>
      <c r="B22" s="51">
        <f>+Historicals!B180</f>
        <v>0.14000000000000001</v>
      </c>
      <c r="C22" s="51">
        <f>+Historicals!C180</f>
        <v>0.1</v>
      </c>
      <c r="D22" s="51">
        <f>+Historicals!D180</f>
        <v>0.04</v>
      </c>
      <c r="E22" s="51">
        <f>+Historicals!E180</f>
        <v>-0.04</v>
      </c>
      <c r="F22" s="51">
        <f>+Historicals!F180</f>
        <v>0.08</v>
      </c>
      <c r="G22" s="51">
        <f>+Historicals!G180</f>
        <v>-7.0000000000000007E-2</v>
      </c>
      <c r="H22" s="51">
        <f>+Historicals!H180</f>
        <v>0.25</v>
      </c>
      <c r="I22" s="51">
        <f>+Historicals!I180</f>
        <v>0.05</v>
      </c>
    </row>
    <row r="23" spans="1:14">
      <c r="A23" s="48" t="s">
        <v>139</v>
      </c>
      <c r="B23" s="51" t="str">
        <f t="shared" ref="B23:H23" si="19">+IFERROR(B21-B22,"nm")</f>
        <v>nm</v>
      </c>
      <c r="C23" s="51">
        <f t="shared" si="19"/>
        <v>-6.7716905713614273E-3</v>
      </c>
      <c r="D23" s="51">
        <f t="shared" si="19"/>
        <v>1.4023013227229333E-3</v>
      </c>
      <c r="E23" s="51">
        <f t="shared" si="19"/>
        <v>2.6187525815778087E-3</v>
      </c>
      <c r="F23" s="51">
        <f t="shared" si="19"/>
        <v>-2.4415361510405215E-3</v>
      </c>
      <c r="G23" s="51">
        <f t="shared" si="19"/>
        <v>-1.2792434046789425E-3</v>
      </c>
      <c r="H23" s="51">
        <f t="shared" si="19"/>
        <v>-1.849072783792538E-3</v>
      </c>
      <c r="I23" s="51">
        <f>+IFERROR(I21-I22,"nm")</f>
        <v>1.5458605290268046E-4</v>
      </c>
    </row>
    <row r="24" spans="1:14">
      <c r="A24" s="49"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row>
    <row r="25" spans="1:14">
      <c r="A25" s="48" t="s">
        <v>130</v>
      </c>
      <c r="B25" s="51" t="str">
        <f>+IFERROR(B24/A24-1,"nm")</f>
        <v>nm</v>
      </c>
      <c r="C25" s="51">
        <f t="shared" ref="C25" si="20">+IFERROR(C24/B24-1,"nm")</f>
        <v>7.6190476190476142E-2</v>
      </c>
      <c r="D25" s="51">
        <f t="shared" ref="D25" si="21">+IFERROR(D24/C24-1,"nm")</f>
        <v>2.9498525073746285E-2</v>
      </c>
      <c r="E25" s="51">
        <f t="shared" ref="E25" si="22">+IFERROR(E24/D24-1,"nm")</f>
        <v>1.0642652476463343E-2</v>
      </c>
      <c r="F25" s="51">
        <f t="shared" ref="F25" si="23">+IFERROR(F24/E24-1,"nm")</f>
        <v>6.5208586472256025E-2</v>
      </c>
      <c r="G25" s="51">
        <f t="shared" ref="G25" si="24">+IFERROR(G24/F24-1,"nm")</f>
        <v>-0.11806083650190113</v>
      </c>
      <c r="H25" s="51">
        <f t="shared" ref="H25" si="25">+IFERROR(H24/G24-1,"nm")</f>
        <v>8.3854278939426541E-2</v>
      </c>
      <c r="I25" s="51">
        <f>+IFERROR(I24/H24-1,"nm")</f>
        <v>9.2283214001591007E-2</v>
      </c>
    </row>
    <row r="26" spans="1:14">
      <c r="A26" s="48" t="s">
        <v>138</v>
      </c>
      <c r="B26" s="51">
        <f>+Historicals!B184</f>
        <v>0.24</v>
      </c>
      <c r="C26" s="51">
        <f>+Historicals!C184</f>
        <v>0.19</v>
      </c>
      <c r="D26" s="51">
        <f>+Historicals!D184</f>
        <v>0.08</v>
      </c>
      <c r="E26" s="51">
        <f>+Historicals!E184</f>
        <v>0.06</v>
      </c>
      <c r="F26" s="51">
        <f>+Historicals!F184</f>
        <v>0.12</v>
      </c>
      <c r="G26" s="51">
        <f>+Historicals!G184</f>
        <v>-0.03</v>
      </c>
      <c r="H26" s="51">
        <f>+Historicals!H184</f>
        <v>0.13</v>
      </c>
      <c r="I26" s="51">
        <f>+Historicals!I184</f>
        <v>0.09</v>
      </c>
    </row>
    <row r="27" spans="1:14">
      <c r="A27" s="48" t="s">
        <v>139</v>
      </c>
      <c r="B27" s="51" t="str">
        <f t="shared" ref="B27" si="26">+IFERROR(B25-B26,"nm")</f>
        <v>nm</v>
      </c>
      <c r="C27" s="51">
        <f t="shared" ref="C27" si="27">+IFERROR(C25-C26,"nm")</f>
        <v>-0.11380952380952386</v>
      </c>
      <c r="D27" s="51">
        <f t="shared" ref="D27" si="28">+IFERROR(D25-D26,"nm")</f>
        <v>-5.0501474926253717E-2</v>
      </c>
      <c r="E27" s="51">
        <f t="shared" ref="E27" si="29">+IFERROR(E25-E26,"nm")</f>
        <v>-4.9357347523536654E-2</v>
      </c>
      <c r="F27" s="51">
        <f t="shared" ref="F27" si="30">+IFERROR(F25-F26,"nm")</f>
        <v>-5.4791413527743971E-2</v>
      </c>
      <c r="G27" s="51">
        <f t="shared" ref="G27" si="31">+IFERROR(G25-G26,"nm")</f>
        <v>-8.8060836501901135E-2</v>
      </c>
      <c r="H27" s="51">
        <f t="shared" ref="H27" si="32">+IFERROR(H25-H26,"nm")</f>
        <v>-4.6145721060573464E-2</v>
      </c>
      <c r="I27" s="51">
        <f>+IFERROR(I25-I26,"nm")</f>
        <v>2.2832140015910107E-3</v>
      </c>
    </row>
    <row r="28" spans="1:14">
      <c r="A28" s="49"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row>
    <row r="29" spans="1:14">
      <c r="A29" s="48" t="s">
        <v>130</v>
      </c>
      <c r="B29" s="51" t="str">
        <f>+IFERROR(B28/A28-1,"nm")</f>
        <v>nm</v>
      </c>
      <c r="C29" s="51">
        <f t="shared" ref="C29" si="33">+IFERROR(C28/B28-1,"nm")</f>
        <v>-0.12742718446601942</v>
      </c>
      <c r="D29" s="51">
        <f t="shared" ref="D29" si="34">+IFERROR(D28/C28-1,"nm")</f>
        <v>-0.10152990264255912</v>
      </c>
      <c r="E29" s="51">
        <f t="shared" ref="E29" si="35">+IFERROR(E28/D28-1,"nm")</f>
        <v>-7.8947368421052655E-2</v>
      </c>
      <c r="F29" s="51">
        <f t="shared" ref="F29" si="36">+IFERROR(F28/E28-1,"nm")</f>
        <v>3.3613445378151141E-3</v>
      </c>
      <c r="G29" s="51">
        <f t="shared" ref="G29" si="37">+IFERROR(G28/F28-1,"nm")</f>
        <v>-0.13567839195979903</v>
      </c>
      <c r="H29" s="51">
        <f t="shared" ref="H29" si="38">+IFERROR(H28/G28-1,"nm")</f>
        <v>-1.744186046511631E-2</v>
      </c>
      <c r="I29" s="51">
        <f>+IFERROR(I28/H28-1,"nm")</f>
        <v>0.24852071005917153</v>
      </c>
    </row>
    <row r="30" spans="1:14">
      <c r="A30" s="48" t="s">
        <v>138</v>
      </c>
      <c r="B30" s="51">
        <f>+Historicals!B182</f>
        <v>-0.05</v>
      </c>
      <c r="C30" s="51">
        <f>+Historicals!C182</f>
        <v>0.13</v>
      </c>
      <c r="D30" s="51">
        <f>+Historicals!D182</f>
        <v>-0.1</v>
      </c>
      <c r="E30" s="51">
        <f>+Historicals!E182</f>
        <v>-0.08</v>
      </c>
      <c r="F30" s="51">
        <f>+Historicals!F182</f>
        <v>0</v>
      </c>
      <c r="G30" s="51">
        <f>+Historicals!G182</f>
        <v>-0.14000000000000001</v>
      </c>
      <c r="H30" s="51">
        <f>+Historicals!H182</f>
        <v>-0.02</v>
      </c>
      <c r="I30" s="51">
        <f>+Historicals!I182</f>
        <v>0.25</v>
      </c>
    </row>
    <row r="31" spans="1:14">
      <c r="A31" s="48" t="s">
        <v>139</v>
      </c>
      <c r="B31" s="51" t="str">
        <f t="shared" ref="B31" si="39">+IFERROR(B29-B30,"nm")</f>
        <v>nm</v>
      </c>
      <c r="C31" s="51">
        <f t="shared" ref="C31" si="40">+IFERROR(C29-C30,"nm")</f>
        <v>-0.25742718446601942</v>
      </c>
      <c r="D31" s="51">
        <f t="shared" ref="D31" si="41">+IFERROR(D29-D30,"nm")</f>
        <v>-1.5299026425591167E-3</v>
      </c>
      <c r="E31" s="51">
        <f t="shared" ref="E31" si="42">+IFERROR(E29-E30,"nm")</f>
        <v>1.0526315789473467E-3</v>
      </c>
      <c r="F31" s="51">
        <f t="shared" ref="F31" si="43">+IFERROR(F29-F30,"nm")</f>
        <v>3.3613445378151141E-3</v>
      </c>
      <c r="G31" s="51">
        <f t="shared" ref="G31" si="44">+IFERROR(G29-G30,"nm")</f>
        <v>4.321608040200986E-3</v>
      </c>
      <c r="H31" s="51">
        <f t="shared" ref="H31" si="45">+IFERROR(H29-H30,"nm")</f>
        <v>2.5581395348836904E-3</v>
      </c>
      <c r="I31" s="51">
        <f>+IFERROR(I29-I30,"nm")</f>
        <v>-1.4792899408284654E-3</v>
      </c>
    </row>
    <row r="32" spans="1:14">
      <c r="A32" s="9" t="s">
        <v>131</v>
      </c>
      <c r="B32" s="52">
        <f t="shared" ref="B32:H32" si="46">+B38+B35</f>
        <v>3766</v>
      </c>
      <c r="C32" s="52">
        <f t="shared" si="46"/>
        <v>3896</v>
      </c>
      <c r="D32" s="52">
        <f t="shared" si="46"/>
        <v>4015</v>
      </c>
      <c r="E32" s="52">
        <f t="shared" si="46"/>
        <v>3760</v>
      </c>
      <c r="F32" s="52">
        <f t="shared" si="46"/>
        <v>4074</v>
      </c>
      <c r="G32" s="52">
        <f t="shared" si="46"/>
        <v>3047</v>
      </c>
      <c r="H32" s="52">
        <f t="shared" si="46"/>
        <v>5219</v>
      </c>
      <c r="I32" s="52">
        <f>+I38+I35</f>
        <v>5238</v>
      </c>
    </row>
    <row r="33" spans="1:14">
      <c r="A33" s="50" t="s">
        <v>130</v>
      </c>
      <c r="B33" s="51" t="str">
        <f>+IFERROR(B32/A32-1,"nm")</f>
        <v>nm</v>
      </c>
      <c r="C33" s="51">
        <f t="shared" ref="C33" si="47">+IFERROR(C32/B32-1,"nm")</f>
        <v>3.4519383961763239E-2</v>
      </c>
      <c r="D33" s="51">
        <f t="shared" ref="D33" si="48">+IFERROR(D32/C32-1,"nm")</f>
        <v>3.0544147843942548E-2</v>
      </c>
      <c r="E33" s="51">
        <f t="shared" ref="E33" si="49">+IFERROR(E32/D32-1,"nm")</f>
        <v>-6.3511830635118338E-2</v>
      </c>
      <c r="F33" s="51">
        <f t="shared" ref="F33" si="50">+IFERROR(F32/E32-1,"nm")</f>
        <v>8.3510638297872308E-2</v>
      </c>
      <c r="G33" s="51">
        <f t="shared" ref="G33" si="51">+IFERROR(G32/F32-1,"nm")</f>
        <v>-0.25208640157093765</v>
      </c>
      <c r="H33" s="51">
        <f t="shared" ref="H33" si="52">+IFERROR(H32/G32-1,"nm")</f>
        <v>0.71283229405973092</v>
      </c>
      <c r="I33" s="51">
        <f>+IFERROR(I32/H32-1,"nm")</f>
        <v>3.6405441655489312E-3</v>
      </c>
    </row>
    <row r="34" spans="1:14">
      <c r="A34" s="50" t="s">
        <v>132</v>
      </c>
      <c r="B34" s="51">
        <f t="shared" ref="B34:H34" si="53">+IFERROR(B32/B$18,"nm")</f>
        <v>0.27409024745269289</v>
      </c>
      <c r="C34" s="51">
        <f t="shared" si="53"/>
        <v>0.26388512598211866</v>
      </c>
      <c r="D34" s="51">
        <f t="shared" si="53"/>
        <v>0.26386698212407994</v>
      </c>
      <c r="E34" s="51">
        <f t="shared" si="53"/>
        <v>0.25311342982160889</v>
      </c>
      <c r="F34" s="51">
        <f t="shared" si="53"/>
        <v>0.25619418941013711</v>
      </c>
      <c r="G34" s="51">
        <f t="shared" si="53"/>
        <v>0.2103700635183651</v>
      </c>
      <c r="H34" s="51">
        <f t="shared" si="53"/>
        <v>0.30380115256999823</v>
      </c>
      <c r="I34" s="51">
        <f>+IFERROR(I32/I$18,"nm")</f>
        <v>0.28540293140086087</v>
      </c>
    </row>
    <row r="35" spans="1:14">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c r="A36" s="50" t="s">
        <v>130</v>
      </c>
      <c r="B36" s="51" t="str">
        <f>+IFERROR(B35/A35-1,"nm")</f>
        <v>nm</v>
      </c>
      <c r="C36" s="51">
        <f t="shared" ref="C36" si="54">+IFERROR(C35/B35-1,"nm")</f>
        <v>9.9173553719008156E-2</v>
      </c>
      <c r="D36" s="51">
        <f t="shared" ref="D36" si="55">+IFERROR(D35/C35-1,"nm")</f>
        <v>5.2631578947368363E-2</v>
      </c>
      <c r="E36" s="51">
        <f t="shared" ref="E36" si="56">+IFERROR(E35/D35-1,"nm")</f>
        <v>0.14285714285714279</v>
      </c>
      <c r="F36" s="51">
        <f t="shared" ref="F36" si="57">+IFERROR(F35/E35-1,"nm")</f>
        <v>-6.8749999999999978E-2</v>
      </c>
      <c r="G36" s="51">
        <f t="shared" ref="G36" si="58">+IFERROR(G35/F35-1,"nm")</f>
        <v>-6.7114093959731447E-3</v>
      </c>
      <c r="H36" s="51">
        <f t="shared" ref="H36" si="59">+IFERROR(H35/G35-1,"nm")</f>
        <v>-0.1216216216216216</v>
      </c>
      <c r="I36" s="51">
        <f>+IFERROR(I35/H35-1,"nm")</f>
        <v>-4.6153846153846101E-2</v>
      </c>
    </row>
    <row r="37" spans="1:14">
      <c r="A37" s="50" t="s">
        <v>134</v>
      </c>
      <c r="B37" s="51">
        <f t="shared" ref="B37:H37" si="60">+IFERROR(B35/B$18,"nm")</f>
        <v>8.8064046579330417E-3</v>
      </c>
      <c r="C37" s="51">
        <f t="shared" si="60"/>
        <v>9.0083988079111346E-3</v>
      </c>
      <c r="D37" s="51">
        <f t="shared" si="60"/>
        <v>9.2008412197686646E-3</v>
      </c>
      <c r="E37" s="51">
        <f t="shared" si="60"/>
        <v>1.0770784247728038E-2</v>
      </c>
      <c r="F37" s="51">
        <f t="shared" si="60"/>
        <v>9.3698905798012821E-3</v>
      </c>
      <c r="G37" s="51">
        <f t="shared" si="60"/>
        <v>1.0218171775752554E-2</v>
      </c>
      <c r="H37" s="51">
        <f t="shared" si="60"/>
        <v>7.5673787764130628E-3</v>
      </c>
      <c r="I37" s="51">
        <f>+IFERROR(I35/I$18,"nm")</f>
        <v>6.7563886013185855E-3</v>
      </c>
    </row>
    <row r="38" spans="1:14">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row>
    <row r="39" spans="1:14">
      <c r="A39" s="50" t="s">
        <v>130</v>
      </c>
      <c r="B39" s="51" t="str">
        <f>+IFERROR(B38/A38-1,"nm")</f>
        <v>nm</v>
      </c>
      <c r="C39" s="51">
        <f t="shared" ref="C39" si="61">+IFERROR(C38/B38-1,"nm")</f>
        <v>3.2373113854595292E-2</v>
      </c>
      <c r="D39" s="51">
        <f t="shared" ref="D39" si="62">+IFERROR(D38/C38-1,"nm")</f>
        <v>2.9763486579856391E-2</v>
      </c>
      <c r="E39" s="51">
        <f t="shared" ref="E39" si="63">+IFERROR(E38/D38-1,"nm")</f>
        <v>-7.096774193548383E-2</v>
      </c>
      <c r="F39" s="51">
        <f t="shared" ref="F39" si="64">+IFERROR(F38/E38-1,"nm")</f>
        <v>9.0277777777777679E-2</v>
      </c>
      <c r="G39" s="51">
        <f t="shared" ref="G39" si="65">+IFERROR(G38/F38-1,"nm")</f>
        <v>-0.26140127388535028</v>
      </c>
      <c r="H39" s="51">
        <f t="shared" ref="H39" si="66">+IFERROR(H38/G38-1,"nm")</f>
        <v>0.75543290789927564</v>
      </c>
      <c r="I39" s="51">
        <f>+IFERROR(I38/H38-1,"nm")</f>
        <v>4.9125564943997002E-3</v>
      </c>
    </row>
    <row r="40" spans="1:14">
      <c r="A40" s="50" t="s">
        <v>132</v>
      </c>
      <c r="B40" s="51">
        <f t="shared" ref="B40:H40" si="67">+IFERROR(B38/B$18,"nm")</f>
        <v>0.26528384279475981</v>
      </c>
      <c r="C40" s="51">
        <f t="shared" si="67"/>
        <v>0.25487672717420751</v>
      </c>
      <c r="D40" s="51">
        <f t="shared" si="67"/>
        <v>0.25466614090431128</v>
      </c>
      <c r="E40" s="51">
        <f t="shared" si="67"/>
        <v>0.24234264557388085</v>
      </c>
      <c r="F40" s="51">
        <f t="shared" si="67"/>
        <v>0.2468242988303358</v>
      </c>
      <c r="G40" s="51">
        <f t="shared" si="67"/>
        <v>0.20015189174261253</v>
      </c>
      <c r="H40" s="51">
        <f t="shared" si="67"/>
        <v>0.29623377379358518</v>
      </c>
      <c r="I40" s="51">
        <f>+IFERROR(I38/I$18,"nm")</f>
        <v>0.27864654279954232</v>
      </c>
    </row>
    <row r="41" spans="1:14">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c r="A42" s="50" t="s">
        <v>130</v>
      </c>
      <c r="B42" s="51" t="str">
        <f>+IFERROR(B41/A41-1,"nm")</f>
        <v>nm</v>
      </c>
      <c r="C42" s="51">
        <f t="shared" ref="C42" si="68">+IFERROR(C41/B41-1,"nm")</f>
        <v>0.16346153846153855</v>
      </c>
      <c r="D42" s="51">
        <f t="shared" ref="D42" si="69">+IFERROR(D41/C41-1,"nm")</f>
        <v>-7.8512396694214837E-2</v>
      </c>
      <c r="E42" s="51">
        <f t="shared" ref="E42" si="70">+IFERROR(E41/D41-1,"nm")</f>
        <v>-0.12107623318385652</v>
      </c>
      <c r="F42" s="51">
        <f t="shared" ref="F42" si="71">+IFERROR(F41/E41-1,"nm")</f>
        <v>-0.40306122448979587</v>
      </c>
      <c r="G42" s="51">
        <f t="shared" ref="G42" si="72">+IFERROR(G41/F41-1,"nm")</f>
        <v>-5.9829059829059839E-2</v>
      </c>
      <c r="H42" s="51">
        <f t="shared" ref="H42" si="73">+IFERROR(H41/G41-1,"nm")</f>
        <v>-0.10909090909090913</v>
      </c>
      <c r="I42" s="51">
        <f>+IFERROR(I41/H41-1,"nm")</f>
        <v>0.48979591836734704</v>
      </c>
    </row>
    <row r="43" spans="1:14">
      <c r="A43" s="50" t="s">
        <v>134</v>
      </c>
      <c r="B43" s="51">
        <f t="shared" ref="B43:H43" si="74">+IFERROR(B41/B$18,"nm")</f>
        <v>1.5138282387190683E-2</v>
      </c>
      <c r="C43" s="51">
        <f t="shared" si="74"/>
        <v>1.6391221891086428E-2</v>
      </c>
      <c r="D43" s="51">
        <f t="shared" si="74"/>
        <v>1.4655625657202945E-2</v>
      </c>
      <c r="E43" s="51">
        <f t="shared" si="74"/>
        <v>1.3194210703466847E-2</v>
      </c>
      <c r="F43" s="51">
        <f t="shared" si="74"/>
        <v>7.3575650861526856E-3</v>
      </c>
      <c r="G43" s="51">
        <f t="shared" si="74"/>
        <v>7.5945871306268989E-3</v>
      </c>
      <c r="H43" s="51">
        <f t="shared" si="74"/>
        <v>5.7046393852960009E-3</v>
      </c>
      <c r="I43" s="51">
        <f>+IFERROR(I41/I$18,"nm")</f>
        <v>7.9551027080041418E-3</v>
      </c>
    </row>
    <row r="44" spans="1:14">
      <c r="A44" s="47" t="str">
        <f>+Historicals!A111</f>
        <v>Europe, Middle East &amp; Africa</v>
      </c>
      <c r="B44" s="47"/>
      <c r="C44" s="47"/>
      <c r="D44" s="47"/>
      <c r="E44" s="47"/>
      <c r="F44" s="47"/>
      <c r="G44" s="47"/>
      <c r="H44" s="47"/>
      <c r="I44" s="47"/>
      <c r="J44" s="43"/>
      <c r="K44" s="43"/>
      <c r="L44" s="43"/>
      <c r="M44" s="43"/>
      <c r="N44" s="43"/>
    </row>
    <row r="45" spans="1:14">
      <c r="A45" s="9" t="s">
        <v>137</v>
      </c>
      <c r="B45" s="9">
        <f>+Historicals!B111</f>
        <v>7126</v>
      </c>
      <c r="C45" s="9">
        <f>+Historicals!C111</f>
        <v>7568</v>
      </c>
      <c r="D45" s="9">
        <f>+Historicals!D111</f>
        <v>7970</v>
      </c>
      <c r="E45" s="9">
        <f>+Historicals!E111</f>
        <v>9242</v>
      </c>
      <c r="F45" s="9">
        <f>+Historicals!F111</f>
        <v>9812</v>
      </c>
      <c r="G45" s="9">
        <f>+Historicals!G111</f>
        <v>9347</v>
      </c>
      <c r="H45" s="9">
        <f>+Historicals!H111</f>
        <v>11456</v>
      </c>
      <c r="I45" s="9">
        <f>+Historicals!I111</f>
        <v>12479</v>
      </c>
    </row>
    <row r="46" spans="1:14">
      <c r="A46" s="48" t="s">
        <v>130</v>
      </c>
      <c r="B46" s="51" t="str">
        <f>+IFERROR(B45/A45-1,"nm")</f>
        <v>nm</v>
      </c>
      <c r="C46" s="51">
        <f t="shared" ref="C46" si="75">+IFERROR(C45/B45-1,"nm")</f>
        <v>6.2026382262138746E-2</v>
      </c>
      <c r="D46" s="51">
        <f t="shared" ref="D46" si="76">+IFERROR(D45/C45-1,"nm")</f>
        <v>5.3118393234672379E-2</v>
      </c>
      <c r="E46" s="51">
        <f t="shared" ref="E46" si="77">+IFERROR(E45/D45-1,"nm")</f>
        <v>0.15959849435382689</v>
      </c>
      <c r="F46" s="51">
        <f t="shared" ref="F46" si="78">+IFERROR(F45/E45-1,"nm")</f>
        <v>6.1674962129409261E-2</v>
      </c>
      <c r="G46" s="51">
        <f t="shared" ref="G46" si="79">+IFERROR(G45/F45-1,"nm")</f>
        <v>-4.7390949857317621E-2</v>
      </c>
      <c r="H46" s="51">
        <f t="shared" ref="H46" si="80">+IFERROR(H45/G45-1,"nm")</f>
        <v>0.22563389322777372</v>
      </c>
      <c r="I46" s="51">
        <f>+IFERROR(I45/H45-1,"nm")</f>
        <v>8.9298184357541999E-2</v>
      </c>
    </row>
    <row r="47" spans="1:14">
      <c r="A47" s="49" t="s">
        <v>114</v>
      </c>
      <c r="B47" s="3">
        <f>+Historicals!B112</f>
        <v>4703</v>
      </c>
      <c r="C47" s="3">
        <f>+Historicals!C112</f>
        <v>5043</v>
      </c>
      <c r="D47" s="3">
        <f>+Historicals!D112</f>
        <v>5192</v>
      </c>
      <c r="E47" s="3">
        <f>+Historicals!E112</f>
        <v>5875</v>
      </c>
      <c r="F47" s="3">
        <f>+Historicals!F112</f>
        <v>6293</v>
      </c>
      <c r="G47" s="3">
        <f>+Historicals!G112</f>
        <v>5892</v>
      </c>
      <c r="H47" s="3">
        <f>+Historicals!H112</f>
        <v>6970</v>
      </c>
      <c r="I47" s="3">
        <f>+Historicals!I112</f>
        <v>7388</v>
      </c>
    </row>
    <row r="48" spans="1:14">
      <c r="A48" s="48" t="s">
        <v>130</v>
      </c>
      <c r="B48" s="51" t="str">
        <f>+IFERROR(B47/A47-1,"nm")</f>
        <v>nm</v>
      </c>
      <c r="C48" s="51">
        <f t="shared" ref="C48" si="81">+IFERROR(C47/B47-1,"nm")</f>
        <v>7.2294280246651077E-2</v>
      </c>
      <c r="D48" s="51">
        <f t="shared" ref="D48" si="82">+IFERROR(D47/C47-1,"nm")</f>
        <v>2.9545905215149659E-2</v>
      </c>
      <c r="E48" s="51">
        <f t="shared" ref="E48" si="83">+IFERROR(E47/D47-1,"nm")</f>
        <v>0.1315485362095532</v>
      </c>
      <c r="F48" s="51">
        <f t="shared" ref="F48" si="84">+IFERROR(F47/E47-1,"nm")</f>
        <v>7.1148936170212673E-2</v>
      </c>
      <c r="G48" s="51">
        <f t="shared" ref="G48" si="85">+IFERROR(G47/F47-1,"nm")</f>
        <v>-6.3721595423486432E-2</v>
      </c>
      <c r="H48" s="51">
        <f t="shared" ref="H48" si="86">+IFERROR(H47/G47-1,"nm")</f>
        <v>0.18295994568907004</v>
      </c>
      <c r="I48" s="51">
        <f>+IFERROR(I47/H47-1,"nm")</f>
        <v>5.9971305595408975E-2</v>
      </c>
    </row>
    <row r="49" spans="1:9">
      <c r="A49" s="48" t="s">
        <v>138</v>
      </c>
      <c r="B49" s="51">
        <f>+Historicals!B207</f>
        <v>0</v>
      </c>
      <c r="C49" s="51">
        <f>+Historicals!C207</f>
        <v>0</v>
      </c>
      <c r="D49" s="51">
        <f>+Historicals!D207</f>
        <v>0</v>
      </c>
      <c r="E49" s="51">
        <f>+Historicals!E207</f>
        <v>0</v>
      </c>
      <c r="F49" s="51">
        <f>+Historicals!F207</f>
        <v>0</v>
      </c>
      <c r="G49" s="51">
        <f>+Historicals!G207</f>
        <v>0</v>
      </c>
      <c r="H49" s="51">
        <f>+Historicals!H207</f>
        <v>0</v>
      </c>
      <c r="I49" s="51">
        <f>+Historicals!I207</f>
        <v>0</v>
      </c>
    </row>
    <row r="50" spans="1:9">
      <c r="A50" s="48" t="s">
        <v>139</v>
      </c>
      <c r="B50" s="51" t="str">
        <f t="shared" ref="B50:H50" si="87">+IFERROR(B48-B49,"nm")</f>
        <v>nm</v>
      </c>
      <c r="C50" s="51">
        <f t="shared" si="87"/>
        <v>7.2294280246651077E-2</v>
      </c>
      <c r="D50" s="51">
        <f t="shared" si="87"/>
        <v>2.9545905215149659E-2</v>
      </c>
      <c r="E50" s="51">
        <f t="shared" si="87"/>
        <v>0.1315485362095532</v>
      </c>
      <c r="F50" s="51">
        <f t="shared" si="87"/>
        <v>7.1148936170212673E-2</v>
      </c>
      <c r="G50" s="51">
        <f t="shared" si="87"/>
        <v>-6.3721595423486432E-2</v>
      </c>
      <c r="H50" s="51">
        <f t="shared" si="87"/>
        <v>0.18295994568907004</v>
      </c>
      <c r="I50" s="51">
        <f>+IFERROR(I48-I49,"nm")</f>
        <v>5.9971305595408975E-2</v>
      </c>
    </row>
    <row r="51" spans="1:9">
      <c r="A51" s="49" t="s">
        <v>115</v>
      </c>
      <c r="B51" s="3">
        <f>+Historicals!B113</f>
        <v>2051</v>
      </c>
      <c r="C51" s="3">
        <f>+Historicals!C113</f>
        <v>2149</v>
      </c>
      <c r="D51" s="3">
        <f>+Historicals!D113</f>
        <v>2395</v>
      </c>
      <c r="E51" s="3">
        <f>+Historicals!E113</f>
        <v>2940</v>
      </c>
      <c r="F51" s="3">
        <f>+Historicals!F113</f>
        <v>3087</v>
      </c>
      <c r="G51" s="3">
        <f>+Historicals!G113</f>
        <v>3053</v>
      </c>
      <c r="H51" s="3">
        <f>+Historicals!H113</f>
        <v>3996</v>
      </c>
      <c r="I51" s="3">
        <f>+Historicals!I113</f>
        <v>4527</v>
      </c>
    </row>
    <row r="52" spans="1:9">
      <c r="A52" s="48" t="s">
        <v>130</v>
      </c>
      <c r="B52" s="51" t="str">
        <f>+IFERROR(B51/A51-1,"nm")</f>
        <v>nm</v>
      </c>
      <c r="C52" s="51">
        <f t="shared" ref="C52" si="88">+IFERROR(C51/B51-1,"nm")</f>
        <v>4.7781569965870352E-2</v>
      </c>
      <c r="D52" s="51">
        <f t="shared" ref="D52" si="89">+IFERROR(D51/C51-1,"nm")</f>
        <v>0.11447184737087013</v>
      </c>
      <c r="E52" s="51">
        <f t="shared" ref="E52" si="90">+IFERROR(E51/D51-1,"nm")</f>
        <v>0.22755741127348639</v>
      </c>
      <c r="F52" s="51">
        <f t="shared" ref="F52" si="91">+IFERROR(F51/E51-1,"nm")</f>
        <v>5.0000000000000044E-2</v>
      </c>
      <c r="G52" s="51">
        <f t="shared" ref="G52" si="92">+IFERROR(G51/F51-1,"nm")</f>
        <v>-1.1013929381276322E-2</v>
      </c>
      <c r="H52" s="51">
        <f t="shared" ref="H52" si="93">+IFERROR(H51/G51-1,"nm")</f>
        <v>0.30887651490337364</v>
      </c>
      <c r="I52" s="51">
        <f>+IFERROR(I51/H51-1,"nm")</f>
        <v>0.13288288288288297</v>
      </c>
    </row>
    <row r="53" spans="1:9">
      <c r="A53" s="48" t="s">
        <v>138</v>
      </c>
      <c r="B53" s="51">
        <f>+Historicals!B211</f>
        <v>0</v>
      </c>
      <c r="C53" s="51">
        <f>+Historicals!C211</f>
        <v>0</v>
      </c>
      <c r="D53" s="51">
        <f>+Historicals!D211</f>
        <v>0</v>
      </c>
      <c r="E53" s="51">
        <f>+Historicals!E211</f>
        <v>0</v>
      </c>
      <c r="F53" s="51">
        <f>+Historicals!F211</f>
        <v>0</v>
      </c>
      <c r="G53" s="51">
        <f>+Historicals!G211</f>
        <v>0</v>
      </c>
      <c r="H53" s="51">
        <f>+Historicals!H211</f>
        <v>0</v>
      </c>
      <c r="I53" s="51">
        <f>+Historicals!I211</f>
        <v>0</v>
      </c>
    </row>
    <row r="54" spans="1:9">
      <c r="A54" s="48" t="s">
        <v>139</v>
      </c>
      <c r="B54" s="51" t="str">
        <f t="shared" ref="B54:H54" si="94">+IFERROR(B52-B53,"nm")</f>
        <v>nm</v>
      </c>
      <c r="C54" s="51">
        <f t="shared" si="94"/>
        <v>4.7781569965870352E-2</v>
      </c>
      <c r="D54" s="51">
        <f t="shared" si="94"/>
        <v>0.11447184737087013</v>
      </c>
      <c r="E54" s="51">
        <f t="shared" si="94"/>
        <v>0.22755741127348639</v>
      </c>
      <c r="F54" s="51">
        <f t="shared" si="94"/>
        <v>5.0000000000000044E-2</v>
      </c>
      <c r="G54" s="51">
        <f t="shared" si="94"/>
        <v>-1.1013929381276322E-2</v>
      </c>
      <c r="H54" s="51">
        <f t="shared" si="94"/>
        <v>0.30887651490337364</v>
      </c>
      <c r="I54" s="51">
        <f>+IFERROR(I52-I53,"nm")</f>
        <v>0.13288288288288297</v>
      </c>
    </row>
    <row r="55" spans="1:9">
      <c r="A55" s="49" t="s">
        <v>116</v>
      </c>
      <c r="B55" s="3">
        <f>+Historicals!B114</f>
        <v>372</v>
      </c>
      <c r="C55" s="3">
        <f>+Historicals!C114</f>
        <v>376</v>
      </c>
      <c r="D55" s="3">
        <f>+Historicals!D114</f>
        <v>383</v>
      </c>
      <c r="E55" s="3">
        <f>+Historicals!E114</f>
        <v>427</v>
      </c>
      <c r="F55" s="3">
        <f>+Historicals!F114</f>
        <v>432</v>
      </c>
      <c r="G55" s="3">
        <f>+Historicals!G114</f>
        <v>402</v>
      </c>
      <c r="H55" s="3">
        <f>+Historicals!H114</f>
        <v>490</v>
      </c>
      <c r="I55" s="3">
        <f>+Historicals!I114</f>
        <v>564</v>
      </c>
    </row>
    <row r="56" spans="1:9">
      <c r="A56" s="48" t="s">
        <v>130</v>
      </c>
      <c r="B56" s="51" t="str">
        <f>+IFERROR(B55/A55-1,"nm")</f>
        <v>nm</v>
      </c>
      <c r="C56" s="51">
        <f t="shared" ref="C56" si="95">+IFERROR(C55/B55-1,"nm")</f>
        <v>1.0752688172043001E-2</v>
      </c>
      <c r="D56" s="51">
        <f t="shared" ref="D56" si="96">+IFERROR(D55/C55-1,"nm")</f>
        <v>1.8617021276595702E-2</v>
      </c>
      <c r="E56" s="51">
        <f t="shared" ref="E56" si="97">+IFERROR(E55/D55-1,"nm")</f>
        <v>0.11488250652741505</v>
      </c>
      <c r="F56" s="51">
        <f t="shared" ref="F56" si="98">+IFERROR(F55/E55-1,"nm")</f>
        <v>1.1709601873536313E-2</v>
      </c>
      <c r="G56" s="51">
        <f t="shared" ref="G56" si="99">+IFERROR(G55/F55-1,"nm")</f>
        <v>-6.944444444444442E-2</v>
      </c>
      <c r="H56" s="51">
        <f t="shared" ref="H56" si="100">+IFERROR(H55/G55-1,"nm")</f>
        <v>0.21890547263681581</v>
      </c>
      <c r="I56" s="51">
        <f>+IFERROR(I55/H55-1,"nm")</f>
        <v>0.15102040816326534</v>
      </c>
    </row>
    <row r="57" spans="1:9">
      <c r="A57" s="48" t="s">
        <v>138</v>
      </c>
      <c r="B57" s="51">
        <f>+Historicals!B209</f>
        <v>0</v>
      </c>
      <c r="C57" s="51">
        <f>+Historicals!C209</f>
        <v>0</v>
      </c>
      <c r="D57" s="51">
        <f>+Historicals!D209</f>
        <v>0</v>
      </c>
      <c r="E57" s="51">
        <f>+Historicals!E209</f>
        <v>0</v>
      </c>
      <c r="F57" s="51">
        <f>+Historicals!F209</f>
        <v>0</v>
      </c>
      <c r="G57" s="51">
        <f>+Historicals!G209</f>
        <v>0</v>
      </c>
      <c r="H57" s="51">
        <f>+Historicals!H209</f>
        <v>0</v>
      </c>
      <c r="I57" s="51">
        <f>+Historicals!I209</f>
        <v>0</v>
      </c>
    </row>
    <row r="58" spans="1:9">
      <c r="A58" s="48" t="s">
        <v>139</v>
      </c>
      <c r="B58" s="51" t="str">
        <f t="shared" ref="B58:H58" si="101">+IFERROR(B56-B57,"nm")</f>
        <v>nm</v>
      </c>
      <c r="C58" s="51">
        <f t="shared" si="101"/>
        <v>1.0752688172043001E-2</v>
      </c>
      <c r="D58" s="51">
        <f t="shared" si="101"/>
        <v>1.8617021276595702E-2</v>
      </c>
      <c r="E58" s="51">
        <f t="shared" si="101"/>
        <v>0.11488250652741505</v>
      </c>
      <c r="F58" s="51">
        <f t="shared" si="101"/>
        <v>1.1709601873536313E-2</v>
      </c>
      <c r="G58" s="51">
        <f t="shared" si="101"/>
        <v>-6.944444444444442E-2</v>
      </c>
      <c r="H58" s="51">
        <f t="shared" si="101"/>
        <v>0.21890547263681581</v>
      </c>
      <c r="I58" s="51">
        <f>+IFERROR(I56-I57,"nm")</f>
        <v>0.15102040816326534</v>
      </c>
    </row>
    <row r="59" spans="1:9">
      <c r="A59" s="9" t="s">
        <v>131</v>
      </c>
      <c r="B59" s="52">
        <f t="shared" ref="B59:H59" si="102">+B65+B62</f>
        <v>1611</v>
      </c>
      <c r="C59" s="52">
        <f t="shared" si="102"/>
        <v>1872</v>
      </c>
      <c r="D59" s="52">
        <f t="shared" si="102"/>
        <v>1613</v>
      </c>
      <c r="E59" s="52">
        <f t="shared" si="102"/>
        <v>1703</v>
      </c>
      <c r="F59" s="52">
        <f t="shared" si="102"/>
        <v>2106</v>
      </c>
      <c r="G59" s="52">
        <f t="shared" si="102"/>
        <v>1673</v>
      </c>
      <c r="H59" s="52">
        <f t="shared" si="102"/>
        <v>2571</v>
      </c>
      <c r="I59" s="52">
        <f>+I65+I62</f>
        <v>3427</v>
      </c>
    </row>
    <row r="60" spans="1:9">
      <c r="A60" s="50" t="s">
        <v>130</v>
      </c>
      <c r="B60" s="51" t="str">
        <f>+IFERROR(B59/A59-1,"nm")</f>
        <v>nm</v>
      </c>
      <c r="C60" s="51">
        <f t="shared" ref="C60" si="103">+IFERROR(C59/B59-1,"nm")</f>
        <v>0.16201117318435765</v>
      </c>
      <c r="D60" s="51">
        <f t="shared" ref="D60" si="104">+IFERROR(D59/C59-1,"nm")</f>
        <v>-0.13835470085470081</v>
      </c>
      <c r="E60" s="51">
        <f t="shared" ref="E60" si="105">+IFERROR(E59/D59-1,"nm")</f>
        <v>5.5796652200867936E-2</v>
      </c>
      <c r="F60" s="51">
        <f t="shared" ref="F60" si="106">+IFERROR(F59/E59-1,"nm")</f>
        <v>0.23664122137404586</v>
      </c>
      <c r="G60" s="51">
        <f t="shared" ref="G60" si="107">+IFERROR(G59/F59-1,"nm")</f>
        <v>-0.20560303893637222</v>
      </c>
      <c r="H60" s="51">
        <f t="shared" ref="H60" si="108">+IFERROR(H59/G59-1,"nm")</f>
        <v>0.53676031081888831</v>
      </c>
      <c r="I60" s="51">
        <f>+IFERROR(I59/H59-1,"nm")</f>
        <v>0.33294437961882539</v>
      </c>
    </row>
    <row r="61" spans="1:9">
      <c r="A61" s="50" t="s">
        <v>132</v>
      </c>
      <c r="B61" s="51">
        <f t="shared" ref="B61:H61" si="109">+IFERROR(B59/B$18,"nm")</f>
        <v>0.11724890829694323</v>
      </c>
      <c r="C61" s="51">
        <f t="shared" si="109"/>
        <v>0.12679490652939582</v>
      </c>
      <c r="D61" s="51">
        <f t="shared" si="109"/>
        <v>0.10600683491062039</v>
      </c>
      <c r="E61" s="51">
        <f t="shared" si="109"/>
        <v>0.11464153483675531</v>
      </c>
      <c r="F61" s="51">
        <f t="shared" si="109"/>
        <v>0.13243617155074833</v>
      </c>
      <c r="G61" s="51">
        <f t="shared" si="109"/>
        <v>0.11550676608671638</v>
      </c>
      <c r="H61" s="51">
        <f t="shared" si="109"/>
        <v>0.14965946795506141</v>
      </c>
      <c r="I61" s="51">
        <f>+IFERROR(I59/I$18,"nm")</f>
        <v>0.18672696561869995</v>
      </c>
    </row>
    <row r="62" spans="1:9">
      <c r="A62" s="9" t="s">
        <v>133</v>
      </c>
      <c r="B62" s="9">
        <f>+Historicals!B168</f>
        <v>87</v>
      </c>
      <c r="C62" s="9">
        <f>+Historicals!C168</f>
        <v>85</v>
      </c>
      <c r="D62" s="9">
        <f>+Historicals!D168</f>
        <v>106</v>
      </c>
      <c r="E62" s="9">
        <f>+Historicals!E168</f>
        <v>116</v>
      </c>
      <c r="F62" s="9">
        <f>+Historicals!F168</f>
        <v>111</v>
      </c>
      <c r="G62" s="9">
        <f>+Historicals!G168</f>
        <v>132</v>
      </c>
      <c r="H62" s="9">
        <f>+Historicals!H168</f>
        <v>136</v>
      </c>
      <c r="I62" s="9">
        <f>+Historicals!I168</f>
        <v>134</v>
      </c>
    </row>
    <row r="63" spans="1:9">
      <c r="A63" s="50" t="s">
        <v>130</v>
      </c>
      <c r="B63" s="51" t="str">
        <f>+IFERROR(B62/A62-1,"nm")</f>
        <v>nm</v>
      </c>
      <c r="C63" s="51">
        <f t="shared" ref="C63" si="110">+IFERROR(C62/B62-1,"nm")</f>
        <v>-2.2988505747126409E-2</v>
      </c>
      <c r="D63" s="51">
        <f t="shared" ref="D63" si="111">+IFERROR(D62/C62-1,"nm")</f>
        <v>0.24705882352941178</v>
      </c>
      <c r="E63" s="51">
        <f t="shared" ref="E63" si="112">+IFERROR(E62/D62-1,"nm")</f>
        <v>9.4339622641509413E-2</v>
      </c>
      <c r="F63" s="51">
        <f t="shared" ref="F63" si="113">+IFERROR(F62/E62-1,"nm")</f>
        <v>-4.31034482758621E-2</v>
      </c>
      <c r="G63" s="51">
        <f t="shared" ref="G63" si="114">+IFERROR(G62/F62-1,"nm")</f>
        <v>0.18918918918918926</v>
      </c>
      <c r="H63" s="51">
        <f t="shared" ref="H63" si="115">+IFERROR(H62/G62-1,"nm")</f>
        <v>3.0303030303030276E-2</v>
      </c>
      <c r="I63" s="51">
        <f>+IFERROR(I62/H62-1,"nm")</f>
        <v>-1.4705882352941124E-2</v>
      </c>
    </row>
    <row r="64" spans="1:9">
      <c r="A64" s="50" t="s">
        <v>134</v>
      </c>
      <c r="B64" s="51">
        <f t="shared" ref="B64:H64" si="116">+IFERROR(B62/B$18,"nm")</f>
        <v>6.3318777292576418E-3</v>
      </c>
      <c r="C64" s="51">
        <f t="shared" si="116"/>
        <v>5.7572473584394475E-3</v>
      </c>
      <c r="D64" s="51">
        <f t="shared" si="116"/>
        <v>6.9663512092534175E-3</v>
      </c>
      <c r="E64" s="51">
        <f t="shared" si="116"/>
        <v>7.808818579602827E-3</v>
      </c>
      <c r="F64" s="51">
        <f t="shared" si="116"/>
        <v>6.9802540560935733E-3</v>
      </c>
      <c r="G64" s="51">
        <f t="shared" si="116"/>
        <v>9.1135045567522777E-3</v>
      </c>
      <c r="H64" s="51">
        <f t="shared" si="116"/>
        <v>7.9166424122475119E-3</v>
      </c>
      <c r="I64" s="51">
        <f>+IFERROR(I62/I$18,"nm")</f>
        <v>7.3012586498120199E-3</v>
      </c>
    </row>
    <row r="65" spans="1:9">
      <c r="A65" s="9" t="s">
        <v>135</v>
      </c>
      <c r="B65" s="9">
        <f>+Historicals!B135</f>
        <v>1524</v>
      </c>
      <c r="C65" s="9">
        <f>+Historicals!C135</f>
        <v>1787</v>
      </c>
      <c r="D65" s="9">
        <f>+Historicals!D135</f>
        <v>1507</v>
      </c>
      <c r="E65" s="9">
        <f>+Historicals!E135</f>
        <v>1587</v>
      </c>
      <c r="F65" s="9">
        <f>+Historicals!F135</f>
        <v>1995</v>
      </c>
      <c r="G65" s="9">
        <f>+Historicals!G135</f>
        <v>1541</v>
      </c>
      <c r="H65" s="9">
        <f>+Historicals!H135</f>
        <v>2435</v>
      </c>
      <c r="I65" s="9">
        <f>+Historicals!I135</f>
        <v>3293</v>
      </c>
    </row>
    <row r="66" spans="1:9">
      <c r="A66" s="50" t="s">
        <v>130</v>
      </c>
      <c r="B66" s="51" t="str">
        <f>+IFERROR(B65/A65-1,"nm")</f>
        <v>nm</v>
      </c>
      <c r="C66" s="51">
        <f t="shared" ref="C66" si="117">+IFERROR(C65/B65-1,"nm")</f>
        <v>0.17257217847769035</v>
      </c>
      <c r="D66" s="51">
        <f t="shared" ref="D66" si="118">+IFERROR(D65/C65-1,"nm")</f>
        <v>-0.15668718522663683</v>
      </c>
      <c r="E66" s="51">
        <f t="shared" ref="E66" si="119">+IFERROR(E65/D65-1,"nm")</f>
        <v>5.3085600530855981E-2</v>
      </c>
      <c r="F66" s="51">
        <f t="shared" ref="F66" si="120">+IFERROR(F65/E65-1,"nm")</f>
        <v>0.25708884688090738</v>
      </c>
      <c r="G66" s="51">
        <f t="shared" ref="G66" si="121">+IFERROR(G65/F65-1,"nm")</f>
        <v>-0.22756892230576442</v>
      </c>
      <c r="H66" s="51">
        <f t="shared" ref="H66" si="122">+IFERROR(H65/G65-1,"nm")</f>
        <v>0.58014276443867629</v>
      </c>
      <c r="I66" s="51">
        <f>+IFERROR(I65/H65-1,"nm")</f>
        <v>0.3523613963039014</v>
      </c>
    </row>
    <row r="67" spans="1:9">
      <c r="A67" s="50" t="s">
        <v>132</v>
      </c>
      <c r="B67" s="51">
        <f t="shared" ref="B67:H67" si="123">+IFERROR(B65/B$18,"nm")</f>
        <v>0.11091703056768559</v>
      </c>
      <c r="C67" s="51">
        <f t="shared" si="123"/>
        <v>0.12103765917095638</v>
      </c>
      <c r="D67" s="51">
        <f t="shared" si="123"/>
        <v>9.9040483701366977E-2</v>
      </c>
      <c r="E67" s="51">
        <f t="shared" si="123"/>
        <v>0.10683271625715247</v>
      </c>
      <c r="F67" s="51">
        <f t="shared" si="123"/>
        <v>0.12545591749465476</v>
      </c>
      <c r="G67" s="51">
        <f t="shared" si="123"/>
        <v>0.1063932615299641</v>
      </c>
      <c r="H67" s="51">
        <f t="shared" si="123"/>
        <v>0.14174282554281389</v>
      </c>
      <c r="I67" s="51">
        <f>+IFERROR(I65/I$18,"nm")</f>
        <v>0.17942570696888793</v>
      </c>
    </row>
    <row r="68" spans="1:9">
      <c r="A68" s="9" t="s">
        <v>136</v>
      </c>
      <c r="B68" s="9">
        <f>+Historicals!B157</f>
        <v>236</v>
      </c>
      <c r="C68" s="9">
        <f>+Historicals!C157</f>
        <v>234</v>
      </c>
      <c r="D68" s="9">
        <f>+Historicals!D157</f>
        <v>173</v>
      </c>
      <c r="E68" s="9">
        <f>+Historicals!E157</f>
        <v>240</v>
      </c>
      <c r="F68" s="9">
        <f>+Historicals!F157</f>
        <v>233</v>
      </c>
      <c r="G68" s="9">
        <f>+Historicals!G157</f>
        <v>139</v>
      </c>
      <c r="H68" s="9">
        <f>+Historicals!H157</f>
        <v>153</v>
      </c>
      <c r="I68" s="9">
        <f>+Historicals!I157</f>
        <v>197</v>
      </c>
    </row>
    <row r="69" spans="1:9">
      <c r="A69" s="50" t="s">
        <v>130</v>
      </c>
      <c r="B69" s="51" t="str">
        <f>+IFERROR(B68/A68-1,"nm")</f>
        <v>nm</v>
      </c>
      <c r="C69" s="51">
        <f t="shared" ref="C69" si="124">+IFERROR(C68/B68-1,"nm")</f>
        <v>-8.4745762711864181E-3</v>
      </c>
      <c r="D69" s="51">
        <f t="shared" ref="D69" si="125">+IFERROR(D68/C68-1,"nm")</f>
        <v>-0.26068376068376065</v>
      </c>
      <c r="E69" s="51">
        <f t="shared" ref="E69" si="126">+IFERROR(E68/D68-1,"nm")</f>
        <v>0.38728323699421963</v>
      </c>
      <c r="F69" s="51">
        <f t="shared" ref="F69" si="127">+IFERROR(F68/E68-1,"nm")</f>
        <v>-2.9166666666666674E-2</v>
      </c>
      <c r="G69" s="51">
        <f t="shared" ref="G69" si="128">+IFERROR(G68/F68-1,"nm")</f>
        <v>-0.40343347639484983</v>
      </c>
      <c r="H69" s="51">
        <f t="shared" ref="H69" si="129">+IFERROR(H68/G68-1,"nm")</f>
        <v>0.10071942446043169</v>
      </c>
      <c r="I69" s="51">
        <f>+IFERROR(I68/H68-1,"nm")</f>
        <v>0.28758169934640532</v>
      </c>
    </row>
    <row r="70" spans="1:9">
      <c r="A70" s="50" t="s">
        <v>134</v>
      </c>
      <c r="B70" s="51">
        <f t="shared" ref="B70:H70" si="130">+IFERROR(B68/B$18,"nm")</f>
        <v>1.717612809315866E-2</v>
      </c>
      <c r="C70" s="51">
        <f t="shared" si="130"/>
        <v>1.5849363316174477E-2</v>
      </c>
      <c r="D70" s="51">
        <f t="shared" si="130"/>
        <v>1.1369610935856993E-2</v>
      </c>
      <c r="E70" s="51">
        <f t="shared" si="130"/>
        <v>1.6156176371592057E-2</v>
      </c>
      <c r="F70" s="51">
        <f t="shared" si="130"/>
        <v>1.4652245000628852E-2</v>
      </c>
      <c r="G70" s="51">
        <f t="shared" si="130"/>
        <v>9.5967964650648992E-3</v>
      </c>
      <c r="H70" s="51">
        <f t="shared" si="130"/>
        <v>8.9062227137784496E-3</v>
      </c>
      <c r="I70" s="51">
        <f>+IFERROR(I68/I$18,"nm")</f>
        <v>1.0733939955320656E-2</v>
      </c>
    </row>
    <row r="71" spans="1:9" s="81" customFormat="1">
      <c r="A71" s="80" t="s">
        <v>103</v>
      </c>
    </row>
    <row r="72" spans="1:9">
      <c r="A72" s="9" t="s">
        <v>137</v>
      </c>
      <c r="B72" s="9">
        <f>+Historicals!B115</f>
        <v>3067</v>
      </c>
      <c r="C72" s="9">
        <f>+Historicals!C115</f>
        <v>3785</v>
      </c>
      <c r="D72" s="9">
        <f>+Historicals!D115</f>
        <v>4237</v>
      </c>
      <c r="E72" s="9">
        <f>+Historicals!E115</f>
        <v>5134</v>
      </c>
      <c r="F72" s="9">
        <f>+Historicals!F115</f>
        <v>6208</v>
      </c>
      <c r="G72" s="9">
        <f>+Historicals!G115</f>
        <v>6679</v>
      </c>
      <c r="H72" s="9">
        <f>+Historicals!H115</f>
        <v>8290</v>
      </c>
      <c r="I72" s="9">
        <f>+Historicals!I115</f>
        <v>7547</v>
      </c>
    </row>
    <row r="73" spans="1:9">
      <c r="A73" s="48" t="s">
        <v>130</v>
      </c>
      <c r="B73" s="51" t="str">
        <f>+IFERROR(B72/A72-1,"nm")</f>
        <v>nm</v>
      </c>
      <c r="C73" s="51">
        <f t="shared" ref="C73" si="131">+IFERROR(C72/B72-1,"nm")</f>
        <v>0.23410498858819695</v>
      </c>
      <c r="D73" s="51">
        <f t="shared" ref="D73" si="132">+IFERROR(D72/C72-1,"nm")</f>
        <v>0.11941875825627468</v>
      </c>
      <c r="E73" s="51">
        <f t="shared" ref="E73" si="133">+IFERROR(E72/D72-1,"nm")</f>
        <v>0.21170639603493036</v>
      </c>
      <c r="F73" s="51">
        <f t="shared" ref="F73" si="134">+IFERROR(F72/E72-1,"nm")</f>
        <v>0.20919361121932223</v>
      </c>
      <c r="G73" s="51">
        <f t="shared" ref="G73" si="135">+IFERROR(G72/F72-1,"nm")</f>
        <v>7.5869845360824639E-2</v>
      </c>
      <c r="H73" s="51">
        <f t="shared" ref="H73" si="136">+IFERROR(H72/G72-1,"nm")</f>
        <v>0.24120377301991325</v>
      </c>
      <c r="I73" s="51">
        <f>+IFERROR(I72/H72-1,"nm")</f>
        <v>-8.9626055488540413E-2</v>
      </c>
    </row>
    <row r="74" spans="1:9">
      <c r="A74" s="49" t="s">
        <v>114</v>
      </c>
      <c r="B74" s="3">
        <f>+Historicals!B116</f>
        <v>2016</v>
      </c>
      <c r="C74" s="3">
        <f>+Historicals!C116</f>
        <v>2599</v>
      </c>
      <c r="D74" s="3">
        <f>+Historicals!D116</f>
        <v>2920</v>
      </c>
      <c r="E74" s="3">
        <f>+Historicals!E116</f>
        <v>3496</v>
      </c>
      <c r="F74" s="3">
        <f>+Historicals!F116</f>
        <v>4262</v>
      </c>
      <c r="G74" s="3">
        <f>+Historicals!G116</f>
        <v>4635</v>
      </c>
      <c r="H74" s="3">
        <f>+Historicals!H116</f>
        <v>5748</v>
      </c>
      <c r="I74" s="3">
        <f>+Historicals!I116</f>
        <v>5416</v>
      </c>
    </row>
    <row r="75" spans="1:9">
      <c r="A75" s="48" t="s">
        <v>130</v>
      </c>
      <c r="B75" s="51" t="str">
        <f>+IFERROR(B74/A74-1,"nm")</f>
        <v>nm</v>
      </c>
      <c r="C75" s="51">
        <f t="shared" ref="C75" si="137">+IFERROR(C74/B74-1,"nm")</f>
        <v>0.28918650793650791</v>
      </c>
      <c r="D75" s="51">
        <f t="shared" ref="D75" si="138">+IFERROR(D74/C74-1,"nm")</f>
        <v>0.12350904193920731</v>
      </c>
      <c r="E75" s="51">
        <f t="shared" ref="E75" si="139">+IFERROR(E74/D74-1,"nm")</f>
        <v>0.19726027397260282</v>
      </c>
      <c r="F75" s="51">
        <f t="shared" ref="F75" si="140">+IFERROR(F74/E74-1,"nm")</f>
        <v>0.21910755148741412</v>
      </c>
      <c r="G75" s="51">
        <f t="shared" ref="G75" si="141">+IFERROR(G74/F74-1,"nm")</f>
        <v>8.7517597372125833E-2</v>
      </c>
      <c r="H75" s="51">
        <f t="shared" ref="H75" si="142">+IFERROR(H74/G74-1,"nm")</f>
        <v>0.24012944983818763</v>
      </c>
      <c r="I75" s="51">
        <f>+IFERROR(I74/H74-1,"nm")</f>
        <v>-5.7759220598469052E-2</v>
      </c>
    </row>
    <row r="76" spans="1:9">
      <c r="A76" s="48" t="s">
        <v>138</v>
      </c>
      <c r="B76" s="51">
        <f>+Historicals!B234</f>
        <v>0</v>
      </c>
      <c r="C76" s="51">
        <f>+Historicals!C234</f>
        <v>0</v>
      </c>
      <c r="D76" s="51">
        <f>+Historicals!D234</f>
        <v>0</v>
      </c>
      <c r="E76" s="51">
        <f>+Historicals!E234</f>
        <v>0</v>
      </c>
      <c r="F76" s="51">
        <f>+Historicals!F234</f>
        <v>0</v>
      </c>
      <c r="G76" s="51">
        <f>+Historicals!G234</f>
        <v>0</v>
      </c>
      <c r="H76" s="51">
        <f>+Historicals!H234</f>
        <v>0</v>
      </c>
      <c r="I76" s="51">
        <f>+Historicals!I234</f>
        <v>0</v>
      </c>
    </row>
    <row r="77" spans="1:9">
      <c r="A77" s="48" t="s">
        <v>139</v>
      </c>
      <c r="B77" s="51" t="str">
        <f t="shared" ref="B77:H77" si="143">+IFERROR(B75-B76,"nm")</f>
        <v>nm</v>
      </c>
      <c r="C77" s="51">
        <f t="shared" si="143"/>
        <v>0.28918650793650791</v>
      </c>
      <c r="D77" s="51">
        <f t="shared" si="143"/>
        <v>0.12350904193920731</v>
      </c>
      <c r="E77" s="51">
        <f t="shared" si="143"/>
        <v>0.19726027397260282</v>
      </c>
      <c r="F77" s="51">
        <f t="shared" si="143"/>
        <v>0.21910755148741412</v>
      </c>
      <c r="G77" s="51">
        <f t="shared" si="143"/>
        <v>8.7517597372125833E-2</v>
      </c>
      <c r="H77" s="51">
        <f t="shared" si="143"/>
        <v>0.24012944983818763</v>
      </c>
      <c r="I77" s="51">
        <f>+IFERROR(I75-I76,"nm")</f>
        <v>-5.7759220598469052E-2</v>
      </c>
    </row>
    <row r="78" spans="1:9">
      <c r="A78" s="49" t="s">
        <v>115</v>
      </c>
      <c r="B78" s="3">
        <f>+Historicals!B117</f>
        <v>925</v>
      </c>
      <c r="C78" s="3">
        <f>+Historicals!C117</f>
        <v>1055</v>
      </c>
      <c r="D78" s="3">
        <f>+Historicals!D117</f>
        <v>1188</v>
      </c>
      <c r="E78" s="3">
        <f>+Historicals!E117</f>
        <v>1508</v>
      </c>
      <c r="F78" s="3">
        <f>+Historicals!F117</f>
        <v>1808</v>
      </c>
      <c r="G78" s="3">
        <f>+Historicals!G117</f>
        <v>1896</v>
      </c>
      <c r="H78" s="3">
        <f>+Historicals!H117</f>
        <v>2347</v>
      </c>
      <c r="I78" s="3">
        <f>+Historicals!I117</f>
        <v>1938</v>
      </c>
    </row>
    <row r="79" spans="1:9">
      <c r="A79" s="48" t="s">
        <v>130</v>
      </c>
      <c r="B79" s="51" t="str">
        <f>+IFERROR(B78/A78-1,"nm")</f>
        <v>nm</v>
      </c>
      <c r="C79" s="51">
        <f t="shared" ref="C79" si="144">+IFERROR(C78/B78-1,"nm")</f>
        <v>0.14054054054054044</v>
      </c>
      <c r="D79" s="51">
        <f t="shared" ref="D79" si="145">+IFERROR(D78/C78-1,"nm")</f>
        <v>0.12606635071090055</v>
      </c>
      <c r="E79" s="51">
        <f t="shared" ref="E79" si="146">+IFERROR(E78/D78-1,"nm")</f>
        <v>0.26936026936026947</v>
      </c>
      <c r="F79" s="51">
        <f t="shared" ref="F79" si="147">+IFERROR(F78/E78-1,"nm")</f>
        <v>0.19893899204244025</v>
      </c>
      <c r="G79" s="51">
        <f t="shared" ref="G79" si="148">+IFERROR(G78/F78-1,"nm")</f>
        <v>4.8672566371681381E-2</v>
      </c>
      <c r="H79" s="51">
        <f t="shared" ref="H79" si="149">+IFERROR(H78/G78-1,"nm")</f>
        <v>0.2378691983122363</v>
      </c>
      <c r="I79" s="51">
        <f>+IFERROR(I78/H78-1,"nm")</f>
        <v>-0.17426501917341286</v>
      </c>
    </row>
    <row r="80" spans="1:9">
      <c r="A80" s="48" t="s">
        <v>138</v>
      </c>
      <c r="B80" s="51">
        <f>+Historicals!B238</f>
        <v>0</v>
      </c>
      <c r="C80" s="51">
        <f>+Historicals!C238</f>
        <v>0</v>
      </c>
      <c r="D80" s="51">
        <f>+Historicals!D238</f>
        <v>0</v>
      </c>
      <c r="E80" s="51">
        <f>+Historicals!E238</f>
        <v>0</v>
      </c>
      <c r="F80" s="51">
        <f>+Historicals!F238</f>
        <v>0</v>
      </c>
      <c r="G80" s="51">
        <f>+Historicals!G238</f>
        <v>0</v>
      </c>
      <c r="H80" s="51">
        <f>+Historicals!H238</f>
        <v>0</v>
      </c>
      <c r="I80" s="51">
        <f>+Historicals!I238</f>
        <v>0</v>
      </c>
    </row>
    <row r="81" spans="1:9">
      <c r="A81" s="48" t="s">
        <v>139</v>
      </c>
      <c r="B81" s="51" t="str">
        <f t="shared" ref="B81:H81" si="150">+IFERROR(B79-B80,"nm")</f>
        <v>nm</v>
      </c>
      <c r="C81" s="51">
        <f t="shared" si="150"/>
        <v>0.14054054054054044</v>
      </c>
      <c r="D81" s="51">
        <f t="shared" si="150"/>
        <v>0.12606635071090055</v>
      </c>
      <c r="E81" s="51">
        <f t="shared" si="150"/>
        <v>0.26936026936026947</v>
      </c>
      <c r="F81" s="51">
        <f t="shared" si="150"/>
        <v>0.19893899204244025</v>
      </c>
      <c r="G81" s="51">
        <f t="shared" si="150"/>
        <v>4.8672566371681381E-2</v>
      </c>
      <c r="H81" s="51">
        <f t="shared" si="150"/>
        <v>0.2378691983122363</v>
      </c>
      <c r="I81" s="51">
        <f>+IFERROR(I79-I80,"nm")</f>
        <v>-0.17426501917341286</v>
      </c>
    </row>
    <row r="82" spans="1:9">
      <c r="A82" s="49" t="s">
        <v>116</v>
      </c>
      <c r="B82" s="3">
        <f>+Historicals!B118</f>
        <v>126</v>
      </c>
      <c r="C82" s="3">
        <f>+Historicals!C118</f>
        <v>131</v>
      </c>
      <c r="D82" s="3">
        <f>+Historicals!D118</f>
        <v>129</v>
      </c>
      <c r="E82" s="3">
        <f>+Historicals!E118</f>
        <v>130</v>
      </c>
      <c r="F82" s="3">
        <f>+Historicals!F118</f>
        <v>138</v>
      </c>
      <c r="G82" s="3">
        <f>+Historicals!G118</f>
        <v>148</v>
      </c>
      <c r="H82" s="3">
        <f>+Historicals!H118</f>
        <v>195</v>
      </c>
      <c r="I82" s="3">
        <f>+Historicals!I118</f>
        <v>193</v>
      </c>
    </row>
    <row r="83" spans="1:9">
      <c r="A83" s="48" t="s">
        <v>130</v>
      </c>
      <c r="B83" s="51" t="str">
        <f>+IFERROR(B82/A82-1,"nm")</f>
        <v>nm</v>
      </c>
      <c r="C83" s="51">
        <f t="shared" ref="C83" si="151">+IFERROR(C82/B82-1,"nm")</f>
        <v>3.9682539682539764E-2</v>
      </c>
      <c r="D83" s="51">
        <f t="shared" ref="D83" si="152">+IFERROR(D82/C82-1,"nm")</f>
        <v>-1.5267175572519109E-2</v>
      </c>
      <c r="E83" s="51">
        <f t="shared" ref="E83" si="153">+IFERROR(E82/D82-1,"nm")</f>
        <v>7.7519379844961378E-3</v>
      </c>
      <c r="F83" s="51">
        <f t="shared" ref="F83" si="154">+IFERROR(F82/E82-1,"nm")</f>
        <v>6.1538461538461542E-2</v>
      </c>
      <c r="G83" s="51">
        <f t="shared" ref="G83" si="155">+IFERROR(G82/F82-1,"nm")</f>
        <v>7.2463768115942129E-2</v>
      </c>
      <c r="H83" s="51">
        <f t="shared" ref="H83" si="156">+IFERROR(H82/G82-1,"nm")</f>
        <v>0.31756756756756754</v>
      </c>
      <c r="I83" s="51">
        <f>+IFERROR(I82/H82-1,"nm")</f>
        <v>-1.025641025641022E-2</v>
      </c>
    </row>
    <row r="84" spans="1:9">
      <c r="A84" s="48" t="s">
        <v>138</v>
      </c>
      <c r="B84" s="51">
        <f>+Historicals!B236</f>
        <v>0</v>
      </c>
      <c r="C84" s="51">
        <f>+Historicals!C236</f>
        <v>0</v>
      </c>
      <c r="D84" s="51">
        <f>+Historicals!D236</f>
        <v>0</v>
      </c>
      <c r="E84" s="51">
        <f>+Historicals!E236</f>
        <v>0</v>
      </c>
      <c r="F84" s="51">
        <f>+Historicals!F236</f>
        <v>0</v>
      </c>
      <c r="G84" s="51">
        <f>+Historicals!G236</f>
        <v>0</v>
      </c>
      <c r="H84" s="51">
        <f>+Historicals!H236</f>
        <v>0</v>
      </c>
      <c r="I84" s="51">
        <f>+Historicals!I236</f>
        <v>0</v>
      </c>
    </row>
    <row r="85" spans="1:9">
      <c r="A85" s="48" t="s">
        <v>139</v>
      </c>
      <c r="B85" s="51" t="str">
        <f t="shared" ref="B85:H85" si="157">+IFERROR(B83-B84,"nm")</f>
        <v>nm</v>
      </c>
      <c r="C85" s="51">
        <f t="shared" si="157"/>
        <v>3.9682539682539764E-2</v>
      </c>
      <c r="D85" s="51">
        <f t="shared" si="157"/>
        <v>-1.5267175572519109E-2</v>
      </c>
      <c r="E85" s="51">
        <f t="shared" si="157"/>
        <v>7.7519379844961378E-3</v>
      </c>
      <c r="F85" s="51">
        <f t="shared" si="157"/>
        <v>6.1538461538461542E-2</v>
      </c>
      <c r="G85" s="51">
        <f t="shared" si="157"/>
        <v>7.2463768115942129E-2</v>
      </c>
      <c r="H85" s="51">
        <f t="shared" si="157"/>
        <v>0.31756756756756754</v>
      </c>
      <c r="I85" s="51">
        <f>+IFERROR(I83-I84,"nm")</f>
        <v>-1.025641025641022E-2</v>
      </c>
    </row>
    <row r="86" spans="1:9">
      <c r="A86" s="9" t="s">
        <v>131</v>
      </c>
      <c r="B86" s="52">
        <f t="shared" ref="B86:H86" si="158">+B92+B89</f>
        <v>1039</v>
      </c>
      <c r="C86" s="52">
        <f t="shared" si="158"/>
        <v>1420</v>
      </c>
      <c r="D86" s="52">
        <f t="shared" si="158"/>
        <v>1561</v>
      </c>
      <c r="E86" s="52">
        <f t="shared" si="158"/>
        <v>1863</v>
      </c>
      <c r="F86" s="52">
        <f t="shared" si="158"/>
        <v>2426</v>
      </c>
      <c r="G86" s="52">
        <f t="shared" si="158"/>
        <v>2534</v>
      </c>
      <c r="H86" s="52">
        <f t="shared" si="158"/>
        <v>3289</v>
      </c>
      <c r="I86" s="52">
        <f>+I92+I89</f>
        <v>2406</v>
      </c>
    </row>
    <row r="87" spans="1:9">
      <c r="A87" s="50" t="s">
        <v>130</v>
      </c>
      <c r="B87" s="51" t="str">
        <f>+IFERROR(B86/A86-1,"nm")</f>
        <v>nm</v>
      </c>
      <c r="C87" s="51">
        <f t="shared" ref="C87" si="159">+IFERROR(C86/B86-1,"nm")</f>
        <v>0.36669874879692022</v>
      </c>
      <c r="D87" s="51">
        <f t="shared" ref="D87" si="160">+IFERROR(D86/C86-1,"nm")</f>
        <v>9.9295774647887303E-2</v>
      </c>
      <c r="E87" s="51">
        <f t="shared" ref="E87" si="161">+IFERROR(E86/D86-1,"nm")</f>
        <v>0.19346572709801402</v>
      </c>
      <c r="F87" s="51">
        <f t="shared" ref="F87" si="162">+IFERROR(F86/E86-1,"nm")</f>
        <v>0.3022007514761138</v>
      </c>
      <c r="G87" s="51">
        <f t="shared" ref="G87" si="163">+IFERROR(G86/F86-1,"nm")</f>
        <v>4.4517724649629109E-2</v>
      </c>
      <c r="H87" s="51">
        <f t="shared" ref="H87" si="164">+IFERROR(H86/G86-1,"nm")</f>
        <v>0.29794790844514596</v>
      </c>
      <c r="I87" s="51">
        <f>+IFERROR(I86/H86-1,"nm")</f>
        <v>-0.26847065977500761</v>
      </c>
    </row>
    <row r="88" spans="1:9">
      <c r="A88" s="50" t="s">
        <v>132</v>
      </c>
      <c r="B88" s="51">
        <f t="shared" ref="B88:H88" si="165">+IFERROR(B86/B$18,"nm")</f>
        <v>7.5618631732168845E-2</v>
      </c>
      <c r="C88" s="51">
        <f t="shared" si="165"/>
        <v>9.6179897046870771E-2</v>
      </c>
      <c r="D88" s="51">
        <f t="shared" si="165"/>
        <v>0.10258937960042061</v>
      </c>
      <c r="E88" s="51">
        <f t="shared" si="165"/>
        <v>0.12541231908448333</v>
      </c>
      <c r="F88" s="51">
        <f t="shared" si="165"/>
        <v>0.15255942648723431</v>
      </c>
      <c r="G88" s="51">
        <f t="shared" si="165"/>
        <v>0.17495167080916874</v>
      </c>
      <c r="H88" s="51">
        <f t="shared" si="165"/>
        <v>0.19145468304325047</v>
      </c>
      <c r="I88" s="51">
        <f>+IFERROR(I86/I$18,"nm")</f>
        <v>0.13109573366752031</v>
      </c>
    </row>
    <row r="89" spans="1:9">
      <c r="A89" s="9" t="s">
        <v>133</v>
      </c>
      <c r="B89" s="9">
        <f>+Historicals!B169</f>
        <v>46</v>
      </c>
      <c r="C89" s="9">
        <f>+Historicals!C169</f>
        <v>48</v>
      </c>
      <c r="D89" s="9">
        <f>+Historicals!D169</f>
        <v>54</v>
      </c>
      <c r="E89" s="9">
        <f>+Historicals!E169</f>
        <v>56</v>
      </c>
      <c r="F89" s="9">
        <f>+Historicals!F169</f>
        <v>50</v>
      </c>
      <c r="G89" s="9">
        <f>+Historicals!G169</f>
        <v>44</v>
      </c>
      <c r="H89" s="9">
        <f>+Historicals!H169</f>
        <v>46</v>
      </c>
      <c r="I89" s="9">
        <f>+Historicals!I169</f>
        <v>41</v>
      </c>
    </row>
    <row r="90" spans="1:9">
      <c r="A90" s="50" t="s">
        <v>130</v>
      </c>
      <c r="B90" s="51" t="str">
        <f>+IFERROR(B89/A89-1,"nm")</f>
        <v>nm</v>
      </c>
      <c r="C90" s="51">
        <f t="shared" ref="C90" si="166">+IFERROR(C89/B89-1,"nm")</f>
        <v>4.3478260869565188E-2</v>
      </c>
      <c r="D90" s="51">
        <f t="shared" ref="D90" si="167">+IFERROR(D89/C89-1,"nm")</f>
        <v>0.125</v>
      </c>
      <c r="E90" s="51">
        <f t="shared" ref="E90" si="168">+IFERROR(E89/D89-1,"nm")</f>
        <v>3.7037037037036979E-2</v>
      </c>
      <c r="F90" s="51">
        <f t="shared" ref="F90" si="169">+IFERROR(F89/E89-1,"nm")</f>
        <v>-0.1071428571428571</v>
      </c>
      <c r="G90" s="51">
        <f t="shared" ref="G90" si="170">+IFERROR(G89/F89-1,"nm")</f>
        <v>-0.12</v>
      </c>
      <c r="H90" s="51">
        <f t="shared" ref="H90" si="171">+IFERROR(H89/G89-1,"nm")</f>
        <v>4.5454545454545414E-2</v>
      </c>
      <c r="I90" s="51">
        <f>+IFERROR(I89/H89-1,"nm")</f>
        <v>-0.10869565217391308</v>
      </c>
    </row>
    <row r="91" spans="1:9">
      <c r="A91" s="50" t="s">
        <v>134</v>
      </c>
      <c r="B91" s="51">
        <f t="shared" ref="B91:H91" si="172">+IFERROR(B89/B$18,"nm")</f>
        <v>3.3478893740902477E-3</v>
      </c>
      <c r="C91" s="51">
        <f t="shared" si="172"/>
        <v>3.251151449471688E-3</v>
      </c>
      <c r="D91" s="51">
        <f t="shared" si="172"/>
        <v>3.5488958990536278E-3</v>
      </c>
      <c r="E91" s="51">
        <f t="shared" si="172"/>
        <v>3.7697744867048132E-3</v>
      </c>
      <c r="F91" s="51">
        <f t="shared" si="172"/>
        <v>3.1442585838259338E-3</v>
      </c>
      <c r="G91" s="51">
        <f t="shared" si="172"/>
        <v>3.0378348522507597E-3</v>
      </c>
      <c r="H91" s="51">
        <f t="shared" si="172"/>
        <v>2.6776878747307759E-3</v>
      </c>
      <c r="I91" s="51">
        <f>+IFERROR(I89/I$18,"nm")</f>
        <v>2.2339671988230807E-3</v>
      </c>
    </row>
    <row r="92" spans="1:9">
      <c r="A92" s="9" t="s">
        <v>135</v>
      </c>
      <c r="B92" s="9">
        <f>+Historicals!B136</f>
        <v>993</v>
      </c>
      <c r="C92" s="9">
        <f>+Historicals!C136</f>
        <v>1372</v>
      </c>
      <c r="D92" s="9">
        <f>+Historicals!D136</f>
        <v>1507</v>
      </c>
      <c r="E92" s="9">
        <f>+Historicals!E136</f>
        <v>1807</v>
      </c>
      <c r="F92" s="9">
        <f>+Historicals!F136</f>
        <v>2376</v>
      </c>
      <c r="G92" s="9">
        <f>+Historicals!G136</f>
        <v>2490</v>
      </c>
      <c r="H92" s="9">
        <f>+Historicals!H136</f>
        <v>3243</v>
      </c>
      <c r="I92" s="9">
        <f>+Historicals!I136</f>
        <v>2365</v>
      </c>
    </row>
    <row r="93" spans="1:9">
      <c r="A93" s="50" t="s">
        <v>130</v>
      </c>
      <c r="B93" s="51" t="str">
        <f>+IFERROR(B92/A92-1,"nm")</f>
        <v>nm</v>
      </c>
      <c r="C93" s="51">
        <f t="shared" ref="C93" si="173">+IFERROR(C92/B92-1,"nm")</f>
        <v>0.38167170191339372</v>
      </c>
      <c r="D93" s="51">
        <f t="shared" ref="D93" si="174">+IFERROR(D92/C92-1,"nm")</f>
        <v>9.8396501457725938E-2</v>
      </c>
      <c r="E93" s="51">
        <f t="shared" ref="E93" si="175">+IFERROR(E92/D92-1,"nm")</f>
        <v>0.19907100199071004</v>
      </c>
      <c r="F93" s="51">
        <f t="shared" ref="F93" si="176">+IFERROR(F92/E92-1,"nm")</f>
        <v>0.31488655229662421</v>
      </c>
      <c r="G93" s="51">
        <f t="shared" ref="G93" si="177">+IFERROR(G92/F92-1,"nm")</f>
        <v>4.7979797979798011E-2</v>
      </c>
      <c r="H93" s="51">
        <f t="shared" ref="H93" si="178">+IFERROR(H92/G92-1,"nm")</f>
        <v>0.30240963855421676</v>
      </c>
      <c r="I93" s="51">
        <f>+IFERROR(I92/H92-1,"nm")</f>
        <v>-0.27073697193956214</v>
      </c>
    </row>
    <row r="94" spans="1:9">
      <c r="A94" s="50" t="s">
        <v>132</v>
      </c>
      <c r="B94" s="51">
        <f t="shared" ref="B94:H94" si="179">+IFERROR(B92/B$18,"nm")</f>
        <v>7.2270742358078607E-2</v>
      </c>
      <c r="C94" s="51">
        <f t="shared" si="179"/>
        <v>9.2928745597399082E-2</v>
      </c>
      <c r="D94" s="51">
        <f t="shared" si="179"/>
        <v>9.9040483701366977E-2</v>
      </c>
      <c r="E94" s="51">
        <f t="shared" si="179"/>
        <v>0.12164254459777853</v>
      </c>
      <c r="F94" s="51">
        <f t="shared" si="179"/>
        <v>0.14941516790340836</v>
      </c>
      <c r="G94" s="51">
        <f t="shared" si="179"/>
        <v>0.17191383595691798</v>
      </c>
      <c r="H94" s="51">
        <f t="shared" si="179"/>
        <v>0.1887769951685197</v>
      </c>
      <c r="I94" s="51">
        <f>+IFERROR(I92/I$18,"nm")</f>
        <v>0.12886176646869721</v>
      </c>
    </row>
    <row r="95" spans="1:9">
      <c r="A95" s="9" t="s">
        <v>136</v>
      </c>
      <c r="B95" s="9">
        <f>+Historicals!B158</f>
        <v>69</v>
      </c>
      <c r="C95" s="9">
        <f>+Historicals!C158</f>
        <v>44</v>
      </c>
      <c r="D95" s="9">
        <f>+Historicals!D158</f>
        <v>51</v>
      </c>
      <c r="E95" s="9">
        <f>+Historicals!E158</f>
        <v>76</v>
      </c>
      <c r="F95" s="9">
        <f>+Historicals!F158</f>
        <v>49</v>
      </c>
      <c r="G95" s="9">
        <f>+Historicals!G158</f>
        <v>28</v>
      </c>
      <c r="H95" s="9">
        <f>+Historicals!H158</f>
        <v>94</v>
      </c>
      <c r="I95" s="9">
        <f>+Historicals!I158</f>
        <v>78</v>
      </c>
    </row>
    <row r="96" spans="1:9">
      <c r="A96" s="50" t="s">
        <v>130</v>
      </c>
      <c r="B96" s="51" t="str">
        <f>+IFERROR(B95/A95-1,"nm")</f>
        <v>nm</v>
      </c>
      <c r="C96" s="51">
        <f t="shared" ref="C96" si="180">+IFERROR(C95/B95-1,"nm")</f>
        <v>-0.3623188405797102</v>
      </c>
      <c r="D96" s="51">
        <f t="shared" ref="D96" si="181">+IFERROR(D95/C95-1,"nm")</f>
        <v>0.15909090909090917</v>
      </c>
      <c r="E96" s="51">
        <f t="shared" ref="E96" si="182">+IFERROR(E95/D95-1,"nm")</f>
        <v>0.49019607843137258</v>
      </c>
      <c r="F96" s="51">
        <f t="shared" ref="F96" si="183">+IFERROR(F95/E95-1,"nm")</f>
        <v>-0.35526315789473684</v>
      </c>
      <c r="G96" s="51">
        <f t="shared" ref="G96" si="184">+IFERROR(G95/F95-1,"nm")</f>
        <v>-0.4285714285714286</v>
      </c>
      <c r="H96" s="51">
        <f t="shared" ref="H96" si="185">+IFERROR(H95/G95-1,"nm")</f>
        <v>2.3571428571428572</v>
      </c>
      <c r="I96" s="51">
        <f>+IFERROR(I95/H95-1,"nm")</f>
        <v>-0.17021276595744683</v>
      </c>
    </row>
    <row r="97" spans="1:9">
      <c r="A97" s="50" t="s">
        <v>134</v>
      </c>
      <c r="B97" s="51">
        <f t="shared" ref="B97:H97" si="186">+IFERROR(B95/B$18,"nm")</f>
        <v>5.0218340611353713E-3</v>
      </c>
      <c r="C97" s="51">
        <f t="shared" si="186"/>
        <v>2.980222162015714E-3</v>
      </c>
      <c r="D97" s="51">
        <f t="shared" si="186"/>
        <v>3.3517350157728706E-3</v>
      </c>
      <c r="E97" s="51">
        <f t="shared" si="186"/>
        <v>5.1161225176708175E-3</v>
      </c>
      <c r="F97" s="51">
        <f t="shared" si="186"/>
        <v>3.081373412149415E-3</v>
      </c>
      <c r="G97" s="51">
        <f t="shared" si="186"/>
        <v>1.9331676332504833E-3</v>
      </c>
      <c r="H97" s="51">
        <f t="shared" si="186"/>
        <v>5.4717969614063678E-3</v>
      </c>
      <c r="I97" s="51">
        <f>+IFERROR(I95/I$18,"nm")</f>
        <v>4.2499863782487881E-3</v>
      </c>
    </row>
    <row r="98" spans="1:9" s="81" customFormat="1">
      <c r="A98" s="82" t="s">
        <v>107</v>
      </c>
    </row>
    <row r="99" spans="1:9">
      <c r="A99" s="9" t="s">
        <v>137</v>
      </c>
      <c r="B99" s="9">
        <f>+Historicals!B119</f>
        <v>4653</v>
      </c>
      <c r="C99" s="9">
        <f>+Historicals!C119</f>
        <v>4317</v>
      </c>
      <c r="D99" s="9">
        <f>+Historicals!D119</f>
        <v>4737</v>
      </c>
      <c r="E99" s="9">
        <f>+Historicals!E119</f>
        <v>5166</v>
      </c>
      <c r="F99" s="9">
        <f>+Historicals!F119</f>
        <v>5254</v>
      </c>
      <c r="G99" s="9">
        <f>+Historicals!G119</f>
        <v>5028</v>
      </c>
      <c r="H99" s="9">
        <f>+Historicals!H119</f>
        <v>5343</v>
      </c>
      <c r="I99" s="9">
        <f>+Historicals!I119</f>
        <v>5955</v>
      </c>
    </row>
    <row r="100" spans="1:9">
      <c r="A100" s="48" t="s">
        <v>130</v>
      </c>
      <c r="B100" s="51" t="str">
        <f>+IFERROR(B99/A99-1,"nm")</f>
        <v>nm</v>
      </c>
      <c r="C100" s="51">
        <f t="shared" ref="C100" si="187">+IFERROR(C99/B99-1,"nm")</f>
        <v>-7.2211476466795599E-2</v>
      </c>
      <c r="D100" s="51">
        <f t="shared" ref="D100" si="188">+IFERROR(D99/C99-1,"nm")</f>
        <v>9.7289784572619942E-2</v>
      </c>
      <c r="E100" s="51">
        <f t="shared" ref="E100" si="189">+IFERROR(E99/D99-1,"nm")</f>
        <v>9.0563647878403986E-2</v>
      </c>
      <c r="F100" s="51">
        <f t="shared" ref="F100" si="190">+IFERROR(F99/E99-1,"nm")</f>
        <v>1.7034456058846237E-2</v>
      </c>
      <c r="G100" s="51">
        <f t="shared" ref="G100" si="191">+IFERROR(G99/F99-1,"nm")</f>
        <v>-4.3014845831747195E-2</v>
      </c>
      <c r="H100" s="51">
        <f t="shared" ref="H100" si="192">+IFERROR(H99/G99-1,"nm")</f>
        <v>6.2649164677804237E-2</v>
      </c>
      <c r="I100" s="51">
        <f>+IFERROR(I99/H99-1,"nm")</f>
        <v>0.11454239191465465</v>
      </c>
    </row>
    <row r="101" spans="1:9">
      <c r="A101" s="49" t="s">
        <v>114</v>
      </c>
      <c r="B101" s="3">
        <f>+Historicals!B120</f>
        <v>3093</v>
      </c>
      <c r="C101" s="3">
        <f>+Historicals!C120</f>
        <v>2930</v>
      </c>
      <c r="D101" s="3">
        <f>+Historicals!D120</f>
        <v>3285</v>
      </c>
      <c r="E101" s="3">
        <f>+Historicals!E120</f>
        <v>3575</v>
      </c>
      <c r="F101" s="3">
        <f>+Historicals!F120</f>
        <v>3622</v>
      </c>
      <c r="G101" s="3">
        <f>+Historicals!G120</f>
        <v>3449</v>
      </c>
      <c r="H101" s="3">
        <f>+Historicals!H120</f>
        <v>3659</v>
      </c>
      <c r="I101" s="3">
        <f>+Historicals!I120</f>
        <v>4111</v>
      </c>
    </row>
    <row r="102" spans="1:9">
      <c r="A102" s="48" t="s">
        <v>130</v>
      </c>
      <c r="B102" s="51" t="str">
        <f>+IFERROR(B101/A101-1,"nm")</f>
        <v>nm</v>
      </c>
      <c r="C102" s="51">
        <f t="shared" ref="C102" si="193">+IFERROR(C101/B101-1,"nm")</f>
        <v>-5.269964435822827E-2</v>
      </c>
      <c r="D102" s="51">
        <f t="shared" ref="D102" si="194">+IFERROR(D101/C101-1,"nm")</f>
        <v>0.12116040955631391</v>
      </c>
      <c r="E102" s="51">
        <f t="shared" ref="E102" si="195">+IFERROR(E101/D101-1,"nm")</f>
        <v>8.8280060882800715E-2</v>
      </c>
      <c r="F102" s="51">
        <f t="shared" ref="F102" si="196">+IFERROR(F101/E101-1,"nm")</f>
        <v>1.3146853146853044E-2</v>
      </c>
      <c r="G102" s="51">
        <f t="shared" ref="G102" si="197">+IFERROR(G101/F101-1,"nm")</f>
        <v>-4.7763666482606326E-2</v>
      </c>
      <c r="H102" s="51">
        <f t="shared" ref="H102" si="198">+IFERROR(H101/G101-1,"nm")</f>
        <v>6.0887213685126174E-2</v>
      </c>
      <c r="I102" s="51">
        <f>+IFERROR(I101/H101-1,"nm")</f>
        <v>0.12353101940420874</v>
      </c>
    </row>
    <row r="103" spans="1:9">
      <c r="A103" s="48" t="s">
        <v>138</v>
      </c>
      <c r="B103" s="51">
        <f>+Historicals!B261</f>
        <v>0</v>
      </c>
      <c r="C103" s="51">
        <f>+Historicals!C261</f>
        <v>0</v>
      </c>
      <c r="D103" s="51">
        <f>+Historicals!D261</f>
        <v>0</v>
      </c>
      <c r="E103" s="51">
        <f>+Historicals!E261</f>
        <v>0</v>
      </c>
      <c r="F103" s="51">
        <f>+Historicals!F261</f>
        <v>0</v>
      </c>
      <c r="G103" s="51">
        <f>+Historicals!G261</f>
        <v>0</v>
      </c>
      <c r="H103" s="51">
        <f>+Historicals!H261</f>
        <v>0</v>
      </c>
      <c r="I103" s="51">
        <f>+Historicals!I261</f>
        <v>0</v>
      </c>
    </row>
    <row r="104" spans="1:9">
      <c r="A104" s="48" t="s">
        <v>139</v>
      </c>
      <c r="B104" s="51" t="str">
        <f t="shared" ref="B104:H104" si="199">+IFERROR(B102-B103,"nm")</f>
        <v>nm</v>
      </c>
      <c r="C104" s="51">
        <f t="shared" si="199"/>
        <v>-5.269964435822827E-2</v>
      </c>
      <c r="D104" s="51">
        <f t="shared" si="199"/>
        <v>0.12116040955631391</v>
      </c>
      <c r="E104" s="51">
        <f t="shared" si="199"/>
        <v>8.8280060882800715E-2</v>
      </c>
      <c r="F104" s="51">
        <f t="shared" si="199"/>
        <v>1.3146853146853044E-2</v>
      </c>
      <c r="G104" s="51">
        <f t="shared" si="199"/>
        <v>-4.7763666482606326E-2</v>
      </c>
      <c r="H104" s="51">
        <f t="shared" si="199"/>
        <v>6.0887213685126174E-2</v>
      </c>
      <c r="I104" s="51">
        <f>+IFERROR(I102-I103,"nm")</f>
        <v>0.12353101940420874</v>
      </c>
    </row>
    <row r="105" spans="1:9">
      <c r="A105" s="49" t="s">
        <v>115</v>
      </c>
      <c r="B105" s="3">
        <f>+Historicals!B121</f>
        <v>1251</v>
      </c>
      <c r="C105" s="3">
        <f>+Historicals!C121</f>
        <v>1117</v>
      </c>
      <c r="D105" s="3">
        <f>+Historicals!D121</f>
        <v>1185</v>
      </c>
      <c r="E105" s="3">
        <f>+Historicals!E121</f>
        <v>1347</v>
      </c>
      <c r="F105" s="3">
        <f>+Historicals!F121</f>
        <v>1395</v>
      </c>
      <c r="G105" s="3">
        <f>+Historicals!G121</f>
        <v>1365</v>
      </c>
      <c r="H105" s="3">
        <f>+Historicals!H121</f>
        <v>1494</v>
      </c>
      <c r="I105" s="3">
        <f>+Historicals!I121</f>
        <v>1610</v>
      </c>
    </row>
    <row r="106" spans="1:9">
      <c r="A106" s="48" t="s">
        <v>130</v>
      </c>
      <c r="B106" s="51" t="str">
        <f>+IFERROR(B105/A105-1,"nm")</f>
        <v>nm</v>
      </c>
      <c r="C106" s="51">
        <f t="shared" ref="C106" si="200">+IFERROR(C105/B105-1,"nm")</f>
        <v>-0.10711430855315751</v>
      </c>
      <c r="D106" s="51">
        <f t="shared" ref="D106" si="201">+IFERROR(D105/C105-1,"nm")</f>
        <v>6.0877350044762801E-2</v>
      </c>
      <c r="E106" s="51">
        <f t="shared" ref="E106" si="202">+IFERROR(E105/D105-1,"nm")</f>
        <v>0.13670886075949373</v>
      </c>
      <c r="F106" s="51">
        <f t="shared" ref="F106" si="203">+IFERROR(F105/E105-1,"nm")</f>
        <v>3.563474387527843E-2</v>
      </c>
      <c r="G106" s="51">
        <f t="shared" ref="G106" si="204">+IFERROR(G105/F105-1,"nm")</f>
        <v>-2.1505376344086002E-2</v>
      </c>
      <c r="H106" s="51">
        <f t="shared" ref="H106" si="205">+IFERROR(H105/G105-1,"nm")</f>
        <v>9.4505494505494614E-2</v>
      </c>
      <c r="I106" s="51">
        <f>+IFERROR(I105/H105-1,"nm")</f>
        <v>7.7643908969210251E-2</v>
      </c>
    </row>
    <row r="107" spans="1:9">
      <c r="A107" s="48" t="s">
        <v>138</v>
      </c>
      <c r="B107" s="51">
        <f>+Historicals!B265</f>
        <v>0</v>
      </c>
      <c r="C107" s="51">
        <f>+Historicals!C265</f>
        <v>0</v>
      </c>
      <c r="D107" s="51">
        <f>+Historicals!D265</f>
        <v>0</v>
      </c>
      <c r="E107" s="51">
        <f>+Historicals!E265</f>
        <v>0</v>
      </c>
      <c r="F107" s="51">
        <f>+Historicals!F265</f>
        <v>0</v>
      </c>
      <c r="G107" s="51">
        <f>+Historicals!G265</f>
        <v>0</v>
      </c>
      <c r="H107" s="51">
        <f>+Historicals!H265</f>
        <v>0</v>
      </c>
      <c r="I107" s="51">
        <f>+Historicals!I265</f>
        <v>0</v>
      </c>
    </row>
    <row r="108" spans="1:9">
      <c r="A108" s="48" t="s">
        <v>139</v>
      </c>
      <c r="B108" s="51" t="str">
        <f t="shared" ref="B108:H108" si="206">+IFERROR(B106-B107,"nm")</f>
        <v>nm</v>
      </c>
      <c r="C108" s="51">
        <f t="shared" si="206"/>
        <v>-0.10711430855315751</v>
      </c>
      <c r="D108" s="51">
        <f t="shared" si="206"/>
        <v>6.0877350044762801E-2</v>
      </c>
      <c r="E108" s="51">
        <f t="shared" si="206"/>
        <v>0.13670886075949373</v>
      </c>
      <c r="F108" s="51">
        <f t="shared" si="206"/>
        <v>3.563474387527843E-2</v>
      </c>
      <c r="G108" s="51">
        <f t="shared" si="206"/>
        <v>-2.1505376344086002E-2</v>
      </c>
      <c r="H108" s="51">
        <f t="shared" si="206"/>
        <v>9.4505494505494614E-2</v>
      </c>
      <c r="I108" s="51">
        <f>+IFERROR(I106-I107,"nm")</f>
        <v>7.7643908969210251E-2</v>
      </c>
    </row>
    <row r="109" spans="1:9">
      <c r="A109" s="49" t="s">
        <v>116</v>
      </c>
      <c r="B109" s="3">
        <f>+Historicals!B122</f>
        <v>309</v>
      </c>
      <c r="C109" s="3">
        <f>+Historicals!C123</f>
        <v>73</v>
      </c>
      <c r="D109" s="3">
        <f>+Historicals!D123</f>
        <v>73</v>
      </c>
      <c r="E109" s="3">
        <f>+Historicals!E123</f>
        <v>88</v>
      </c>
      <c r="F109" s="3">
        <f>+Historicals!F123</f>
        <v>42</v>
      </c>
      <c r="G109" s="3">
        <f>+Historicals!G123</f>
        <v>30</v>
      </c>
      <c r="H109" s="3">
        <f>+Historicals!H123</f>
        <v>25</v>
      </c>
      <c r="I109" s="3">
        <f>+Historicals!I123</f>
        <v>102</v>
      </c>
    </row>
    <row r="110" spans="1:9">
      <c r="A110" s="48" t="s">
        <v>130</v>
      </c>
      <c r="B110" s="51" t="str">
        <f>+IFERROR(B109/A109-1,"nm")</f>
        <v>nm</v>
      </c>
      <c r="C110" s="51">
        <f t="shared" ref="C110" si="207">+IFERROR(C109/B109-1,"nm")</f>
        <v>-0.7637540453074434</v>
      </c>
      <c r="D110" s="51">
        <f t="shared" ref="D110" si="208">+IFERROR(D109/C109-1,"nm")</f>
        <v>0</v>
      </c>
      <c r="E110" s="51">
        <f t="shared" ref="E110" si="209">+IFERROR(E109/D109-1,"nm")</f>
        <v>0.20547945205479445</v>
      </c>
      <c r="F110" s="51">
        <f t="shared" ref="F110" si="210">+IFERROR(F109/E109-1,"nm")</f>
        <v>-0.52272727272727271</v>
      </c>
      <c r="G110" s="51">
        <f t="shared" ref="G110" si="211">+IFERROR(G109/F109-1,"nm")</f>
        <v>-0.2857142857142857</v>
      </c>
      <c r="H110" s="51">
        <f t="shared" ref="H110" si="212">+IFERROR(H109/G109-1,"nm")</f>
        <v>-0.16666666666666663</v>
      </c>
      <c r="I110" s="51">
        <f>+IFERROR(I109/H109-1,"nm")</f>
        <v>3.08</v>
      </c>
    </row>
    <row r="111" spans="1:9">
      <c r="A111" s="48" t="s">
        <v>138</v>
      </c>
      <c r="B111" s="51">
        <f>+Historicals!B263</f>
        <v>0</v>
      </c>
      <c r="C111" s="51">
        <f>+Historicals!C263</f>
        <v>0</v>
      </c>
      <c r="D111" s="51">
        <f>+Historicals!D263</f>
        <v>0</v>
      </c>
      <c r="E111" s="51">
        <f>+Historicals!E263</f>
        <v>0</v>
      </c>
      <c r="F111" s="51">
        <f>+Historicals!F263</f>
        <v>0</v>
      </c>
      <c r="G111" s="51">
        <f>+Historicals!G263</f>
        <v>0</v>
      </c>
      <c r="H111" s="51">
        <f>+Historicals!H263</f>
        <v>0</v>
      </c>
      <c r="I111" s="51">
        <f>+Historicals!I263</f>
        <v>0</v>
      </c>
    </row>
    <row r="112" spans="1:9">
      <c r="A112" s="48" t="s">
        <v>139</v>
      </c>
      <c r="B112" s="51" t="str">
        <f t="shared" ref="B112:H112" si="213">+IFERROR(B110-B111,"nm")</f>
        <v>nm</v>
      </c>
      <c r="C112" s="51">
        <f t="shared" si="213"/>
        <v>-0.7637540453074434</v>
      </c>
      <c r="D112" s="51">
        <f t="shared" si="213"/>
        <v>0</v>
      </c>
      <c r="E112" s="51">
        <f t="shared" si="213"/>
        <v>0.20547945205479445</v>
      </c>
      <c r="F112" s="51">
        <f t="shared" si="213"/>
        <v>-0.52272727272727271</v>
      </c>
      <c r="G112" s="51">
        <f t="shared" si="213"/>
        <v>-0.2857142857142857</v>
      </c>
      <c r="H112" s="51">
        <f t="shared" si="213"/>
        <v>-0.16666666666666663</v>
      </c>
      <c r="I112" s="51">
        <f>+IFERROR(I110-I111,"nm")</f>
        <v>3.08</v>
      </c>
    </row>
    <row r="113" spans="1:10">
      <c r="A113" s="9" t="s">
        <v>131</v>
      </c>
      <c r="B113" s="52">
        <f t="shared" ref="B113:H113" si="214">+B119+B116</f>
        <v>967</v>
      </c>
      <c r="C113" s="52">
        <f t="shared" si="214"/>
        <v>1044</v>
      </c>
      <c r="D113" s="52">
        <f t="shared" si="214"/>
        <v>1034</v>
      </c>
      <c r="E113" s="52">
        <f t="shared" si="214"/>
        <v>1244</v>
      </c>
      <c r="F113" s="52">
        <f t="shared" si="214"/>
        <v>1376</v>
      </c>
      <c r="G113" s="52">
        <f t="shared" si="214"/>
        <v>1230</v>
      </c>
      <c r="H113" s="52">
        <f t="shared" si="214"/>
        <v>1573</v>
      </c>
      <c r="I113" s="52">
        <f>+I119+I116</f>
        <v>1938</v>
      </c>
    </row>
    <row r="114" spans="1:10">
      <c r="A114" s="50" t="s">
        <v>130</v>
      </c>
      <c r="B114" s="51" t="str">
        <f>+IFERROR(B113/A113-1,"nm")</f>
        <v>nm</v>
      </c>
      <c r="C114" s="51">
        <f t="shared" ref="C114" si="215">+IFERROR(C113/B113-1,"nm")</f>
        <v>7.962771458117901E-2</v>
      </c>
      <c r="D114" s="51">
        <f t="shared" ref="D114" si="216">+IFERROR(D113/C113-1,"nm")</f>
        <v>-9.5785440613026518E-3</v>
      </c>
      <c r="E114" s="51">
        <f t="shared" ref="E114" si="217">+IFERROR(E113/D113-1,"nm")</f>
        <v>0.20309477756286265</v>
      </c>
      <c r="F114" s="51">
        <f t="shared" ref="F114" si="218">+IFERROR(F113/E113-1,"nm")</f>
        <v>0.10610932475884249</v>
      </c>
      <c r="G114" s="51">
        <f t="shared" ref="G114" si="219">+IFERROR(G113/F113-1,"nm")</f>
        <v>-0.10610465116279066</v>
      </c>
      <c r="H114" s="51">
        <f t="shared" ref="H114" si="220">+IFERROR(H113/G113-1,"nm")</f>
        <v>0.27886178861788613</v>
      </c>
      <c r="I114" s="51">
        <f>+IFERROR(I113/H113-1,"nm")</f>
        <v>0.23204068658614108</v>
      </c>
    </row>
    <row r="115" spans="1:10">
      <c r="A115" s="50" t="s">
        <v>132</v>
      </c>
      <c r="B115" s="51">
        <f t="shared" ref="B115:H115" si="221">+IFERROR(B113/B$18,"nm")</f>
        <v>7.0378457059679767E-2</v>
      </c>
      <c r="C115" s="51">
        <f t="shared" si="221"/>
        <v>7.0712544026009211E-2</v>
      </c>
      <c r="D115" s="51">
        <f t="shared" si="221"/>
        <v>6.7954784437434274E-2</v>
      </c>
      <c r="E115" s="51">
        <f t="shared" si="221"/>
        <v>8.374284752608549E-2</v>
      </c>
      <c r="F115" s="51">
        <f t="shared" si="221"/>
        <v>8.6529996226889699E-2</v>
      </c>
      <c r="G115" s="51">
        <f t="shared" si="221"/>
        <v>8.4921292460646225E-2</v>
      </c>
      <c r="H115" s="51">
        <f t="shared" si="221"/>
        <v>9.1565283194598057E-2</v>
      </c>
      <c r="I115" s="51">
        <f>+IFERROR(I113/I$18,"nm")</f>
        <v>0.10559581539802756</v>
      </c>
    </row>
    <row r="116" spans="1:10">
      <c r="A116" s="9" t="s">
        <v>133</v>
      </c>
      <c r="B116" s="9">
        <f>+Historicals!B170</f>
        <v>49</v>
      </c>
      <c r="C116" s="9">
        <f>+Historicals!C170</f>
        <v>42</v>
      </c>
      <c r="D116" s="9">
        <f>+Historicals!D170</f>
        <v>54</v>
      </c>
      <c r="E116" s="9">
        <f>+Historicals!E170</f>
        <v>55</v>
      </c>
      <c r="F116" s="9">
        <f>+Historicals!F170</f>
        <v>53</v>
      </c>
      <c r="G116" s="9">
        <f>+Historicals!G170</f>
        <v>46</v>
      </c>
      <c r="H116" s="9">
        <f>+Historicals!H170</f>
        <v>43</v>
      </c>
      <c r="I116" s="9">
        <f>+Historicals!I170</f>
        <v>42</v>
      </c>
    </row>
    <row r="117" spans="1:10">
      <c r="A117" s="50" t="s">
        <v>130</v>
      </c>
      <c r="B117" s="51" t="str">
        <f>+IFERROR(B116/A116-1,"nm")</f>
        <v>nm</v>
      </c>
      <c r="C117" s="51">
        <f t="shared" ref="C117" si="222">+IFERROR(C116/B116-1,"nm")</f>
        <v>-0.1428571428571429</v>
      </c>
      <c r="D117" s="51">
        <f t="shared" ref="D117" si="223">+IFERROR(D116/C116-1,"nm")</f>
        <v>0.28571428571428581</v>
      </c>
      <c r="E117" s="51">
        <f t="shared" ref="E117" si="224">+IFERROR(E116/D116-1,"nm")</f>
        <v>1.8518518518518601E-2</v>
      </c>
      <c r="F117" s="51">
        <f t="shared" ref="F117" si="225">+IFERROR(F116/E116-1,"nm")</f>
        <v>-3.6363636363636376E-2</v>
      </c>
      <c r="G117" s="51">
        <f t="shared" ref="G117" si="226">+IFERROR(G116/F116-1,"nm")</f>
        <v>-0.13207547169811318</v>
      </c>
      <c r="H117" s="51">
        <f t="shared" ref="H117" si="227">+IFERROR(H116/G116-1,"nm")</f>
        <v>-6.5217391304347783E-2</v>
      </c>
      <c r="I117" s="51">
        <f>+IFERROR(I116/H116-1,"nm")</f>
        <v>-2.3255813953488413E-2</v>
      </c>
    </row>
    <row r="118" spans="1:10">
      <c r="A118" s="50" t="s">
        <v>134</v>
      </c>
      <c r="B118" s="51">
        <f t="shared" ref="B118:H118" si="228">+IFERROR(B116/B$18,"nm")</f>
        <v>3.5662299854439593E-3</v>
      </c>
      <c r="C118" s="51">
        <f t="shared" si="228"/>
        <v>2.8447575182877268E-3</v>
      </c>
      <c r="D118" s="51">
        <f t="shared" si="228"/>
        <v>3.5488958990536278E-3</v>
      </c>
      <c r="E118" s="51">
        <f t="shared" si="228"/>
        <v>3.7024570851565131E-3</v>
      </c>
      <c r="F118" s="51">
        <f t="shared" si="228"/>
        <v>3.33291409885549E-3</v>
      </c>
      <c r="G118" s="51">
        <f t="shared" si="228"/>
        <v>3.1759182546257938E-3</v>
      </c>
      <c r="H118" s="51">
        <f t="shared" si="228"/>
        <v>2.5030560568135513E-3</v>
      </c>
      <c r="I118" s="51">
        <f>+IFERROR(I116/I$18,"nm")</f>
        <v>2.2884542036724241E-3</v>
      </c>
    </row>
    <row r="119" spans="1:10">
      <c r="A119" s="9" t="s">
        <v>135</v>
      </c>
      <c r="B119" s="9">
        <f>+Historicals!B137</f>
        <v>918</v>
      </c>
      <c r="C119" s="9">
        <f>+Historicals!C137</f>
        <v>1002</v>
      </c>
      <c r="D119" s="9">
        <f>+Historicals!D137</f>
        <v>980</v>
      </c>
      <c r="E119" s="9">
        <f>+Historicals!E137</f>
        <v>1189</v>
      </c>
      <c r="F119" s="9">
        <f>+Historicals!F137</f>
        <v>1323</v>
      </c>
      <c r="G119" s="9">
        <f>+Historicals!G137</f>
        <v>1184</v>
      </c>
      <c r="H119" s="9">
        <f>+Historicals!H137</f>
        <v>1530</v>
      </c>
      <c r="I119" s="9">
        <f>+Historicals!I137</f>
        <v>1896</v>
      </c>
    </row>
    <row r="120" spans="1:10">
      <c r="A120" s="50" t="s">
        <v>130</v>
      </c>
      <c r="B120" s="51" t="str">
        <f>+IFERROR(B119/A119-1,"nm")</f>
        <v>nm</v>
      </c>
      <c r="C120" s="51">
        <f t="shared" ref="C120" si="229">+IFERROR(C119/B119-1,"nm")</f>
        <v>9.1503267973856106E-2</v>
      </c>
      <c r="D120" s="51">
        <f t="shared" ref="D120" si="230">+IFERROR(D119/C119-1,"nm")</f>
        <v>-2.1956087824351322E-2</v>
      </c>
      <c r="E120" s="51">
        <f t="shared" ref="E120" si="231">+IFERROR(E119/D119-1,"nm")</f>
        <v>0.21326530612244898</v>
      </c>
      <c r="F120" s="51">
        <f t="shared" ref="F120" si="232">+IFERROR(F119/E119-1,"nm")</f>
        <v>0.11269974768713209</v>
      </c>
      <c r="G120" s="51">
        <f t="shared" ref="G120" si="233">+IFERROR(G119/F119-1,"nm")</f>
        <v>-0.1050642479213908</v>
      </c>
      <c r="H120" s="51">
        <f t="shared" ref="H120" si="234">+IFERROR(H119/G119-1,"nm")</f>
        <v>0.29222972972972983</v>
      </c>
      <c r="I120" s="51">
        <f>+IFERROR(I119/H119-1,"nm")</f>
        <v>0.23921568627450984</v>
      </c>
    </row>
    <row r="121" spans="1:10">
      <c r="A121" s="50" t="s">
        <v>132</v>
      </c>
      <c r="B121" s="51">
        <f t="shared" ref="B121:H121" si="235">+IFERROR(B119/B$18,"nm")</f>
        <v>6.6812227074235814E-2</v>
      </c>
      <c r="C121" s="51">
        <f t="shared" si="235"/>
        <v>6.7867786507721489E-2</v>
      </c>
      <c r="D121" s="51">
        <f t="shared" si="235"/>
        <v>6.4405888538380654E-2</v>
      </c>
      <c r="E121" s="51">
        <f t="shared" si="235"/>
        <v>8.0040390440928977E-2</v>
      </c>
      <c r="F121" s="51">
        <f t="shared" si="235"/>
        <v>8.3197082128034214E-2</v>
      </c>
      <c r="G121" s="51">
        <f t="shared" si="235"/>
        <v>8.1745374206020432E-2</v>
      </c>
      <c r="H121" s="51">
        <f t="shared" si="235"/>
        <v>8.90622271377845E-2</v>
      </c>
      <c r="I121" s="51">
        <f>+IFERROR(I119/I$18,"nm")</f>
        <v>0.10330736119435514</v>
      </c>
    </row>
    <row r="122" spans="1:10">
      <c r="A122" s="9" t="s">
        <v>136</v>
      </c>
      <c r="B122" s="9">
        <f>+Historicals!B159</f>
        <v>52</v>
      </c>
      <c r="C122" s="9">
        <f>+Historicals!C159</f>
        <v>62</v>
      </c>
      <c r="D122" s="9">
        <f>+Historicals!D159</f>
        <v>59</v>
      </c>
      <c r="E122" s="9">
        <f>+Historicals!E159</f>
        <v>49</v>
      </c>
      <c r="F122" s="9">
        <f>+Historicals!F159</f>
        <v>47</v>
      </c>
      <c r="G122" s="9">
        <f>+Historicals!G159</f>
        <v>41</v>
      </c>
      <c r="H122" s="9">
        <f>+Historicals!H159</f>
        <v>54</v>
      </c>
      <c r="I122" s="9">
        <f>+Historicals!I159</f>
        <v>56</v>
      </c>
      <c r="J122" s="9">
        <f>+Historicals!J169</f>
        <v>0</v>
      </c>
    </row>
    <row r="123" spans="1:10">
      <c r="A123" s="50" t="s">
        <v>130</v>
      </c>
      <c r="B123" s="51" t="str">
        <f>+IFERROR(B122/A122-1,"nm")</f>
        <v>nm</v>
      </c>
      <c r="C123" s="51">
        <f t="shared" ref="C123" si="236">+IFERROR(C122/B122-1,"nm")</f>
        <v>0.19230769230769229</v>
      </c>
      <c r="D123" s="51">
        <f t="shared" ref="D123" si="237">+IFERROR(D122/C122-1,"nm")</f>
        <v>-4.8387096774193505E-2</v>
      </c>
      <c r="E123" s="51">
        <f t="shared" ref="E123" si="238">+IFERROR(E122/D122-1,"nm")</f>
        <v>-0.16949152542372881</v>
      </c>
      <c r="F123" s="51">
        <f t="shared" ref="F123" si="239">+IFERROR(F122/E122-1,"nm")</f>
        <v>-4.081632653061229E-2</v>
      </c>
      <c r="G123" s="51">
        <f t="shared" ref="G123" si="240">+IFERROR(G122/F122-1,"nm")</f>
        <v>-0.12765957446808507</v>
      </c>
      <c r="H123" s="51">
        <f t="shared" ref="H123" si="241">+IFERROR(H122/G122-1,"nm")</f>
        <v>0.31707317073170738</v>
      </c>
      <c r="I123" s="51">
        <f>+IFERROR(I122/H122-1,"nm")</f>
        <v>3.7037037037036979E-2</v>
      </c>
    </row>
    <row r="124" spans="1:10">
      <c r="A124" s="50" t="s">
        <v>134</v>
      </c>
      <c r="B124" s="51">
        <f t="shared" ref="B124:H124" si="242">+IFERROR(B122/B$18,"nm")</f>
        <v>3.7845705967976709E-3</v>
      </c>
      <c r="C124" s="51">
        <f t="shared" si="242"/>
        <v>4.1994039555675973E-3</v>
      </c>
      <c r="D124" s="51">
        <f t="shared" si="242"/>
        <v>3.8774973711882231E-3</v>
      </c>
      <c r="E124" s="51">
        <f t="shared" si="242"/>
        <v>3.2985526758667117E-3</v>
      </c>
      <c r="F124" s="51">
        <f t="shared" si="242"/>
        <v>2.9556030687963777E-3</v>
      </c>
      <c r="G124" s="51">
        <f t="shared" si="242"/>
        <v>2.8307097486882076E-3</v>
      </c>
      <c r="H124" s="51">
        <f t="shared" si="242"/>
        <v>3.1433727225100411E-3</v>
      </c>
      <c r="I124" s="51">
        <f>+IFERROR(I122/I$18,"nm")</f>
        <v>3.0512722715632322E-3</v>
      </c>
    </row>
    <row r="125" spans="1:10" s="81" customFormat="1">
      <c r="A125" s="80" t="s">
        <v>105</v>
      </c>
    </row>
    <row r="126" spans="1:10">
      <c r="A126" s="9" t="s">
        <v>137</v>
      </c>
      <c r="B126" s="9">
        <f>+Historicals!B125</f>
        <v>1982</v>
      </c>
      <c r="C126" s="9">
        <f>+Historicals!C125</f>
        <v>1955</v>
      </c>
      <c r="D126" s="9">
        <f>+Historicals!D125</f>
        <v>2042</v>
      </c>
      <c r="E126" s="9">
        <f>+Historicals!E125</f>
        <v>1886</v>
      </c>
      <c r="F126" s="9">
        <f>+Historicals!F125</f>
        <v>1906</v>
      </c>
      <c r="G126" s="9">
        <f>+Historicals!G125</f>
        <v>1846</v>
      </c>
      <c r="H126" s="9">
        <f>+Historicals!H125</f>
        <v>2205</v>
      </c>
      <c r="I126" s="9">
        <f>+Historicals!I125</f>
        <v>2346</v>
      </c>
    </row>
    <row r="127" spans="1:10">
      <c r="A127" s="48" t="s">
        <v>130</v>
      </c>
      <c r="B127" s="51" t="str">
        <f>+IFERROR(B126/A126-1,"nm")</f>
        <v>nm</v>
      </c>
      <c r="C127" s="51">
        <f t="shared" ref="C127" si="243">+IFERROR(C126/B126-1,"nm")</f>
        <v>-1.3622603430877955E-2</v>
      </c>
      <c r="D127" s="51">
        <f t="shared" ref="D127" si="244">+IFERROR(D126/C126-1,"nm")</f>
        <v>4.4501278772378416E-2</v>
      </c>
      <c r="E127" s="51">
        <f t="shared" ref="E127" si="245">+IFERROR(E126/D126-1,"nm")</f>
        <v>-7.6395690499510338E-2</v>
      </c>
      <c r="F127" s="51">
        <f t="shared" ref="F127" si="246">+IFERROR(F126/E126-1,"nm")</f>
        <v>1.0604453870625585E-2</v>
      </c>
      <c r="G127" s="51">
        <f t="shared" ref="G127" si="247">+IFERROR(G126/F126-1,"nm")</f>
        <v>-3.147953830010497E-2</v>
      </c>
      <c r="H127" s="51">
        <f t="shared" ref="H127" si="248">+IFERROR(H126/G126-1,"nm")</f>
        <v>0.19447453954496208</v>
      </c>
      <c r="I127" s="51">
        <f>+IFERROR(I126/H126-1,"nm")</f>
        <v>6.3945578231292544E-2</v>
      </c>
    </row>
    <row r="128" spans="1:10">
      <c r="A128" s="49" t="s">
        <v>114</v>
      </c>
      <c r="B128" s="3">
        <f>+Historicals!B126</f>
        <v>1982</v>
      </c>
      <c r="C128" s="3">
        <f>+Historicals!C126</f>
        <v>1955</v>
      </c>
      <c r="D128" s="3">
        <f>+Historicals!D126</f>
        <v>2042</v>
      </c>
      <c r="E128" s="3">
        <f>+Historicals!E126</f>
        <v>1611</v>
      </c>
      <c r="F128" s="3">
        <f>+Historicals!F126</f>
        <v>1658</v>
      </c>
      <c r="G128" s="3">
        <f>+Historicals!G126</f>
        <v>1642</v>
      </c>
      <c r="H128" s="3">
        <f>+Historicals!H126</f>
        <v>1986</v>
      </c>
      <c r="I128" s="3">
        <f>+Historicals!I126</f>
        <v>2094</v>
      </c>
    </row>
    <row r="129" spans="1:9">
      <c r="A129" s="48" t="s">
        <v>130</v>
      </c>
      <c r="B129" s="51" t="str">
        <f>+IFERROR(B128/A128-1,"nm")</f>
        <v>nm</v>
      </c>
      <c r="C129" s="51">
        <f t="shared" ref="C129" si="249">+IFERROR(C128/B128-1,"nm")</f>
        <v>-1.3622603430877955E-2</v>
      </c>
      <c r="D129" s="51">
        <f t="shared" ref="D129" si="250">+IFERROR(D128/C128-1,"nm")</f>
        <v>4.4501278772378416E-2</v>
      </c>
      <c r="E129" s="51">
        <f t="shared" ref="E129" si="251">+IFERROR(E128/D128-1,"nm")</f>
        <v>-0.21106758080313415</v>
      </c>
      <c r="F129" s="51">
        <f t="shared" ref="F129" si="252">+IFERROR(F128/E128-1,"nm")</f>
        <v>2.9174425822470429E-2</v>
      </c>
      <c r="G129" s="51">
        <f t="shared" ref="G129" si="253">+IFERROR(G128/F128-1,"nm")</f>
        <v>-9.6501809408926498E-3</v>
      </c>
      <c r="H129" s="51">
        <f t="shared" ref="H129" si="254">+IFERROR(H128/G128-1,"nm")</f>
        <v>0.2095006090133984</v>
      </c>
      <c r="I129" s="51">
        <f>+IFERROR(I128/H128-1,"nm")</f>
        <v>5.4380664652567967E-2</v>
      </c>
    </row>
    <row r="130" spans="1:9">
      <c r="A130" s="48" t="s">
        <v>138</v>
      </c>
      <c r="B130" s="51">
        <f>+Historicals!B288</f>
        <v>0</v>
      </c>
      <c r="C130" s="51">
        <f>+Historicals!C288</f>
        <v>0</v>
      </c>
      <c r="D130" s="51">
        <f>+Historicals!D288</f>
        <v>0</v>
      </c>
      <c r="E130" s="51">
        <f>+Historicals!E288</f>
        <v>0</v>
      </c>
      <c r="F130" s="51">
        <f>+Historicals!F288</f>
        <v>0</v>
      </c>
      <c r="G130" s="51">
        <f>+Historicals!G288</f>
        <v>0</v>
      </c>
      <c r="H130" s="51">
        <f>+Historicals!H288</f>
        <v>0</v>
      </c>
      <c r="I130" s="51">
        <f>+Historicals!I288</f>
        <v>0</v>
      </c>
    </row>
    <row r="131" spans="1:9">
      <c r="A131" s="48" t="s">
        <v>139</v>
      </c>
      <c r="B131" s="51" t="str">
        <f t="shared" ref="B131:H131" si="255">+IFERROR(B129-B130,"nm")</f>
        <v>nm</v>
      </c>
      <c r="C131" s="51">
        <f t="shared" si="255"/>
        <v>-1.3622603430877955E-2</v>
      </c>
      <c r="D131" s="51">
        <f t="shared" si="255"/>
        <v>4.4501278772378416E-2</v>
      </c>
      <c r="E131" s="51">
        <f t="shared" si="255"/>
        <v>-0.21106758080313415</v>
      </c>
      <c r="F131" s="51">
        <f t="shared" si="255"/>
        <v>2.9174425822470429E-2</v>
      </c>
      <c r="G131" s="51">
        <f t="shared" si="255"/>
        <v>-9.6501809408926498E-3</v>
      </c>
      <c r="H131" s="51">
        <f t="shared" si="255"/>
        <v>0.2095006090133984</v>
      </c>
      <c r="I131" s="51">
        <f>+IFERROR(I129-I130,"nm")</f>
        <v>5.4380664652567967E-2</v>
      </c>
    </row>
    <row r="132" spans="1:9">
      <c r="A132" s="49" t="s">
        <v>115</v>
      </c>
      <c r="B132" s="3">
        <f>+Historicals!B127</f>
        <v>0</v>
      </c>
      <c r="C132" s="3">
        <f>+Historicals!C127</f>
        <v>0</v>
      </c>
      <c r="D132" s="3">
        <f>+Historicals!D127</f>
        <v>0</v>
      </c>
      <c r="E132" s="3">
        <f>+Historicals!E127</f>
        <v>144</v>
      </c>
      <c r="F132" s="3">
        <f>+Historicals!F127</f>
        <v>118</v>
      </c>
      <c r="G132" s="3">
        <f>+Historicals!G127</f>
        <v>89</v>
      </c>
      <c r="H132" s="3">
        <f>+Historicals!H127</f>
        <v>104</v>
      </c>
      <c r="I132" s="3">
        <f>+Historicals!I127</f>
        <v>103</v>
      </c>
    </row>
    <row r="133" spans="1:9">
      <c r="A133" s="48" t="s">
        <v>130</v>
      </c>
      <c r="B133" s="51" t="str">
        <f>+IFERROR(B132/A132-1,"nm")</f>
        <v>nm</v>
      </c>
      <c r="C133" s="51" t="str">
        <f t="shared" ref="C133" si="256">+IFERROR(C132/B132-1,"nm")</f>
        <v>nm</v>
      </c>
      <c r="D133" s="51" t="str">
        <f t="shared" ref="D133" si="257">+IFERROR(D132/C132-1,"nm")</f>
        <v>nm</v>
      </c>
      <c r="E133" s="51" t="str">
        <f t="shared" ref="E133" si="258">+IFERROR(E132/D132-1,"nm")</f>
        <v>nm</v>
      </c>
      <c r="F133" s="51">
        <f t="shared" ref="F133" si="259">+IFERROR(F132/E132-1,"nm")</f>
        <v>-0.18055555555555558</v>
      </c>
      <c r="G133" s="51">
        <f t="shared" ref="G133" si="260">+IFERROR(G132/F132-1,"nm")</f>
        <v>-0.24576271186440679</v>
      </c>
      <c r="H133" s="51">
        <f t="shared" ref="H133" si="261">+IFERROR(H132/G132-1,"nm")</f>
        <v>0.1685393258426966</v>
      </c>
      <c r="I133" s="51">
        <f>+IFERROR(I132/H132-1,"nm")</f>
        <v>-9.6153846153845812E-3</v>
      </c>
    </row>
    <row r="134" spans="1:9">
      <c r="A134" s="48" t="s">
        <v>138</v>
      </c>
      <c r="B134" s="51">
        <f>+Historicals!B292</f>
        <v>0</v>
      </c>
      <c r="C134" s="51">
        <f>+Historicals!C292</f>
        <v>0</v>
      </c>
      <c r="D134" s="51">
        <f>+Historicals!D292</f>
        <v>0</v>
      </c>
      <c r="E134" s="51">
        <f>+Historicals!E292</f>
        <v>0</v>
      </c>
      <c r="F134" s="51">
        <f>+Historicals!F292</f>
        <v>0</v>
      </c>
      <c r="G134" s="51">
        <f>+Historicals!G292</f>
        <v>0</v>
      </c>
      <c r="H134" s="51">
        <f>+Historicals!H292</f>
        <v>0</v>
      </c>
      <c r="I134" s="51">
        <f>+Historicals!I292</f>
        <v>0</v>
      </c>
    </row>
    <row r="135" spans="1:9">
      <c r="A135" s="48" t="s">
        <v>139</v>
      </c>
      <c r="B135" s="51" t="str">
        <f t="shared" ref="B135:H135" si="262">+IFERROR(B133-B134,"nm")</f>
        <v>nm</v>
      </c>
      <c r="C135" s="51" t="str">
        <f t="shared" si="262"/>
        <v>nm</v>
      </c>
      <c r="D135" s="51" t="str">
        <f t="shared" si="262"/>
        <v>nm</v>
      </c>
      <c r="E135" s="51" t="str">
        <f t="shared" si="262"/>
        <v>nm</v>
      </c>
      <c r="F135" s="51">
        <f t="shared" si="262"/>
        <v>-0.18055555555555558</v>
      </c>
      <c r="G135" s="51">
        <f t="shared" si="262"/>
        <v>-0.24576271186440679</v>
      </c>
      <c r="H135" s="51">
        <f t="shared" si="262"/>
        <v>0.1685393258426966</v>
      </c>
      <c r="I135" s="51">
        <f>+IFERROR(I133-I134,"nm")</f>
        <v>-9.6153846153845812E-3</v>
      </c>
    </row>
    <row r="136" spans="1:9">
      <c r="A136" s="49" t="s">
        <v>116</v>
      </c>
      <c r="B136" s="3">
        <f>+Historicals!B128</f>
        <v>0</v>
      </c>
      <c r="C136" s="3">
        <f>+Historicals!C128</f>
        <v>0</v>
      </c>
      <c r="D136" s="3">
        <f>+Historicals!D128</f>
        <v>0</v>
      </c>
      <c r="E136" s="3">
        <f>+Historicals!E128</f>
        <v>28</v>
      </c>
      <c r="F136" s="3">
        <f>+Historicals!F128</f>
        <v>24</v>
      </c>
      <c r="G136" s="3">
        <f>+Historicals!G128</f>
        <v>25</v>
      </c>
      <c r="H136" s="3">
        <f>+Historicals!H128</f>
        <v>29</v>
      </c>
      <c r="I136" s="3">
        <f>+Historicals!I128</f>
        <v>26</v>
      </c>
    </row>
    <row r="137" spans="1:9">
      <c r="A137" s="48" t="s">
        <v>130</v>
      </c>
      <c r="B137" s="51" t="str">
        <f>+IFERROR(B136/A136-1,"nm")</f>
        <v>nm</v>
      </c>
      <c r="C137" s="51" t="str">
        <f t="shared" ref="C137" si="263">+IFERROR(C136/B136-1,"nm")</f>
        <v>nm</v>
      </c>
      <c r="D137" s="51" t="str">
        <f t="shared" ref="D137" si="264">+IFERROR(D136/C136-1,"nm")</f>
        <v>nm</v>
      </c>
      <c r="E137" s="51" t="str">
        <f t="shared" ref="E137" si="265">+IFERROR(E136/D136-1,"nm")</f>
        <v>nm</v>
      </c>
      <c r="F137" s="51">
        <f t="shared" ref="F137" si="266">+IFERROR(F136/E136-1,"nm")</f>
        <v>-0.1428571428571429</v>
      </c>
      <c r="G137" s="51">
        <f t="shared" ref="G137" si="267">+IFERROR(G136/F136-1,"nm")</f>
        <v>4.1666666666666741E-2</v>
      </c>
      <c r="H137" s="51">
        <f t="shared" ref="H137" si="268">+IFERROR(H136/G136-1,"nm")</f>
        <v>0.15999999999999992</v>
      </c>
      <c r="I137" s="51">
        <f>+IFERROR(I136/H136-1,"nm")</f>
        <v>-0.10344827586206895</v>
      </c>
    </row>
    <row r="138" spans="1:9">
      <c r="A138" s="48" t="s">
        <v>138</v>
      </c>
      <c r="B138" s="51">
        <f>+Historicals!B290</f>
        <v>0</v>
      </c>
      <c r="C138" s="51">
        <f>+Historicals!C290</f>
        <v>0</v>
      </c>
      <c r="D138" s="51">
        <f>+Historicals!D290</f>
        <v>0</v>
      </c>
      <c r="E138" s="51">
        <f>+Historicals!E290</f>
        <v>0</v>
      </c>
      <c r="F138" s="51">
        <f>+Historicals!F290</f>
        <v>0</v>
      </c>
      <c r="G138" s="51">
        <f>+Historicals!G290</f>
        <v>0</v>
      </c>
      <c r="H138" s="51">
        <f>+Historicals!H290</f>
        <v>0</v>
      </c>
      <c r="I138" s="51">
        <f>+Historicals!I290</f>
        <v>0</v>
      </c>
    </row>
    <row r="139" spans="1:9">
      <c r="A139" s="48" t="s">
        <v>139</v>
      </c>
      <c r="B139" s="51" t="str">
        <f t="shared" ref="B139:H139" si="269">+IFERROR(B137-B138,"nm")</f>
        <v>nm</v>
      </c>
      <c r="C139" s="51" t="str">
        <f t="shared" si="269"/>
        <v>nm</v>
      </c>
      <c r="D139" s="51" t="str">
        <f t="shared" si="269"/>
        <v>nm</v>
      </c>
      <c r="E139" s="51" t="str">
        <f t="shared" si="269"/>
        <v>nm</v>
      </c>
      <c r="F139" s="51">
        <f t="shared" si="269"/>
        <v>-0.1428571428571429</v>
      </c>
      <c r="G139" s="51">
        <f t="shared" si="269"/>
        <v>4.1666666666666741E-2</v>
      </c>
      <c r="H139" s="51">
        <f t="shared" si="269"/>
        <v>0.15999999999999992</v>
      </c>
      <c r="I139" s="51">
        <f>+IFERROR(I137-I138,"nm")</f>
        <v>-0.10344827586206895</v>
      </c>
    </row>
    <row r="140" spans="1:9">
      <c r="A140" s="9" t="s">
        <v>131</v>
      </c>
      <c r="B140" s="52">
        <f t="shared" ref="B140:H140" si="270">+B146+B143</f>
        <v>535</v>
      </c>
      <c r="C140" s="52">
        <f t="shared" si="270"/>
        <v>514</v>
      </c>
      <c r="D140" s="52">
        <f t="shared" si="270"/>
        <v>505</v>
      </c>
      <c r="E140" s="52">
        <f t="shared" si="270"/>
        <v>343</v>
      </c>
      <c r="F140" s="52">
        <f t="shared" si="270"/>
        <v>334</v>
      </c>
      <c r="G140" s="52">
        <f t="shared" si="270"/>
        <v>322</v>
      </c>
      <c r="H140" s="52">
        <f t="shared" si="270"/>
        <v>569</v>
      </c>
      <c r="I140" s="52">
        <f>+I146+I143</f>
        <v>691</v>
      </c>
    </row>
    <row r="141" spans="1:9">
      <c r="A141" s="50" t="s">
        <v>130</v>
      </c>
      <c r="B141" s="51" t="str">
        <f>+IFERROR(B140/A140-1,"nm")</f>
        <v>nm</v>
      </c>
      <c r="C141" s="51">
        <f t="shared" ref="C141" si="271">+IFERROR(C140/B140-1,"nm")</f>
        <v>-3.9252336448598157E-2</v>
      </c>
      <c r="D141" s="51">
        <f t="shared" ref="D141" si="272">+IFERROR(D140/C140-1,"nm")</f>
        <v>-1.7509727626459193E-2</v>
      </c>
      <c r="E141" s="51">
        <f t="shared" ref="E141" si="273">+IFERROR(E140/D140-1,"nm")</f>
        <v>-0.32079207920792074</v>
      </c>
      <c r="F141" s="51">
        <f t="shared" ref="F141" si="274">+IFERROR(F140/E140-1,"nm")</f>
        <v>-2.6239067055393583E-2</v>
      </c>
      <c r="G141" s="51">
        <f t="shared" ref="G141" si="275">+IFERROR(G140/F140-1,"nm")</f>
        <v>-3.59281437125748E-2</v>
      </c>
      <c r="H141" s="51">
        <f t="shared" ref="H141" si="276">+IFERROR(H140/G140-1,"nm")</f>
        <v>0.76708074534161486</v>
      </c>
      <c r="I141" s="51">
        <f>+IFERROR(I140/H140-1,"nm")</f>
        <v>0.21441124780316345</v>
      </c>
    </row>
    <row r="142" spans="1:9">
      <c r="A142" s="50" t="s">
        <v>132</v>
      </c>
      <c r="B142" s="51">
        <f t="shared" ref="B142:H142" si="277">+IFERROR(B140/B$18,"nm")</f>
        <v>3.8937409024745268E-2</v>
      </c>
      <c r="C142" s="51">
        <f t="shared" si="277"/>
        <v>3.4814413438092655E-2</v>
      </c>
      <c r="D142" s="51">
        <f t="shared" si="277"/>
        <v>3.3188748685594113E-2</v>
      </c>
      <c r="E142" s="51">
        <f t="shared" si="277"/>
        <v>2.3089868731066981E-2</v>
      </c>
      <c r="F142" s="51">
        <f t="shared" si="277"/>
        <v>2.100364733995724E-2</v>
      </c>
      <c r="G142" s="51">
        <f t="shared" si="277"/>
        <v>2.2231427782380558E-2</v>
      </c>
      <c r="H142" s="51">
        <f t="shared" si="277"/>
        <v>3.3121834798300248E-2</v>
      </c>
      <c r="I142" s="51">
        <f>+IFERROR(I140/I$18,"nm")</f>
        <v>3.7650520350896312E-2</v>
      </c>
    </row>
    <row r="143" spans="1:9">
      <c r="A143" s="9" t="s">
        <v>133</v>
      </c>
      <c r="B143" s="9">
        <f>+Historicals!B173</f>
        <v>18</v>
      </c>
      <c r="C143" s="9">
        <f>+Historicals!C173</f>
        <v>27</v>
      </c>
      <c r="D143" s="9">
        <f>+Historicals!D173</f>
        <v>28</v>
      </c>
      <c r="E143" s="9">
        <f>+Historicals!E173</f>
        <v>33</v>
      </c>
      <c r="F143" s="9">
        <f>+Historicals!F173</f>
        <v>31</v>
      </c>
      <c r="G143" s="9">
        <f>+Historicals!G173</f>
        <v>25</v>
      </c>
      <c r="H143" s="9">
        <f>+Historicals!H173</f>
        <v>26</v>
      </c>
      <c r="I143" s="9">
        <f>+Historicals!I173</f>
        <v>22</v>
      </c>
    </row>
    <row r="144" spans="1:9">
      <c r="A144" s="50" t="s">
        <v>130</v>
      </c>
      <c r="B144" s="51" t="str">
        <f>+IFERROR(B143/A143-1,"nm")</f>
        <v>nm</v>
      </c>
      <c r="C144" s="51">
        <f t="shared" ref="C144" si="278">+IFERROR(C143/B143-1,"nm")</f>
        <v>0.5</v>
      </c>
      <c r="D144" s="51">
        <f t="shared" ref="D144" si="279">+IFERROR(D143/C143-1,"nm")</f>
        <v>3.7037037037036979E-2</v>
      </c>
      <c r="E144" s="51">
        <f t="shared" ref="E144" si="280">+IFERROR(E143/D143-1,"nm")</f>
        <v>0.1785714285714286</v>
      </c>
      <c r="F144" s="51">
        <f t="shared" ref="F144" si="281">+IFERROR(F143/E143-1,"nm")</f>
        <v>-6.0606060606060552E-2</v>
      </c>
      <c r="G144" s="51">
        <f t="shared" ref="G144" si="282">+IFERROR(G143/F143-1,"nm")</f>
        <v>-0.19354838709677424</v>
      </c>
      <c r="H144" s="51">
        <f t="shared" ref="H144" si="283">+IFERROR(H143/G143-1,"nm")</f>
        <v>4.0000000000000036E-2</v>
      </c>
      <c r="I144" s="51">
        <f>+IFERROR(I143/H143-1,"nm")</f>
        <v>-0.15384615384615385</v>
      </c>
    </row>
    <row r="145" spans="1:9">
      <c r="A145" s="50" t="s">
        <v>134</v>
      </c>
      <c r="B145" s="51">
        <f t="shared" ref="B145:H145" si="284">+IFERROR(B143/B$18,"nm")</f>
        <v>1.3100436681222707E-3</v>
      </c>
      <c r="C145" s="51">
        <f t="shared" si="284"/>
        <v>1.8287726903278244E-3</v>
      </c>
      <c r="D145" s="51">
        <f t="shared" si="284"/>
        <v>1.840168243953733E-3</v>
      </c>
      <c r="E145" s="51">
        <f t="shared" si="284"/>
        <v>2.2214742510939076E-3</v>
      </c>
      <c r="F145" s="51">
        <f t="shared" si="284"/>
        <v>1.949440321972079E-3</v>
      </c>
      <c r="G145" s="51">
        <f t="shared" si="284"/>
        <v>1.7260425296879314E-3</v>
      </c>
      <c r="H145" s="51">
        <f t="shared" si="284"/>
        <v>1.5134757552826125E-3</v>
      </c>
      <c r="I145" s="51">
        <f>+IFERROR(I143/I$18,"nm")</f>
        <v>1.1987141066855556E-3</v>
      </c>
    </row>
    <row r="146" spans="1:9">
      <c r="A146" s="9" t="s">
        <v>135</v>
      </c>
      <c r="B146" s="9">
        <f>+Historicals!B140</f>
        <v>517</v>
      </c>
      <c r="C146" s="9">
        <f>+Historicals!C140</f>
        <v>487</v>
      </c>
      <c r="D146" s="9">
        <f>+Historicals!D140</f>
        <v>477</v>
      </c>
      <c r="E146" s="9">
        <f>+Historicals!E140</f>
        <v>310</v>
      </c>
      <c r="F146" s="9">
        <f>+Historicals!F140</f>
        <v>303</v>
      </c>
      <c r="G146" s="9">
        <f>+Historicals!G140</f>
        <v>297</v>
      </c>
      <c r="H146" s="9">
        <f>+Historicals!H140</f>
        <v>543</v>
      </c>
      <c r="I146" s="9">
        <f>+Historicals!I140</f>
        <v>669</v>
      </c>
    </row>
    <row r="147" spans="1:9">
      <c r="A147" s="50" t="s">
        <v>130</v>
      </c>
      <c r="B147" s="51" t="str">
        <f>+IFERROR(B146/A146-1,"nm")</f>
        <v>nm</v>
      </c>
      <c r="C147" s="51">
        <f t="shared" ref="C147" si="285">+IFERROR(C146/B146-1,"nm")</f>
        <v>-5.8027079303675011E-2</v>
      </c>
      <c r="D147" s="51">
        <f t="shared" ref="D147" si="286">+IFERROR(D146/C146-1,"nm")</f>
        <v>-2.0533880903490731E-2</v>
      </c>
      <c r="E147" s="51">
        <f t="shared" ref="E147" si="287">+IFERROR(E146/D146-1,"nm")</f>
        <v>-0.35010482180293501</v>
      </c>
      <c r="F147" s="51">
        <f t="shared" ref="F147" si="288">+IFERROR(F146/E146-1,"nm")</f>
        <v>-2.2580645161290325E-2</v>
      </c>
      <c r="G147" s="51">
        <f t="shared" ref="G147" si="289">+IFERROR(G146/F146-1,"nm")</f>
        <v>-1.980198019801982E-2</v>
      </c>
      <c r="H147" s="51">
        <f t="shared" ref="H147" si="290">+IFERROR(H146/G146-1,"nm")</f>
        <v>0.82828282828282829</v>
      </c>
      <c r="I147" s="51">
        <f>+IFERROR(I146/H146-1,"nm")</f>
        <v>0.2320441988950277</v>
      </c>
    </row>
    <row r="148" spans="1:9">
      <c r="A148" s="50" t="s">
        <v>132</v>
      </c>
      <c r="B148" s="51">
        <f t="shared" ref="B148:H148" si="291">+IFERROR(B146/B$18,"nm")</f>
        <v>3.7627365356622998E-2</v>
      </c>
      <c r="C148" s="51">
        <f t="shared" si="291"/>
        <v>3.2985640747764833E-2</v>
      </c>
      <c r="D148" s="51">
        <f t="shared" si="291"/>
        <v>3.1348580441640378E-2</v>
      </c>
      <c r="E148" s="51">
        <f t="shared" si="291"/>
        <v>2.0868394479973074E-2</v>
      </c>
      <c r="F148" s="51">
        <f t="shared" si="291"/>
        <v>1.9054207017985159E-2</v>
      </c>
      <c r="G148" s="51">
        <f t="shared" si="291"/>
        <v>2.0505385252692625E-2</v>
      </c>
      <c r="H148" s="51">
        <f t="shared" si="291"/>
        <v>3.1608359043017641E-2</v>
      </c>
      <c r="I148" s="51">
        <f>+IFERROR(I146/I$18,"nm")</f>
        <v>3.6451806244210759E-2</v>
      </c>
    </row>
    <row r="149" spans="1:9">
      <c r="A149" s="9" t="s">
        <v>136</v>
      </c>
      <c r="B149" s="9">
        <f>+Historicals!B162</f>
        <v>69</v>
      </c>
      <c r="C149" s="9">
        <f>+Historicals!C162</f>
        <v>39</v>
      </c>
      <c r="D149" s="9">
        <f>+Historicals!D162</f>
        <v>30</v>
      </c>
      <c r="E149" s="9">
        <f>+Historicals!E162</f>
        <v>22</v>
      </c>
      <c r="F149" s="9">
        <f>+Historicals!F162</f>
        <v>18</v>
      </c>
      <c r="G149" s="9">
        <f>+Historicals!G162</f>
        <v>12</v>
      </c>
      <c r="H149" s="9">
        <f>+Historicals!H162</f>
        <v>7</v>
      </c>
      <c r="I149" s="9">
        <f>+Historicals!I162</f>
        <v>9</v>
      </c>
    </row>
    <row r="150" spans="1:9">
      <c r="A150" s="50" t="s">
        <v>130</v>
      </c>
      <c r="B150" s="51" t="str">
        <f>+IFERROR(B149/A149-1,"nm")</f>
        <v>nm</v>
      </c>
      <c r="C150" s="51">
        <f t="shared" ref="C150" si="292">+IFERROR(C149/B149-1,"nm")</f>
        <v>-0.43478260869565222</v>
      </c>
      <c r="D150" s="51">
        <f t="shared" ref="D150" si="293">+IFERROR(D149/C149-1,"nm")</f>
        <v>-0.23076923076923073</v>
      </c>
      <c r="E150" s="51">
        <f t="shared" ref="E150" si="294">+IFERROR(E149/D149-1,"nm")</f>
        <v>-0.26666666666666672</v>
      </c>
      <c r="F150" s="51">
        <f t="shared" ref="F150" si="295">+IFERROR(F149/E149-1,"nm")</f>
        <v>-0.18181818181818177</v>
      </c>
      <c r="G150" s="51">
        <f t="shared" ref="G150" si="296">+IFERROR(G149/F149-1,"nm")</f>
        <v>-0.33333333333333337</v>
      </c>
      <c r="H150" s="51">
        <f t="shared" ref="H150" si="297">+IFERROR(H149/G149-1,"nm")</f>
        <v>-0.41666666666666663</v>
      </c>
      <c r="I150" s="51">
        <f>+IFERROR(I149/H149-1,"nm")</f>
        <v>0.28571428571428581</v>
      </c>
    </row>
    <row r="151" spans="1:9">
      <c r="A151" s="50" t="s">
        <v>134</v>
      </c>
      <c r="B151" s="51">
        <f t="shared" ref="B151:H151" si="298">+IFERROR(B149/B$18,"nm")</f>
        <v>5.0218340611353713E-3</v>
      </c>
      <c r="C151" s="51">
        <f t="shared" si="298"/>
        <v>2.6415605526957462E-3</v>
      </c>
      <c r="D151" s="51">
        <f t="shared" si="298"/>
        <v>1.9716088328075709E-3</v>
      </c>
      <c r="E151" s="51">
        <f t="shared" si="298"/>
        <v>1.4809828340626053E-3</v>
      </c>
      <c r="F151" s="51">
        <f t="shared" si="298"/>
        <v>1.1319330901773362E-3</v>
      </c>
      <c r="G151" s="51">
        <f t="shared" si="298"/>
        <v>8.2850041425020708E-4</v>
      </c>
      <c r="H151" s="51">
        <f t="shared" si="298"/>
        <v>4.0747424180685721E-4</v>
      </c>
      <c r="I151" s="51">
        <f>+IFERROR(I149/I$18,"nm")</f>
        <v>4.9038304364409089E-4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dcterms:created xsi:type="dcterms:W3CDTF">2020-05-20T17:26:08Z</dcterms:created>
  <dcterms:modified xsi:type="dcterms:W3CDTF">2023-09-24T08:29:15Z</dcterms:modified>
</cp:coreProperties>
</file>