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6B6FBAED-6910-49C7-91A3-C593F33FEB5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4" l="1"/>
  <c r="D54" i="4"/>
  <c r="E54" i="4"/>
  <c r="F54" i="4"/>
  <c r="G54" i="4"/>
  <c r="H54" i="4"/>
  <c r="I54" i="4"/>
  <c r="K54" i="4"/>
  <c r="L54" i="4"/>
  <c r="M54" i="4"/>
  <c r="N54" i="4"/>
  <c r="O54" i="4"/>
  <c r="B54" i="4"/>
  <c r="C51" i="4"/>
  <c r="D51" i="4"/>
  <c r="E51" i="4"/>
  <c r="F51" i="4"/>
  <c r="G51" i="4"/>
  <c r="H51" i="4"/>
  <c r="I51" i="4"/>
  <c r="K51" i="4"/>
  <c r="L51" i="4"/>
  <c r="M51" i="4"/>
  <c r="N51" i="4"/>
  <c r="O51" i="4"/>
  <c r="B51" i="4"/>
  <c r="N58" i="4"/>
  <c r="C50" i="4"/>
  <c r="D50" i="4"/>
  <c r="E50" i="4"/>
  <c r="F50" i="4"/>
  <c r="G50" i="4"/>
  <c r="H50" i="4"/>
  <c r="I50" i="4"/>
  <c r="K50" i="4"/>
  <c r="L50" i="4"/>
  <c r="M50" i="4"/>
  <c r="N50" i="4"/>
  <c r="O50" i="4"/>
  <c r="B50" i="4"/>
  <c r="C67" i="4"/>
  <c r="D67" i="4"/>
  <c r="E67" i="4"/>
  <c r="F67" i="4"/>
  <c r="G67" i="4"/>
  <c r="H67" i="4"/>
  <c r="K67" i="4"/>
  <c r="L67" i="4"/>
  <c r="M67" i="4"/>
  <c r="N67" i="4"/>
  <c r="O67" i="4"/>
  <c r="B67" i="4"/>
  <c r="C65" i="4"/>
  <c r="D65" i="4"/>
  <c r="E65" i="4"/>
  <c r="F65" i="4"/>
  <c r="G65" i="4"/>
  <c r="H65" i="4"/>
  <c r="I65" i="4"/>
  <c r="K65" i="4"/>
  <c r="L65" i="4"/>
  <c r="M65" i="4"/>
  <c r="N65" i="4"/>
  <c r="O65" i="4"/>
  <c r="B65" i="4"/>
  <c r="C63" i="4"/>
  <c r="D63" i="4"/>
  <c r="E63" i="4"/>
  <c r="F63" i="4"/>
  <c r="G63" i="4"/>
  <c r="H63" i="4"/>
  <c r="I63" i="4"/>
  <c r="K63" i="4"/>
  <c r="L63" i="4"/>
  <c r="M63" i="4"/>
  <c r="N63" i="4"/>
  <c r="O63" i="4"/>
  <c r="B63" i="4"/>
  <c r="C62" i="4"/>
  <c r="D62" i="4"/>
  <c r="E62" i="4"/>
  <c r="F62" i="4"/>
  <c r="G62" i="4"/>
  <c r="H62" i="4"/>
  <c r="I62" i="4"/>
  <c r="K62" i="4"/>
  <c r="L62" i="4"/>
  <c r="M62" i="4"/>
  <c r="N62" i="4"/>
  <c r="O62" i="4"/>
  <c r="O64" i="4" s="1"/>
  <c r="B62" i="4"/>
  <c r="C61" i="4"/>
  <c r="D61" i="4"/>
  <c r="E61" i="4"/>
  <c r="F61" i="4"/>
  <c r="G61" i="4"/>
  <c r="H61" i="4"/>
  <c r="I61" i="4"/>
  <c r="K61" i="4"/>
  <c r="L61" i="4"/>
  <c r="M61" i="4"/>
  <c r="N61" i="4"/>
  <c r="O61" i="4"/>
  <c r="B61" i="4"/>
  <c r="C59" i="4"/>
  <c r="C60" i="4" s="1"/>
  <c r="D59" i="4"/>
  <c r="E59" i="4"/>
  <c r="E60" i="4" s="1"/>
  <c r="F59" i="4"/>
  <c r="G59" i="4"/>
  <c r="G60" i="4" s="1"/>
  <c r="H59" i="4"/>
  <c r="H60" i="4" s="1"/>
  <c r="I59" i="4"/>
  <c r="I60" i="4" s="1"/>
  <c r="K59" i="4"/>
  <c r="K64" i="4" s="1"/>
  <c r="L59" i="4"/>
  <c r="L60" i="4" s="1"/>
  <c r="M59" i="4"/>
  <c r="M64" i="4" s="1"/>
  <c r="N59" i="4"/>
  <c r="O59" i="4"/>
  <c r="B59" i="4"/>
  <c r="B60" i="4" s="1"/>
  <c r="C57" i="4"/>
  <c r="D57" i="4"/>
  <c r="E57" i="4"/>
  <c r="F57" i="4"/>
  <c r="G57" i="4"/>
  <c r="H57" i="4"/>
  <c r="I57" i="4"/>
  <c r="K57" i="4"/>
  <c r="L57" i="4"/>
  <c r="M57" i="4"/>
  <c r="N57" i="4"/>
  <c r="O57" i="4"/>
  <c r="B57" i="4"/>
  <c r="C56" i="4"/>
  <c r="C58" i="4" s="1"/>
  <c r="D56" i="4"/>
  <c r="D58" i="4" s="1"/>
  <c r="E56" i="4"/>
  <c r="E58" i="4" s="1"/>
  <c r="F56" i="4"/>
  <c r="G56" i="4"/>
  <c r="G58" i="4" s="1"/>
  <c r="H56" i="4"/>
  <c r="H58" i="4" s="1"/>
  <c r="I56" i="4"/>
  <c r="I58" i="4" s="1"/>
  <c r="K56" i="4"/>
  <c r="K58" i="4" s="1"/>
  <c r="L56" i="4"/>
  <c r="M56" i="4"/>
  <c r="N56" i="4"/>
  <c r="O56" i="4"/>
  <c r="B56" i="4"/>
  <c r="B58" i="4" s="1"/>
  <c r="C48" i="4"/>
  <c r="D48" i="4"/>
  <c r="E48" i="4"/>
  <c r="F48" i="4"/>
  <c r="G48" i="4"/>
  <c r="H48" i="4"/>
  <c r="I48" i="4"/>
  <c r="K48" i="4"/>
  <c r="L48" i="4"/>
  <c r="M48" i="4"/>
  <c r="N48" i="4"/>
  <c r="O48" i="4"/>
  <c r="B48" i="4"/>
  <c r="C42" i="4"/>
  <c r="D42" i="4"/>
  <c r="E42" i="4"/>
  <c r="F42" i="4"/>
  <c r="G42" i="4"/>
  <c r="H42" i="4"/>
  <c r="I42" i="4"/>
  <c r="K42" i="4"/>
  <c r="L42" i="4"/>
  <c r="M42" i="4"/>
  <c r="N42" i="4"/>
  <c r="O42" i="4"/>
  <c r="B42" i="4"/>
  <c r="C40" i="4"/>
  <c r="D40" i="4"/>
  <c r="E40" i="4"/>
  <c r="F40" i="4"/>
  <c r="G40" i="4"/>
  <c r="H40" i="4"/>
  <c r="I40" i="4"/>
  <c r="K40" i="4"/>
  <c r="L40" i="4"/>
  <c r="M40" i="4"/>
  <c r="N40" i="4"/>
  <c r="O40" i="4"/>
  <c r="B40" i="4"/>
  <c r="C41" i="4"/>
  <c r="D41" i="4"/>
  <c r="E41" i="4"/>
  <c r="F41" i="4"/>
  <c r="G41" i="4"/>
  <c r="H41" i="4"/>
  <c r="I41" i="4"/>
  <c r="K41" i="4"/>
  <c r="L41" i="4"/>
  <c r="M41" i="4"/>
  <c r="N41" i="4"/>
  <c r="O41" i="4"/>
  <c r="B41" i="4"/>
  <c r="C38" i="4"/>
  <c r="D38" i="4"/>
  <c r="E38" i="4"/>
  <c r="F38" i="4"/>
  <c r="G38" i="4"/>
  <c r="H38" i="4"/>
  <c r="I38" i="4"/>
  <c r="K38" i="4"/>
  <c r="L38" i="4"/>
  <c r="M38" i="4"/>
  <c r="N38" i="4"/>
  <c r="O38" i="4"/>
  <c r="B38" i="4"/>
  <c r="C36" i="4"/>
  <c r="D36" i="4"/>
  <c r="E36" i="4"/>
  <c r="F36" i="4"/>
  <c r="G36" i="4"/>
  <c r="H36" i="4"/>
  <c r="I36" i="4"/>
  <c r="K36" i="4"/>
  <c r="L36" i="4"/>
  <c r="M36" i="4"/>
  <c r="N36" i="4"/>
  <c r="O36" i="4"/>
  <c r="B36" i="4"/>
  <c r="C35" i="4"/>
  <c r="D35" i="4"/>
  <c r="E35" i="4"/>
  <c r="F35" i="4"/>
  <c r="G35" i="4"/>
  <c r="H35" i="4"/>
  <c r="I35" i="4"/>
  <c r="K35" i="4"/>
  <c r="L35" i="4"/>
  <c r="M35" i="4"/>
  <c r="N35" i="4"/>
  <c r="O35" i="4"/>
  <c r="B35" i="4"/>
  <c r="C37" i="4"/>
  <c r="D37" i="4"/>
  <c r="E37" i="4"/>
  <c r="F37" i="4"/>
  <c r="G37" i="4"/>
  <c r="H37" i="4"/>
  <c r="I37" i="4"/>
  <c r="K37" i="4"/>
  <c r="L37" i="4"/>
  <c r="M37" i="4"/>
  <c r="N37" i="4"/>
  <c r="O37" i="4"/>
  <c r="B37" i="4"/>
  <c r="C29" i="4"/>
  <c r="D29" i="4"/>
  <c r="E29" i="4"/>
  <c r="F29" i="4"/>
  <c r="G29" i="4"/>
  <c r="H29" i="4"/>
  <c r="I29" i="4"/>
  <c r="K29" i="4"/>
  <c r="L29" i="4"/>
  <c r="M29" i="4"/>
  <c r="N29" i="4"/>
  <c r="O29" i="4"/>
  <c r="C34" i="4"/>
  <c r="D34" i="4"/>
  <c r="E34" i="4"/>
  <c r="F34" i="4"/>
  <c r="G34" i="4"/>
  <c r="H34" i="4"/>
  <c r="I34" i="4"/>
  <c r="K34" i="4"/>
  <c r="L34" i="4"/>
  <c r="M34" i="4"/>
  <c r="N34" i="4"/>
  <c r="O34" i="4"/>
  <c r="B34" i="4"/>
  <c r="C33" i="4"/>
  <c r="D33" i="4"/>
  <c r="E33" i="4"/>
  <c r="F33" i="4"/>
  <c r="G33" i="4"/>
  <c r="H33" i="4"/>
  <c r="I33" i="4"/>
  <c r="K33" i="4"/>
  <c r="L33" i="4"/>
  <c r="L43" i="4" s="1"/>
  <c r="M33" i="4"/>
  <c r="M43" i="4" s="1"/>
  <c r="N33" i="4"/>
  <c r="O33" i="4"/>
  <c r="B33" i="4"/>
  <c r="C23" i="4"/>
  <c r="D23" i="4"/>
  <c r="E23" i="4"/>
  <c r="F23" i="4"/>
  <c r="G23" i="4"/>
  <c r="H23" i="4"/>
  <c r="I23" i="4"/>
  <c r="K23" i="4"/>
  <c r="L23" i="4"/>
  <c r="M23" i="4"/>
  <c r="N23" i="4"/>
  <c r="O23" i="4"/>
  <c r="B23" i="4"/>
  <c r="C22" i="4"/>
  <c r="D22" i="4"/>
  <c r="E22" i="4"/>
  <c r="F22" i="4"/>
  <c r="G22" i="4"/>
  <c r="H22" i="4"/>
  <c r="I22" i="4"/>
  <c r="K22" i="4"/>
  <c r="L22" i="4"/>
  <c r="M22" i="4"/>
  <c r="N22" i="4"/>
  <c r="O22" i="4"/>
  <c r="B22" i="4"/>
  <c r="C25" i="4"/>
  <c r="D25" i="4"/>
  <c r="E25" i="4"/>
  <c r="F25" i="4"/>
  <c r="G25" i="4"/>
  <c r="H25" i="4"/>
  <c r="I25" i="4"/>
  <c r="K25" i="4"/>
  <c r="L25" i="4"/>
  <c r="M25" i="4"/>
  <c r="N25" i="4"/>
  <c r="O25" i="4"/>
  <c r="B25" i="4"/>
  <c r="F64" i="4" l="1"/>
  <c r="I64" i="4"/>
  <c r="H64" i="4"/>
  <c r="K60" i="4"/>
  <c r="O58" i="4"/>
  <c r="D60" i="4"/>
  <c r="F58" i="4"/>
  <c r="C43" i="4"/>
  <c r="N43" i="4"/>
  <c r="L58" i="4"/>
  <c r="M58" i="4"/>
  <c r="O60" i="4"/>
  <c r="B64" i="4"/>
  <c r="C64" i="4"/>
  <c r="E64" i="4"/>
  <c r="F60" i="4"/>
  <c r="D64" i="4"/>
  <c r="D43" i="4"/>
  <c r="O43" i="4"/>
  <c r="B43" i="4"/>
  <c r="N64" i="4"/>
  <c r="N60" i="4"/>
  <c r="K43" i="4"/>
  <c r="L64" i="4"/>
  <c r="M60" i="4"/>
  <c r="I43" i="4"/>
  <c r="H43" i="4"/>
  <c r="F43" i="4"/>
  <c r="G43" i="4"/>
  <c r="G64" i="4"/>
  <c r="E43" i="4"/>
  <c r="C30" i="4"/>
  <c r="D30" i="4"/>
  <c r="E30" i="4"/>
  <c r="F30" i="4"/>
  <c r="G30" i="4"/>
  <c r="H30" i="4"/>
  <c r="I30" i="4"/>
  <c r="K30" i="4"/>
  <c r="L30" i="4"/>
  <c r="M30" i="4"/>
  <c r="N30" i="4"/>
  <c r="O30" i="4"/>
  <c r="B30" i="4"/>
  <c r="B29" i="4"/>
  <c r="C28" i="4"/>
  <c r="D28" i="4"/>
  <c r="E28" i="4"/>
  <c r="F28" i="4"/>
  <c r="G28" i="4"/>
  <c r="H28" i="4"/>
  <c r="I28" i="4"/>
  <c r="K28" i="4"/>
  <c r="L28" i="4"/>
  <c r="M28" i="4"/>
  <c r="N28" i="4"/>
  <c r="O28" i="4"/>
  <c r="B28" i="4"/>
  <c r="C27" i="4"/>
  <c r="D27" i="4"/>
  <c r="E27" i="4"/>
  <c r="F27" i="4"/>
  <c r="G27" i="4"/>
  <c r="H27" i="4"/>
  <c r="I27" i="4"/>
  <c r="K27" i="4"/>
  <c r="L27" i="4"/>
  <c r="M27" i="4"/>
  <c r="N27" i="4"/>
  <c r="O27" i="4"/>
  <c r="B27" i="4"/>
  <c r="C26" i="4"/>
  <c r="D26" i="4"/>
  <c r="E26" i="4"/>
  <c r="F26" i="4"/>
  <c r="G26" i="4"/>
  <c r="H26" i="4"/>
  <c r="I26" i="4"/>
  <c r="K26" i="4"/>
  <c r="L26" i="4"/>
  <c r="M26" i="4"/>
  <c r="N26" i="4"/>
  <c r="O26" i="4"/>
  <c r="B26" i="4"/>
  <c r="C21" i="4"/>
  <c r="D21" i="4"/>
  <c r="E21" i="4"/>
  <c r="F21" i="4"/>
  <c r="G21" i="4"/>
  <c r="H21" i="4"/>
  <c r="I21" i="4"/>
  <c r="K21" i="4"/>
  <c r="L21" i="4"/>
  <c r="M21" i="4"/>
  <c r="N21" i="4"/>
  <c r="O21" i="4"/>
  <c r="B21" i="4"/>
  <c r="L10" i="4"/>
  <c r="M10" i="4"/>
  <c r="N10" i="4"/>
  <c r="B21" i="3"/>
  <c r="C21" i="3"/>
  <c r="D21" i="3"/>
  <c r="D22" i="3" s="1"/>
  <c r="E21" i="3"/>
  <c r="E50" i="3" s="1"/>
  <c r="F21" i="3"/>
  <c r="F22" i="3" s="1"/>
  <c r="G21" i="3"/>
  <c r="H21" i="3"/>
  <c r="I22" i="3" s="1"/>
  <c r="I21" i="3"/>
  <c r="B22" i="3"/>
  <c r="C22" i="3"/>
  <c r="G22" i="3"/>
  <c r="B23" i="3"/>
  <c r="B24" i="3" s="1"/>
  <c r="C23" i="3"/>
  <c r="C24" i="3" s="1"/>
  <c r="D23" i="3"/>
  <c r="D24" i="3" s="1"/>
  <c r="E23" i="3"/>
  <c r="F23" i="3"/>
  <c r="G24" i="3" s="1"/>
  <c r="G26" i="3" s="1"/>
  <c r="G23" i="3"/>
  <c r="H23" i="3"/>
  <c r="I23" i="3"/>
  <c r="J23" i="3"/>
  <c r="H24" i="3"/>
  <c r="H26" i="3" s="1"/>
  <c r="I24" i="3"/>
  <c r="I26" i="3" s="1"/>
  <c r="J24" i="3"/>
  <c r="B25" i="3"/>
  <c r="C25" i="3"/>
  <c r="D25" i="3"/>
  <c r="E25" i="3"/>
  <c r="F25" i="3"/>
  <c r="G25" i="3"/>
  <c r="H25" i="3"/>
  <c r="I25" i="3"/>
  <c r="K25" i="3"/>
  <c r="L25" i="3"/>
  <c r="M25" i="3" s="1"/>
  <c r="K26" i="3"/>
  <c r="L26" i="3" s="1"/>
  <c r="M26" i="3" s="1"/>
  <c r="N26" i="3" s="1"/>
  <c r="B27" i="3"/>
  <c r="B28" i="3" s="1"/>
  <c r="B30" i="3" s="1"/>
  <c r="C27" i="3"/>
  <c r="C28" i="3" s="1"/>
  <c r="C30" i="3" s="1"/>
  <c r="D27" i="3"/>
  <c r="E27" i="3"/>
  <c r="F28" i="3" s="1"/>
  <c r="F30" i="3" s="1"/>
  <c r="F27" i="3"/>
  <c r="G27" i="3"/>
  <c r="H27" i="3"/>
  <c r="I27" i="3"/>
  <c r="J27" i="3" s="1"/>
  <c r="G28" i="3"/>
  <c r="G30" i="3" s="1"/>
  <c r="J28" i="3"/>
  <c r="B29" i="3"/>
  <c r="C29" i="3"/>
  <c r="D29" i="3"/>
  <c r="E29" i="3"/>
  <c r="F29" i="3"/>
  <c r="G29" i="3"/>
  <c r="H29" i="3"/>
  <c r="I29" i="3"/>
  <c r="K29" i="3"/>
  <c r="L29" i="3" s="1"/>
  <c r="K30" i="3"/>
  <c r="L30" i="3" s="1"/>
  <c r="M30" i="3" s="1"/>
  <c r="N30" i="3" s="1"/>
  <c r="B31" i="3"/>
  <c r="C32" i="3" s="1"/>
  <c r="C34" i="3" s="1"/>
  <c r="C31" i="3"/>
  <c r="D31" i="3"/>
  <c r="D32" i="3" s="1"/>
  <c r="D34" i="3" s="1"/>
  <c r="E31" i="3"/>
  <c r="E32" i="3" s="1"/>
  <c r="E34" i="3" s="1"/>
  <c r="F31" i="3"/>
  <c r="F32" i="3" s="1"/>
  <c r="G31" i="3"/>
  <c r="H31" i="3"/>
  <c r="H32" i="3" s="1"/>
  <c r="I31" i="3"/>
  <c r="J32" i="3"/>
  <c r="B33" i="3"/>
  <c r="C33" i="3"/>
  <c r="D33" i="3"/>
  <c r="E33" i="3"/>
  <c r="F33" i="3"/>
  <c r="G33" i="3"/>
  <c r="H33" i="3"/>
  <c r="I33" i="3"/>
  <c r="K33" i="3"/>
  <c r="L33" i="3" s="1"/>
  <c r="K34" i="3"/>
  <c r="K32" i="3" s="1"/>
  <c r="L34" i="3"/>
  <c r="M34" i="3" s="1"/>
  <c r="N34" i="3" s="1"/>
  <c r="B38" i="3"/>
  <c r="B40" i="3" s="1"/>
  <c r="C38" i="3"/>
  <c r="D38" i="3"/>
  <c r="D40" i="3" s="1"/>
  <c r="E38" i="3"/>
  <c r="E39" i="3" s="1"/>
  <c r="F38" i="3"/>
  <c r="F40" i="3" s="1"/>
  <c r="G38" i="3"/>
  <c r="G39" i="3" s="1"/>
  <c r="H38" i="3"/>
  <c r="H40" i="3" s="1"/>
  <c r="I38" i="3"/>
  <c r="I40" i="3" s="1"/>
  <c r="D39" i="3"/>
  <c r="I39" i="3"/>
  <c r="C40" i="3"/>
  <c r="B41" i="3"/>
  <c r="B42" i="3"/>
  <c r="B44" i="3" s="1"/>
  <c r="C42" i="3"/>
  <c r="D42" i="3"/>
  <c r="E42" i="3"/>
  <c r="F42" i="3"/>
  <c r="G42" i="3"/>
  <c r="H43" i="3" s="1"/>
  <c r="H42" i="3"/>
  <c r="H44" i="3" s="1"/>
  <c r="I42" i="3"/>
  <c r="I35" i="3" s="1"/>
  <c r="E43" i="3"/>
  <c r="G43" i="3"/>
  <c r="C44" i="3"/>
  <c r="B45" i="3"/>
  <c r="B46" i="3" s="1"/>
  <c r="C45" i="3"/>
  <c r="C47" i="3" s="1"/>
  <c r="D45" i="3"/>
  <c r="D46" i="3" s="1"/>
  <c r="E45" i="3"/>
  <c r="E47" i="3" s="1"/>
  <c r="F45" i="3"/>
  <c r="G46" i="3" s="1"/>
  <c r="G45" i="3"/>
  <c r="G47" i="3" s="1"/>
  <c r="H45" i="3"/>
  <c r="I45" i="3"/>
  <c r="I46" i="3" s="1"/>
  <c r="H46" i="3"/>
  <c r="H47" i="3"/>
  <c r="B48" i="3"/>
  <c r="B49" i="3" s="1"/>
  <c r="C48" i="3"/>
  <c r="C41" i="3" s="1"/>
  <c r="D48" i="3"/>
  <c r="E48" i="3"/>
  <c r="F48" i="3"/>
  <c r="G48" i="3"/>
  <c r="H49" i="3" s="1"/>
  <c r="H48" i="3"/>
  <c r="H50" i="3" s="1"/>
  <c r="I48" i="3"/>
  <c r="I41" i="3" s="1"/>
  <c r="J41" i="3" s="1"/>
  <c r="I50" i="3"/>
  <c r="J50" i="3" s="1"/>
  <c r="J49" i="3" s="1"/>
  <c r="B52" i="3"/>
  <c r="B53" i="3" s="1"/>
  <c r="C52" i="3"/>
  <c r="D52" i="3"/>
  <c r="D53" i="3" s="1"/>
  <c r="E52" i="3"/>
  <c r="F52" i="3"/>
  <c r="F53" i="3" s="1"/>
  <c r="G52" i="3"/>
  <c r="H52" i="3"/>
  <c r="I52" i="3"/>
  <c r="C53" i="3"/>
  <c r="H53" i="3"/>
  <c r="B54" i="3"/>
  <c r="B55" i="3" s="1"/>
  <c r="B57" i="3" s="1"/>
  <c r="C54" i="3"/>
  <c r="D54" i="3"/>
  <c r="D55" i="3" s="1"/>
  <c r="E54" i="3"/>
  <c r="E55" i="3" s="1"/>
  <c r="E57" i="3" s="1"/>
  <c r="F54" i="3"/>
  <c r="F55" i="3" s="1"/>
  <c r="F57" i="3" s="1"/>
  <c r="G54" i="3"/>
  <c r="H55" i="3" s="1"/>
  <c r="H57" i="3" s="1"/>
  <c r="H54" i="3"/>
  <c r="I54" i="3"/>
  <c r="I55" i="3"/>
  <c r="I57" i="3" s="1"/>
  <c r="J55" i="3"/>
  <c r="J54" i="3" s="1"/>
  <c r="B56" i="3"/>
  <c r="C56" i="3"/>
  <c r="D56" i="3"/>
  <c r="E56" i="3"/>
  <c r="F56" i="3"/>
  <c r="G56" i="3"/>
  <c r="H56" i="3"/>
  <c r="I56" i="3"/>
  <c r="K56" i="3"/>
  <c r="L56" i="3"/>
  <c r="L55" i="3" s="1"/>
  <c r="M56" i="3"/>
  <c r="N56" i="3" s="1"/>
  <c r="K57" i="3"/>
  <c r="L57" i="3" s="1"/>
  <c r="M57" i="3" s="1"/>
  <c r="N57" i="3" s="1"/>
  <c r="B58" i="3"/>
  <c r="B59" i="3" s="1"/>
  <c r="C58" i="3"/>
  <c r="C59" i="3" s="1"/>
  <c r="D58" i="3"/>
  <c r="D59" i="3" s="1"/>
  <c r="D61" i="3" s="1"/>
  <c r="E58" i="3"/>
  <c r="F58" i="3"/>
  <c r="G58" i="3"/>
  <c r="H58" i="3"/>
  <c r="H59" i="3" s="1"/>
  <c r="I58" i="3"/>
  <c r="F59" i="3"/>
  <c r="G59" i="3"/>
  <c r="G61" i="3" s="1"/>
  <c r="J59" i="3"/>
  <c r="B60" i="3"/>
  <c r="C60" i="3"/>
  <c r="D60" i="3"/>
  <c r="E60" i="3"/>
  <c r="F60" i="3"/>
  <c r="G60" i="3"/>
  <c r="H60" i="3"/>
  <c r="I60" i="3"/>
  <c r="K60" i="3"/>
  <c r="L60" i="3" s="1"/>
  <c r="F61" i="3"/>
  <c r="K61" i="3"/>
  <c r="L61" i="3" s="1"/>
  <c r="M61" i="3" s="1"/>
  <c r="N61" i="3" s="1"/>
  <c r="B62" i="3"/>
  <c r="C62" i="3"/>
  <c r="D63" i="3" s="1"/>
  <c r="D65" i="3" s="1"/>
  <c r="D62" i="3"/>
  <c r="E62" i="3"/>
  <c r="F62" i="3"/>
  <c r="G62" i="3"/>
  <c r="G63" i="3" s="1"/>
  <c r="H62" i="3"/>
  <c r="H63" i="3" s="1"/>
  <c r="I62" i="3"/>
  <c r="B63" i="3"/>
  <c r="B65" i="3" s="1"/>
  <c r="E63" i="3"/>
  <c r="E65" i="3" s="1"/>
  <c r="J63" i="3"/>
  <c r="J62" i="3" s="1"/>
  <c r="B64" i="3"/>
  <c r="C64" i="3"/>
  <c r="D64" i="3"/>
  <c r="E64" i="3"/>
  <c r="F64" i="3"/>
  <c r="G64" i="3"/>
  <c r="H64" i="3"/>
  <c r="I64" i="3"/>
  <c r="K64" i="3"/>
  <c r="L64" i="3"/>
  <c r="M64" i="3" s="1"/>
  <c r="N64" i="3" s="1"/>
  <c r="K65" i="3"/>
  <c r="K63" i="3" s="1"/>
  <c r="B69" i="3"/>
  <c r="B71" i="3" s="1"/>
  <c r="C69" i="3"/>
  <c r="C71" i="3" s="1"/>
  <c r="D69" i="3"/>
  <c r="E69" i="3"/>
  <c r="E70" i="3" s="1"/>
  <c r="F69" i="3"/>
  <c r="F71" i="3" s="1"/>
  <c r="G69" i="3"/>
  <c r="G71" i="3" s="1"/>
  <c r="H69" i="3"/>
  <c r="H71" i="3" s="1"/>
  <c r="I69" i="3"/>
  <c r="I70" i="3" s="1"/>
  <c r="B70" i="3"/>
  <c r="C70" i="3"/>
  <c r="D70" i="3"/>
  <c r="I72" i="3"/>
  <c r="J72" i="3" s="1"/>
  <c r="B73" i="3"/>
  <c r="B75" i="3" s="1"/>
  <c r="C73" i="3"/>
  <c r="D73" i="3"/>
  <c r="D75" i="3" s="1"/>
  <c r="E73" i="3"/>
  <c r="E74" i="3" s="1"/>
  <c r="F73" i="3"/>
  <c r="F75" i="3" s="1"/>
  <c r="G73" i="3"/>
  <c r="G66" i="3" s="1"/>
  <c r="G68" i="3" s="1"/>
  <c r="H73" i="3"/>
  <c r="I73" i="3"/>
  <c r="I66" i="3" s="1"/>
  <c r="H74" i="3"/>
  <c r="C75" i="3"/>
  <c r="G75" i="3"/>
  <c r="H75" i="3"/>
  <c r="B76" i="3"/>
  <c r="B77" i="3" s="1"/>
  <c r="C76" i="3"/>
  <c r="C78" i="3" s="1"/>
  <c r="D76" i="3"/>
  <c r="D77" i="3" s="1"/>
  <c r="E76" i="3"/>
  <c r="F76" i="3"/>
  <c r="G76" i="3"/>
  <c r="G78" i="3" s="1"/>
  <c r="H76" i="3"/>
  <c r="I76" i="3"/>
  <c r="I77" i="3" s="1"/>
  <c r="F77" i="3"/>
  <c r="H77" i="3"/>
  <c r="H78" i="3"/>
  <c r="I78" i="3"/>
  <c r="J78" i="3" s="1"/>
  <c r="K78" i="3" s="1"/>
  <c r="L78" i="3" s="1"/>
  <c r="M78" i="3" s="1"/>
  <c r="N78" i="3" s="1"/>
  <c r="B79" i="3"/>
  <c r="B80" i="3" s="1"/>
  <c r="C79" i="3"/>
  <c r="D79" i="3"/>
  <c r="E79" i="3"/>
  <c r="E80" i="3" s="1"/>
  <c r="F79" i="3"/>
  <c r="G79" i="3"/>
  <c r="H79" i="3"/>
  <c r="H81" i="3" s="1"/>
  <c r="I79" i="3"/>
  <c r="I81" i="3" s="1"/>
  <c r="J81" i="3" s="1"/>
  <c r="I80" i="3"/>
  <c r="B81" i="3"/>
  <c r="B83" i="3"/>
  <c r="C83" i="3"/>
  <c r="C84" i="3" s="1"/>
  <c r="D83" i="3"/>
  <c r="D84" i="3" s="1"/>
  <c r="E83" i="3"/>
  <c r="F83" i="3"/>
  <c r="G83" i="3"/>
  <c r="G84" i="3" s="1"/>
  <c r="H83" i="3"/>
  <c r="I84" i="3" s="1"/>
  <c r="I83" i="3"/>
  <c r="I112" i="3" s="1"/>
  <c r="J112" i="3" s="1"/>
  <c r="B84" i="3"/>
  <c r="B85" i="3"/>
  <c r="B86" i="3" s="1"/>
  <c r="C85" i="3"/>
  <c r="C86" i="3" s="1"/>
  <c r="D85" i="3"/>
  <c r="E85" i="3"/>
  <c r="E86" i="3" s="1"/>
  <c r="F85" i="3"/>
  <c r="G86" i="3" s="1"/>
  <c r="G88" i="3" s="1"/>
  <c r="G85" i="3"/>
  <c r="H86" i="3" s="1"/>
  <c r="H88" i="3" s="1"/>
  <c r="H85" i="3"/>
  <c r="I85" i="3"/>
  <c r="J85" i="3"/>
  <c r="I86" i="3"/>
  <c r="I88" i="3" s="1"/>
  <c r="J86" i="3"/>
  <c r="B87" i="3"/>
  <c r="C87" i="3"/>
  <c r="D87" i="3"/>
  <c r="E87" i="3"/>
  <c r="F87" i="3"/>
  <c r="G87" i="3"/>
  <c r="H87" i="3"/>
  <c r="I87" i="3"/>
  <c r="K87" i="3"/>
  <c r="K86" i="3" s="1"/>
  <c r="K85" i="3" s="1"/>
  <c r="K88" i="3"/>
  <c r="L88" i="3" s="1"/>
  <c r="M88" i="3" s="1"/>
  <c r="N88" i="3" s="1"/>
  <c r="B89" i="3"/>
  <c r="B90" i="3" s="1"/>
  <c r="B92" i="3" s="1"/>
  <c r="C89" i="3"/>
  <c r="D89" i="3"/>
  <c r="E89" i="3"/>
  <c r="F89" i="3"/>
  <c r="F90" i="3" s="1"/>
  <c r="F92" i="3" s="1"/>
  <c r="G89" i="3"/>
  <c r="H89" i="3"/>
  <c r="H90" i="3" s="1"/>
  <c r="H92" i="3" s="1"/>
  <c r="I89" i="3"/>
  <c r="J89" i="3" s="1"/>
  <c r="G90" i="3"/>
  <c r="G92" i="3" s="1"/>
  <c r="J90" i="3"/>
  <c r="B91" i="3"/>
  <c r="C91" i="3"/>
  <c r="D91" i="3"/>
  <c r="E91" i="3"/>
  <c r="F91" i="3"/>
  <c r="G91" i="3"/>
  <c r="H91" i="3"/>
  <c r="I91" i="3"/>
  <c r="K91" i="3"/>
  <c r="L91" i="3" s="1"/>
  <c r="K92" i="3"/>
  <c r="L92" i="3" s="1"/>
  <c r="M92" i="3" s="1"/>
  <c r="N92" i="3" s="1"/>
  <c r="B93" i="3"/>
  <c r="C93" i="3"/>
  <c r="D93" i="3"/>
  <c r="E93" i="3"/>
  <c r="F93" i="3"/>
  <c r="F94" i="3" s="1"/>
  <c r="G93" i="3"/>
  <c r="H93" i="3"/>
  <c r="I93" i="3"/>
  <c r="I94" i="3" s="1"/>
  <c r="B94" i="3"/>
  <c r="B96" i="3" s="1"/>
  <c r="D94" i="3"/>
  <c r="E94" i="3"/>
  <c r="E96" i="3" s="1"/>
  <c r="J94" i="3"/>
  <c r="B95" i="3"/>
  <c r="C95" i="3"/>
  <c r="D95" i="3"/>
  <c r="E95" i="3"/>
  <c r="F95" i="3"/>
  <c r="G95" i="3"/>
  <c r="H95" i="3"/>
  <c r="I95" i="3"/>
  <c r="K95" i="3"/>
  <c r="L95" i="3" s="1"/>
  <c r="D96" i="3"/>
  <c r="K96" i="3"/>
  <c r="L96" i="3" s="1"/>
  <c r="M96" i="3" s="1"/>
  <c r="N96" i="3" s="1"/>
  <c r="B100" i="3"/>
  <c r="B102" i="3" s="1"/>
  <c r="C100" i="3"/>
  <c r="C101" i="3" s="1"/>
  <c r="D100" i="3"/>
  <c r="D101" i="3" s="1"/>
  <c r="E100" i="3"/>
  <c r="F100" i="3"/>
  <c r="F102" i="3" s="1"/>
  <c r="G100" i="3"/>
  <c r="G101" i="3" s="1"/>
  <c r="H100" i="3"/>
  <c r="H102" i="3" s="1"/>
  <c r="I100" i="3"/>
  <c r="I102" i="3" s="1"/>
  <c r="B101" i="3"/>
  <c r="G102" i="3"/>
  <c r="B103" i="3"/>
  <c r="B104" i="3"/>
  <c r="B106" i="3" s="1"/>
  <c r="C104" i="3"/>
  <c r="C97" i="3" s="1"/>
  <c r="D104" i="3"/>
  <c r="D106" i="3" s="1"/>
  <c r="E104" i="3"/>
  <c r="F104" i="3"/>
  <c r="F106" i="3" s="1"/>
  <c r="G104" i="3"/>
  <c r="H105" i="3" s="1"/>
  <c r="H104" i="3"/>
  <c r="I104" i="3"/>
  <c r="G105" i="3"/>
  <c r="G106" i="3"/>
  <c r="B107" i="3"/>
  <c r="B108" i="3" s="1"/>
  <c r="C107" i="3"/>
  <c r="D107" i="3"/>
  <c r="D108" i="3" s="1"/>
  <c r="E107" i="3"/>
  <c r="F107" i="3"/>
  <c r="G107" i="3"/>
  <c r="G109" i="3" s="1"/>
  <c r="H107" i="3"/>
  <c r="H108" i="3" s="1"/>
  <c r="I107" i="3"/>
  <c r="I109" i="3" s="1"/>
  <c r="J109" i="3" s="1"/>
  <c r="K109" i="3" s="1"/>
  <c r="L109" i="3" s="1"/>
  <c r="M109" i="3" s="1"/>
  <c r="N109" i="3" s="1"/>
  <c r="I108" i="3"/>
  <c r="D109" i="3"/>
  <c r="B110" i="3"/>
  <c r="C110" i="3"/>
  <c r="D110" i="3"/>
  <c r="E110" i="3"/>
  <c r="E111" i="3" s="1"/>
  <c r="F110" i="3"/>
  <c r="F112" i="3" s="1"/>
  <c r="G110" i="3"/>
  <c r="H111" i="3" s="1"/>
  <c r="H110" i="3"/>
  <c r="I110" i="3"/>
  <c r="B111" i="3"/>
  <c r="I111" i="3"/>
  <c r="B112" i="3"/>
  <c r="B114" i="3"/>
  <c r="B115" i="3" s="1"/>
  <c r="C114" i="3"/>
  <c r="D114" i="3"/>
  <c r="D115" i="3" s="1"/>
  <c r="E114" i="3"/>
  <c r="E115" i="3" s="1"/>
  <c r="F114" i="3"/>
  <c r="G114" i="3"/>
  <c r="G115" i="3" s="1"/>
  <c r="H114" i="3"/>
  <c r="I114" i="3"/>
  <c r="B116" i="3"/>
  <c r="B117" i="3" s="1"/>
  <c r="C116" i="3"/>
  <c r="C117" i="3" s="1"/>
  <c r="D116" i="3"/>
  <c r="E116" i="3"/>
  <c r="F116" i="3"/>
  <c r="G116" i="3"/>
  <c r="H116" i="3"/>
  <c r="H117" i="3" s="1"/>
  <c r="H119" i="3" s="1"/>
  <c r="I116" i="3"/>
  <c r="J116" i="3" s="1"/>
  <c r="J117" i="3"/>
  <c r="B118" i="3"/>
  <c r="C118" i="3"/>
  <c r="D118" i="3"/>
  <c r="E118" i="3"/>
  <c r="F118" i="3"/>
  <c r="G118" i="3"/>
  <c r="H118" i="3"/>
  <c r="I118" i="3"/>
  <c r="K118" i="3"/>
  <c r="L118" i="3"/>
  <c r="M118" i="3"/>
  <c r="N118" i="3" s="1"/>
  <c r="K119" i="3"/>
  <c r="L119" i="3" s="1"/>
  <c r="M119" i="3" s="1"/>
  <c r="N119" i="3" s="1"/>
  <c r="B120" i="3"/>
  <c r="B121" i="3" s="1"/>
  <c r="B123" i="3" s="1"/>
  <c r="C120" i="3"/>
  <c r="C121" i="3" s="1"/>
  <c r="C123" i="3" s="1"/>
  <c r="D120" i="3"/>
  <c r="E121" i="3" s="1"/>
  <c r="E120" i="3"/>
  <c r="F120" i="3"/>
  <c r="F121" i="3" s="1"/>
  <c r="F123" i="3" s="1"/>
  <c r="G120" i="3"/>
  <c r="G121" i="3" s="1"/>
  <c r="G123" i="3" s="1"/>
  <c r="H120" i="3"/>
  <c r="H121" i="3" s="1"/>
  <c r="H123" i="3" s="1"/>
  <c r="I120" i="3"/>
  <c r="J120" i="3" s="1"/>
  <c r="J121" i="3"/>
  <c r="B122" i="3"/>
  <c r="C122" i="3"/>
  <c r="D122" i="3"/>
  <c r="E122" i="3"/>
  <c r="F122" i="3"/>
  <c r="G122" i="3"/>
  <c r="H122" i="3"/>
  <c r="I122" i="3"/>
  <c r="K122" i="3"/>
  <c r="L122" i="3" s="1"/>
  <c r="K123" i="3"/>
  <c r="L123" i="3" s="1"/>
  <c r="M123" i="3" s="1"/>
  <c r="N123" i="3" s="1"/>
  <c r="B124" i="3"/>
  <c r="C124" i="3"/>
  <c r="D124" i="3"/>
  <c r="D125" i="3" s="1"/>
  <c r="D127" i="3" s="1"/>
  <c r="E124" i="3"/>
  <c r="F124" i="3"/>
  <c r="G124" i="3"/>
  <c r="G125" i="3" s="1"/>
  <c r="G127" i="3" s="1"/>
  <c r="H124" i="3"/>
  <c r="I124" i="3"/>
  <c r="I125" i="3" s="1"/>
  <c r="J125" i="3"/>
  <c r="B126" i="3"/>
  <c r="C126" i="3"/>
  <c r="D126" i="3"/>
  <c r="E126" i="3"/>
  <c r="F126" i="3"/>
  <c r="G126" i="3"/>
  <c r="H126" i="3"/>
  <c r="I126" i="3"/>
  <c r="K126" i="3"/>
  <c r="L126" i="3" s="1"/>
  <c r="K127" i="3"/>
  <c r="K125" i="3" s="1"/>
  <c r="B131" i="3"/>
  <c r="B133" i="3" s="1"/>
  <c r="C131" i="3"/>
  <c r="D131" i="3"/>
  <c r="E131" i="3"/>
  <c r="E132" i="3" s="1"/>
  <c r="F131" i="3"/>
  <c r="F128" i="3" s="1"/>
  <c r="G131" i="3"/>
  <c r="G132" i="3" s="1"/>
  <c r="H131" i="3"/>
  <c r="H133" i="3" s="1"/>
  <c r="I131" i="3"/>
  <c r="I132" i="3" s="1"/>
  <c r="D132" i="3"/>
  <c r="C133" i="3"/>
  <c r="D133" i="3"/>
  <c r="B134" i="3"/>
  <c r="B135" i="3"/>
  <c r="C135" i="3"/>
  <c r="C128" i="3" s="1"/>
  <c r="D135" i="3"/>
  <c r="D137" i="3" s="1"/>
  <c r="E135" i="3"/>
  <c r="F135" i="3"/>
  <c r="G135" i="3"/>
  <c r="G136" i="3" s="1"/>
  <c r="H135" i="3"/>
  <c r="H137" i="3" s="1"/>
  <c r="I135" i="3"/>
  <c r="H136" i="3"/>
  <c r="B137" i="3"/>
  <c r="C137" i="3"/>
  <c r="B138" i="3"/>
  <c r="B139" i="3" s="1"/>
  <c r="C138" i="3"/>
  <c r="D138" i="3"/>
  <c r="D139" i="3" s="1"/>
  <c r="E138" i="3"/>
  <c r="F138" i="3"/>
  <c r="G139" i="3" s="1"/>
  <c r="G138" i="3"/>
  <c r="H138" i="3"/>
  <c r="I138" i="3"/>
  <c r="I139" i="3" s="1"/>
  <c r="H139" i="3"/>
  <c r="C140" i="3"/>
  <c r="H140" i="3"/>
  <c r="B141" i="3"/>
  <c r="B142" i="3" s="1"/>
  <c r="C141" i="3"/>
  <c r="C134" i="3" s="1"/>
  <c r="D141" i="3"/>
  <c r="D134" i="3" s="1"/>
  <c r="E141" i="3"/>
  <c r="F141" i="3"/>
  <c r="G141" i="3"/>
  <c r="H142" i="3" s="1"/>
  <c r="H141" i="3"/>
  <c r="H143" i="3" s="1"/>
  <c r="I141" i="3"/>
  <c r="I134" i="3" s="1"/>
  <c r="J134" i="3" s="1"/>
  <c r="I143" i="3"/>
  <c r="J143" i="3" s="1"/>
  <c r="B145" i="3"/>
  <c r="C145" i="3"/>
  <c r="C3" i="3" s="1"/>
  <c r="C3" i="4" s="1"/>
  <c r="C24" i="4" s="1"/>
  <c r="D145" i="3"/>
  <c r="E145" i="3"/>
  <c r="E146" i="3" s="1"/>
  <c r="F145" i="3"/>
  <c r="G145" i="3"/>
  <c r="G146" i="3" s="1"/>
  <c r="H145" i="3"/>
  <c r="I146" i="3" s="1"/>
  <c r="I145" i="3"/>
  <c r="B146" i="3"/>
  <c r="B147" i="3"/>
  <c r="B148" i="3" s="1"/>
  <c r="B150" i="3" s="1"/>
  <c r="C147" i="3"/>
  <c r="D147" i="3"/>
  <c r="D148" i="3" s="1"/>
  <c r="E147" i="3"/>
  <c r="E148" i="3" s="1"/>
  <c r="E150" i="3" s="1"/>
  <c r="F147" i="3"/>
  <c r="G147" i="3"/>
  <c r="H147" i="3"/>
  <c r="H148" i="3" s="1"/>
  <c r="H150" i="3" s="1"/>
  <c r="I147" i="3"/>
  <c r="I148" i="3"/>
  <c r="I150" i="3" s="1"/>
  <c r="J148" i="3"/>
  <c r="J147" i="3" s="1"/>
  <c r="B149" i="3"/>
  <c r="C149" i="3"/>
  <c r="D149" i="3"/>
  <c r="E149" i="3"/>
  <c r="F149" i="3"/>
  <c r="G149" i="3"/>
  <c r="H149" i="3"/>
  <c r="I149" i="3"/>
  <c r="K149" i="3"/>
  <c r="L149" i="3" s="1"/>
  <c r="M149" i="3" s="1"/>
  <c r="K150" i="3"/>
  <c r="L150" i="3" s="1"/>
  <c r="M150" i="3" s="1"/>
  <c r="N150" i="3" s="1"/>
  <c r="B151" i="3"/>
  <c r="B152" i="3" s="1"/>
  <c r="C151" i="3"/>
  <c r="C152" i="3" s="1"/>
  <c r="C154" i="3" s="1"/>
  <c r="D151" i="3"/>
  <c r="E151" i="3"/>
  <c r="F151" i="3"/>
  <c r="F152" i="3" s="1"/>
  <c r="F154" i="3" s="1"/>
  <c r="G151" i="3"/>
  <c r="H151" i="3"/>
  <c r="H152" i="3" s="1"/>
  <c r="H154" i="3" s="1"/>
  <c r="I151" i="3"/>
  <c r="J152" i="3"/>
  <c r="B153" i="3"/>
  <c r="C153" i="3"/>
  <c r="D153" i="3"/>
  <c r="E153" i="3"/>
  <c r="F153" i="3"/>
  <c r="G153" i="3"/>
  <c r="H153" i="3"/>
  <c r="I153" i="3"/>
  <c r="K153" i="3"/>
  <c r="K154" i="3"/>
  <c r="L154" i="3"/>
  <c r="M154" i="3" s="1"/>
  <c r="N154" i="3" s="1"/>
  <c r="B155" i="3"/>
  <c r="C156" i="3" s="1"/>
  <c r="C155" i="3"/>
  <c r="D155" i="3"/>
  <c r="E156" i="3" s="1"/>
  <c r="E155" i="3"/>
  <c r="F155" i="3"/>
  <c r="F156" i="3" s="1"/>
  <c r="F158" i="3" s="1"/>
  <c r="G155" i="3"/>
  <c r="H155" i="3"/>
  <c r="H156" i="3" s="1"/>
  <c r="I155" i="3"/>
  <c r="I156" i="3" s="1"/>
  <c r="I158" i="3" s="1"/>
  <c r="B156" i="3"/>
  <c r="B158" i="3" s="1"/>
  <c r="J156" i="3"/>
  <c r="B157" i="3"/>
  <c r="C157" i="3"/>
  <c r="C158" i="3" s="1"/>
  <c r="D157" i="3"/>
  <c r="E157" i="3"/>
  <c r="F157" i="3"/>
  <c r="G157" i="3"/>
  <c r="H157" i="3"/>
  <c r="I157" i="3"/>
  <c r="K157" i="3"/>
  <c r="L157" i="3" s="1"/>
  <c r="M157" i="3" s="1"/>
  <c r="N157" i="3"/>
  <c r="K158" i="3"/>
  <c r="L158" i="3"/>
  <c r="M158" i="3" s="1"/>
  <c r="B162" i="3"/>
  <c r="B164" i="3" s="1"/>
  <c r="C162" i="3"/>
  <c r="C164" i="3" s="1"/>
  <c r="D162" i="3"/>
  <c r="D164" i="3" s="1"/>
  <c r="E162" i="3"/>
  <c r="F162" i="3"/>
  <c r="G162" i="3"/>
  <c r="G164" i="3" s="1"/>
  <c r="H162" i="3"/>
  <c r="I163" i="3" s="1"/>
  <c r="I162" i="3"/>
  <c r="I164" i="3" s="1"/>
  <c r="B163" i="3"/>
  <c r="C163" i="3"/>
  <c r="D163" i="3"/>
  <c r="B166" i="3"/>
  <c r="B168" i="3" s="1"/>
  <c r="C166" i="3"/>
  <c r="C159" i="3" s="1"/>
  <c r="D166" i="3"/>
  <c r="E166" i="3"/>
  <c r="F166" i="3"/>
  <c r="F168" i="3" s="1"/>
  <c r="G166" i="3"/>
  <c r="G159" i="3" s="1"/>
  <c r="H166" i="3"/>
  <c r="H159" i="3" s="1"/>
  <c r="H161" i="3" s="1"/>
  <c r="I166" i="3"/>
  <c r="E167" i="3"/>
  <c r="H168" i="3"/>
  <c r="B169" i="3"/>
  <c r="B170" i="3" s="1"/>
  <c r="C169" i="3"/>
  <c r="D169" i="3"/>
  <c r="D171" i="3" s="1"/>
  <c r="E169" i="3"/>
  <c r="F169" i="3"/>
  <c r="F170" i="3" s="1"/>
  <c r="G169" i="3"/>
  <c r="G171" i="3" s="1"/>
  <c r="H169" i="3"/>
  <c r="I169" i="3"/>
  <c r="I171" i="3" s="1"/>
  <c r="J171" i="3" s="1"/>
  <c r="K171" i="3" s="1"/>
  <c r="L171" i="3" s="1"/>
  <c r="M171" i="3" s="1"/>
  <c r="N171" i="3" s="1"/>
  <c r="H170" i="3"/>
  <c r="I170" i="3"/>
  <c r="B172" i="3"/>
  <c r="B174" i="3" s="1"/>
  <c r="C172" i="3"/>
  <c r="C165" i="3" s="1"/>
  <c r="D172" i="3"/>
  <c r="D174" i="3" s="1"/>
  <c r="E172" i="3"/>
  <c r="F172" i="3"/>
  <c r="G172" i="3"/>
  <c r="H172" i="3"/>
  <c r="H174" i="3" s="1"/>
  <c r="I172" i="3"/>
  <c r="I173" i="3" s="1"/>
  <c r="G173" i="3"/>
  <c r="E174" i="3"/>
  <c r="I174" i="3"/>
  <c r="J174" i="3"/>
  <c r="K174" i="3" s="1"/>
  <c r="K173" i="3" s="1"/>
  <c r="B176" i="3"/>
  <c r="C176" i="3"/>
  <c r="D176" i="3"/>
  <c r="E176" i="3"/>
  <c r="E177" i="3" s="1"/>
  <c r="F176" i="3"/>
  <c r="F177" i="3" s="1"/>
  <c r="G176" i="3"/>
  <c r="G177" i="3" s="1"/>
  <c r="H176" i="3"/>
  <c r="I177" i="3" s="1"/>
  <c r="I176" i="3"/>
  <c r="B177" i="3"/>
  <c r="C177" i="3"/>
  <c r="B178" i="3"/>
  <c r="B179" i="3" s="1"/>
  <c r="B181" i="3" s="1"/>
  <c r="C178" i="3"/>
  <c r="D178" i="3"/>
  <c r="E178" i="3"/>
  <c r="E179" i="3" s="1"/>
  <c r="E181" i="3" s="1"/>
  <c r="F178" i="3"/>
  <c r="G178" i="3"/>
  <c r="H178" i="3"/>
  <c r="I178" i="3"/>
  <c r="J178" i="3" s="1"/>
  <c r="K178" i="3" s="1"/>
  <c r="H179" i="3"/>
  <c r="H181" i="3" s="1"/>
  <c r="J179" i="3"/>
  <c r="B180" i="3"/>
  <c r="C180" i="3"/>
  <c r="D180" i="3"/>
  <c r="E180" i="3"/>
  <c r="F180" i="3"/>
  <c r="G180" i="3"/>
  <c r="H180" i="3"/>
  <c r="I180" i="3"/>
  <c r="K180" i="3"/>
  <c r="K179" i="3" s="1"/>
  <c r="L180" i="3"/>
  <c r="M180" i="3" s="1"/>
  <c r="N180" i="3" s="1"/>
  <c r="K181" i="3"/>
  <c r="L181" i="3" s="1"/>
  <c r="M181" i="3" s="1"/>
  <c r="N181" i="3" s="1"/>
  <c r="B182" i="3"/>
  <c r="B183" i="3" s="1"/>
  <c r="C182" i="3"/>
  <c r="D182" i="3"/>
  <c r="E182" i="3"/>
  <c r="F182" i="3"/>
  <c r="F183" i="3" s="1"/>
  <c r="F185" i="3" s="1"/>
  <c r="G182" i="3"/>
  <c r="H182" i="3"/>
  <c r="I182" i="3"/>
  <c r="C183" i="3"/>
  <c r="C185" i="3" s="1"/>
  <c r="G183" i="3"/>
  <c r="G185" i="3" s="1"/>
  <c r="J183" i="3"/>
  <c r="B184" i="3"/>
  <c r="B185" i="3" s="1"/>
  <c r="C184" i="3"/>
  <c r="D184" i="3"/>
  <c r="E184" i="3"/>
  <c r="F184" i="3"/>
  <c r="G184" i="3"/>
  <c r="H184" i="3"/>
  <c r="I184" i="3"/>
  <c r="K184" i="3"/>
  <c r="L184" i="3" s="1"/>
  <c r="M184" i="3" s="1"/>
  <c r="K185" i="3"/>
  <c r="L185" i="3"/>
  <c r="M185" i="3" s="1"/>
  <c r="N185" i="3" s="1"/>
  <c r="B186" i="3"/>
  <c r="C187" i="3" s="1"/>
  <c r="C186" i="3"/>
  <c r="D186" i="3"/>
  <c r="E186" i="3"/>
  <c r="F186" i="3"/>
  <c r="F187" i="3" s="1"/>
  <c r="G186" i="3"/>
  <c r="G187" i="3" s="1"/>
  <c r="H186" i="3"/>
  <c r="I186" i="3"/>
  <c r="I187" i="3" s="1"/>
  <c r="J186" i="3"/>
  <c r="D187" i="3"/>
  <c r="D189" i="3" s="1"/>
  <c r="E187" i="3"/>
  <c r="J187" i="3"/>
  <c r="B188" i="3"/>
  <c r="C188" i="3"/>
  <c r="D188" i="3"/>
  <c r="E188" i="3"/>
  <c r="F188" i="3"/>
  <c r="G188" i="3"/>
  <c r="H188" i="3"/>
  <c r="I188" i="3"/>
  <c r="K188" i="3"/>
  <c r="L188" i="3" s="1"/>
  <c r="M188" i="3"/>
  <c r="N188" i="3" s="1"/>
  <c r="K189" i="3"/>
  <c r="K187" i="3" s="1"/>
  <c r="L189" i="3"/>
  <c r="L187" i="3" s="1"/>
  <c r="M189" i="3"/>
  <c r="N189" i="3" s="1"/>
  <c r="B190" i="3"/>
  <c r="C190" i="3"/>
  <c r="D190" i="3"/>
  <c r="D191" i="3" s="1"/>
  <c r="D193" i="3" s="1"/>
  <c r="E190" i="3"/>
  <c r="F190" i="3"/>
  <c r="G190" i="3"/>
  <c r="H190" i="3"/>
  <c r="I190" i="3"/>
  <c r="B191" i="3"/>
  <c r="B193" i="3" s="1"/>
  <c r="C191" i="3"/>
  <c r="H191" i="3"/>
  <c r="H193" i="3" s="1"/>
  <c r="I191" i="3"/>
  <c r="I193" i="3" s="1"/>
  <c r="J191" i="3"/>
  <c r="B192" i="3"/>
  <c r="C192" i="3"/>
  <c r="D192" i="3"/>
  <c r="E192" i="3"/>
  <c r="F192" i="3"/>
  <c r="G192" i="3"/>
  <c r="H192" i="3"/>
  <c r="I192" i="3"/>
  <c r="K192" i="3"/>
  <c r="K191" i="3" s="1"/>
  <c r="K193" i="3"/>
  <c r="L193" i="3" s="1"/>
  <c r="M193" i="3" s="1"/>
  <c r="N193" i="3" s="1"/>
  <c r="B197" i="3"/>
  <c r="C197" i="3"/>
  <c r="C199" i="3" s="1"/>
  <c r="D197" i="3"/>
  <c r="E197" i="3"/>
  <c r="E198" i="3" s="1"/>
  <c r="F197" i="3"/>
  <c r="G197" i="3"/>
  <c r="H197" i="3"/>
  <c r="H200" i="3" s="1"/>
  <c r="I197" i="3"/>
  <c r="B198" i="3"/>
  <c r="I198" i="3"/>
  <c r="B199" i="3"/>
  <c r="D199" i="3"/>
  <c r="I199" i="3"/>
  <c r="B201" i="3"/>
  <c r="B203" i="3" s="1"/>
  <c r="C201" i="3"/>
  <c r="C203" i="3" s="1"/>
  <c r="D201" i="3"/>
  <c r="D203" i="3" s="1"/>
  <c r="E201" i="3"/>
  <c r="F201" i="3"/>
  <c r="F202" i="3" s="1"/>
  <c r="G201" i="3"/>
  <c r="H201" i="3"/>
  <c r="I201" i="3"/>
  <c r="E202" i="3"/>
  <c r="E203" i="3"/>
  <c r="I203" i="3"/>
  <c r="B204" i="3"/>
  <c r="B205" i="3" s="1"/>
  <c r="C204" i="3"/>
  <c r="C206" i="3" s="1"/>
  <c r="D204" i="3"/>
  <c r="D206" i="3" s="1"/>
  <c r="E204" i="3"/>
  <c r="E206" i="3" s="1"/>
  <c r="F204" i="3"/>
  <c r="F205" i="3" s="1"/>
  <c r="G204" i="3"/>
  <c r="H204" i="3"/>
  <c r="H205" i="3" s="1"/>
  <c r="I204" i="3"/>
  <c r="I206" i="3" s="1"/>
  <c r="J206" i="3" s="1"/>
  <c r="K206" i="3" s="1"/>
  <c r="L206" i="3" s="1"/>
  <c r="M206" i="3" s="1"/>
  <c r="N206" i="3" s="1"/>
  <c r="D205" i="3"/>
  <c r="E205" i="3"/>
  <c r="B206" i="3"/>
  <c r="B207" i="3"/>
  <c r="B209" i="3" s="1"/>
  <c r="C207" i="3"/>
  <c r="C208" i="3" s="1"/>
  <c r="D207" i="3"/>
  <c r="D209" i="3" s="1"/>
  <c r="E207" i="3"/>
  <c r="F207" i="3"/>
  <c r="F209" i="3" s="1"/>
  <c r="G207" i="3"/>
  <c r="G208" i="3" s="1"/>
  <c r="H207" i="3"/>
  <c r="H208" i="3" s="1"/>
  <c r="I207" i="3"/>
  <c r="I209" i="3"/>
  <c r="J209" i="3"/>
  <c r="J208" i="3" s="1"/>
  <c r="K209" i="3"/>
  <c r="B211" i="3"/>
  <c r="B212" i="3" s="1"/>
  <c r="C211" i="3"/>
  <c r="D211" i="3"/>
  <c r="D240" i="3" s="1"/>
  <c r="E211" i="3"/>
  <c r="E234" i="3" s="1"/>
  <c r="F211" i="3"/>
  <c r="F230" i="3" s="1"/>
  <c r="G211" i="3"/>
  <c r="H211" i="3"/>
  <c r="I211" i="3"/>
  <c r="H212" i="3"/>
  <c r="I212" i="3"/>
  <c r="B213" i="3"/>
  <c r="B214" i="3" s="1"/>
  <c r="C213" i="3"/>
  <c r="D213" i="3"/>
  <c r="D214" i="3" s="1"/>
  <c r="D216" i="3" s="1"/>
  <c r="E213" i="3"/>
  <c r="F213" i="3"/>
  <c r="F214" i="3" s="1"/>
  <c r="F216" i="3" s="1"/>
  <c r="G213" i="3"/>
  <c r="H213" i="3"/>
  <c r="H214" i="3" s="1"/>
  <c r="I213" i="3"/>
  <c r="J213" i="3" s="1"/>
  <c r="C214" i="3"/>
  <c r="J214" i="3"/>
  <c r="B215" i="3"/>
  <c r="B216" i="3" s="1"/>
  <c r="C215" i="3"/>
  <c r="D215" i="3"/>
  <c r="E215" i="3"/>
  <c r="F215" i="3"/>
  <c r="G215" i="3"/>
  <c r="H215" i="3"/>
  <c r="I215" i="3"/>
  <c r="K215" i="3"/>
  <c r="L215" i="3" s="1"/>
  <c r="M215" i="3" s="1"/>
  <c r="N215" i="3" s="1"/>
  <c r="K216" i="3"/>
  <c r="L216" i="3"/>
  <c r="M216" i="3" s="1"/>
  <c r="B217" i="3"/>
  <c r="C217" i="3"/>
  <c r="C218" i="3" s="1"/>
  <c r="C220" i="3" s="1"/>
  <c r="D217" i="3"/>
  <c r="E217" i="3"/>
  <c r="F217" i="3"/>
  <c r="G217" i="3"/>
  <c r="H217" i="3"/>
  <c r="I217" i="3"/>
  <c r="J217" i="3" s="1"/>
  <c r="B218" i="3"/>
  <c r="B220" i="3" s="1"/>
  <c r="E218" i="3"/>
  <c r="E220" i="3" s="1"/>
  <c r="J218" i="3"/>
  <c r="B219" i="3"/>
  <c r="C219" i="3"/>
  <c r="D219" i="3"/>
  <c r="E219" i="3"/>
  <c r="F219" i="3"/>
  <c r="G219" i="3"/>
  <c r="H219" i="3"/>
  <c r="I219" i="3"/>
  <c r="K219" i="3"/>
  <c r="L219" i="3" s="1"/>
  <c r="M219" i="3" s="1"/>
  <c r="K220" i="3"/>
  <c r="K218" i="3" s="1"/>
  <c r="B221" i="3"/>
  <c r="C221" i="3"/>
  <c r="D221" i="3"/>
  <c r="E221" i="3"/>
  <c r="E222" i="3" s="1"/>
  <c r="F221" i="3"/>
  <c r="F222" i="3" s="1"/>
  <c r="F224" i="3" s="1"/>
  <c r="G221" i="3"/>
  <c r="G222" i="3" s="1"/>
  <c r="G224" i="3" s="1"/>
  <c r="H221" i="3"/>
  <c r="I221" i="3"/>
  <c r="B222" i="3"/>
  <c r="B224" i="3" s="1"/>
  <c r="C222" i="3"/>
  <c r="C224" i="3" s="1"/>
  <c r="D222" i="3"/>
  <c r="D224" i="3" s="1"/>
  <c r="J222" i="3"/>
  <c r="B223" i="3"/>
  <c r="C223" i="3"/>
  <c r="D223" i="3"/>
  <c r="E223" i="3"/>
  <c r="F223" i="3"/>
  <c r="G223" i="3"/>
  <c r="H223" i="3"/>
  <c r="I223" i="3"/>
  <c r="K223" i="3"/>
  <c r="K222" i="3" s="1"/>
  <c r="K224" i="3"/>
  <c r="L224" i="3" s="1"/>
  <c r="M224" i="3" s="1"/>
  <c r="N224" i="3" s="1"/>
  <c r="B228" i="3"/>
  <c r="B229" i="3" s="1"/>
  <c r="C228" i="3"/>
  <c r="C229" i="3" s="1"/>
  <c r="D228" i="3"/>
  <c r="D230" i="3" s="1"/>
  <c r="E228" i="3"/>
  <c r="F229" i="3" s="1"/>
  <c r="F228" i="3"/>
  <c r="G228" i="3"/>
  <c r="G230" i="3" s="1"/>
  <c r="H228" i="3"/>
  <c r="H230" i="3" s="1"/>
  <c r="I228" i="3"/>
  <c r="I230" i="3" s="1"/>
  <c r="E230" i="3"/>
  <c r="D231" i="3"/>
  <c r="E231" i="3"/>
  <c r="B232" i="3"/>
  <c r="B233" i="3" s="1"/>
  <c r="C232" i="3"/>
  <c r="D232" i="3"/>
  <c r="E232" i="3"/>
  <c r="E225" i="3" s="1"/>
  <c r="E227" i="3" s="1"/>
  <c r="F232" i="3"/>
  <c r="F225" i="3" s="1"/>
  <c r="G232" i="3"/>
  <c r="G234" i="3" s="1"/>
  <c r="H232" i="3"/>
  <c r="H234" i="3" s="1"/>
  <c r="I232" i="3"/>
  <c r="E233" i="3"/>
  <c r="F233" i="3"/>
  <c r="B234" i="3"/>
  <c r="B235" i="3"/>
  <c r="B236" i="3" s="1"/>
  <c r="C235" i="3"/>
  <c r="C236" i="3" s="1"/>
  <c r="D235" i="3"/>
  <c r="E235" i="3"/>
  <c r="E237" i="3" s="1"/>
  <c r="F235" i="3"/>
  <c r="F236" i="3" s="1"/>
  <c r="G235" i="3"/>
  <c r="G236" i="3" s="1"/>
  <c r="H235" i="3"/>
  <c r="H237" i="3" s="1"/>
  <c r="I235" i="3"/>
  <c r="I236" i="3" s="1"/>
  <c r="D236" i="3"/>
  <c r="E236" i="3"/>
  <c r="C237" i="3"/>
  <c r="G237" i="3"/>
  <c r="B238" i="3"/>
  <c r="C238" i="3"/>
  <c r="C240" i="3" s="1"/>
  <c r="D238" i="3"/>
  <c r="E239" i="3" s="1"/>
  <c r="E238" i="3"/>
  <c r="F238" i="3"/>
  <c r="F240" i="3" s="1"/>
  <c r="G238" i="3"/>
  <c r="G240" i="3" s="1"/>
  <c r="H238" i="3"/>
  <c r="H240" i="3" s="1"/>
  <c r="I238" i="3"/>
  <c r="E3" i="3"/>
  <c r="E3" i="4" s="1"/>
  <c r="E24" i="4" s="1"/>
  <c r="C15" i="4"/>
  <c r="C17" i="4" s="1"/>
  <c r="D15" i="4"/>
  <c r="D17" i="4" s="1"/>
  <c r="E15" i="4"/>
  <c r="E17" i="4" s="1"/>
  <c r="F15" i="4"/>
  <c r="F17" i="4" s="1"/>
  <c r="G15" i="4"/>
  <c r="G17" i="4" s="1"/>
  <c r="G19" i="4" s="1"/>
  <c r="H15" i="4"/>
  <c r="H17" i="4" s="1"/>
  <c r="I15" i="4"/>
  <c r="I17" i="4" s="1"/>
  <c r="K15" i="4"/>
  <c r="K17" i="4" s="1"/>
  <c r="L15" i="4"/>
  <c r="L17" i="4" s="1"/>
  <c r="M15" i="4"/>
  <c r="M17" i="4" s="1"/>
  <c r="N15" i="4"/>
  <c r="N17" i="4" s="1"/>
  <c r="O15" i="4"/>
  <c r="O17" i="4" s="1"/>
  <c r="C12" i="4"/>
  <c r="D12" i="4"/>
  <c r="E12" i="4"/>
  <c r="F12" i="4"/>
  <c r="G12" i="4"/>
  <c r="H12" i="4"/>
  <c r="I12" i="4"/>
  <c r="K12" i="4"/>
  <c r="L12" i="4"/>
  <c r="M12" i="4"/>
  <c r="N12" i="4"/>
  <c r="O12" i="4"/>
  <c r="C16" i="4"/>
  <c r="D16" i="4"/>
  <c r="E16" i="4"/>
  <c r="F16" i="4"/>
  <c r="G16" i="4"/>
  <c r="H16" i="4"/>
  <c r="I16" i="4"/>
  <c r="K16" i="4"/>
  <c r="L16" i="4"/>
  <c r="M16" i="4"/>
  <c r="N16" i="4"/>
  <c r="O16" i="4"/>
  <c r="B16" i="4"/>
  <c r="B15" i="4"/>
  <c r="B17" i="4" s="1"/>
  <c r="B19" i="4" s="1"/>
  <c r="B12" i="4"/>
  <c r="C10" i="4"/>
  <c r="D10" i="4"/>
  <c r="E10" i="4"/>
  <c r="F10" i="4"/>
  <c r="G10" i="4"/>
  <c r="H10" i="4"/>
  <c r="I10" i="4"/>
  <c r="O10" i="4"/>
  <c r="B10" i="4"/>
  <c r="A210" i="3"/>
  <c r="A175" i="3"/>
  <c r="A144" i="3"/>
  <c r="A113" i="3"/>
  <c r="A82" i="3"/>
  <c r="A51" i="3"/>
  <c r="A20" i="3"/>
  <c r="H17" i="3"/>
  <c r="G14" i="3"/>
  <c r="G52" i="4" s="1"/>
  <c r="E14" i="3"/>
  <c r="E52" i="4" s="1"/>
  <c r="I3" i="3"/>
  <c r="I3" i="4" s="1"/>
  <c r="I24" i="4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42" i="1"/>
  <c r="I139" i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F107" i="1"/>
  <c r="E107" i="1"/>
  <c r="D107" i="1"/>
  <c r="C107" i="1"/>
  <c r="B107" i="1"/>
  <c r="C31" i="4" l="1"/>
  <c r="C44" i="4" s="1"/>
  <c r="K143" i="3"/>
  <c r="J142" i="3"/>
  <c r="F227" i="3"/>
  <c r="F226" i="3"/>
  <c r="K81" i="3"/>
  <c r="K80" i="3" s="1"/>
  <c r="J80" i="3"/>
  <c r="N219" i="3"/>
  <c r="K112" i="3"/>
  <c r="J111" i="3"/>
  <c r="B173" i="3"/>
  <c r="C168" i="3"/>
  <c r="D156" i="3"/>
  <c r="D158" i="3" s="1"/>
  <c r="C146" i="3"/>
  <c r="E143" i="3"/>
  <c r="E140" i="3"/>
  <c r="G128" i="3"/>
  <c r="G130" i="3" s="1"/>
  <c r="C119" i="3"/>
  <c r="E105" i="3"/>
  <c r="F96" i="3"/>
  <c r="G35" i="3"/>
  <c r="G37" i="3" s="1"/>
  <c r="E214" i="3"/>
  <c r="E216" i="3" s="1"/>
  <c r="C161" i="3"/>
  <c r="B8" i="3"/>
  <c r="C9" i="3" s="1"/>
  <c r="F198" i="3"/>
  <c r="C8" i="3"/>
  <c r="H239" i="3"/>
  <c r="D237" i="3"/>
  <c r="C230" i="3"/>
  <c r="E224" i="3"/>
  <c r="I218" i="3"/>
  <c r="I220" i="3" s="1"/>
  <c r="C216" i="3"/>
  <c r="G212" i="3"/>
  <c r="G206" i="3"/>
  <c r="I165" i="3"/>
  <c r="J165" i="3" s="1"/>
  <c r="K165" i="3" s="1"/>
  <c r="G152" i="3"/>
  <c r="G154" i="3" s="1"/>
  <c r="D143" i="3"/>
  <c r="F137" i="3"/>
  <c r="C125" i="3"/>
  <c r="C127" i="3" s="1"/>
  <c r="B119" i="3"/>
  <c r="I97" i="3"/>
  <c r="I98" i="3" s="1"/>
  <c r="D102" i="3"/>
  <c r="E90" i="3"/>
  <c r="E92" i="3" s="1"/>
  <c r="E88" i="3"/>
  <c r="H80" i="3"/>
  <c r="G74" i="3"/>
  <c r="B72" i="3"/>
  <c r="F35" i="3"/>
  <c r="G36" i="3" s="1"/>
  <c r="E35" i="3"/>
  <c r="E37" i="3" s="1"/>
  <c r="D8" i="3"/>
  <c r="G239" i="3"/>
  <c r="F237" i="3"/>
  <c r="G229" i="3"/>
  <c r="G218" i="3"/>
  <c r="G220" i="3" s="1"/>
  <c r="F212" i="3"/>
  <c r="F206" i="3"/>
  <c r="M187" i="3"/>
  <c r="E183" i="3"/>
  <c r="E185" i="3" s="1"/>
  <c r="G179" i="3"/>
  <c r="G181" i="3" s="1"/>
  <c r="D177" i="3"/>
  <c r="H167" i="3"/>
  <c r="B165" i="3"/>
  <c r="E163" i="3"/>
  <c r="J155" i="3"/>
  <c r="K155" i="3" s="1"/>
  <c r="B143" i="3"/>
  <c r="I140" i="3"/>
  <c r="J140" i="3" s="1"/>
  <c r="K140" i="3" s="1"/>
  <c r="L140" i="3" s="1"/>
  <c r="M140" i="3" s="1"/>
  <c r="N140" i="3" s="1"/>
  <c r="C139" i="3"/>
  <c r="F136" i="3"/>
  <c r="C132" i="3"/>
  <c r="L127" i="3"/>
  <c r="M127" i="3" s="1"/>
  <c r="N127" i="3" s="1"/>
  <c r="C115" i="3"/>
  <c r="E112" i="3"/>
  <c r="D103" i="3"/>
  <c r="G108" i="3"/>
  <c r="C102" i="3"/>
  <c r="C90" i="3"/>
  <c r="C92" i="3" s="1"/>
  <c r="D86" i="3"/>
  <c r="D88" i="3" s="1"/>
  <c r="F81" i="3"/>
  <c r="I63" i="3"/>
  <c r="I65" i="3" s="1"/>
  <c r="J58" i="3"/>
  <c r="K55" i="3"/>
  <c r="K54" i="3" s="1"/>
  <c r="B50" i="3"/>
  <c r="I47" i="3"/>
  <c r="J47" i="3" s="1"/>
  <c r="K47" i="3" s="1"/>
  <c r="L47" i="3" s="1"/>
  <c r="M47" i="3" s="1"/>
  <c r="N47" i="3" s="1"/>
  <c r="F43" i="3"/>
  <c r="C39" i="3"/>
  <c r="K24" i="3"/>
  <c r="E8" i="3"/>
  <c r="E47" i="4" s="1"/>
  <c r="F239" i="3"/>
  <c r="G225" i="3"/>
  <c r="G227" i="3" s="1"/>
  <c r="F218" i="3"/>
  <c r="F220" i="3" s="1"/>
  <c r="G167" i="3"/>
  <c r="J151" i="3"/>
  <c r="K148" i="3"/>
  <c r="K147" i="3" s="1"/>
  <c r="B132" i="3"/>
  <c r="E125" i="3"/>
  <c r="E127" i="3" s="1"/>
  <c r="I117" i="3"/>
  <c r="I119" i="3" s="1"/>
  <c r="D112" i="3"/>
  <c r="C103" i="3"/>
  <c r="E109" i="3"/>
  <c r="I101" i="3"/>
  <c r="G97" i="3"/>
  <c r="G99" i="3" s="1"/>
  <c r="C88" i="3"/>
  <c r="D71" i="3"/>
  <c r="H65" i="3"/>
  <c r="H61" i="3"/>
  <c r="I49" i="3"/>
  <c r="D44" i="3"/>
  <c r="B39" i="3"/>
  <c r="H28" i="3"/>
  <c r="H30" i="3" s="1"/>
  <c r="C14" i="3"/>
  <c r="C52" i="4" s="1"/>
  <c r="F234" i="3"/>
  <c r="D234" i="3"/>
  <c r="G205" i="3"/>
  <c r="G199" i="3"/>
  <c r="C189" i="3"/>
  <c r="I142" i="3"/>
  <c r="D140" i="3"/>
  <c r="L117" i="3"/>
  <c r="C94" i="3"/>
  <c r="C96" i="3" s="1"/>
  <c r="B88" i="3"/>
  <c r="D81" i="3"/>
  <c r="G77" i="3"/>
  <c r="G65" i="3"/>
  <c r="I53" i="3"/>
  <c r="G49" i="3"/>
  <c r="D47" i="3"/>
  <c r="C35" i="3"/>
  <c r="B32" i="3"/>
  <c r="B34" i="3" s="1"/>
  <c r="K186" i="3"/>
  <c r="L186" i="3" s="1"/>
  <c r="M186" i="3" s="1"/>
  <c r="C171" i="3"/>
  <c r="D14" i="3"/>
  <c r="D52" i="4" s="1"/>
  <c r="I231" i="3"/>
  <c r="J231" i="3" s="1"/>
  <c r="K231" i="3" s="1"/>
  <c r="L220" i="3"/>
  <c r="M220" i="3" s="1"/>
  <c r="N220" i="3" s="1"/>
  <c r="F203" i="3"/>
  <c r="F199" i="3"/>
  <c r="L174" i="3"/>
  <c r="L173" i="3" s="1"/>
  <c r="E173" i="3"/>
  <c r="I159" i="3"/>
  <c r="I160" i="3" s="1"/>
  <c r="G156" i="3"/>
  <c r="F146" i="3"/>
  <c r="G137" i="3"/>
  <c r="B128" i="3"/>
  <c r="C129" i="3" s="1"/>
  <c r="J124" i="3"/>
  <c r="K124" i="3" s="1"/>
  <c r="K117" i="3"/>
  <c r="K116" i="3" s="1"/>
  <c r="L116" i="3" s="1"/>
  <c r="I115" i="3"/>
  <c r="C109" i="3"/>
  <c r="F105" i="3"/>
  <c r="J93" i="3"/>
  <c r="J83" i="3" s="1"/>
  <c r="E81" i="3"/>
  <c r="C72" i="3"/>
  <c r="E78" i="3"/>
  <c r="F63" i="3"/>
  <c r="F65" i="3" s="1"/>
  <c r="G53" i="3"/>
  <c r="G44" i="3"/>
  <c r="J31" i="3"/>
  <c r="K31" i="3" s="1"/>
  <c r="I127" i="3"/>
  <c r="H109" i="3"/>
  <c r="K94" i="3"/>
  <c r="H34" i="3"/>
  <c r="L31" i="4"/>
  <c r="L44" i="4" s="1"/>
  <c r="L223" i="3"/>
  <c r="L222" i="3" s="1"/>
  <c r="E199" i="3"/>
  <c r="D198" i="3"/>
  <c r="I179" i="3"/>
  <c r="I181" i="3" s="1"/>
  <c r="G148" i="3"/>
  <c r="G150" i="3" s="1"/>
  <c r="D146" i="3"/>
  <c r="H125" i="3"/>
  <c r="H127" i="3" s="1"/>
  <c r="F115" i="3"/>
  <c r="G111" i="3"/>
  <c r="H106" i="3"/>
  <c r="L87" i="3"/>
  <c r="F74" i="3"/>
  <c r="L65" i="3"/>
  <c r="E59" i="3"/>
  <c r="E61" i="3" s="1"/>
  <c r="G55" i="3"/>
  <c r="G57" i="3" s="1"/>
  <c r="E53" i="3"/>
  <c r="F46" i="3"/>
  <c r="G41" i="3"/>
  <c r="G32" i="3"/>
  <c r="G34" i="3" s="1"/>
  <c r="E28" i="3"/>
  <c r="E30" i="3" s="1"/>
  <c r="E24" i="3"/>
  <c r="E26" i="3" s="1"/>
  <c r="E22" i="3"/>
  <c r="D3" i="3"/>
  <c r="D3" i="4" s="1"/>
  <c r="D24" i="4" s="1"/>
  <c r="E240" i="3"/>
  <c r="D233" i="3"/>
  <c r="J221" i="3"/>
  <c r="K221" i="3" s="1"/>
  <c r="L221" i="3" s="1"/>
  <c r="D218" i="3"/>
  <c r="D220" i="3" s="1"/>
  <c r="G214" i="3"/>
  <c r="E209" i="3"/>
  <c r="I189" i="3"/>
  <c r="F179" i="3"/>
  <c r="F181" i="3" s="1"/>
  <c r="C170" i="3"/>
  <c r="K156" i="3"/>
  <c r="D150" i="3"/>
  <c r="F143" i="3"/>
  <c r="G133" i="3"/>
  <c r="F125" i="3"/>
  <c r="F127" i="3" s="1"/>
  <c r="G117" i="3"/>
  <c r="G119" i="3" s="1"/>
  <c r="C106" i="3"/>
  <c r="I96" i="3"/>
  <c r="G80" i="3"/>
  <c r="D78" i="3"/>
  <c r="C66" i="3"/>
  <c r="C68" i="3" s="1"/>
  <c r="I71" i="3"/>
  <c r="C63" i="3"/>
  <c r="C65" i="3" s="1"/>
  <c r="B61" i="3"/>
  <c r="D57" i="3"/>
  <c r="F50" i="3"/>
  <c r="G40" i="3"/>
  <c r="C26" i="3"/>
  <c r="H31" i="4"/>
  <c r="H44" i="4" s="1"/>
  <c r="C61" i="3"/>
  <c r="F34" i="3"/>
  <c r="D26" i="3"/>
  <c r="G3" i="3"/>
  <c r="G3" i="4" s="1"/>
  <c r="G24" i="4" s="1"/>
  <c r="D239" i="3"/>
  <c r="C233" i="3"/>
  <c r="E229" i="3"/>
  <c r="H222" i="3"/>
  <c r="H224" i="3" s="1"/>
  <c r="L218" i="3"/>
  <c r="H187" i="3"/>
  <c r="H189" i="3" s="1"/>
  <c r="H183" i="3"/>
  <c r="H185" i="3" s="1"/>
  <c r="B154" i="3"/>
  <c r="C148" i="3"/>
  <c r="C150" i="3" s="1"/>
  <c r="E142" i="3"/>
  <c r="G140" i="3"/>
  <c r="I128" i="3"/>
  <c r="I130" i="3" s="1"/>
  <c r="J130" i="3" s="1"/>
  <c r="K130" i="3" s="1"/>
  <c r="L130" i="3" s="1"/>
  <c r="M130" i="3" s="1"/>
  <c r="N130" i="3" s="1"/>
  <c r="F133" i="3"/>
  <c r="E123" i="3"/>
  <c r="E117" i="3"/>
  <c r="E119" i="3" s="1"/>
  <c r="H112" i="3"/>
  <c r="F108" i="3"/>
  <c r="I103" i="3"/>
  <c r="J103" i="3" s="1"/>
  <c r="K103" i="3" s="1"/>
  <c r="H94" i="3"/>
  <c r="H96" i="3" s="1"/>
  <c r="F84" i="3"/>
  <c r="K62" i="3"/>
  <c r="C55" i="3"/>
  <c r="C57" i="3" s="1"/>
  <c r="E49" i="3"/>
  <c r="B26" i="3"/>
  <c r="D117" i="3"/>
  <c r="D119" i="3" s="1"/>
  <c r="E101" i="3"/>
  <c r="G94" i="3"/>
  <c r="G96" i="3" s="1"/>
  <c r="E84" i="3"/>
  <c r="G70" i="3"/>
  <c r="D50" i="3"/>
  <c r="H22" i="3"/>
  <c r="N19" i="4"/>
  <c r="N18" i="4"/>
  <c r="E19" i="4"/>
  <c r="E18" i="4"/>
  <c r="F19" i="4"/>
  <c r="F18" i="4"/>
  <c r="O19" i="4"/>
  <c r="O18" i="4"/>
  <c r="H19" i="4"/>
  <c r="H18" i="4"/>
  <c r="I18" i="4"/>
  <c r="I19" i="4"/>
  <c r="L18" i="4"/>
  <c r="L19" i="4"/>
  <c r="C18" i="4"/>
  <c r="C19" i="4"/>
  <c r="K18" i="4"/>
  <c r="K19" i="4"/>
  <c r="M19" i="4"/>
  <c r="M18" i="4"/>
  <c r="D19" i="4"/>
  <c r="D18" i="4"/>
  <c r="O31" i="4"/>
  <c r="O44" i="4" s="1"/>
  <c r="F31" i="4"/>
  <c r="F44" i="4" s="1"/>
  <c r="B18" i="4"/>
  <c r="B31" i="4"/>
  <c r="B44" i="4" s="1"/>
  <c r="G31" i="4"/>
  <c r="G44" i="4" s="1"/>
  <c r="G18" i="4"/>
  <c r="I31" i="4"/>
  <c r="I44" i="4" s="1"/>
  <c r="K31" i="4"/>
  <c r="K44" i="4" s="1"/>
  <c r="M31" i="4"/>
  <c r="M44" i="4" s="1"/>
  <c r="D31" i="4"/>
  <c r="D44" i="4" s="1"/>
  <c r="N31" i="4"/>
  <c r="N44" i="4" s="1"/>
  <c r="E31" i="4"/>
  <c r="E44" i="4" s="1"/>
  <c r="K217" i="3"/>
  <c r="L217" i="3" s="1"/>
  <c r="J211" i="3"/>
  <c r="M214" i="3"/>
  <c r="N216" i="3"/>
  <c r="N214" i="3" s="1"/>
  <c r="N179" i="3"/>
  <c r="N158" i="3"/>
  <c r="N156" i="3" s="1"/>
  <c r="M156" i="3"/>
  <c r="M183" i="3"/>
  <c r="N184" i="3"/>
  <c r="N183" i="3" s="1"/>
  <c r="H173" i="3"/>
  <c r="G174" i="3"/>
  <c r="H164" i="3"/>
  <c r="H165" i="3"/>
  <c r="H163" i="3"/>
  <c r="C130" i="3"/>
  <c r="K111" i="3"/>
  <c r="L112" i="3"/>
  <c r="M223" i="3"/>
  <c r="B202" i="3"/>
  <c r="G198" i="3"/>
  <c r="B14" i="3"/>
  <c r="I239" i="3"/>
  <c r="H236" i="3"/>
  <c r="G233" i="3"/>
  <c r="I229" i="3"/>
  <c r="C231" i="3"/>
  <c r="H216" i="3"/>
  <c r="D212" i="3"/>
  <c r="C209" i="3"/>
  <c r="E208" i="3"/>
  <c r="C202" i="3"/>
  <c r="G200" i="3"/>
  <c r="H198" i="3"/>
  <c r="B194" i="3"/>
  <c r="C193" i="3"/>
  <c r="F191" i="3"/>
  <c r="F193" i="3" s="1"/>
  <c r="B187" i="3"/>
  <c r="B189" i="3" s="1"/>
  <c r="M179" i="3"/>
  <c r="C179" i="3"/>
  <c r="C181" i="3" s="1"/>
  <c r="J173" i="3"/>
  <c r="G165" i="3"/>
  <c r="C160" i="3"/>
  <c r="K89" i="3"/>
  <c r="N55" i="3"/>
  <c r="F167" i="3"/>
  <c r="E168" i="3"/>
  <c r="F159" i="3"/>
  <c r="G160" i="3" s="1"/>
  <c r="F165" i="3"/>
  <c r="F163" i="3"/>
  <c r="F8" i="3"/>
  <c r="I14" i="3"/>
  <c r="I52" i="4" s="1"/>
  <c r="I205" i="3"/>
  <c r="L125" i="3"/>
  <c r="M126" i="3"/>
  <c r="E152" i="3"/>
  <c r="E154" i="3" s="1"/>
  <c r="D152" i="3"/>
  <c r="D154" i="3" s="1"/>
  <c r="F130" i="3"/>
  <c r="I68" i="3"/>
  <c r="J68" i="3" s="1"/>
  <c r="K68" i="3" s="1"/>
  <c r="L68" i="3" s="1"/>
  <c r="M68" i="3" s="1"/>
  <c r="N68" i="3" s="1"/>
  <c r="C239" i="3"/>
  <c r="C212" i="3"/>
  <c r="E191" i="3"/>
  <c r="E193" i="3" s="1"/>
  <c r="E17" i="3"/>
  <c r="I240" i="3"/>
  <c r="J240" i="3" s="1"/>
  <c r="C234" i="3"/>
  <c r="F231" i="3"/>
  <c r="D229" i="3"/>
  <c r="B225" i="3"/>
  <c r="I222" i="3"/>
  <c r="I224" i="3" s="1"/>
  <c r="G216" i="3"/>
  <c r="I214" i="3"/>
  <c r="I216" i="3" s="1"/>
  <c r="G209" i="3"/>
  <c r="F208" i="3"/>
  <c r="D202" i="3"/>
  <c r="C194" i="3"/>
  <c r="G191" i="3"/>
  <c r="G193" i="3" s="1"/>
  <c r="D179" i="3"/>
  <c r="D181" i="3" s="1"/>
  <c r="D170" i="3"/>
  <c r="H160" i="3"/>
  <c r="L156" i="3"/>
  <c r="G158" i="3"/>
  <c r="N117" i="3"/>
  <c r="J52" i="3"/>
  <c r="B231" i="3"/>
  <c r="B239" i="3"/>
  <c r="L54" i="3"/>
  <c r="I200" i="3"/>
  <c r="J200" i="3" s="1"/>
  <c r="I208" i="3"/>
  <c r="G194" i="3"/>
  <c r="G202" i="3"/>
  <c r="C198" i="3"/>
  <c r="C200" i="3"/>
  <c r="E171" i="3"/>
  <c r="E170" i="3"/>
  <c r="K142" i="3"/>
  <c r="L143" i="3"/>
  <c r="I37" i="3"/>
  <c r="J37" i="3" s="1"/>
  <c r="K37" i="3" s="1"/>
  <c r="L37" i="3" s="1"/>
  <c r="M37" i="3" s="1"/>
  <c r="N37" i="3" s="1"/>
  <c r="K41" i="3"/>
  <c r="N218" i="3"/>
  <c r="I17" i="3"/>
  <c r="I18" i="3" s="1"/>
  <c r="L192" i="3"/>
  <c r="M174" i="3"/>
  <c r="G163" i="3"/>
  <c r="C17" i="3"/>
  <c r="I237" i="3"/>
  <c r="J237" i="3" s="1"/>
  <c r="K237" i="3" s="1"/>
  <c r="L237" i="3" s="1"/>
  <c r="M237" i="3" s="1"/>
  <c r="N237" i="3" s="1"/>
  <c r="G231" i="3"/>
  <c r="C225" i="3"/>
  <c r="H209" i="3"/>
  <c r="D194" i="3"/>
  <c r="F189" i="3"/>
  <c r="H158" i="3"/>
  <c r="L148" i="3"/>
  <c r="L147" i="3" s="1"/>
  <c r="K23" i="3"/>
  <c r="L28" i="3"/>
  <c r="M29" i="3"/>
  <c r="I225" i="3"/>
  <c r="I233" i="3"/>
  <c r="F174" i="3"/>
  <c r="F173" i="3"/>
  <c r="L121" i="3"/>
  <c r="M122" i="3"/>
  <c r="L59" i="3"/>
  <c r="M60" i="3"/>
  <c r="B200" i="3"/>
  <c r="B208" i="3"/>
  <c r="B17" i="3"/>
  <c r="B18" i="3" s="1"/>
  <c r="H194" i="3"/>
  <c r="H202" i="3"/>
  <c r="J182" i="3"/>
  <c r="I183" i="3"/>
  <c r="I185" i="3" s="1"/>
  <c r="G170" i="3"/>
  <c r="F171" i="3"/>
  <c r="B159" i="3"/>
  <c r="B167" i="3"/>
  <c r="N149" i="3"/>
  <c r="N148" i="3" s="1"/>
  <c r="M148" i="3"/>
  <c r="H229" i="3"/>
  <c r="H218" i="3"/>
  <c r="H220" i="3" s="1"/>
  <c r="D208" i="3"/>
  <c r="H206" i="3"/>
  <c r="F200" i="3"/>
  <c r="H199" i="3"/>
  <c r="D183" i="3"/>
  <c r="D185" i="3" s="1"/>
  <c r="E158" i="3"/>
  <c r="H14" i="3"/>
  <c r="I234" i="3"/>
  <c r="H231" i="3"/>
  <c r="D225" i="3"/>
  <c r="K214" i="3"/>
  <c r="K213" i="3" s="1"/>
  <c r="E212" i="3"/>
  <c r="C205" i="3"/>
  <c r="G203" i="3"/>
  <c r="E194" i="3"/>
  <c r="J190" i="3"/>
  <c r="K190" i="3" s="1"/>
  <c r="N187" i="3"/>
  <c r="N186" i="3" s="1"/>
  <c r="E189" i="3"/>
  <c r="G189" i="3"/>
  <c r="K183" i="3"/>
  <c r="L179" i="3"/>
  <c r="L178" i="3" s="1"/>
  <c r="F164" i="3"/>
  <c r="E159" i="3"/>
  <c r="L124" i="3"/>
  <c r="K93" i="3"/>
  <c r="N25" i="3"/>
  <c r="N24" i="3" s="1"/>
  <c r="M24" i="3"/>
  <c r="I194" i="3"/>
  <c r="I202" i="3"/>
  <c r="G161" i="3"/>
  <c r="L94" i="3"/>
  <c r="M95" i="3"/>
  <c r="L90" i="3"/>
  <c r="M91" i="3"/>
  <c r="C37" i="3"/>
  <c r="L32" i="3"/>
  <c r="L31" i="3" s="1"/>
  <c r="M33" i="3"/>
  <c r="E200" i="3"/>
  <c r="B240" i="3"/>
  <c r="B230" i="3"/>
  <c r="L214" i="3"/>
  <c r="H203" i="3"/>
  <c r="F194" i="3"/>
  <c r="L183" i="3"/>
  <c r="H177" i="3"/>
  <c r="L155" i="3"/>
  <c r="H225" i="3"/>
  <c r="H233" i="3"/>
  <c r="L209" i="3"/>
  <c r="K208" i="3"/>
  <c r="D165" i="3"/>
  <c r="D173" i="3"/>
  <c r="D168" i="3"/>
  <c r="D159" i="3"/>
  <c r="D167" i="3"/>
  <c r="L153" i="3"/>
  <c r="K152" i="3"/>
  <c r="K151" i="3" s="1"/>
  <c r="C99" i="3"/>
  <c r="B237" i="3"/>
  <c r="D200" i="3"/>
  <c r="J145" i="3"/>
  <c r="I152" i="3"/>
  <c r="I154" i="3" s="1"/>
  <c r="G143" i="3"/>
  <c r="D142" i="3"/>
  <c r="F140" i="3"/>
  <c r="E137" i="3"/>
  <c r="B136" i="3"/>
  <c r="I133" i="3"/>
  <c r="F132" i="3"/>
  <c r="I121" i="3"/>
  <c r="I123" i="3" s="1"/>
  <c r="G112" i="3"/>
  <c r="D111" i="3"/>
  <c r="F109" i="3"/>
  <c r="C108" i="3"/>
  <c r="E106" i="3"/>
  <c r="B105" i="3"/>
  <c r="F101" i="3"/>
  <c r="B97" i="3"/>
  <c r="C98" i="3" s="1"/>
  <c r="I90" i="3"/>
  <c r="I92" i="3" s="1"/>
  <c r="G81" i="3"/>
  <c r="D80" i="3"/>
  <c r="F78" i="3"/>
  <c r="C77" i="3"/>
  <c r="E75" i="3"/>
  <c r="B74" i="3"/>
  <c r="D72" i="3"/>
  <c r="F70" i="3"/>
  <c r="B66" i="3"/>
  <c r="I59" i="3"/>
  <c r="I61" i="3" s="1"/>
  <c r="G50" i="3"/>
  <c r="D49" i="3"/>
  <c r="F47" i="3"/>
  <c r="C46" i="3"/>
  <c r="E44" i="3"/>
  <c r="B43" i="3"/>
  <c r="D41" i="3"/>
  <c r="F39" i="3"/>
  <c r="B35" i="3"/>
  <c r="I28" i="3"/>
  <c r="I30" i="3" s="1"/>
  <c r="C167" i="3"/>
  <c r="E165" i="3"/>
  <c r="C136" i="3"/>
  <c r="E134" i="3"/>
  <c r="C105" i="3"/>
  <c r="E103" i="3"/>
  <c r="C74" i="3"/>
  <c r="E72" i="3"/>
  <c r="F44" i="3"/>
  <c r="C43" i="3"/>
  <c r="E41" i="3"/>
  <c r="L24" i="3"/>
  <c r="H171" i="3"/>
  <c r="G168" i="3"/>
  <c r="F142" i="3"/>
  <c r="E139" i="3"/>
  <c r="D136" i="3"/>
  <c r="F134" i="3"/>
  <c r="H132" i="3"/>
  <c r="D128" i="3"/>
  <c r="K121" i="3"/>
  <c r="K120" i="3" s="1"/>
  <c r="K114" i="3" s="1"/>
  <c r="M117" i="3"/>
  <c r="F111" i="3"/>
  <c r="E108" i="3"/>
  <c r="D105" i="3"/>
  <c r="F103" i="3"/>
  <c r="H101" i="3"/>
  <c r="D97" i="3"/>
  <c r="K90" i="3"/>
  <c r="F80" i="3"/>
  <c r="E77" i="3"/>
  <c r="D74" i="3"/>
  <c r="F72" i="3"/>
  <c r="H70" i="3"/>
  <c r="D66" i="3"/>
  <c r="K59" i="3"/>
  <c r="K58" i="3" s="1"/>
  <c r="M55" i="3"/>
  <c r="F49" i="3"/>
  <c r="E46" i="3"/>
  <c r="D43" i="3"/>
  <c r="F41" i="3"/>
  <c r="H39" i="3"/>
  <c r="D35" i="3"/>
  <c r="E36" i="3" s="1"/>
  <c r="I32" i="3"/>
  <c r="I34" i="3" s="1"/>
  <c r="K28" i="3"/>
  <c r="K27" i="3" s="1"/>
  <c r="L27" i="3" s="1"/>
  <c r="F148" i="3"/>
  <c r="F150" i="3" s="1"/>
  <c r="H146" i="3"/>
  <c r="G142" i="3"/>
  <c r="F139" i="3"/>
  <c r="E136" i="3"/>
  <c r="G134" i="3"/>
  <c r="E128" i="3"/>
  <c r="F129" i="3" s="1"/>
  <c r="B125" i="3"/>
  <c r="B127" i="3" s="1"/>
  <c r="D121" i="3"/>
  <c r="D123" i="3" s="1"/>
  <c r="F117" i="3"/>
  <c r="F119" i="3" s="1"/>
  <c r="H115" i="3"/>
  <c r="G103" i="3"/>
  <c r="E97" i="3"/>
  <c r="D90" i="3"/>
  <c r="D92" i="3" s="1"/>
  <c r="F86" i="3"/>
  <c r="F88" i="3" s="1"/>
  <c r="H84" i="3"/>
  <c r="G72" i="3"/>
  <c r="E66" i="3"/>
  <c r="D28" i="3"/>
  <c r="D30" i="3" s="1"/>
  <c r="F24" i="3"/>
  <c r="F26" i="3" s="1"/>
  <c r="C174" i="3"/>
  <c r="B171" i="3"/>
  <c r="I168" i="3"/>
  <c r="E164" i="3"/>
  <c r="C143" i="3"/>
  <c r="B140" i="3"/>
  <c r="I137" i="3"/>
  <c r="H134" i="3"/>
  <c r="E133" i="3"/>
  <c r="C112" i="3"/>
  <c r="B109" i="3"/>
  <c r="I106" i="3"/>
  <c r="H103" i="3"/>
  <c r="E102" i="3"/>
  <c r="F97" i="3"/>
  <c r="C81" i="3"/>
  <c r="B78" i="3"/>
  <c r="I75" i="3"/>
  <c r="H72" i="3"/>
  <c r="E71" i="3"/>
  <c r="F66" i="3"/>
  <c r="G67" i="3" s="1"/>
  <c r="K50" i="3"/>
  <c r="C50" i="3"/>
  <c r="B47" i="3"/>
  <c r="I44" i="3"/>
  <c r="H41" i="3"/>
  <c r="E40" i="3"/>
  <c r="H128" i="3"/>
  <c r="H97" i="3"/>
  <c r="H66" i="3"/>
  <c r="H35" i="3"/>
  <c r="I36" i="3" s="1"/>
  <c r="C173" i="3"/>
  <c r="I167" i="3"/>
  <c r="C142" i="3"/>
  <c r="I136" i="3"/>
  <c r="K134" i="3"/>
  <c r="C111" i="3"/>
  <c r="I105" i="3"/>
  <c r="C80" i="3"/>
  <c r="I74" i="3"/>
  <c r="K72" i="3"/>
  <c r="C49" i="3"/>
  <c r="I43" i="3"/>
  <c r="C16" i="3"/>
  <c r="E10" i="3"/>
  <c r="D6" i="4"/>
  <c r="E16" i="3"/>
  <c r="E9" i="3"/>
  <c r="C15" i="3"/>
  <c r="E6" i="4"/>
  <c r="C10" i="3"/>
  <c r="G5" i="3"/>
  <c r="G5" i="4" s="1"/>
  <c r="D10" i="3"/>
  <c r="D4" i="3"/>
  <c r="D4" i="4" s="1"/>
  <c r="C19" i="3"/>
  <c r="B3" i="3"/>
  <c r="B3" i="4" s="1"/>
  <c r="B24" i="4" s="1"/>
  <c r="E4" i="3"/>
  <c r="E4" i="4" s="1"/>
  <c r="I8" i="3"/>
  <c r="D17" i="3"/>
  <c r="E15" i="3"/>
  <c r="I19" i="3"/>
  <c r="H8" i="3"/>
  <c r="H3" i="3"/>
  <c r="G8" i="3"/>
  <c r="E5" i="3"/>
  <c r="E5" i="4" s="1"/>
  <c r="E7" i="4" s="1"/>
  <c r="E11" i="4" s="1"/>
  <c r="E13" i="4" s="1"/>
  <c r="F3" i="3"/>
  <c r="G17" i="3"/>
  <c r="F14" i="3"/>
  <c r="F52" i="4" s="1"/>
  <c r="I15" i="3"/>
  <c r="F17" i="3"/>
  <c r="I164" i="1"/>
  <c r="I165" i="1" s="1"/>
  <c r="D163" i="1"/>
  <c r="D164" i="1" s="1"/>
  <c r="D165" i="1" s="1"/>
  <c r="C163" i="1"/>
  <c r="C164" i="1" s="1"/>
  <c r="C165" i="1" s="1"/>
  <c r="B163" i="1"/>
  <c r="B164" i="1" s="1"/>
  <c r="B165" i="1" s="1"/>
  <c r="I163" i="1"/>
  <c r="H163" i="1"/>
  <c r="H164" i="1" s="1"/>
  <c r="H165" i="1" s="1"/>
  <c r="G163" i="1"/>
  <c r="G164" i="1" s="1"/>
  <c r="G165" i="1" s="1"/>
  <c r="F163" i="1"/>
  <c r="F164" i="1" s="1"/>
  <c r="F165" i="1" s="1"/>
  <c r="E163" i="1"/>
  <c r="E164" i="1" s="1"/>
  <c r="E165" i="1" s="1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I129" i="3" l="1"/>
  <c r="L93" i="3"/>
  <c r="I16" i="3"/>
  <c r="J21" i="3"/>
  <c r="C67" i="3"/>
  <c r="J114" i="3"/>
  <c r="B130" i="3"/>
  <c r="B15" i="3"/>
  <c r="B52" i="4"/>
  <c r="B47" i="4"/>
  <c r="B6" i="4"/>
  <c r="I6" i="4"/>
  <c r="I47" i="4"/>
  <c r="G98" i="3"/>
  <c r="B129" i="3"/>
  <c r="L89" i="3"/>
  <c r="M218" i="3"/>
  <c r="F36" i="3"/>
  <c r="G129" i="3"/>
  <c r="G226" i="3"/>
  <c r="F37" i="3"/>
  <c r="E18" i="3"/>
  <c r="L86" i="3"/>
  <c r="L85" i="3" s="1"/>
  <c r="M87" i="3"/>
  <c r="D15" i="3"/>
  <c r="G6" i="4"/>
  <c r="G47" i="4"/>
  <c r="I99" i="3"/>
  <c r="J99" i="3" s="1"/>
  <c r="K99" i="3" s="1"/>
  <c r="L99" i="3" s="1"/>
  <c r="M99" i="3" s="1"/>
  <c r="N99" i="3" s="1"/>
  <c r="I161" i="3"/>
  <c r="J161" i="3" s="1"/>
  <c r="K161" i="3" s="1"/>
  <c r="L161" i="3" s="1"/>
  <c r="M161" i="3" s="1"/>
  <c r="N161" i="3" s="1"/>
  <c r="L63" i="3"/>
  <c r="L62" i="3" s="1"/>
  <c r="M65" i="3"/>
  <c r="B9" i="3"/>
  <c r="G16" i="3"/>
  <c r="F6" i="4"/>
  <c r="F47" i="4"/>
  <c r="D16" i="3"/>
  <c r="L81" i="3"/>
  <c r="C18" i="3"/>
  <c r="D9" i="3"/>
  <c r="D47" i="4"/>
  <c r="C6" i="4"/>
  <c r="C47" i="4"/>
  <c r="M217" i="3"/>
  <c r="N217" i="3" s="1"/>
  <c r="G4" i="3"/>
  <c r="G4" i="4" s="1"/>
  <c r="H6" i="4"/>
  <c r="H47" i="4"/>
  <c r="H15" i="3"/>
  <c r="H52" i="4"/>
  <c r="K145" i="3"/>
  <c r="L58" i="3"/>
  <c r="K52" i="3"/>
  <c r="K115" i="3"/>
  <c r="K138" i="3"/>
  <c r="K141" i="3"/>
  <c r="K128" i="3"/>
  <c r="M27" i="3"/>
  <c r="D129" i="3"/>
  <c r="D130" i="3"/>
  <c r="I196" i="3"/>
  <c r="J196" i="3" s="1"/>
  <c r="K196" i="3" s="1"/>
  <c r="L196" i="3" s="1"/>
  <c r="M196" i="3" s="1"/>
  <c r="N196" i="3" s="1"/>
  <c r="I195" i="3"/>
  <c r="M28" i="3"/>
  <c r="N29" i="3"/>
  <c r="N28" i="3" s="1"/>
  <c r="N174" i="3"/>
  <c r="N173" i="3" s="1"/>
  <c r="M173" i="3"/>
  <c r="L103" i="3"/>
  <c r="H36" i="3"/>
  <c r="H37" i="3"/>
  <c r="D98" i="3"/>
  <c r="D99" i="3"/>
  <c r="B36" i="3"/>
  <c r="B37" i="3"/>
  <c r="D160" i="3"/>
  <c r="D161" i="3"/>
  <c r="J115" i="3"/>
  <c r="J138" i="3"/>
  <c r="J139" i="3" s="1"/>
  <c r="J141" i="3"/>
  <c r="J131" i="3" s="1"/>
  <c r="J128" i="3"/>
  <c r="D226" i="3"/>
  <c r="E226" i="3"/>
  <c r="D227" i="3"/>
  <c r="I227" i="3"/>
  <c r="J227" i="3" s="1"/>
  <c r="K227" i="3" s="1"/>
  <c r="L227" i="3" s="1"/>
  <c r="M227" i="3" s="1"/>
  <c r="N227" i="3" s="1"/>
  <c r="I226" i="3"/>
  <c r="J239" i="3"/>
  <c r="K240" i="3"/>
  <c r="J84" i="3"/>
  <c r="J107" i="3"/>
  <c r="J108" i="3" s="1"/>
  <c r="J110" i="3"/>
  <c r="J100" i="3" s="1"/>
  <c r="J97" i="3"/>
  <c r="M221" i="3"/>
  <c r="F9" i="3"/>
  <c r="M155" i="3"/>
  <c r="N155" i="3" s="1"/>
  <c r="K83" i="3"/>
  <c r="H67" i="3"/>
  <c r="H68" i="3"/>
  <c r="K49" i="3"/>
  <c r="L50" i="3"/>
  <c r="E68" i="3"/>
  <c r="E67" i="3"/>
  <c r="M147" i="3"/>
  <c r="B195" i="3"/>
  <c r="B196" i="3"/>
  <c r="M81" i="3"/>
  <c r="L80" i="3"/>
  <c r="M54" i="3"/>
  <c r="E99" i="3"/>
  <c r="E98" i="3"/>
  <c r="D67" i="3"/>
  <c r="D68" i="3"/>
  <c r="H227" i="3"/>
  <c r="H226" i="3"/>
  <c r="M59" i="3"/>
  <c r="N60" i="3"/>
  <c r="N59" i="3" s="1"/>
  <c r="J212" i="3"/>
  <c r="J235" i="3"/>
  <c r="J236" i="3" s="1"/>
  <c r="J238" i="3"/>
  <c r="J228" i="3" s="1"/>
  <c r="K182" i="3"/>
  <c r="E19" i="3"/>
  <c r="C36" i="3"/>
  <c r="M116" i="3"/>
  <c r="M178" i="3"/>
  <c r="L213" i="3"/>
  <c r="K211" i="3"/>
  <c r="L152" i="3"/>
  <c r="L151" i="3" s="1"/>
  <c r="M153" i="3"/>
  <c r="E130" i="3"/>
  <c r="E129" i="3"/>
  <c r="B161" i="3"/>
  <c r="B160" i="3"/>
  <c r="K200" i="3"/>
  <c r="C195" i="3"/>
  <c r="C196" i="3"/>
  <c r="M125" i="3"/>
  <c r="M124" i="3" s="1"/>
  <c r="N124" i="3" s="1"/>
  <c r="N126" i="3"/>
  <c r="N125" i="3" s="1"/>
  <c r="J176" i="3"/>
  <c r="I67" i="3"/>
  <c r="D36" i="3"/>
  <c r="D37" i="3"/>
  <c r="J22" i="3"/>
  <c r="J45" i="3"/>
  <c r="J46" i="3" s="1"/>
  <c r="J48" i="3"/>
  <c r="J38" i="3" s="1"/>
  <c r="J35" i="3"/>
  <c r="J146" i="3"/>
  <c r="J169" i="3"/>
  <c r="J170" i="3" s="1"/>
  <c r="J172" i="3"/>
  <c r="J162" i="3" s="1"/>
  <c r="L41" i="3"/>
  <c r="L72" i="3"/>
  <c r="H129" i="3"/>
  <c r="H130" i="3"/>
  <c r="F196" i="3"/>
  <c r="F195" i="3"/>
  <c r="M32" i="3"/>
  <c r="M31" i="3" s="1"/>
  <c r="N31" i="3" s="1"/>
  <c r="N33" i="3"/>
  <c r="N32" i="3" s="1"/>
  <c r="M94" i="3"/>
  <c r="M93" i="3" s="1"/>
  <c r="N93" i="3" s="1"/>
  <c r="N95" i="3"/>
  <c r="N94" i="3" s="1"/>
  <c r="C226" i="3"/>
  <c r="C227" i="3"/>
  <c r="J53" i="3"/>
  <c r="J76" i="3"/>
  <c r="J77" i="3" s="1"/>
  <c r="J79" i="3"/>
  <c r="J69" i="3" s="1"/>
  <c r="J66" i="3"/>
  <c r="B227" i="3"/>
  <c r="B226" i="3"/>
  <c r="F160" i="3"/>
  <c r="F161" i="3"/>
  <c r="M112" i="3"/>
  <c r="L111" i="3"/>
  <c r="H5" i="3"/>
  <c r="H5" i="4" s="1"/>
  <c r="H7" i="4" s="1"/>
  <c r="H11" i="4" s="1"/>
  <c r="B98" i="3"/>
  <c r="B99" i="3"/>
  <c r="M209" i="3"/>
  <c r="L208" i="3"/>
  <c r="K131" i="3"/>
  <c r="L134" i="3"/>
  <c r="H98" i="3"/>
  <c r="H99" i="3"/>
  <c r="F68" i="3"/>
  <c r="F67" i="3"/>
  <c r="B67" i="3"/>
  <c r="B68" i="3"/>
  <c r="E160" i="3"/>
  <c r="E161" i="3"/>
  <c r="E196" i="3"/>
  <c r="E195" i="3"/>
  <c r="H195" i="3"/>
  <c r="H196" i="3"/>
  <c r="L23" i="3"/>
  <c r="K21" i="3"/>
  <c r="G196" i="3"/>
  <c r="G195" i="3"/>
  <c r="M222" i="3"/>
  <c r="N223" i="3"/>
  <c r="N222" i="3" s="1"/>
  <c r="L165" i="3"/>
  <c r="L231" i="3"/>
  <c r="D195" i="3"/>
  <c r="D196" i="3"/>
  <c r="M90" i="3"/>
  <c r="M89" i="3" s="1"/>
  <c r="N89" i="3" s="1"/>
  <c r="N91" i="3"/>
  <c r="N90" i="3" s="1"/>
  <c r="L191" i="3"/>
  <c r="L190" i="3" s="1"/>
  <c r="M192" i="3"/>
  <c r="M143" i="3"/>
  <c r="L142" i="3"/>
  <c r="F99" i="3"/>
  <c r="F98" i="3"/>
  <c r="M121" i="3"/>
  <c r="N122" i="3"/>
  <c r="N121" i="3" s="1"/>
  <c r="L120" i="3"/>
  <c r="M120" i="3" s="1"/>
  <c r="N120" i="3" s="1"/>
  <c r="C4" i="3"/>
  <c r="C4" i="4" s="1"/>
  <c r="H4" i="3"/>
  <c r="H4" i="4" s="1"/>
  <c r="H3" i="4"/>
  <c r="H24" i="4" s="1"/>
  <c r="E14" i="4"/>
  <c r="F4" i="3"/>
  <c r="F4" i="4" s="1"/>
  <c r="F3" i="4"/>
  <c r="F24" i="4" s="1"/>
  <c r="G7" i="4"/>
  <c r="G11" i="4" s="1"/>
  <c r="H7" i="3"/>
  <c r="H11" i="3"/>
  <c r="H46" i="4" s="1"/>
  <c r="H49" i="4" s="1"/>
  <c r="D5" i="3"/>
  <c r="D5" i="4" s="1"/>
  <c r="D7" i="4" s="1"/>
  <c r="D11" i="4" s="1"/>
  <c r="H18" i="3"/>
  <c r="G19" i="3"/>
  <c r="G18" i="3"/>
  <c r="G9" i="3"/>
  <c r="G10" i="3"/>
  <c r="D19" i="3"/>
  <c r="D18" i="3"/>
  <c r="I5" i="3"/>
  <c r="I5" i="4" s="1"/>
  <c r="B5" i="3"/>
  <c r="B5" i="4" s="1"/>
  <c r="C5" i="3"/>
  <c r="C5" i="4" s="1"/>
  <c r="C7" i="4" s="1"/>
  <c r="C11" i="4" s="1"/>
  <c r="F16" i="3"/>
  <c r="F15" i="3"/>
  <c r="G15" i="3"/>
  <c r="H19" i="3"/>
  <c r="G7" i="3"/>
  <c r="G11" i="3"/>
  <c r="G46" i="4" s="1"/>
  <c r="G49" i="4" s="1"/>
  <c r="H16" i="3"/>
  <c r="F19" i="3"/>
  <c r="F18" i="3"/>
  <c r="E11" i="3"/>
  <c r="E46" i="4" s="1"/>
  <c r="E49" i="4" s="1"/>
  <c r="E53" i="4" s="1"/>
  <c r="E55" i="4" s="1"/>
  <c r="E66" i="4" s="1"/>
  <c r="E68" i="4" s="1"/>
  <c r="E69" i="4" s="1"/>
  <c r="E7" i="3"/>
  <c r="I10" i="3"/>
  <c r="I9" i="3"/>
  <c r="B4" i="3"/>
  <c r="B4" i="4" s="1"/>
  <c r="B16" i="3"/>
  <c r="B19" i="3"/>
  <c r="H10" i="3"/>
  <c r="H9" i="3"/>
  <c r="B10" i="3"/>
  <c r="F5" i="3"/>
  <c r="F5" i="4" s="1"/>
  <c r="F10" i="3"/>
  <c r="I4" i="3"/>
  <c r="I4" i="4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53" i="4" l="1"/>
  <c r="H55" i="4" s="1"/>
  <c r="H66" i="4" s="1"/>
  <c r="H68" i="4" s="1"/>
  <c r="H69" i="4" s="1"/>
  <c r="I7" i="4"/>
  <c r="I11" i="4" s="1"/>
  <c r="N221" i="3"/>
  <c r="N65" i="3"/>
  <c r="N63" i="3" s="1"/>
  <c r="M63" i="3"/>
  <c r="M62" i="3" s="1"/>
  <c r="N62" i="3" s="1"/>
  <c r="H6" i="3"/>
  <c r="J159" i="3"/>
  <c r="J160" i="3" s="1"/>
  <c r="K139" i="3"/>
  <c r="M58" i="3"/>
  <c r="N58" i="3" s="1"/>
  <c r="G53" i="4"/>
  <c r="G55" i="4" s="1"/>
  <c r="G66" i="4" s="1"/>
  <c r="G68" i="4" s="1"/>
  <c r="G69" i="4" s="1"/>
  <c r="F7" i="4"/>
  <c r="F11" i="4" s="1"/>
  <c r="F14" i="4" s="1"/>
  <c r="L83" i="3"/>
  <c r="B7" i="4"/>
  <c r="B11" i="4" s="1"/>
  <c r="N87" i="3"/>
  <c r="N86" i="3" s="1"/>
  <c r="M86" i="3"/>
  <c r="M85" i="3" s="1"/>
  <c r="L145" i="3"/>
  <c r="M190" i="3"/>
  <c r="N190" i="3" s="1"/>
  <c r="K132" i="3"/>
  <c r="K133" i="3"/>
  <c r="M213" i="3"/>
  <c r="L211" i="3"/>
  <c r="L182" i="3"/>
  <c r="K176" i="3"/>
  <c r="M50" i="3"/>
  <c r="L49" i="3"/>
  <c r="M103" i="3"/>
  <c r="L84" i="3"/>
  <c r="L107" i="3"/>
  <c r="L110" i="3"/>
  <c r="L100" i="3" s="1"/>
  <c r="L97" i="3"/>
  <c r="M134" i="3"/>
  <c r="N112" i="3"/>
  <c r="N111" i="3" s="1"/>
  <c r="M111" i="3"/>
  <c r="J163" i="3"/>
  <c r="J164" i="3"/>
  <c r="K212" i="3"/>
  <c r="K238" i="3"/>
  <c r="K228" i="3" s="1"/>
  <c r="K225" i="3"/>
  <c r="K235" i="3"/>
  <c r="K236" i="3" s="1"/>
  <c r="N54" i="3"/>
  <c r="J166" i="3"/>
  <c r="L200" i="3"/>
  <c r="J70" i="3"/>
  <c r="J71" i="3"/>
  <c r="N147" i="3"/>
  <c r="K84" i="3"/>
  <c r="K107" i="3"/>
  <c r="K108" i="3" s="1"/>
  <c r="K110" i="3"/>
  <c r="K100" i="3" s="1"/>
  <c r="K97" i="3"/>
  <c r="K239" i="3"/>
  <c r="L240" i="3"/>
  <c r="J132" i="3"/>
  <c r="J133" i="3"/>
  <c r="K129" i="3"/>
  <c r="K135" i="3"/>
  <c r="L52" i="3"/>
  <c r="N116" i="3"/>
  <c r="N114" i="3" s="1"/>
  <c r="M114" i="3"/>
  <c r="J67" i="3"/>
  <c r="J73" i="3"/>
  <c r="M41" i="3"/>
  <c r="M152" i="3"/>
  <c r="M151" i="3" s="1"/>
  <c r="N153" i="3"/>
  <c r="N152" i="3" s="1"/>
  <c r="J129" i="3"/>
  <c r="J135" i="3"/>
  <c r="K146" i="3"/>
  <c r="K172" i="3"/>
  <c r="K162" i="3" s="1"/>
  <c r="K159" i="3"/>
  <c r="K169" i="3"/>
  <c r="K170" i="3" s="1"/>
  <c r="M191" i="3"/>
  <c r="N192" i="3"/>
  <c r="N191" i="3" s="1"/>
  <c r="M165" i="3"/>
  <c r="J39" i="3"/>
  <c r="J40" i="3"/>
  <c r="N143" i="3"/>
  <c r="N142" i="3" s="1"/>
  <c r="M142" i="3"/>
  <c r="M231" i="3"/>
  <c r="M23" i="3"/>
  <c r="L21" i="3"/>
  <c r="N209" i="3"/>
  <c r="N208" i="3" s="1"/>
  <c r="M208" i="3"/>
  <c r="M72" i="3"/>
  <c r="J36" i="3"/>
  <c r="J42" i="3"/>
  <c r="J230" i="3"/>
  <c r="J229" i="3"/>
  <c r="J101" i="3"/>
  <c r="J102" i="3"/>
  <c r="K53" i="3"/>
  <c r="K76" i="3"/>
  <c r="K77" i="3" s="1"/>
  <c r="K79" i="3"/>
  <c r="K69" i="3" s="1"/>
  <c r="K66" i="3"/>
  <c r="K22" i="3"/>
  <c r="K45" i="3"/>
  <c r="K46" i="3" s="1"/>
  <c r="K48" i="3"/>
  <c r="K38" i="3" s="1"/>
  <c r="K35" i="3"/>
  <c r="J177" i="3"/>
  <c r="J194" i="3"/>
  <c r="J207" i="3"/>
  <c r="J197" i="3" s="1"/>
  <c r="J204" i="3"/>
  <c r="J205" i="3" s="1"/>
  <c r="N178" i="3"/>
  <c r="N81" i="3"/>
  <c r="N80" i="3" s="1"/>
  <c r="M80" i="3"/>
  <c r="J98" i="3"/>
  <c r="J104" i="3"/>
  <c r="N27" i="3"/>
  <c r="L114" i="3"/>
  <c r="J225" i="3"/>
  <c r="I14" i="4"/>
  <c r="I13" i="4"/>
  <c r="H14" i="4"/>
  <c r="H13" i="4"/>
  <c r="D14" i="4"/>
  <c r="D13" i="4"/>
  <c r="B14" i="4"/>
  <c r="B13" i="4"/>
  <c r="C14" i="4"/>
  <c r="C13" i="4"/>
  <c r="G6" i="3"/>
  <c r="G14" i="4"/>
  <c r="G13" i="4"/>
  <c r="E13" i="3"/>
  <c r="E9" i="4" s="1"/>
  <c r="H12" i="3"/>
  <c r="H8" i="4" s="1"/>
  <c r="H13" i="3"/>
  <c r="H9" i="4" s="1"/>
  <c r="I7" i="3"/>
  <c r="I6" i="3"/>
  <c r="I11" i="3"/>
  <c r="I46" i="4" s="1"/>
  <c r="I49" i="4" s="1"/>
  <c r="I53" i="4" s="1"/>
  <c r="I55" i="4" s="1"/>
  <c r="I66" i="4" s="1"/>
  <c r="G13" i="3"/>
  <c r="G9" i="4" s="1"/>
  <c r="F6" i="3"/>
  <c r="F11" i="3"/>
  <c r="F46" i="4" s="1"/>
  <c r="F49" i="4" s="1"/>
  <c r="F53" i="4" s="1"/>
  <c r="F55" i="4" s="1"/>
  <c r="F66" i="4" s="1"/>
  <c r="F68" i="4" s="1"/>
  <c r="F69" i="4" s="1"/>
  <c r="F7" i="3"/>
  <c r="J3" i="3"/>
  <c r="C7" i="3"/>
  <c r="C11" i="3"/>
  <c r="C46" i="4" s="1"/>
  <c r="C49" i="4" s="1"/>
  <c r="C53" i="4" s="1"/>
  <c r="C55" i="4" s="1"/>
  <c r="C66" i="4" s="1"/>
  <c r="C68" i="4" s="1"/>
  <c r="C69" i="4" s="1"/>
  <c r="C6" i="3"/>
  <c r="D11" i="3"/>
  <c r="D46" i="4" s="1"/>
  <c r="D49" i="4" s="1"/>
  <c r="D53" i="4" s="1"/>
  <c r="D55" i="4" s="1"/>
  <c r="D66" i="4" s="1"/>
  <c r="D68" i="4" s="1"/>
  <c r="D69" i="4" s="1"/>
  <c r="D6" i="3"/>
  <c r="D7" i="3"/>
  <c r="K3" i="3"/>
  <c r="B7" i="3"/>
  <c r="B6" i="3"/>
  <c r="B11" i="3"/>
  <c r="B46" i="4" s="1"/>
  <c r="B49" i="4" s="1"/>
  <c r="B53" i="4" s="1"/>
  <c r="B55" i="4" s="1"/>
  <c r="B66" i="4" s="1"/>
  <c r="B68" i="4" s="1"/>
  <c r="B69" i="4" s="1"/>
  <c r="E6" i="3"/>
  <c r="H124" i="1"/>
  <c r="H131" i="1" s="1"/>
  <c r="H132" i="1" s="1"/>
  <c r="C124" i="1"/>
  <c r="I124" i="1"/>
  <c r="E124" i="1"/>
  <c r="F124" i="1"/>
  <c r="D124" i="1"/>
  <c r="B124" i="1"/>
  <c r="B131" i="1" s="1"/>
  <c r="G124" i="1"/>
  <c r="F13" i="4" l="1"/>
  <c r="N85" i="3"/>
  <c r="N83" i="3" s="1"/>
  <c r="N97" i="3" s="1"/>
  <c r="M83" i="3"/>
  <c r="M84" i="3" s="1"/>
  <c r="N52" i="3"/>
  <c r="N76" i="3" s="1"/>
  <c r="N77" i="3" s="1"/>
  <c r="M52" i="3"/>
  <c r="J17" i="3"/>
  <c r="N151" i="3"/>
  <c r="M145" i="3"/>
  <c r="M240" i="3"/>
  <c r="L239" i="3"/>
  <c r="N134" i="3"/>
  <c r="K164" i="3"/>
  <c r="K163" i="3"/>
  <c r="N66" i="3"/>
  <c r="N53" i="3"/>
  <c r="K166" i="3"/>
  <c r="K160" i="3"/>
  <c r="M76" i="3"/>
  <c r="M79" i="3"/>
  <c r="M69" i="3" s="1"/>
  <c r="M66" i="3"/>
  <c r="M53" i="3"/>
  <c r="M100" i="3"/>
  <c r="N103" i="3"/>
  <c r="J198" i="3"/>
  <c r="J199" i="3"/>
  <c r="K137" i="3"/>
  <c r="K136" i="3"/>
  <c r="L212" i="3"/>
  <c r="L225" i="3"/>
  <c r="L235" i="3"/>
  <c r="L236" i="3" s="1"/>
  <c r="L238" i="3"/>
  <c r="L228" i="3" s="1"/>
  <c r="M107" i="3"/>
  <c r="M108" i="3" s="1"/>
  <c r="M110" i="3"/>
  <c r="M97" i="3"/>
  <c r="K67" i="3"/>
  <c r="K73" i="3"/>
  <c r="N231" i="3"/>
  <c r="K101" i="3"/>
  <c r="K102" i="3"/>
  <c r="M200" i="3"/>
  <c r="M182" i="3"/>
  <c r="L176" i="3"/>
  <c r="L3" i="3" s="1"/>
  <c r="N23" i="3"/>
  <c r="N21" i="3" s="1"/>
  <c r="M21" i="3"/>
  <c r="N138" i="3"/>
  <c r="N141" i="3"/>
  <c r="N128" i="3"/>
  <c r="N115" i="3"/>
  <c r="K98" i="3"/>
  <c r="K104" i="3"/>
  <c r="K230" i="3"/>
  <c r="K229" i="3"/>
  <c r="L98" i="3"/>
  <c r="L104" i="3"/>
  <c r="K207" i="3"/>
  <c r="K197" i="3" s="1"/>
  <c r="K177" i="3"/>
  <c r="K194" i="3"/>
  <c r="K204" i="3"/>
  <c r="K205" i="3" s="1"/>
  <c r="J226" i="3"/>
  <c r="J232" i="3"/>
  <c r="K39" i="3"/>
  <c r="K40" i="3"/>
  <c r="K36" i="3"/>
  <c r="K42" i="3"/>
  <c r="J75" i="3"/>
  <c r="J74" i="3"/>
  <c r="L101" i="3"/>
  <c r="L102" i="3"/>
  <c r="J106" i="3"/>
  <c r="J105" i="3"/>
  <c r="J195" i="3"/>
  <c r="J201" i="3"/>
  <c r="N72" i="3"/>
  <c r="N41" i="3"/>
  <c r="J167" i="3"/>
  <c r="J168" i="3"/>
  <c r="N213" i="3"/>
  <c r="N211" i="3" s="1"/>
  <c r="M211" i="3"/>
  <c r="N107" i="3"/>
  <c r="N108" i="3" s="1"/>
  <c r="N110" i="3"/>
  <c r="N84" i="3"/>
  <c r="K70" i="3"/>
  <c r="K71" i="3"/>
  <c r="J44" i="3"/>
  <c r="J43" i="3"/>
  <c r="L53" i="3"/>
  <c r="L76" i="3"/>
  <c r="L77" i="3" s="1"/>
  <c r="L79" i="3"/>
  <c r="L69" i="3" s="1"/>
  <c r="L66" i="3"/>
  <c r="L115" i="3"/>
  <c r="L138" i="3"/>
  <c r="L139" i="3" s="1"/>
  <c r="L141" i="3"/>
  <c r="L131" i="3" s="1"/>
  <c r="L128" i="3"/>
  <c r="L22" i="3"/>
  <c r="L45" i="3"/>
  <c r="L46" i="3" s="1"/>
  <c r="L48" i="3"/>
  <c r="L38" i="3" s="1"/>
  <c r="L35" i="3"/>
  <c r="N165" i="3"/>
  <c r="J137" i="3"/>
  <c r="J136" i="3"/>
  <c r="M138" i="3"/>
  <c r="M141" i="3"/>
  <c r="M131" i="3" s="1"/>
  <c r="M128" i="3"/>
  <c r="M115" i="3"/>
  <c r="K226" i="3"/>
  <c r="K232" i="3"/>
  <c r="N50" i="3"/>
  <c r="N49" i="3" s="1"/>
  <c r="M49" i="3"/>
  <c r="L146" i="3"/>
  <c r="L169" i="3"/>
  <c r="L170" i="3" s="1"/>
  <c r="L159" i="3"/>
  <c r="L172" i="3"/>
  <c r="L162" i="3" s="1"/>
  <c r="N145" i="3"/>
  <c r="L108" i="3"/>
  <c r="K4" i="3"/>
  <c r="L4" i="4" s="1"/>
  <c r="L3" i="4"/>
  <c r="L24" i="4" s="1"/>
  <c r="J4" i="3"/>
  <c r="K4" i="4" s="1"/>
  <c r="K3" i="4"/>
  <c r="K24" i="4" s="1"/>
  <c r="K14" i="3"/>
  <c r="L52" i="4" s="1"/>
  <c r="D13" i="3"/>
  <c r="D9" i="4" s="1"/>
  <c r="D12" i="3"/>
  <c r="D8" i="4" s="1"/>
  <c r="B13" i="3"/>
  <c r="B9" i="4" s="1"/>
  <c r="B12" i="3"/>
  <c r="B8" i="4" s="1"/>
  <c r="J14" i="3"/>
  <c r="K52" i="4" s="1"/>
  <c r="J18" i="3"/>
  <c r="J19" i="3"/>
  <c r="J8" i="3"/>
  <c r="F12" i="3"/>
  <c r="F8" i="4" s="1"/>
  <c r="F13" i="3"/>
  <c r="F9" i="4" s="1"/>
  <c r="G12" i="3"/>
  <c r="G8" i="4" s="1"/>
  <c r="J5" i="3"/>
  <c r="K5" i="4" s="1"/>
  <c r="C13" i="3"/>
  <c r="C9" i="4" s="1"/>
  <c r="C12" i="3"/>
  <c r="C8" i="4" s="1"/>
  <c r="K17" i="3"/>
  <c r="I12" i="3"/>
  <c r="I8" i="4" s="1"/>
  <c r="I13" i="3"/>
  <c r="I9" i="4" s="1"/>
  <c r="E12" i="3"/>
  <c r="E8" i="4" s="1"/>
  <c r="E131" i="1"/>
  <c r="E132" i="1" s="1"/>
  <c r="G131" i="1"/>
  <c r="G132" i="1" s="1"/>
  <c r="D132" i="1"/>
  <c r="D131" i="1"/>
  <c r="F131" i="1"/>
  <c r="F132" i="1" s="1"/>
  <c r="I131" i="1"/>
  <c r="B132" i="1" s="1"/>
  <c r="C131" i="1"/>
  <c r="C132" i="1" s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E10" i="1" s="1"/>
  <c r="D4" i="1"/>
  <c r="D10" i="1" s="1"/>
  <c r="C4" i="1"/>
  <c r="C10" i="1" s="1"/>
  <c r="B4" i="1"/>
  <c r="I4" i="1"/>
  <c r="H59" i="1" l="1"/>
  <c r="N79" i="3"/>
  <c r="N69" i="3" s="1"/>
  <c r="K6" i="4"/>
  <c r="K47" i="4"/>
  <c r="M139" i="3"/>
  <c r="G59" i="1"/>
  <c r="I10" i="1"/>
  <c r="I12" i="1" s="1"/>
  <c r="B10" i="1"/>
  <c r="B143" i="1" s="1"/>
  <c r="M132" i="3"/>
  <c r="M133" i="3"/>
  <c r="L129" i="3"/>
  <c r="L135" i="3"/>
  <c r="M225" i="3"/>
  <c r="M235" i="3"/>
  <c r="M236" i="3" s="1"/>
  <c r="M238" i="3"/>
  <c r="M228" i="3" s="1"/>
  <c r="M212" i="3"/>
  <c r="J203" i="3"/>
  <c r="J202" i="3"/>
  <c r="K44" i="3"/>
  <c r="K43" i="3"/>
  <c r="K195" i="3"/>
  <c r="K201" i="3"/>
  <c r="N182" i="3"/>
  <c r="N176" i="3" s="1"/>
  <c r="N3" i="3" s="1"/>
  <c r="M176" i="3"/>
  <c r="M73" i="3"/>
  <c r="M67" i="3"/>
  <c r="M70" i="3"/>
  <c r="M71" i="3"/>
  <c r="K106" i="3"/>
  <c r="K105" i="3"/>
  <c r="L177" i="3"/>
  <c r="L207" i="3"/>
  <c r="L197" i="3" s="1"/>
  <c r="L194" i="3"/>
  <c r="L5" i="3" s="1"/>
  <c r="M5" i="4" s="1"/>
  <c r="L204" i="3"/>
  <c r="L205" i="3" s="1"/>
  <c r="K75" i="3"/>
  <c r="K74" i="3"/>
  <c r="L226" i="3"/>
  <c r="L232" i="3"/>
  <c r="M172" i="3"/>
  <c r="M162" i="3" s="1"/>
  <c r="M146" i="3"/>
  <c r="M169" i="3"/>
  <c r="M170" i="3" s="1"/>
  <c r="M159" i="3"/>
  <c r="N45" i="3"/>
  <c r="N46" i="3" s="1"/>
  <c r="N48" i="3"/>
  <c r="N38" i="3" s="1"/>
  <c r="N35" i="3"/>
  <c r="N22" i="3"/>
  <c r="M101" i="3"/>
  <c r="M102" i="3"/>
  <c r="N67" i="3"/>
  <c r="N240" i="3"/>
  <c r="N239" i="3" s="1"/>
  <c r="M239" i="3"/>
  <c r="L160" i="3"/>
  <c r="L166" i="3"/>
  <c r="M135" i="3"/>
  <c r="M129" i="3"/>
  <c r="L39" i="3"/>
  <c r="L40" i="3"/>
  <c r="L70" i="3"/>
  <c r="L71" i="3"/>
  <c r="N98" i="3"/>
  <c r="M45" i="3"/>
  <c r="M46" i="3" s="1"/>
  <c r="M48" i="3"/>
  <c r="M38" i="3" s="1"/>
  <c r="M35" i="3"/>
  <c r="M22" i="3"/>
  <c r="L229" i="3"/>
  <c r="L230" i="3"/>
  <c r="N100" i="3"/>
  <c r="N104" i="3" s="1"/>
  <c r="L164" i="3"/>
  <c r="L163" i="3"/>
  <c r="L36" i="3"/>
  <c r="L42" i="3"/>
  <c r="L67" i="3"/>
  <c r="L73" i="3"/>
  <c r="J234" i="3"/>
  <c r="J233" i="3"/>
  <c r="K167" i="3"/>
  <c r="K168" i="3"/>
  <c r="N139" i="3"/>
  <c r="N159" i="3"/>
  <c r="N146" i="3"/>
  <c r="N172" i="3"/>
  <c r="N169" i="3"/>
  <c r="L106" i="3"/>
  <c r="L105" i="3"/>
  <c r="N131" i="3"/>
  <c r="N135" i="3" s="1"/>
  <c r="K234" i="3"/>
  <c r="K233" i="3"/>
  <c r="K198" i="3"/>
  <c r="K199" i="3"/>
  <c r="N129" i="3"/>
  <c r="N200" i="3"/>
  <c r="M104" i="3"/>
  <c r="M98" i="3"/>
  <c r="N162" i="3"/>
  <c r="M77" i="3"/>
  <c r="L132" i="3"/>
  <c r="L133" i="3"/>
  <c r="N235" i="3"/>
  <c r="N225" i="3"/>
  <c r="N238" i="3"/>
  <c r="N228" i="3" s="1"/>
  <c r="N212" i="3"/>
  <c r="L4" i="3"/>
  <c r="M4" i="4" s="1"/>
  <c r="M3" i="4"/>
  <c r="M24" i="4" s="1"/>
  <c r="K7" i="4"/>
  <c r="J7" i="3"/>
  <c r="J6" i="3"/>
  <c r="J11" i="3"/>
  <c r="K46" i="4" s="1"/>
  <c r="K49" i="4" s="1"/>
  <c r="J15" i="3"/>
  <c r="J16" i="3"/>
  <c r="K16" i="3"/>
  <c r="K15" i="3"/>
  <c r="K18" i="3"/>
  <c r="K19" i="3"/>
  <c r="M3" i="3"/>
  <c r="K5" i="3"/>
  <c r="L5" i="4" s="1"/>
  <c r="J10" i="3"/>
  <c r="J9" i="3"/>
  <c r="K8" i="3"/>
  <c r="E59" i="1"/>
  <c r="E60" i="1" s="1"/>
  <c r="D59" i="1"/>
  <c r="B59" i="1"/>
  <c r="B60" i="1" s="1"/>
  <c r="C59" i="1"/>
  <c r="F10" i="1"/>
  <c r="F143" i="1" s="1"/>
  <c r="H10" i="1"/>
  <c r="H12" i="1" s="1"/>
  <c r="H64" i="1" s="1"/>
  <c r="E12" i="1"/>
  <c r="E143" i="1"/>
  <c r="C12" i="1"/>
  <c r="C143" i="1"/>
  <c r="D12" i="1"/>
  <c r="D143" i="1"/>
  <c r="F60" i="1"/>
  <c r="G10" i="1"/>
  <c r="I59" i="1"/>
  <c r="I60" i="1" s="1"/>
  <c r="G60" i="1"/>
  <c r="H60" i="1"/>
  <c r="C60" i="1"/>
  <c r="D60" i="1"/>
  <c r="N71" i="3" l="1"/>
  <c r="N73" i="3"/>
  <c r="N70" i="3"/>
  <c r="I20" i="1"/>
  <c r="I64" i="1"/>
  <c r="D20" i="1"/>
  <c r="D64" i="1"/>
  <c r="D76" i="1" s="1"/>
  <c r="D94" i="1" s="1"/>
  <c r="D96" i="1" s="1"/>
  <c r="D97" i="1" s="1"/>
  <c r="E20" i="1"/>
  <c r="E64" i="1"/>
  <c r="E76" i="1" s="1"/>
  <c r="E94" i="1" s="1"/>
  <c r="E96" i="1" s="1"/>
  <c r="E97" i="1" s="1"/>
  <c r="C20" i="1"/>
  <c r="C64" i="1"/>
  <c r="C76" i="1" s="1"/>
  <c r="C94" i="1" s="1"/>
  <c r="C96" i="1" s="1"/>
  <c r="C97" i="1" s="1"/>
  <c r="K53" i="4"/>
  <c r="K55" i="4" s="1"/>
  <c r="K66" i="4" s="1"/>
  <c r="K68" i="4" s="1"/>
  <c r="K69" i="4" s="1"/>
  <c r="I143" i="1"/>
  <c r="N170" i="3"/>
  <c r="B12" i="1"/>
  <c r="L14" i="3"/>
  <c r="M52" i="4" s="1"/>
  <c r="L6" i="4"/>
  <c r="L7" i="4" s="1"/>
  <c r="L47" i="4"/>
  <c r="N40" i="3"/>
  <c r="N39" i="3"/>
  <c r="N230" i="3"/>
  <c r="N229" i="3"/>
  <c r="N136" i="3"/>
  <c r="N137" i="3"/>
  <c r="M105" i="3"/>
  <c r="M106" i="3"/>
  <c r="L137" i="3"/>
  <c r="L136" i="3"/>
  <c r="M163" i="3"/>
  <c r="M164" i="3"/>
  <c r="M229" i="3"/>
  <c r="M230" i="3"/>
  <c r="L198" i="3"/>
  <c r="L199" i="3"/>
  <c r="M136" i="3"/>
  <c r="M137" i="3"/>
  <c r="L201" i="3"/>
  <c r="L195" i="3"/>
  <c r="M74" i="3"/>
  <c r="M75" i="3"/>
  <c r="N166" i="3"/>
  <c r="N160" i="3"/>
  <c r="M232" i="3"/>
  <c r="M226" i="3"/>
  <c r="K203" i="3"/>
  <c r="K202" i="3"/>
  <c r="N105" i="3"/>
  <c r="N106" i="3"/>
  <c r="N42" i="3"/>
  <c r="N36" i="3"/>
  <c r="N207" i="3"/>
  <c r="N177" i="3"/>
  <c r="N204" i="3"/>
  <c r="N194" i="3"/>
  <c r="N102" i="3"/>
  <c r="N101" i="3"/>
  <c r="L168" i="3"/>
  <c r="L167" i="3"/>
  <c r="M39" i="3"/>
  <c r="M40" i="3"/>
  <c r="M160" i="3"/>
  <c r="M166" i="3"/>
  <c r="L17" i="3"/>
  <c r="N236" i="3"/>
  <c r="N197" i="3"/>
  <c r="L44" i="3"/>
  <c r="L43" i="3"/>
  <c r="L75" i="3"/>
  <c r="L74" i="3"/>
  <c r="N232" i="3"/>
  <c r="N226" i="3"/>
  <c r="N133" i="3"/>
  <c r="N132" i="3"/>
  <c r="M42" i="3"/>
  <c r="M36" i="3"/>
  <c r="N74" i="3"/>
  <c r="N75" i="3"/>
  <c r="N163" i="3"/>
  <c r="N164" i="3"/>
  <c r="L234" i="3"/>
  <c r="L233" i="3"/>
  <c r="M204" i="3"/>
  <c r="M205" i="3" s="1"/>
  <c r="M177" i="3"/>
  <c r="M207" i="3"/>
  <c r="M197" i="3" s="1"/>
  <c r="M194" i="3"/>
  <c r="N4" i="3"/>
  <c r="O4" i="4" s="1"/>
  <c r="O3" i="4"/>
  <c r="O24" i="4" s="1"/>
  <c r="M4" i="3"/>
  <c r="N4" i="4" s="1"/>
  <c r="N3" i="4"/>
  <c r="N24" i="4" s="1"/>
  <c r="K7" i="3"/>
  <c r="K6" i="3"/>
  <c r="K11" i="3"/>
  <c r="L46" i="4" s="1"/>
  <c r="L49" i="4" s="1"/>
  <c r="N14" i="3"/>
  <c r="O52" i="4" s="1"/>
  <c r="J13" i="3"/>
  <c r="K9" i="4" s="1"/>
  <c r="J12" i="3"/>
  <c r="K8" i="4" s="1"/>
  <c r="L6" i="3"/>
  <c r="L7" i="3"/>
  <c r="K10" i="3"/>
  <c r="K9" i="3"/>
  <c r="L19" i="3"/>
  <c r="L18" i="3"/>
  <c r="N5" i="3"/>
  <c r="O5" i="4" s="1"/>
  <c r="L8" i="3"/>
  <c r="N17" i="3"/>
  <c r="L16" i="3"/>
  <c r="L15" i="3"/>
  <c r="M5" i="3"/>
  <c r="N5" i="4" s="1"/>
  <c r="H20" i="1"/>
  <c r="H76" i="1"/>
  <c r="H94" i="1" s="1"/>
  <c r="H96" i="1" s="1"/>
  <c r="H143" i="1"/>
  <c r="F12" i="1"/>
  <c r="I76" i="1"/>
  <c r="I94" i="1" s="1"/>
  <c r="G12" i="1"/>
  <c r="G143" i="1"/>
  <c r="M6" i="4" l="1"/>
  <c r="M7" i="4" s="1"/>
  <c r="M47" i="4"/>
  <c r="F20" i="1"/>
  <c r="F64" i="1"/>
  <c r="F76" i="1" s="1"/>
  <c r="F94" i="1" s="1"/>
  <c r="F96" i="1" s="1"/>
  <c r="F97" i="1" s="1"/>
  <c r="N205" i="3"/>
  <c r="B20" i="1"/>
  <c r="B64" i="1"/>
  <c r="B76" i="1" s="1"/>
  <c r="B94" i="1" s="1"/>
  <c r="B96" i="1" s="1"/>
  <c r="B97" i="1" s="1"/>
  <c r="M17" i="3"/>
  <c r="M18" i="3" s="1"/>
  <c r="G20" i="1"/>
  <c r="G64" i="1"/>
  <c r="G76" i="1" s="1"/>
  <c r="G94" i="1" s="1"/>
  <c r="G96" i="1" s="1"/>
  <c r="G97" i="1" s="1"/>
  <c r="L53" i="4"/>
  <c r="L55" i="4" s="1"/>
  <c r="L66" i="4" s="1"/>
  <c r="L68" i="4" s="1"/>
  <c r="L69" i="4" s="1"/>
  <c r="N199" i="3"/>
  <c r="N198" i="3"/>
  <c r="N43" i="3"/>
  <c r="N44" i="3"/>
  <c r="N167" i="3"/>
  <c r="N168" i="3"/>
  <c r="M43" i="3"/>
  <c r="M44" i="3"/>
  <c r="M234" i="3"/>
  <c r="M233" i="3"/>
  <c r="M14" i="3"/>
  <c r="M198" i="3"/>
  <c r="M199" i="3"/>
  <c r="M201" i="3"/>
  <c r="M195" i="3"/>
  <c r="L203" i="3"/>
  <c r="L202" i="3"/>
  <c r="N233" i="3"/>
  <c r="N234" i="3"/>
  <c r="M168" i="3"/>
  <c r="M167" i="3"/>
  <c r="N201" i="3"/>
  <c r="N195" i="3"/>
  <c r="L11" i="3"/>
  <c r="M19" i="3"/>
  <c r="N19" i="3"/>
  <c r="M8" i="3"/>
  <c r="N6" i="3"/>
  <c r="N7" i="3"/>
  <c r="L10" i="3"/>
  <c r="L9" i="3"/>
  <c r="N16" i="3"/>
  <c r="M6" i="3"/>
  <c r="M11" i="3"/>
  <c r="N46" i="4" s="1"/>
  <c r="N49" i="4" s="1"/>
  <c r="M7" i="3"/>
  <c r="N8" i="3"/>
  <c r="K13" i="3"/>
  <c r="L9" i="4" s="1"/>
  <c r="K12" i="3"/>
  <c r="L8" i="4" s="1"/>
  <c r="H97" i="1"/>
  <c r="I95" i="1"/>
  <c r="I67" i="4" s="1"/>
  <c r="I68" i="4" s="1"/>
  <c r="I69" i="4" s="1"/>
  <c r="H1" i="1"/>
  <c r="G1" i="1" s="1"/>
  <c r="F1" i="1" s="1"/>
  <c r="E1" i="1" s="1"/>
  <c r="D1" i="1" s="1"/>
  <c r="C1" i="1" s="1"/>
  <c r="B1" i="1" s="1"/>
  <c r="M16" i="3" l="1"/>
  <c r="N52" i="4"/>
  <c r="L12" i="3"/>
  <c r="M8" i="4" s="1"/>
  <c r="M46" i="4"/>
  <c r="M49" i="4" s="1"/>
  <c r="N6" i="4"/>
  <c r="N7" i="4" s="1"/>
  <c r="N47" i="4"/>
  <c r="N53" i="4" s="1"/>
  <c r="N55" i="4" s="1"/>
  <c r="N66" i="4" s="1"/>
  <c r="N68" i="4" s="1"/>
  <c r="N69" i="4" s="1"/>
  <c r="N15" i="3"/>
  <c r="M53" i="4"/>
  <c r="M55" i="4" s="1"/>
  <c r="M66" i="4" s="1"/>
  <c r="M68" i="4" s="1"/>
  <c r="M69" i="4" s="1"/>
  <c r="N18" i="3"/>
  <c r="O6" i="4"/>
  <c r="O7" i="4" s="1"/>
  <c r="O11" i="4" s="1"/>
  <c r="O14" i="4" s="1"/>
  <c r="O47" i="4"/>
  <c r="N203" i="3"/>
  <c r="N202" i="3"/>
  <c r="M15" i="3"/>
  <c r="M202" i="3"/>
  <c r="M203" i="3"/>
  <c r="L13" i="3"/>
  <c r="M9" i="4" s="1"/>
  <c r="N9" i="3"/>
  <c r="N10" i="3"/>
  <c r="M9" i="3"/>
  <c r="M10" i="3"/>
  <c r="N11" i="3"/>
  <c r="O46" i="4" s="1"/>
  <c r="O49" i="4" s="1"/>
  <c r="M13" i="3"/>
  <c r="N9" i="4" s="1"/>
  <c r="M12" i="3"/>
  <c r="N8" i="4" s="1"/>
  <c r="I96" i="1"/>
  <c r="I97" i="1" s="1"/>
  <c r="O13" i="4" l="1"/>
  <c r="O53" i="4"/>
  <c r="O55" i="4" s="1"/>
  <c r="O66" i="4" s="1"/>
  <c r="O68" i="4" s="1"/>
  <c r="O69" i="4" s="1"/>
  <c r="N13" i="3"/>
  <c r="O9" i="4" s="1"/>
  <c r="N12" i="3"/>
  <c r="O8" i="4" s="1"/>
  <c r="M11" i="4" l="1"/>
  <c r="M13" i="4" s="1"/>
  <c r="N11" i="4"/>
  <c r="N14" i="4" s="1"/>
  <c r="L11" i="4"/>
  <c r="L14" i="4" s="1"/>
  <c r="N13" i="4" l="1"/>
  <c r="L13" i="4"/>
  <c r="M14" i="4"/>
  <c r="K13" i="4"/>
  <c r="K10" i="4"/>
  <c r="K11" i="4"/>
  <c r="K14" i="4"/>
</calcChain>
</file>

<file path=xl/sharedStrings.xml><?xml version="1.0" encoding="utf-8"?>
<sst xmlns="http://schemas.openxmlformats.org/spreadsheetml/2006/main" count="519" uniqueCount="206">
  <si>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</si>
  <si>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</si>
  <si>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</si>
  <si>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</si>
  <si>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</si>
  <si>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</si>
  <si>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</si>
  <si>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</si>
  <si>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</si>
  <si>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</si>
  <si>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</si>
  <si>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</si>
  <si>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</si>
  <si>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</si>
  <si>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</si>
  <si>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</si>
  <si>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</si>
  <si>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</si>
  <si>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</si>
  <si>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</si>
  <si>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</si>
  <si>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</si>
  <si>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</si>
  <si>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</si>
  <si>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</si>
  <si>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</si>
  <si>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</si>
  <si>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</si>
  <si>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</si>
  <si>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</si>
  <si>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</si>
  <si>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</si>
  <si>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</si>
  <si>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</si>
  <si>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</si>
  <si>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</si>
  <si>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</si>
  <si>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</si>
  <si>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</si>
  <si>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</si>
  <si>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</si>
  <si>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</si>
  <si>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</si>
  <si>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</si>
  <si>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</si>
  <si>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</si>
  <si>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</si>
  <si>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</si>
  <si>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</si>
  <si>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</si>
  <si>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</si>
  <si>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</si>
  <si>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</si>
  <si>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</si>
  <si>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</si>
  <si>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</si>
  <si>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</si>
  <si>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</si>
  <si>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</si>
  <si>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</si>
  <si>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</si>
  <si>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</si>
  <si>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</si>
  <si>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</si>
  <si>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</si>
  <si>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</si>
  <si>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</si>
  <si>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</si>
  <si>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</si>
  <si>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</si>
  <si>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</si>
  <si>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</si>
  <si>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</si>
  <si>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</si>
  <si>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</si>
  <si>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</si>
  <si>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</si>
  <si>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</si>
  <si>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</si>
  <si>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</si>
  <si>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</si>
  <si>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</si>
  <si>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</si>
  <si>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</si>
  <si>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</si>
  <si>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</si>
  <si>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</si>
  <si>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</si>
  <si>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</si>
  <si>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</si>
  <si>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</si>
  <si>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</si>
  <si>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</si>
  <si>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</si>
  <si>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</si>
  <si>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</si>
  <si>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</si>
  <si>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</si>
  <si>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</si>
  <si>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</si>
  <si>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</si>
  <si>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</si>
  <si>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</si>
  <si>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</si>
  <si>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</si>
  <si>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</si>
  <si>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</si>
  <si>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</si>
  <si>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</si>
  <si>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</si>
  <si>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</si>
  <si>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</si>
  <si>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</si>
  <si>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</si>
  <si>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</si>
  <si>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</si>
  <si>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</si>
  <si>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</si>
  <si>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</si>
  <si>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</si>
  <si>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</si>
  <si>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</si>
  <si>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</si>
  <si>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</si>
  <si>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</si>
  <si>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</si>
  <si>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</si>
  <si>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</si>
  <si>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</si>
  <si>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</si>
  <si>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</si>
  <si>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</si>
  <si>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</si>
  <si>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</si>
  <si>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</si>
  <si>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</si>
  <si>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</si>
  <si>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</si>
  <si>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</si>
  <si>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</si>
  <si>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</si>
  <si>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</si>
  <si>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</si>
  <si>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</si>
  <si>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</si>
  <si>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</si>
  <si>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</si>
  <si>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</si>
  <si>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</si>
  <si>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</si>
  <si>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</si>
  <si>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</si>
  <si>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</si>
  <si>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</si>
  <si>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</si>
  <si>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</si>
  <si>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</si>
  <si>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</si>
  <si>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</si>
  <si>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</si>
  <si>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</si>
  <si>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</si>
  <si>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</si>
  <si>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</si>
  <si>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</si>
  <si>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</si>
  <si>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</si>
  <si>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</si>
  <si>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</si>
  <si>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</si>
  <si>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</si>
  <si>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</si>
  <si>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</si>
  <si>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</si>
  <si>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</si>
  <si>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</si>
  <si>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</si>
  <si>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</si>
  <si>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</si>
  <si>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</si>
  <si>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</si>
  <si>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</si>
  <si>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</si>
  <si>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</si>
  <si>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</si>
  <si>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</si>
  <si>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</si>
  <si>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</si>
  <si>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</si>
  <si>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</si>
  <si>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</si>
  <si>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</si>
  <si>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</si>
  <si>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</si>
  <si>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</si>
  <si>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</si>
  <si>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</si>
  <si>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</si>
  <si>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</si>
  <si>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</si>
  <si>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</si>
  <si>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</si>
  <si>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DPS(Dividend per Share)</t>
  </si>
  <si>
    <t>Add the totals of below two rows</t>
  </si>
  <si>
    <t>Add the totals of below three rows</t>
  </si>
  <si>
    <t>Link the totals of current borrowings and equity and remove their breakdowns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</si>
</sst>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7" fontId="14" fillId="0" borderId="5" xfId="0" applyNumberFormat="1" applyFont="1" applyBorder="1" applyAlignment="1">
      <alignment horizontal="right" vertical="top" shrinkToFit="1"/>
    </xf>
    <xf numFmtId="167" fontId="15" fillId="0" borderId="5" xfId="0" applyNumberFormat="1" applyFont="1" applyBorder="1" applyAlignment="1">
      <alignment horizontal="right" vertical="top" shrinkToFit="1"/>
    </xf>
    <xf numFmtId="1" fontId="14" fillId="0" borderId="5" xfId="0" applyNumberFormat="1" applyFont="1" applyBorder="1" applyAlignment="1">
      <alignment horizontal="right" vertical="top" shrinkToFit="1"/>
    </xf>
    <xf numFmtId="1" fontId="15" fillId="0" borderId="5" xfId="0" applyNumberFormat="1" applyFont="1" applyBorder="1" applyAlignment="1">
      <alignment horizontal="right" vertical="top" shrinkToFit="1"/>
    </xf>
    <xf numFmtId="3" fontId="14" fillId="0" borderId="5" xfId="0" applyNumberFormat="1" applyFont="1" applyBorder="1" applyAlignment="1">
      <alignment horizontal="right" vertical="top" shrinkToFit="1"/>
    </xf>
    <xf numFmtId="3" fontId="15" fillId="0" borderId="5" xfId="0" applyNumberFormat="1" applyFont="1" applyBorder="1" applyAlignment="1">
      <alignment horizontal="right" vertical="top" shrinkToFit="1"/>
    </xf>
    <xf numFmtId="3" fontId="14" fillId="0" borderId="6" xfId="0" applyNumberFormat="1" applyFont="1" applyBorder="1" applyAlignment="1">
      <alignment horizontal="right" vertical="top" shrinkToFit="1"/>
    </xf>
    <xf numFmtId="3" fontId="15" fillId="0" borderId="6" xfId="0" applyNumberFormat="1" applyFont="1" applyBorder="1" applyAlignment="1">
      <alignment horizontal="right" vertical="top" shrinkToFit="1"/>
    </xf>
    <xf numFmtId="0" fontId="16" fillId="0" borderId="5" xfId="0" applyFont="1" applyBorder="1" applyAlignment="1">
      <alignment horizontal="right" vertical="top" wrapText="1"/>
    </xf>
    <xf numFmtId="168" fontId="14" fillId="0" borderId="5" xfId="0" applyNumberFormat="1" applyFont="1" applyBorder="1" applyAlignment="1">
      <alignment horizontal="right" vertical="top" shrinkToFit="1"/>
    </xf>
    <xf numFmtId="168" fontId="15" fillId="0" borderId="5" xfId="0" applyNumberFormat="1" applyFont="1" applyBorder="1" applyAlignment="1">
      <alignment horizontal="right" vertical="top" shrinkToFit="1"/>
    </xf>
    <xf numFmtId="1" fontId="14" fillId="0" borderId="6" xfId="0" applyNumberFormat="1" applyFont="1" applyBorder="1" applyAlignment="1">
      <alignment horizontal="right" vertical="top" shrinkToFit="1"/>
    </xf>
    <xf numFmtId="1" fontId="15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7" fillId="0" borderId="5" xfId="0" applyFont="1" applyBorder="1" applyAlignment="1">
      <alignment horizontal="right" vertical="top" wrapText="1"/>
    </xf>
    <xf numFmtId="169" fontId="15" fillId="0" borderId="5" xfId="0" applyNumberFormat="1" applyFont="1" applyBorder="1" applyAlignment="1">
      <alignment horizontal="right" vertical="top" shrinkToFit="1"/>
    </xf>
    <xf numFmtId="169" fontId="15" fillId="0" borderId="6" xfId="0" applyNumberFormat="1" applyFont="1" applyBorder="1" applyAlignment="1">
      <alignment horizontal="right" vertical="top" shrinkToFit="1"/>
    </xf>
    <xf numFmtId="170" fontId="15" fillId="0" borderId="5" xfId="0" applyNumberFormat="1" applyFont="1" applyBorder="1" applyAlignment="1">
      <alignment horizontal="right" vertical="top" shrinkToFit="1"/>
    </xf>
    <xf numFmtId="169" fontId="15" fillId="0" borderId="5" xfId="0" applyNumberFormat="1" applyFont="1" applyBorder="1" applyAlignment="1">
      <alignment horizontal="right" vertical="center" shrinkToFit="1"/>
    </xf>
    <xf numFmtId="1" fontId="15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5" fontId="0" fillId="0" borderId="0" xfId="1" quotePrefix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94602460_Task%209%20-%20Building%20Operational%20Forecast%20Model%20c_Feedbac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  <sheetName val="Sheet2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A111" t="str">
            <v>Europe, Middle East &amp; Africa</v>
          </cell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A115" t="str">
            <v>Greater China</v>
          </cell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A119" t="str">
            <v>Asia Pacific &amp; Latin America</v>
          </cell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A123" t="str">
            <v>Global Brand Divisions</v>
          </cell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A125" t="str">
            <v>Converse</v>
          </cell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>
            <v>1982</v>
          </cell>
          <cell r="C126">
            <v>1955</v>
          </cell>
          <cell r="D126">
            <v>2042</v>
          </cell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A130" t="str">
            <v>Corporate</v>
          </cell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254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1">
          <cell r="B181">
            <v>0.12</v>
          </cell>
          <cell r="C181">
            <v>0.08</v>
          </cell>
          <cell r="D181">
            <v>0.03</v>
          </cell>
          <cell r="E181">
            <v>0.01</v>
          </cell>
          <cell r="F181">
            <v>7.0000000000000007E-2</v>
          </cell>
          <cell r="G181">
            <v>-0.12</v>
          </cell>
          <cell r="H181">
            <v>0.08</v>
          </cell>
          <cell r="I181">
            <v>0.09</v>
          </cell>
        </row>
        <row r="182">
          <cell r="B182">
            <v>-0.05</v>
          </cell>
          <cell r="C182">
            <v>0.13</v>
          </cell>
          <cell r="D182">
            <v>-0.1</v>
          </cell>
          <cell r="E182">
            <v>-0.08</v>
          </cell>
          <cell r="F182">
            <v>0</v>
          </cell>
          <cell r="G182">
            <v>-0.14000000000000001</v>
          </cell>
          <cell r="H182">
            <v>-0.02</v>
          </cell>
          <cell r="I182">
            <v>0.25</v>
          </cell>
        </row>
        <row r="184">
          <cell r="B184">
            <v>0.24</v>
          </cell>
          <cell r="C184">
            <v>0.19</v>
          </cell>
          <cell r="D184">
            <v>0.08</v>
          </cell>
          <cell r="E184">
            <v>0.06</v>
          </cell>
          <cell r="F184">
            <v>0.12</v>
          </cell>
          <cell r="G184">
            <v>-0.03</v>
          </cell>
          <cell r="H184">
            <v>0.13</v>
          </cell>
          <cell r="I184">
            <v>0.09</v>
          </cell>
        </row>
        <row r="185">
          <cell r="B185">
            <v>0.1</v>
          </cell>
          <cell r="C185">
            <v>0.13</v>
          </cell>
          <cell r="D185">
            <v>0.17</v>
          </cell>
          <cell r="E185">
            <v>0.16</v>
          </cell>
          <cell r="F185">
            <v>0.09</v>
          </cell>
          <cell r="G185">
            <v>0.02</v>
          </cell>
          <cell r="H185">
            <v>0.25</v>
          </cell>
          <cell r="I185">
            <v>0.16</v>
          </cell>
        </row>
        <row r="186">
          <cell r="B186">
            <v>0.15</v>
          </cell>
          <cell r="C186">
            <v>0.08</v>
          </cell>
          <cell r="D186">
            <v>7.0000000000000007E-2</v>
          </cell>
          <cell r="E186">
            <v>0.06</v>
          </cell>
          <cell r="F186">
            <v>0.05</v>
          </cell>
          <cell r="G186">
            <v>-0.03</v>
          </cell>
          <cell r="H186">
            <v>0.19</v>
          </cell>
          <cell r="I186">
            <v>0.17</v>
          </cell>
        </row>
        <row r="188">
          <cell r="B188">
            <v>0.28000000000000003</v>
          </cell>
          <cell r="C188">
            <v>0.33</v>
          </cell>
          <cell r="D188">
            <v>0.18</v>
          </cell>
          <cell r="E188">
            <v>0.16</v>
          </cell>
          <cell r="F188">
            <v>0.25</v>
          </cell>
          <cell r="G188">
            <v>0.12</v>
          </cell>
          <cell r="H188">
            <v>0.19</v>
          </cell>
          <cell r="I188">
            <v>-0.1</v>
          </cell>
        </row>
        <row r="189">
          <cell r="B189">
            <v>7.0000000000000007E-2</v>
          </cell>
          <cell r="C189">
            <v>0.17</v>
          </cell>
          <cell r="D189">
            <v>0.18</v>
          </cell>
          <cell r="E189">
            <v>0.23</v>
          </cell>
          <cell r="F189">
            <v>0.23</v>
          </cell>
          <cell r="G189">
            <v>0.08</v>
          </cell>
          <cell r="H189">
            <v>0.19</v>
          </cell>
          <cell r="I189">
            <v>-0.21</v>
          </cell>
        </row>
        <row r="190">
          <cell r="B190">
            <v>0.01</v>
          </cell>
          <cell r="C190">
            <v>7.0000000000000007E-2</v>
          </cell>
          <cell r="D190">
            <v>0.03</v>
          </cell>
          <cell r="E190">
            <v>-0.01</v>
          </cell>
          <cell r="F190">
            <v>0.08</v>
          </cell>
          <cell r="G190">
            <v>0.11</v>
          </cell>
          <cell r="H190">
            <v>0.26</v>
          </cell>
          <cell r="I190">
            <v>-0.06</v>
          </cell>
        </row>
        <row r="192">
          <cell r="B192">
            <v>0.16</v>
          </cell>
          <cell r="C192">
            <v>0.24</v>
          </cell>
          <cell r="D192">
            <v>0.16</v>
          </cell>
          <cell r="E192">
            <v>0.09</v>
          </cell>
          <cell r="F192">
            <v>0.12</v>
          </cell>
          <cell r="G192">
            <v>0</v>
          </cell>
          <cell r="H192">
            <v>0.08</v>
          </cell>
          <cell r="I192">
            <v>0.17</v>
          </cell>
        </row>
        <row r="193">
          <cell r="B193">
            <v>7.0000000000000007E-2</v>
          </cell>
          <cell r="C193">
            <v>0.08</v>
          </cell>
          <cell r="D193">
            <v>0.09</v>
          </cell>
          <cell r="E193">
            <v>0.15</v>
          </cell>
          <cell r="F193">
            <v>0.15</v>
          </cell>
          <cell r="G193">
            <v>0.03</v>
          </cell>
          <cell r="H193">
            <v>0.1</v>
          </cell>
          <cell r="I193">
            <v>0.12</v>
          </cell>
        </row>
        <row r="194">
          <cell r="B194">
            <v>0.06</v>
          </cell>
          <cell r="C194">
            <v>7.0000000000000007E-2</v>
          </cell>
          <cell r="D194">
            <v>-0.01</v>
          </cell>
          <cell r="E194">
            <v>-0.08</v>
          </cell>
          <cell r="F194">
            <v>8</v>
          </cell>
          <cell r="G194">
            <v>-0.04</v>
          </cell>
          <cell r="H194">
            <v>-0.09</v>
          </cell>
          <cell r="I194">
            <v>0.28000000000000003</v>
          </cell>
        </row>
        <row r="195">
          <cell r="B195">
            <v>-0.02</v>
          </cell>
          <cell r="C195">
            <v>-0.3</v>
          </cell>
          <cell r="D195">
            <v>0.02</v>
          </cell>
          <cell r="E195">
            <v>0.12</v>
          </cell>
          <cell r="F195">
            <v>-0.53</v>
          </cell>
          <cell r="G195">
            <v>-0.26</v>
          </cell>
          <cell r="H195">
            <v>-0.17</v>
          </cell>
          <cell r="I195">
            <v>3.02</v>
          </cell>
        </row>
        <row r="198">
          <cell r="F198">
            <v>0.05</v>
          </cell>
          <cell r="G198">
            <v>0.01</v>
          </cell>
          <cell r="H198">
            <v>0.17</v>
          </cell>
          <cell r="I198">
            <v>0.06</v>
          </cell>
        </row>
        <row r="199">
          <cell r="F199">
            <v>-0.17</v>
          </cell>
          <cell r="G199">
            <v>-0.22</v>
          </cell>
          <cell r="H199">
            <v>0.13</v>
          </cell>
          <cell r="I199">
            <v>-0.03</v>
          </cell>
        </row>
        <row r="200">
          <cell r="F200">
            <v>-0.13</v>
          </cell>
          <cell r="G200">
            <v>0.08</v>
          </cell>
          <cell r="H200">
            <v>0.14000000000000001</v>
          </cell>
          <cell r="I200">
            <v>-0.16</v>
          </cell>
        </row>
        <row r="201">
          <cell r="F201">
            <v>0.04</v>
          </cell>
          <cell r="G201">
            <v>-0.14000000000000001</v>
          </cell>
          <cell r="H201">
            <v>-0.01</v>
          </cell>
          <cell r="I201">
            <v>0.42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200</v>
      </c>
    </row>
    <row r="3" spans="1:1" x14ac:dyDescent="0.3">
      <c r="A3" s="38" t="s">
        <v>199</v>
      </c>
    </row>
    <row r="4" spans="1:1" x14ac:dyDescent="0.3">
      <c r="A4" s="19" t="s">
        <v>201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82" activePane="bottomLeft" state="frozen"/>
      <selection pane="bottomLeft" activeCell="F102" sqref="F102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0">
        <v>4466</v>
      </c>
      <c r="G25" s="61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2">
        <v>197</v>
      </c>
      <c r="G26" s="6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4">
        <v>4272</v>
      </c>
      <c r="G27" s="65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4">
        <v>5622</v>
      </c>
      <c r="G28" s="65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6">
        <v>1968</v>
      </c>
      <c r="G29" s="67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4">
        <v>4744</v>
      </c>
      <c r="G31" s="65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5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2">
        <v>283</v>
      </c>
      <c r="G33" s="6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2">
        <v>154</v>
      </c>
      <c r="G34" s="6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6">
        <v>2011</v>
      </c>
      <c r="G35" s="67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69">
        <v>6</v>
      </c>
      <c r="G39" s="70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2">
        <v>9</v>
      </c>
      <c r="G40" s="6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4">
        <v>2612</v>
      </c>
      <c r="G41" s="65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68">
        <v>0</v>
      </c>
      <c r="G42" s="6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4">
        <v>5010</v>
      </c>
      <c r="G43" s="65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1">
        <v>229</v>
      </c>
      <c r="G44" s="72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4">
        <v>3464</v>
      </c>
      <c r="G46" s="65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68">
        <v>0</v>
      </c>
      <c r="G47" s="65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4">
        <v>3347</v>
      </c>
      <c r="G48" s="65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3"/>
      <c r="G49" s="7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68">
        <v>0</v>
      </c>
      <c r="G50" s="74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3"/>
      <c r="G51" s="7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3"/>
      <c r="G52" s="7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68">
        <v>0</v>
      </c>
      <c r="G53" s="74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2">
        <v>3</v>
      </c>
      <c r="G54" s="6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4">
        <v>7163</v>
      </c>
      <c r="G55" s="65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2">
        <v>231</v>
      </c>
      <c r="G56" s="75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6">
        <v>1643</v>
      </c>
      <c r="G57" s="76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5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5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7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78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79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7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5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7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2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0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0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0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0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0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0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0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0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0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0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5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2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0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0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0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0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0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0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0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0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0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0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0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0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14" sqref="B14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2">+C21+C52+C83+C114+C145+C176+C211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+J21+J52+J83+J114+J145+J176+J211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5">+C35+C66+C97+C128+C159+C194+C225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7573</v>
      </c>
      <c r="K5" s="59">
        <f t="shared" si="5"/>
        <v>7573</v>
      </c>
      <c r="L5" s="59">
        <f t="shared" si="5"/>
        <v>7573</v>
      </c>
      <c r="M5" s="59">
        <f t="shared" si="5"/>
        <v>7573</v>
      </c>
      <c r="N5" s="59">
        <f t="shared" si="5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9">+C38+C69+C100+C131+C162+C197+C228</f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O8" t="s">
        <v>144</v>
      </c>
    </row>
    <row r="9" spans="1:15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3">C5-C8</f>
        <v>4642</v>
      </c>
      <c r="D11" s="59">
        <f t="shared" si="13"/>
        <v>4945</v>
      </c>
      <c r="E11" s="59">
        <f t="shared" si="13"/>
        <v>4379</v>
      </c>
      <c r="F11" s="59">
        <f t="shared" si="13"/>
        <v>4850</v>
      </c>
      <c r="G11" s="59">
        <f t="shared" si="13"/>
        <v>2976</v>
      </c>
      <c r="H11" s="59">
        <f t="shared" si="13"/>
        <v>6923</v>
      </c>
      <c r="I11" s="59">
        <f t="shared" si="13"/>
        <v>6856</v>
      </c>
      <c r="J11" s="59">
        <f t="shared" si="13"/>
        <v>6856</v>
      </c>
      <c r="K11" s="59">
        <f t="shared" si="13"/>
        <v>6856</v>
      </c>
      <c r="L11" s="59">
        <f t="shared" si="13"/>
        <v>6856</v>
      </c>
      <c r="M11" s="59">
        <f t="shared" si="13"/>
        <v>6856</v>
      </c>
      <c r="N11" s="59">
        <f t="shared" si="13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7">+C45+C76+C107+C138+C169+C204+C235</f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2.695417789757415E-2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1">+C48+C79+C110+C141+C172+C207+C238</f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>+J48+J79+J110+J141+J172+J207+J238</f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3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3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3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3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3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3">
      <c r="A30" s="44" t="s">
        <v>138</v>
      </c>
      <c r="B30" s="47" t="str">
        <f t="shared" ref="B30:H30" si="37">+IFERROR(B28-B29,"nm")</f>
        <v>nm</v>
      </c>
      <c r="C30" s="47">
        <f t="shared" si="37"/>
        <v>-3.8095238095238598E-3</v>
      </c>
      <c r="D30" s="47">
        <f t="shared" si="37"/>
        <v>-5.0147492625371437E-4</v>
      </c>
      <c r="E30" s="47">
        <f t="shared" si="37"/>
        <v>6.4265247646334324E-4</v>
      </c>
      <c r="F30" s="47">
        <f t="shared" si="37"/>
        <v>-4.7914135277439818E-3</v>
      </c>
      <c r="G30" s="47">
        <f t="shared" si="37"/>
        <v>1.9391634980988615E-3</v>
      </c>
      <c r="H30" s="47">
        <f t="shared" si="37"/>
        <v>3.8542789394265392E-3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3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3">
      <c r="A34" s="44" t="s">
        <v>138</v>
      </c>
      <c r="B34" s="47" t="str">
        <f t="shared" ref="B34:H34" si="42">+IFERROR(B32-B33,"nm")</f>
        <v>nm</v>
      </c>
      <c r="C34" s="47">
        <f t="shared" si="42"/>
        <v>-0.25742718446601942</v>
      </c>
      <c r="D34" s="47">
        <f t="shared" si="42"/>
        <v>-1.5299026425591167E-3</v>
      </c>
      <c r="E34" s="47">
        <f t="shared" si="42"/>
        <v>1.0526315789473467E-3</v>
      </c>
      <c r="F34" s="47">
        <f t="shared" si="42"/>
        <v>3.3613445378151141E-3</v>
      </c>
      <c r="G34" s="47">
        <f t="shared" si="42"/>
        <v>4.321608040200986E-3</v>
      </c>
      <c r="H34" s="47">
        <f t="shared" si="42"/>
        <v>2.5581395348836904E-3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3">
      <c r="A35" s="9" t="s">
        <v>130</v>
      </c>
      <c r="B35" s="48">
        <f t="shared" ref="B35:H35" si="43">+B42+B38</f>
        <v>3766</v>
      </c>
      <c r="C35" s="48">
        <f t="shared" si="43"/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>+I42+I38</f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3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3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3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3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3">
      <c r="A41" s="46" t="s">
        <v>140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3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3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3">
      <c r="A46" s="46" t="s">
        <v>129</v>
      </c>
      <c r="B46" s="47" t="str">
        <f t="shared" ref="B46:H46" si="62">+IFERROR(B45/A45-1,"nm")</f>
        <v>nm</v>
      </c>
      <c r="C46" s="47">
        <f t="shared" si="62"/>
        <v>0.16346153846153855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3">
      <c r="A47" s="46" t="s">
        <v>133</v>
      </c>
      <c r="B47" s="47">
        <f t="shared" ref="B47:H47" si="64">+IFERROR(B45/B$21,"nm")</f>
        <v>1.5138282387190683E-2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3">
      <c r="A49" s="46" t="s">
        <v>129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3">
      <c r="A50" s="46" t="s">
        <v>133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3">
      <c r="A51" s="43" t="str">
        <f>+[1]Historicals!A111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3">
      <c r="A53" s="44" t="s">
        <v>129</v>
      </c>
      <c r="B53" s="47" t="str">
        <f t="shared" ref="B53:H53" si="72">+IFERROR(B52/A52-1,"nm")</f>
        <v>nm</v>
      </c>
      <c r="C53" s="47">
        <f t="shared" si="72"/>
        <v>6.2026382262138746E-2</v>
      </c>
      <c r="D53" s="47">
        <f t="shared" si="72"/>
        <v>5.3118393234672379E-2</v>
      </c>
      <c r="E53" s="47">
        <f t="shared" si="72"/>
        <v>0.15959849435382689</v>
      </c>
      <c r="F53" s="47">
        <f t="shared" si="72"/>
        <v>6.1674962129409261E-2</v>
      </c>
      <c r="G53" s="47">
        <f t="shared" si="72"/>
        <v>-4.7390949857317621E-2</v>
      </c>
      <c r="H53" s="47">
        <f t="shared" si="72"/>
        <v>0.22563389322777372</v>
      </c>
      <c r="I53" s="47">
        <f>+IFERROR(I52/H52-1,"nm")</f>
        <v>8.9298184357541999E-2</v>
      </c>
      <c r="J53" s="47">
        <f t="shared" ref="J53:N53" si="73">+IFERROR(J52/I52-1,"nm")</f>
        <v>0</v>
      </c>
      <c r="K53" s="47">
        <f t="shared" si="73"/>
        <v>0</v>
      </c>
      <c r="L53" s="47">
        <f t="shared" si="73"/>
        <v>0</v>
      </c>
      <c r="M53" s="47">
        <f t="shared" si="73"/>
        <v>0</v>
      </c>
      <c r="N53" s="47">
        <f t="shared" si="73"/>
        <v>0</v>
      </c>
    </row>
    <row r="54" spans="1:14" x14ac:dyDescent="0.3">
      <c r="A54" s="45" t="s">
        <v>113</v>
      </c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 x14ac:dyDescent="0.3">
      <c r="A55" s="44" t="s">
        <v>129</v>
      </c>
      <c r="B55" s="47" t="str">
        <f t="shared" ref="B55:H55" si="75">+IFERROR(B54/A54-1,"nm")</f>
        <v>nm</v>
      </c>
      <c r="C55" s="47">
        <f t="shared" si="75"/>
        <v>7.2294280246651077E-2</v>
      </c>
      <c r="D55" s="47">
        <f t="shared" si="75"/>
        <v>2.9545905215149659E-2</v>
      </c>
      <c r="E55" s="47">
        <f t="shared" si="75"/>
        <v>0.1315485362095532</v>
      </c>
      <c r="F55" s="47">
        <f t="shared" si="75"/>
        <v>7.1148936170212673E-2</v>
      </c>
      <c r="G55" s="47">
        <f t="shared" si="75"/>
        <v>-6.3721595423486432E-2</v>
      </c>
      <c r="H55" s="47">
        <f t="shared" si="75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6">+K56+K57</f>
        <v>0</v>
      </c>
      <c r="L55" s="47">
        <f t="shared" si="76"/>
        <v>0</v>
      </c>
      <c r="M55" s="47">
        <f t="shared" si="76"/>
        <v>0</v>
      </c>
      <c r="N55" s="47">
        <f t="shared" si="76"/>
        <v>0</v>
      </c>
    </row>
    <row r="56" spans="1:14" x14ac:dyDescent="0.3">
      <c r="A56" s="44" t="s">
        <v>137</v>
      </c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7">+J56</f>
        <v>0</v>
      </c>
      <c r="L56" s="49">
        <f t="shared" si="77"/>
        <v>0</v>
      </c>
      <c r="M56" s="49">
        <f t="shared" si="77"/>
        <v>0</v>
      </c>
      <c r="N56" s="49">
        <f t="shared" si="77"/>
        <v>0</v>
      </c>
    </row>
    <row r="57" spans="1:14" x14ac:dyDescent="0.3">
      <c r="A57" s="44" t="s">
        <v>138</v>
      </c>
      <c r="B57" s="47" t="str">
        <f t="shared" ref="B57:H57" si="78">+IFERROR(B55-B56,"nm")</f>
        <v>nm</v>
      </c>
      <c r="C57" s="47">
        <f t="shared" si="78"/>
        <v>-0.11770571975334893</v>
      </c>
      <c r="D57" s="47">
        <f t="shared" si="78"/>
        <v>-5.0454094784850342E-2</v>
      </c>
      <c r="E57" s="47">
        <f t="shared" si="78"/>
        <v>7.1548536209553204E-2</v>
      </c>
      <c r="F57" s="47">
        <f t="shared" si="78"/>
        <v>-4.8851063829787322E-2</v>
      </c>
      <c r="G57" s="47">
        <f t="shared" si="78"/>
        <v>-3.3721595423486433E-2</v>
      </c>
      <c r="H57" s="47">
        <f t="shared" si="78"/>
        <v>5.2959945689070032E-2</v>
      </c>
      <c r="I57" s="47">
        <f>+IFERROR(I55-I56,"nm")</f>
        <v>-3.0028694404591022E-2</v>
      </c>
      <c r="J57" s="49">
        <v>0</v>
      </c>
      <c r="K57" s="49">
        <f t="shared" si="77"/>
        <v>0</v>
      </c>
      <c r="L57" s="49">
        <f t="shared" si="77"/>
        <v>0</v>
      </c>
      <c r="M57" s="49">
        <f t="shared" si="77"/>
        <v>0</v>
      </c>
      <c r="N57" s="49">
        <f t="shared" si="77"/>
        <v>0</v>
      </c>
    </row>
    <row r="58" spans="1:14" x14ac:dyDescent="0.3">
      <c r="A58" s="45" t="s">
        <v>114</v>
      </c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 x14ac:dyDescent="0.3">
      <c r="A59" s="44" t="s">
        <v>129</v>
      </c>
      <c r="B59" s="47" t="str">
        <f t="shared" ref="B59:H59" si="80">+IFERROR(B58/A58-1,"nm")</f>
        <v>nm</v>
      </c>
      <c r="C59" s="47">
        <f t="shared" si="80"/>
        <v>4.7781569965870352E-2</v>
      </c>
      <c r="D59" s="47">
        <f t="shared" si="80"/>
        <v>0.11447184737087013</v>
      </c>
      <c r="E59" s="47">
        <f t="shared" si="80"/>
        <v>0.22755741127348639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1">+K60+K61</f>
        <v>0</v>
      </c>
      <c r="L59" s="47">
        <f t="shared" si="81"/>
        <v>0</v>
      </c>
      <c r="M59" s="47">
        <f t="shared" si="81"/>
        <v>0</v>
      </c>
      <c r="N59" s="47">
        <f t="shared" si="81"/>
        <v>0</v>
      </c>
    </row>
    <row r="60" spans="1:14" x14ac:dyDescent="0.3">
      <c r="A60" s="44" t="s">
        <v>137</v>
      </c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2">+J60</f>
        <v>0</v>
      </c>
      <c r="L60" s="49">
        <f t="shared" si="82"/>
        <v>0</v>
      </c>
      <c r="M60" s="49">
        <f t="shared" si="82"/>
        <v>0</v>
      </c>
      <c r="N60" s="49">
        <f t="shared" si="82"/>
        <v>0</v>
      </c>
    </row>
    <row r="61" spans="1:14" x14ac:dyDescent="0.3">
      <c r="A61" s="44" t="s">
        <v>138</v>
      </c>
      <c r="B61" s="47" t="str">
        <f t="shared" ref="B61:H61" si="83">+IFERROR(B59-B60,"nm")</f>
        <v>nm</v>
      </c>
      <c r="C61" s="47">
        <f t="shared" si="83"/>
        <v>-8.2218430034129653E-2</v>
      </c>
      <c r="D61" s="47">
        <f t="shared" si="83"/>
        <v>-5.5528152629129884E-2</v>
      </c>
      <c r="E61" s="47">
        <f t="shared" si="83"/>
        <v>6.7557411273486384E-2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>+IFERROR(I59-I60,"nm")</f>
        <v>-2.7117117117117034E-2</v>
      </c>
      <c r="J61" s="49">
        <v>0</v>
      </c>
      <c r="K61" s="49">
        <f t="shared" si="82"/>
        <v>0</v>
      </c>
      <c r="L61" s="49">
        <f t="shared" si="82"/>
        <v>0</v>
      </c>
      <c r="M61" s="49">
        <f t="shared" si="82"/>
        <v>0</v>
      </c>
      <c r="N61" s="49">
        <f t="shared" si="82"/>
        <v>0</v>
      </c>
    </row>
    <row r="62" spans="1:14" x14ac:dyDescent="0.3">
      <c r="A62" s="45" t="s">
        <v>115</v>
      </c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 x14ac:dyDescent="0.3">
      <c r="A63" s="44" t="s">
        <v>129</v>
      </c>
      <c r="B63" s="47" t="str">
        <f t="shared" ref="B63:H63" si="85">+IFERROR(B62/A62-1,"nm")</f>
        <v>nm</v>
      </c>
      <c r="C63" s="47">
        <f t="shared" si="85"/>
        <v>1.0752688172043001E-2</v>
      </c>
      <c r="D63" s="47">
        <f t="shared" si="85"/>
        <v>1.8617021276595702E-2</v>
      </c>
      <c r="E63" s="47">
        <f t="shared" si="85"/>
        <v>0.11488250652741505</v>
      </c>
      <c r="F63" s="47">
        <f t="shared" si="85"/>
        <v>1.1709601873536313E-2</v>
      </c>
      <c r="G63" s="47">
        <f t="shared" si="85"/>
        <v>-6.944444444444442E-2</v>
      </c>
      <c r="H63" s="47">
        <f t="shared" si="85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6">+K64+K65</f>
        <v>0</v>
      </c>
      <c r="L63" s="47">
        <f t="shared" si="86"/>
        <v>0</v>
      </c>
      <c r="M63" s="47">
        <f t="shared" si="86"/>
        <v>0</v>
      </c>
      <c r="N63" s="47">
        <f t="shared" si="86"/>
        <v>0</v>
      </c>
    </row>
    <row r="64" spans="1:14" x14ac:dyDescent="0.3">
      <c r="A64" s="44" t="s">
        <v>137</v>
      </c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7">+J64</f>
        <v>0</v>
      </c>
      <c r="L64" s="49">
        <f t="shared" si="87"/>
        <v>0</v>
      </c>
      <c r="M64" s="49">
        <f t="shared" si="87"/>
        <v>0</v>
      </c>
      <c r="N64" s="49">
        <f t="shared" si="87"/>
        <v>0</v>
      </c>
    </row>
    <row r="65" spans="1:14" x14ac:dyDescent="0.3">
      <c r="A65" s="44" t="s">
        <v>138</v>
      </c>
      <c r="B65" s="47" t="str">
        <f t="shared" ref="B65:H65" si="88">+IFERROR(B63-B64,"nm")</f>
        <v>nm</v>
      </c>
      <c r="C65" s="47">
        <f t="shared" si="88"/>
        <v>-6.9247311827957E-2</v>
      </c>
      <c r="D65" s="47">
        <f t="shared" si="88"/>
        <v>-5.1382978723404304E-2</v>
      </c>
      <c r="E65" s="47">
        <f t="shared" si="88"/>
        <v>5.4882506527415054E-2</v>
      </c>
      <c r="F65" s="47">
        <f t="shared" si="88"/>
        <v>-3.829039812646369E-2</v>
      </c>
      <c r="G65" s="47">
        <f t="shared" si="88"/>
        <v>-3.9444444444444421E-2</v>
      </c>
      <c r="H65" s="47">
        <f t="shared" si="88"/>
        <v>2.890547263681581E-2</v>
      </c>
      <c r="I65" s="47">
        <f>+IFERROR(I63-I64,"nm")</f>
        <v>-1.8979591836734672E-2</v>
      </c>
      <c r="J65" s="49">
        <v>0</v>
      </c>
      <c r="K65" s="49">
        <f t="shared" si="87"/>
        <v>0</v>
      </c>
      <c r="L65" s="49">
        <f t="shared" si="87"/>
        <v>0</v>
      </c>
      <c r="M65" s="49">
        <f t="shared" si="87"/>
        <v>0</v>
      </c>
      <c r="N65" s="49">
        <f t="shared" si="87"/>
        <v>0</v>
      </c>
    </row>
    <row r="66" spans="1:14" x14ac:dyDescent="0.3">
      <c r="A66" s="9" t="s">
        <v>130</v>
      </c>
      <c r="B66" s="48">
        <f t="shared" ref="B66:H66" si="89">+B73+B69</f>
        <v>1611</v>
      </c>
      <c r="C66" s="48">
        <f t="shared" si="89"/>
        <v>1872</v>
      </c>
      <c r="D66" s="48">
        <f t="shared" si="89"/>
        <v>1613</v>
      </c>
      <c r="E66" s="48">
        <f t="shared" si="89"/>
        <v>1703</v>
      </c>
      <c r="F66" s="48">
        <f t="shared" si="89"/>
        <v>2106</v>
      </c>
      <c r="G66" s="48">
        <f t="shared" si="89"/>
        <v>1673</v>
      </c>
      <c r="H66" s="48">
        <f t="shared" si="89"/>
        <v>2571</v>
      </c>
      <c r="I66" s="48">
        <f>+I73+I69</f>
        <v>3427</v>
      </c>
      <c r="J66" s="48">
        <f>+J52*J68</f>
        <v>3427</v>
      </c>
      <c r="K66" s="48">
        <f t="shared" ref="K66:N66" si="90">+K52*K68</f>
        <v>3427</v>
      </c>
      <c r="L66" s="48">
        <f t="shared" si="90"/>
        <v>3427</v>
      </c>
      <c r="M66" s="48">
        <f t="shared" si="90"/>
        <v>3427</v>
      </c>
      <c r="N66" s="48">
        <f t="shared" si="90"/>
        <v>3427</v>
      </c>
    </row>
    <row r="67" spans="1:14" x14ac:dyDescent="0.3">
      <c r="A67" s="46" t="s">
        <v>129</v>
      </c>
      <c r="B67" s="47" t="str">
        <f t="shared" ref="B67:H67" si="91">+IFERROR(B66/A66-1,"nm")</f>
        <v>nm</v>
      </c>
      <c r="C67" s="47">
        <f t="shared" si="91"/>
        <v>0.16201117318435765</v>
      </c>
      <c r="D67" s="47">
        <f t="shared" si="91"/>
        <v>-0.13835470085470081</v>
      </c>
      <c r="E67" s="47">
        <f t="shared" si="91"/>
        <v>5.5796652200867936E-2</v>
      </c>
      <c r="F67" s="47">
        <f t="shared" si="91"/>
        <v>0.23664122137404586</v>
      </c>
      <c r="G67" s="47">
        <f t="shared" si="91"/>
        <v>-0.20560303893637222</v>
      </c>
      <c r="H67" s="47">
        <f t="shared" si="91"/>
        <v>0.53676031081888831</v>
      </c>
      <c r="I67" s="47">
        <f>+IFERROR(I66/H66-1,"nm")</f>
        <v>0.33294437961882539</v>
      </c>
      <c r="J67" s="47">
        <f t="shared" ref="J67:N67" si="92">+IFERROR(J66/I66-1,"nm")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47">
        <f t="shared" si="92"/>
        <v>0</v>
      </c>
    </row>
    <row r="68" spans="1:14" x14ac:dyDescent="0.3">
      <c r="A68" s="46" t="s">
        <v>131</v>
      </c>
      <c r="B68" s="47">
        <f>+IFERROR(B66/B$52,"nm")</f>
        <v>0.22607353353915241</v>
      </c>
      <c r="C68" s="47">
        <f t="shared" ref="C68:I68" si="93">+IFERROR(C66/C$52,"nm")</f>
        <v>0.24735729386892177</v>
      </c>
      <c r="D68" s="47">
        <f t="shared" si="93"/>
        <v>0.20238393977415309</v>
      </c>
      <c r="E68" s="47">
        <f t="shared" si="93"/>
        <v>0.18426747457260334</v>
      </c>
      <c r="F68" s="47">
        <f t="shared" si="93"/>
        <v>0.21463514064410924</v>
      </c>
      <c r="G68" s="47">
        <f t="shared" si="93"/>
        <v>0.17898791055953783</v>
      </c>
      <c r="H68" s="47">
        <f t="shared" si="93"/>
        <v>0.22442388268156424</v>
      </c>
      <c r="I68" s="47">
        <f t="shared" si="93"/>
        <v>0.27462136389133746</v>
      </c>
      <c r="J68" s="49">
        <f>+I68</f>
        <v>0.27462136389133746</v>
      </c>
      <c r="K68" s="49">
        <f t="shared" ref="K68:N68" si="94">+J68</f>
        <v>0.27462136389133746</v>
      </c>
      <c r="L68" s="49">
        <f t="shared" si="94"/>
        <v>0.27462136389133746</v>
      </c>
      <c r="M68" s="49">
        <f t="shared" si="94"/>
        <v>0.27462136389133746</v>
      </c>
      <c r="N68" s="49">
        <f t="shared" si="94"/>
        <v>0.27462136389133746</v>
      </c>
    </row>
    <row r="69" spans="1:14" x14ac:dyDescent="0.3">
      <c r="A69" s="9" t="s">
        <v>132</v>
      </c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5">+K72*K79</f>
        <v>134</v>
      </c>
      <c r="L69" s="48">
        <f t="shared" si="95"/>
        <v>134</v>
      </c>
      <c r="M69" s="48">
        <f t="shared" si="95"/>
        <v>134</v>
      </c>
      <c r="N69" s="48">
        <f t="shared" si="95"/>
        <v>134</v>
      </c>
    </row>
    <row r="70" spans="1:14" x14ac:dyDescent="0.3">
      <c r="A70" s="46" t="s">
        <v>129</v>
      </c>
      <c r="B70" s="47" t="str">
        <f t="shared" ref="B70:H70" si="96">+IFERROR(B69/A69-1,"nm")</f>
        <v>nm</v>
      </c>
      <c r="C70" s="47">
        <f t="shared" si="96"/>
        <v>-2.2988505747126409E-2</v>
      </c>
      <c r="D70" s="47">
        <f t="shared" si="96"/>
        <v>0.24705882352941178</v>
      </c>
      <c r="E70" s="47">
        <f t="shared" si="96"/>
        <v>9.4339622641509413E-2</v>
      </c>
      <c r="F70" s="47">
        <f t="shared" si="96"/>
        <v>-4.31034482758621E-2</v>
      </c>
      <c r="G70" s="47">
        <f t="shared" si="96"/>
        <v>0.18918918918918926</v>
      </c>
      <c r="H70" s="47">
        <f t="shared" si="96"/>
        <v>3.0303030303030276E-2</v>
      </c>
      <c r="I70" s="47">
        <f>+IFERROR(I69/H69-1,"nm")</f>
        <v>-1.4705882352941124E-2</v>
      </c>
      <c r="J70" s="47">
        <f t="shared" ref="J70:N70" si="97">+IFERROR(J69/I69-1,"nm")</f>
        <v>0</v>
      </c>
      <c r="K70" s="47">
        <f t="shared" si="97"/>
        <v>0</v>
      </c>
      <c r="L70" s="47">
        <f t="shared" si="97"/>
        <v>0</v>
      </c>
      <c r="M70" s="47">
        <f t="shared" si="97"/>
        <v>0</v>
      </c>
      <c r="N70" s="47">
        <f t="shared" si="97"/>
        <v>0</v>
      </c>
    </row>
    <row r="71" spans="1:14" x14ac:dyDescent="0.3">
      <c r="A71" s="46" t="s">
        <v>133</v>
      </c>
      <c r="B71" s="47">
        <f>+IFERROR(B69/B$52,"nm")</f>
        <v>1.2208812798203761E-2</v>
      </c>
      <c r="C71" s="47">
        <f t="shared" ref="C71:I71" si="98">+IFERROR(C69/C$52,"nm")</f>
        <v>1.1231501057082453E-2</v>
      </c>
      <c r="D71" s="47">
        <f t="shared" si="98"/>
        <v>1.3299874529485571E-2</v>
      </c>
      <c r="E71" s="47">
        <f t="shared" si="98"/>
        <v>1.2551395801774508E-2</v>
      </c>
      <c r="F71" s="47">
        <f t="shared" si="98"/>
        <v>1.1312678353037097E-2</v>
      </c>
      <c r="G71" s="47">
        <f t="shared" si="98"/>
        <v>1.4122178239007167E-2</v>
      </c>
      <c r="H71" s="47">
        <f t="shared" si="98"/>
        <v>1.1871508379888268E-2</v>
      </c>
      <c r="I71" s="47">
        <f t="shared" si="98"/>
        <v>1.0738039907043834E-2</v>
      </c>
      <c r="J71" s="47">
        <f t="shared" ref="J71:N71" si="99">+IFERROR(J69/J$21,"nm")</f>
        <v>7.3012586498120199E-3</v>
      </c>
      <c r="K71" s="47">
        <f t="shared" si="99"/>
        <v>7.3012586498120199E-3</v>
      </c>
      <c r="L71" s="47">
        <f t="shared" si="99"/>
        <v>7.3012586498120199E-3</v>
      </c>
      <c r="M71" s="47">
        <f t="shared" si="99"/>
        <v>7.3012586498120199E-3</v>
      </c>
      <c r="N71" s="47">
        <f t="shared" si="99"/>
        <v>7.3012586498120199E-3</v>
      </c>
    </row>
    <row r="72" spans="1:14" x14ac:dyDescent="0.3">
      <c r="A72" s="46" t="s">
        <v>140</v>
      </c>
      <c r="B72" s="47">
        <f t="shared" ref="B72:H72" si="100">+IFERROR(B69/B79,"nm")</f>
        <v>0.1746987951807229</v>
      </c>
      <c r="C72" s="47">
        <f t="shared" si="100"/>
        <v>0.13302034428794993</v>
      </c>
      <c r="D72" s="47">
        <f t="shared" si="100"/>
        <v>0.14950634696755993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3">
      <c r="A73" s="9" t="s">
        <v>134</v>
      </c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 x14ac:dyDescent="0.3">
      <c r="A74" s="46" t="s">
        <v>129</v>
      </c>
      <c r="B74" s="47" t="str">
        <f t="shared" ref="B74:H74" si="103">+IFERROR(B73/A73-1,"nm")</f>
        <v>nm</v>
      </c>
      <c r="C74" s="47">
        <f t="shared" si="103"/>
        <v>0.17257217847769035</v>
      </c>
      <c r="D74" s="47">
        <f t="shared" si="103"/>
        <v>-0.15668718522663683</v>
      </c>
      <c r="E74" s="47">
        <f t="shared" si="103"/>
        <v>5.3085600530855981E-2</v>
      </c>
      <c r="F74" s="47">
        <f t="shared" si="103"/>
        <v>0.25708884688090738</v>
      </c>
      <c r="G74" s="47">
        <f t="shared" si="103"/>
        <v>-0.22756892230576442</v>
      </c>
      <c r="H74" s="47">
        <f t="shared" si="103"/>
        <v>0.58014276443867629</v>
      </c>
      <c r="I74" s="47">
        <f>+IFERROR(I73/H73-1,"nm")</f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">
      <c r="A75" s="46" t="s">
        <v>131</v>
      </c>
      <c r="B75" s="47">
        <f>+IFERROR(B73/B$52,"nm")</f>
        <v>0.21386472074094864</v>
      </c>
      <c r="C75" s="47">
        <f t="shared" ref="C75:I75" si="105">+IFERROR(C73/C$52,"nm")</f>
        <v>0.23612579281183932</v>
      </c>
      <c r="D75" s="47">
        <f t="shared" si="105"/>
        <v>0.1890840652446675</v>
      </c>
      <c r="E75" s="47">
        <f t="shared" si="105"/>
        <v>0.17171607877082881</v>
      </c>
      <c r="F75" s="47">
        <f t="shared" si="105"/>
        <v>0.20332246229107215</v>
      </c>
      <c r="G75" s="47">
        <f t="shared" si="105"/>
        <v>0.16486573232053064</v>
      </c>
      <c r="H75" s="47">
        <f t="shared" si="105"/>
        <v>0.21255237430167598</v>
      </c>
      <c r="I75" s="47">
        <f t="shared" si="105"/>
        <v>0.26388332398429359</v>
      </c>
      <c r="J75" s="47">
        <f t="shared" ref="J75:N75" si="106">+IFERROR(J73/J$21,"nm")</f>
        <v>0.17942570696888793</v>
      </c>
      <c r="K75" s="47">
        <f t="shared" si="106"/>
        <v>0.17942570696888793</v>
      </c>
      <c r="L75" s="47">
        <f t="shared" si="106"/>
        <v>0.17942570696888793</v>
      </c>
      <c r="M75" s="47">
        <f t="shared" si="106"/>
        <v>0.17942570696888793</v>
      </c>
      <c r="N75" s="47">
        <f t="shared" si="106"/>
        <v>0.17942570696888793</v>
      </c>
    </row>
    <row r="76" spans="1:14" x14ac:dyDescent="0.3">
      <c r="A76" s="9" t="s">
        <v>135</v>
      </c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7">+K52*K78</f>
        <v>196.99999999999997</v>
      </c>
      <c r="L76" s="48">
        <f t="shared" si="107"/>
        <v>196.99999999999997</v>
      </c>
      <c r="M76" s="48">
        <f t="shared" si="107"/>
        <v>196.99999999999997</v>
      </c>
      <c r="N76" s="48">
        <f t="shared" si="107"/>
        <v>196.99999999999997</v>
      </c>
    </row>
    <row r="77" spans="1:14" x14ac:dyDescent="0.3">
      <c r="A77" s="46" t="s">
        <v>129</v>
      </c>
      <c r="B77" s="47" t="str">
        <f t="shared" ref="B77:H77" si="108">+IFERROR(B76/A76-1,"nm")</f>
        <v>nm</v>
      </c>
      <c r="C77" s="47">
        <f t="shared" si="108"/>
        <v>-8.4745762711864181E-3</v>
      </c>
      <c r="D77" s="47">
        <f t="shared" si="108"/>
        <v>-0.26068376068376065</v>
      </c>
      <c r="E77" s="47">
        <f t="shared" si="108"/>
        <v>0.38728323699421963</v>
      </c>
      <c r="F77" s="47">
        <f t="shared" si="108"/>
        <v>-2.9166666666666674E-2</v>
      </c>
      <c r="G77" s="47">
        <f t="shared" si="108"/>
        <v>-0.40343347639484983</v>
      </c>
      <c r="H77" s="47">
        <f t="shared" si="108"/>
        <v>0.10071942446043169</v>
      </c>
      <c r="I77" s="47">
        <f>+IFERROR(I76/H76-1,"nm")</f>
        <v>0.28758169934640532</v>
      </c>
      <c r="J77" s="47">
        <f t="shared" ref="J77:N77" si="109">+IFERROR(J76/I76-1,"nm")</f>
        <v>-1.1102230246251565E-16</v>
      </c>
      <c r="K77" s="47">
        <f t="shared" si="109"/>
        <v>0</v>
      </c>
      <c r="L77" s="47">
        <f t="shared" si="109"/>
        <v>0</v>
      </c>
      <c r="M77" s="47">
        <f t="shared" si="109"/>
        <v>0</v>
      </c>
      <c r="N77" s="47">
        <f t="shared" si="109"/>
        <v>0</v>
      </c>
    </row>
    <row r="78" spans="1:14" x14ac:dyDescent="0.3">
      <c r="A78" s="46" t="s">
        <v>133</v>
      </c>
      <c r="B78" s="47">
        <f>+IFERROR(B76/B$52,"nm")</f>
        <v>3.3118158854897557E-2</v>
      </c>
      <c r="C78" s="47">
        <f t="shared" ref="C78:I78" si="110">+IFERROR(C76/C$52,"nm")</f>
        <v>3.0919661733615222E-2</v>
      </c>
      <c r="D78" s="47">
        <f t="shared" si="110"/>
        <v>2.1706398996235884E-2</v>
      </c>
      <c r="E78" s="47">
        <f t="shared" si="110"/>
        <v>2.5968405107119671E-2</v>
      </c>
      <c r="F78" s="47">
        <f t="shared" si="110"/>
        <v>2.3746432939258051E-2</v>
      </c>
      <c r="G78" s="47">
        <f t="shared" si="110"/>
        <v>1.4871081630469669E-2</v>
      </c>
      <c r="H78" s="47">
        <f t="shared" si="110"/>
        <v>1.3355446927374302E-2</v>
      </c>
      <c r="I78" s="47">
        <f t="shared" si="110"/>
        <v>1.5786521355877874E-2</v>
      </c>
      <c r="J78" s="49">
        <f>+I78</f>
        <v>1.5786521355877874E-2</v>
      </c>
      <c r="K78" s="49">
        <f t="shared" ref="K78:N78" si="111">+J78</f>
        <v>1.5786521355877874E-2</v>
      </c>
      <c r="L78" s="49">
        <f t="shared" si="111"/>
        <v>1.5786521355877874E-2</v>
      </c>
      <c r="M78" s="49">
        <f t="shared" si="111"/>
        <v>1.5786521355877874E-2</v>
      </c>
      <c r="N78" s="49">
        <f t="shared" si="111"/>
        <v>1.5786521355877874E-2</v>
      </c>
    </row>
    <row r="79" spans="1:14" x14ac:dyDescent="0.3">
      <c r="A79" s="9" t="s">
        <v>141</v>
      </c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2">+K52*K81</f>
        <v>920.00000000000011</v>
      </c>
      <c r="L79" s="48">
        <f t="shared" si="112"/>
        <v>920.00000000000011</v>
      </c>
      <c r="M79" s="48">
        <f t="shared" si="112"/>
        <v>920.00000000000011</v>
      </c>
      <c r="N79" s="48">
        <f t="shared" si="112"/>
        <v>920.00000000000011</v>
      </c>
    </row>
    <row r="80" spans="1:14" x14ac:dyDescent="0.3">
      <c r="A80" s="46" t="s">
        <v>129</v>
      </c>
      <c r="B80" s="47" t="str">
        <f t="shared" ref="B80:H80" si="113">+IFERROR(B79/A79-1,"nm")</f>
        <v>nm</v>
      </c>
      <c r="C80" s="47">
        <f t="shared" si="113"/>
        <v>0.2831325301204819</v>
      </c>
      <c r="D80" s="47">
        <f t="shared" si="113"/>
        <v>0.10954616588419408</v>
      </c>
      <c r="E80" s="47">
        <f t="shared" si="113"/>
        <v>0.19746121297602248</v>
      </c>
      <c r="F80" s="47">
        <f t="shared" si="113"/>
        <v>9.4228504122497059E-2</v>
      </c>
      <c r="G80" s="47">
        <f t="shared" si="113"/>
        <v>-4.7362755651237931E-2</v>
      </c>
      <c r="H80" s="47">
        <f t="shared" si="113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4">+K81+K82</f>
        <v>7.37238560782114E-2</v>
      </c>
      <c r="L80" s="47">
        <f t="shared" si="114"/>
        <v>7.37238560782114E-2</v>
      </c>
      <c r="M80" s="47">
        <f t="shared" si="114"/>
        <v>7.37238560782114E-2</v>
      </c>
      <c r="N80" s="47">
        <f t="shared" si="114"/>
        <v>7.37238560782114E-2</v>
      </c>
    </row>
    <row r="81" spans="1:14" x14ac:dyDescent="0.3">
      <c r="A81" s="46" t="s">
        <v>133</v>
      </c>
      <c r="B81" s="47">
        <f>+IFERROR(B79/B$52,"nm")</f>
        <v>6.9884928431097393E-2</v>
      </c>
      <c r="C81" s="47">
        <f t="shared" ref="C81:I81" si="115">+IFERROR(C79/C$52,"nm")</f>
        <v>8.4434460887949259E-2</v>
      </c>
      <c r="D81" s="47">
        <f t="shared" si="115"/>
        <v>8.8958594730238399E-2</v>
      </c>
      <c r="E81" s="47">
        <f t="shared" si="115"/>
        <v>9.1863233066435832E-2</v>
      </c>
      <c r="F81" s="47">
        <f t="shared" si="115"/>
        <v>9.4679983693436609E-2</v>
      </c>
      <c r="G81" s="47">
        <f t="shared" si="115"/>
        <v>9.4682785920616241E-2</v>
      </c>
      <c r="H81" s="47">
        <f t="shared" si="115"/>
        <v>8.5719273743016758E-2</v>
      </c>
      <c r="I81" s="47">
        <f t="shared" si="115"/>
        <v>7.37238560782114E-2</v>
      </c>
      <c r="J81" s="49">
        <f>+I81</f>
        <v>7.37238560782114E-2</v>
      </c>
      <c r="K81" s="49">
        <f t="shared" ref="K81:N81" si="116">+J81</f>
        <v>7.37238560782114E-2</v>
      </c>
      <c r="L81" s="49">
        <f t="shared" si="116"/>
        <v>7.37238560782114E-2</v>
      </c>
      <c r="M81" s="49">
        <f t="shared" si="116"/>
        <v>7.37238560782114E-2</v>
      </c>
      <c r="N81" s="49">
        <f t="shared" si="116"/>
        <v>7.37238560782114E-2</v>
      </c>
    </row>
    <row r="82" spans="1:14" x14ac:dyDescent="0.3">
      <c r="A82" s="43" t="str">
        <f>+[1]Historicals!A115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 x14ac:dyDescent="0.3">
      <c r="A84" s="44" t="s">
        <v>129</v>
      </c>
      <c r="B84" s="47" t="str">
        <f t="shared" ref="B84:H84" si="118">+IFERROR(B83/A83-1,"nm")</f>
        <v>nm</v>
      </c>
      <c r="C84" s="47">
        <f t="shared" si="118"/>
        <v>0.23410498858819695</v>
      </c>
      <c r="D84" s="47">
        <f t="shared" si="118"/>
        <v>0.11941875825627468</v>
      </c>
      <c r="E84" s="47">
        <f t="shared" si="118"/>
        <v>0.21170639603493036</v>
      </c>
      <c r="F84" s="47">
        <f t="shared" si="118"/>
        <v>0.20919361121932223</v>
      </c>
      <c r="G84" s="47">
        <f t="shared" si="118"/>
        <v>7.5869845360824639E-2</v>
      </c>
      <c r="H84" s="47">
        <f t="shared" si="118"/>
        <v>0.24120377301991325</v>
      </c>
      <c r="I84" s="47">
        <f>+IFERROR(I83/H83-1,"nm")</f>
        <v>-8.9626055488540413E-2</v>
      </c>
      <c r="J84" s="47">
        <f t="shared" ref="J84:N84" si="119">+IFERROR(J83/I83-1,"nm")</f>
        <v>0</v>
      </c>
      <c r="K84" s="47">
        <f t="shared" si="119"/>
        <v>0</v>
      </c>
      <c r="L84" s="47">
        <f t="shared" si="119"/>
        <v>0</v>
      </c>
      <c r="M84" s="47">
        <f t="shared" si="119"/>
        <v>0</v>
      </c>
      <c r="N84" s="47">
        <f t="shared" si="119"/>
        <v>0</v>
      </c>
    </row>
    <row r="85" spans="1:14" x14ac:dyDescent="0.3">
      <c r="A85" s="45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 x14ac:dyDescent="0.3">
      <c r="A86" s="44" t="s">
        <v>129</v>
      </c>
      <c r="B86" s="47" t="str">
        <f t="shared" ref="B86:H86" si="121">+IFERROR(B85/A85-1,"nm")</f>
        <v>nm</v>
      </c>
      <c r="C86" s="47">
        <f t="shared" si="121"/>
        <v>0.28918650793650791</v>
      </c>
      <c r="D86" s="47">
        <f t="shared" si="121"/>
        <v>0.12350904193920731</v>
      </c>
      <c r="E86" s="47">
        <f t="shared" si="121"/>
        <v>0.19726027397260282</v>
      </c>
      <c r="F86" s="47">
        <f t="shared" si="121"/>
        <v>0.21910755148741412</v>
      </c>
      <c r="G86" s="47">
        <f t="shared" si="121"/>
        <v>8.7517597372125833E-2</v>
      </c>
      <c r="H86" s="47">
        <f t="shared" si="12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2">+K87+K88</f>
        <v>0</v>
      </c>
      <c r="L86" s="47">
        <f t="shared" si="122"/>
        <v>0</v>
      </c>
      <c r="M86" s="47">
        <f t="shared" si="122"/>
        <v>0</v>
      </c>
      <c r="N86" s="47">
        <f t="shared" si="122"/>
        <v>0</v>
      </c>
    </row>
    <row r="87" spans="1:14" x14ac:dyDescent="0.3">
      <c r="A87" s="44" t="s">
        <v>137</v>
      </c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3">+J87</f>
        <v>0</v>
      </c>
      <c r="L87" s="49">
        <f t="shared" si="123"/>
        <v>0</v>
      </c>
      <c r="M87" s="49">
        <f t="shared" si="123"/>
        <v>0</v>
      </c>
      <c r="N87" s="49">
        <f t="shared" si="123"/>
        <v>0</v>
      </c>
    </row>
    <row r="88" spans="1:14" x14ac:dyDescent="0.3">
      <c r="A88" s="44" t="s">
        <v>138</v>
      </c>
      <c r="B88" s="47" t="str">
        <f t="shared" ref="B88:H88" si="124">+IFERROR(B86-B87,"nm")</f>
        <v>nm</v>
      </c>
      <c r="C88" s="47">
        <f t="shared" si="124"/>
        <v>-4.0813492063492107E-2</v>
      </c>
      <c r="D88" s="47">
        <f t="shared" si="124"/>
        <v>-5.6490958060792684E-2</v>
      </c>
      <c r="E88" s="47">
        <f t="shared" si="124"/>
        <v>3.7260273972602814E-2</v>
      </c>
      <c r="F88" s="47">
        <f t="shared" si="124"/>
        <v>-3.0892448512585879E-2</v>
      </c>
      <c r="G88" s="47">
        <f t="shared" si="124"/>
        <v>-3.2482402627874163E-2</v>
      </c>
      <c r="H88" s="47">
        <f t="shared" si="124"/>
        <v>5.0129449838187623E-2</v>
      </c>
      <c r="I88" s="47">
        <f>+IFERROR(I86-I87,"nm")</f>
        <v>4.2240779401530953E-2</v>
      </c>
      <c r="J88" s="49">
        <v>0</v>
      </c>
      <c r="K88" s="49">
        <f t="shared" si="123"/>
        <v>0</v>
      </c>
      <c r="L88" s="49">
        <f t="shared" si="123"/>
        <v>0</v>
      </c>
      <c r="M88" s="49">
        <f t="shared" si="123"/>
        <v>0</v>
      </c>
      <c r="N88" s="49">
        <f t="shared" si="123"/>
        <v>0</v>
      </c>
    </row>
    <row r="89" spans="1:14" x14ac:dyDescent="0.3">
      <c r="A89" s="45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 x14ac:dyDescent="0.3">
      <c r="A90" s="44" t="s">
        <v>129</v>
      </c>
      <c r="B90" s="47" t="str">
        <f t="shared" ref="B90:H90" si="126">+IFERROR(B89/A89-1,"nm")</f>
        <v>nm</v>
      </c>
      <c r="C90" s="47">
        <f t="shared" si="126"/>
        <v>0.14054054054054044</v>
      </c>
      <c r="D90" s="47">
        <f t="shared" si="126"/>
        <v>0.12606635071090055</v>
      </c>
      <c r="E90" s="47">
        <f t="shared" si="126"/>
        <v>0.26936026936026947</v>
      </c>
      <c r="F90" s="47">
        <f t="shared" si="126"/>
        <v>0.19893899204244025</v>
      </c>
      <c r="G90" s="47">
        <f t="shared" si="126"/>
        <v>4.8672566371681381E-2</v>
      </c>
      <c r="H90" s="47">
        <f t="shared" si="12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7">+K91+K92</f>
        <v>0</v>
      </c>
      <c r="L90" s="47">
        <f t="shared" si="127"/>
        <v>0</v>
      </c>
      <c r="M90" s="47">
        <f t="shared" si="127"/>
        <v>0</v>
      </c>
      <c r="N90" s="47">
        <f t="shared" si="127"/>
        <v>0</v>
      </c>
    </row>
    <row r="91" spans="1:14" x14ac:dyDescent="0.3">
      <c r="A91" s="44" t="s">
        <v>137</v>
      </c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8">+J91</f>
        <v>0</v>
      </c>
      <c r="L91" s="49">
        <f t="shared" si="128"/>
        <v>0</v>
      </c>
      <c r="M91" s="49">
        <f t="shared" si="128"/>
        <v>0</v>
      </c>
      <c r="N91" s="49">
        <f t="shared" si="128"/>
        <v>0</v>
      </c>
    </row>
    <row r="92" spans="1:14" x14ac:dyDescent="0.3">
      <c r="A92" s="44" t="s">
        <v>138</v>
      </c>
      <c r="B92" s="47" t="str">
        <f t="shared" ref="B92:H92" si="129">+IFERROR(B90-B91,"nm")</f>
        <v>nm</v>
      </c>
      <c r="C92" s="47">
        <f t="shared" si="129"/>
        <v>-2.9459459459459575E-2</v>
      </c>
      <c r="D92" s="47">
        <f t="shared" si="129"/>
        <v>-5.3933649289099439E-2</v>
      </c>
      <c r="E92" s="47">
        <f t="shared" si="129"/>
        <v>3.9360269360269456E-2</v>
      </c>
      <c r="F92" s="47">
        <f t="shared" si="129"/>
        <v>-3.1061007957559755E-2</v>
      </c>
      <c r="G92" s="47">
        <f t="shared" si="129"/>
        <v>-3.1327433628318621E-2</v>
      </c>
      <c r="H92" s="47">
        <f t="shared" si="129"/>
        <v>4.7869198312236294E-2</v>
      </c>
      <c r="I92" s="47">
        <f>+IFERROR(I90-I91,"nm")</f>
        <v>3.5734980826587132E-2</v>
      </c>
      <c r="J92" s="49">
        <v>0</v>
      </c>
      <c r="K92" s="49">
        <f t="shared" si="128"/>
        <v>0</v>
      </c>
      <c r="L92" s="49">
        <f t="shared" si="128"/>
        <v>0</v>
      </c>
      <c r="M92" s="49">
        <f t="shared" si="128"/>
        <v>0</v>
      </c>
      <c r="N92" s="49">
        <f t="shared" si="128"/>
        <v>0</v>
      </c>
    </row>
    <row r="93" spans="1:14" x14ac:dyDescent="0.3">
      <c r="A93" s="45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 x14ac:dyDescent="0.3">
      <c r="A94" s="44" t="s">
        <v>129</v>
      </c>
      <c r="B94" s="47" t="str">
        <f t="shared" ref="B94:H94" si="131">+IFERROR(B93/A93-1,"nm")</f>
        <v>nm</v>
      </c>
      <c r="C94" s="47">
        <f t="shared" si="131"/>
        <v>3.9682539682539764E-2</v>
      </c>
      <c r="D94" s="47">
        <f t="shared" si="131"/>
        <v>-1.5267175572519109E-2</v>
      </c>
      <c r="E94" s="47">
        <f t="shared" si="131"/>
        <v>7.7519379844961378E-3</v>
      </c>
      <c r="F94" s="47">
        <f t="shared" si="131"/>
        <v>6.1538461538461542E-2</v>
      </c>
      <c r="G94" s="47">
        <f t="shared" si="131"/>
        <v>7.2463768115942129E-2</v>
      </c>
      <c r="H94" s="47">
        <f t="shared" si="13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2">+K95+K96</f>
        <v>0</v>
      </c>
      <c r="L94" s="47">
        <f t="shared" si="132"/>
        <v>0</v>
      </c>
      <c r="M94" s="47">
        <f t="shared" si="132"/>
        <v>0</v>
      </c>
      <c r="N94" s="47">
        <f t="shared" si="132"/>
        <v>0</v>
      </c>
    </row>
    <row r="95" spans="1:14" x14ac:dyDescent="0.3">
      <c r="A95" s="44" t="s">
        <v>137</v>
      </c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3">+J95</f>
        <v>0</v>
      </c>
      <c r="L95" s="49">
        <f t="shared" si="133"/>
        <v>0</v>
      </c>
      <c r="M95" s="49">
        <f t="shared" si="133"/>
        <v>0</v>
      </c>
      <c r="N95" s="49">
        <f t="shared" si="133"/>
        <v>0</v>
      </c>
    </row>
    <row r="96" spans="1:14" x14ac:dyDescent="0.3">
      <c r="A96" s="44" t="s">
        <v>138</v>
      </c>
      <c r="B96" s="47" t="str">
        <f t="shared" ref="B96:H96" si="134">+IFERROR(B94-B95,"nm")</f>
        <v>nm</v>
      </c>
      <c r="C96" s="47">
        <f t="shared" si="134"/>
        <v>-3.0317460317460243E-2</v>
      </c>
      <c r="D96" s="47">
        <f t="shared" si="134"/>
        <v>-4.5267175572519108E-2</v>
      </c>
      <c r="E96" s="47">
        <f t="shared" si="134"/>
        <v>1.775193798449614E-2</v>
      </c>
      <c r="F96" s="47">
        <f t="shared" si="134"/>
        <v>-1.846153846153846E-2</v>
      </c>
      <c r="G96" s="47">
        <f t="shared" si="134"/>
        <v>-3.7536231884057872E-2</v>
      </c>
      <c r="H96" s="47">
        <f t="shared" si="134"/>
        <v>5.7567567567567535E-2</v>
      </c>
      <c r="I96" s="47">
        <f>+IFERROR(I94-I95,"nm")</f>
        <v>4.9743589743589778E-2</v>
      </c>
      <c r="J96" s="49">
        <v>0</v>
      </c>
      <c r="K96" s="49">
        <f t="shared" si="133"/>
        <v>0</v>
      </c>
      <c r="L96" s="49">
        <f t="shared" si="133"/>
        <v>0</v>
      </c>
      <c r="M96" s="49">
        <f t="shared" si="133"/>
        <v>0</v>
      </c>
      <c r="N96" s="49">
        <f t="shared" si="133"/>
        <v>0</v>
      </c>
    </row>
    <row r="97" spans="1:14" x14ac:dyDescent="0.3">
      <c r="A97" s="9" t="s">
        <v>130</v>
      </c>
      <c r="B97" s="48">
        <f t="shared" ref="B97:H97" si="135">+B104+B100</f>
        <v>1039</v>
      </c>
      <c r="C97" s="48">
        <f t="shared" si="135"/>
        <v>1420</v>
      </c>
      <c r="D97" s="48">
        <f t="shared" si="135"/>
        <v>1561</v>
      </c>
      <c r="E97" s="48">
        <f t="shared" si="135"/>
        <v>1863</v>
      </c>
      <c r="F97" s="48">
        <f t="shared" si="135"/>
        <v>2426</v>
      </c>
      <c r="G97" s="48">
        <f t="shared" si="135"/>
        <v>2534</v>
      </c>
      <c r="H97" s="48">
        <f t="shared" si="135"/>
        <v>3289</v>
      </c>
      <c r="I97" s="48">
        <f>+I104+I100</f>
        <v>2406</v>
      </c>
      <c r="J97" s="48">
        <f>+J83*J99</f>
        <v>2406</v>
      </c>
      <c r="K97" s="48">
        <f t="shared" ref="K97:N97" si="136">+K83*K99</f>
        <v>2406</v>
      </c>
      <c r="L97" s="48">
        <f t="shared" si="136"/>
        <v>2406</v>
      </c>
      <c r="M97" s="48">
        <f t="shared" si="136"/>
        <v>2406</v>
      </c>
      <c r="N97" s="48">
        <f t="shared" si="136"/>
        <v>2406</v>
      </c>
    </row>
    <row r="98" spans="1:14" x14ac:dyDescent="0.3">
      <c r="A98" s="46" t="s">
        <v>129</v>
      </c>
      <c r="B98" s="47" t="str">
        <f t="shared" ref="B98:H98" si="137">+IFERROR(B97/A97-1,"nm")</f>
        <v>nm</v>
      </c>
      <c r="C98" s="47">
        <f t="shared" si="137"/>
        <v>0.36669874879692022</v>
      </c>
      <c r="D98" s="47">
        <f t="shared" si="137"/>
        <v>9.9295774647887303E-2</v>
      </c>
      <c r="E98" s="47">
        <f t="shared" si="137"/>
        <v>0.19346572709801402</v>
      </c>
      <c r="F98" s="47">
        <f t="shared" si="137"/>
        <v>0.3022007514761138</v>
      </c>
      <c r="G98" s="47">
        <f t="shared" si="137"/>
        <v>4.4517724649629109E-2</v>
      </c>
      <c r="H98" s="47">
        <f t="shared" si="137"/>
        <v>0.29794790844514596</v>
      </c>
      <c r="I98" s="47">
        <f>+IFERROR(I97/H97-1,"nm")</f>
        <v>-0.26847065977500761</v>
      </c>
      <c r="J98" s="47">
        <f t="shared" ref="J98:N98" si="138">+IFERROR(J97/I97-1,"nm")</f>
        <v>0</v>
      </c>
      <c r="K98" s="47">
        <f t="shared" si="138"/>
        <v>0</v>
      </c>
      <c r="L98" s="47">
        <f t="shared" si="138"/>
        <v>0</v>
      </c>
      <c r="M98" s="47">
        <f t="shared" si="138"/>
        <v>0</v>
      </c>
      <c r="N98" s="47">
        <f t="shared" si="138"/>
        <v>0</v>
      </c>
    </row>
    <row r="99" spans="1:14" x14ac:dyDescent="0.3">
      <c r="A99" s="46" t="s">
        <v>131</v>
      </c>
      <c r="B99" s="47">
        <f>+IFERROR(B97/B$83,"nm")</f>
        <v>0.33876752526899251</v>
      </c>
      <c r="C99" s="47">
        <f t="shared" ref="C99:I99" si="139">+IFERROR(C97/C$83,"nm")</f>
        <v>0.37516512549537651</v>
      </c>
      <c r="D99" s="47">
        <f t="shared" si="139"/>
        <v>0.36842105263157893</v>
      </c>
      <c r="E99" s="47">
        <f t="shared" si="139"/>
        <v>0.36287495130502534</v>
      </c>
      <c r="F99" s="47">
        <f t="shared" si="139"/>
        <v>0.3907860824742268</v>
      </c>
      <c r="G99" s="47">
        <f t="shared" si="139"/>
        <v>0.37939811349004343</v>
      </c>
      <c r="H99" s="47">
        <f t="shared" si="139"/>
        <v>0.39674306393244874</v>
      </c>
      <c r="I99" s="47">
        <f t="shared" si="139"/>
        <v>0.31880217304889358</v>
      </c>
      <c r="J99" s="49">
        <f>+I99</f>
        <v>0.31880217304889358</v>
      </c>
      <c r="K99" s="49">
        <f t="shared" ref="K99:N99" si="140">+J99</f>
        <v>0.31880217304889358</v>
      </c>
      <c r="L99" s="49">
        <f t="shared" si="140"/>
        <v>0.31880217304889358</v>
      </c>
      <c r="M99" s="49">
        <f t="shared" si="140"/>
        <v>0.31880217304889358</v>
      </c>
      <c r="N99" s="49">
        <f t="shared" si="140"/>
        <v>0.31880217304889358</v>
      </c>
    </row>
    <row r="100" spans="1:14" x14ac:dyDescent="0.3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">
      <c r="A101" s="46" t="s">
        <v>129</v>
      </c>
      <c r="B101" s="47" t="str">
        <f t="shared" ref="B101:H101" si="142">+IFERROR(B100/A100-1,"nm")</f>
        <v>nm</v>
      </c>
      <c r="C101" s="47">
        <f t="shared" si="142"/>
        <v>4.3478260869565188E-2</v>
      </c>
      <c r="D101" s="47">
        <f t="shared" si="142"/>
        <v>0.125</v>
      </c>
      <c r="E101" s="47">
        <f t="shared" si="142"/>
        <v>3.7037037037036979E-2</v>
      </c>
      <c r="F101" s="47">
        <f t="shared" si="142"/>
        <v>-0.1071428571428571</v>
      </c>
      <c r="G101" s="47">
        <f t="shared" si="142"/>
        <v>-0.12</v>
      </c>
      <c r="H101" s="47">
        <f t="shared" si="142"/>
        <v>4.5454545454545414E-2</v>
      </c>
      <c r="I101" s="47">
        <f>+IFERROR(I100/H100-1,"nm")</f>
        <v>-0.10869565217391308</v>
      </c>
      <c r="J101" s="47">
        <f t="shared" ref="J101:N101" si="143">+IFERROR(J100/I100-1,"nm")</f>
        <v>0</v>
      </c>
      <c r="K101" s="47">
        <f t="shared" si="143"/>
        <v>0</v>
      </c>
      <c r="L101" s="47">
        <f t="shared" si="143"/>
        <v>0</v>
      </c>
      <c r="M101" s="47">
        <f t="shared" si="143"/>
        <v>0</v>
      </c>
      <c r="N101" s="47">
        <f t="shared" si="143"/>
        <v>0</v>
      </c>
    </row>
    <row r="102" spans="1:14" x14ac:dyDescent="0.3">
      <c r="A102" s="46" t="s">
        <v>133</v>
      </c>
      <c r="B102" s="47">
        <f>+IFERROR(B100/B$83,"nm")</f>
        <v>1.4998369742419302E-2</v>
      </c>
      <c r="C102" s="47">
        <f t="shared" ref="C102:I102" si="144">+IFERROR(C100/C$83,"nm")</f>
        <v>1.2681638044914135E-2</v>
      </c>
      <c r="D102" s="47">
        <f t="shared" si="144"/>
        <v>1.2744866650932263E-2</v>
      </c>
      <c r="E102" s="47">
        <f t="shared" si="144"/>
        <v>1.090767432800935E-2</v>
      </c>
      <c r="F102" s="47">
        <f t="shared" si="144"/>
        <v>8.0541237113402053E-3</v>
      </c>
      <c r="G102" s="47">
        <f t="shared" si="144"/>
        <v>6.5878125467884411E-3</v>
      </c>
      <c r="H102" s="47">
        <f t="shared" si="144"/>
        <v>5.5488540410132689E-3</v>
      </c>
      <c r="I102" s="47">
        <f t="shared" si="144"/>
        <v>5.4326222340002651E-3</v>
      </c>
      <c r="J102" s="47">
        <f t="shared" ref="J102:N102" si="145">+IFERROR(J100/J$21,"nm")</f>
        <v>2.2339671988230807E-3</v>
      </c>
      <c r="K102" s="47">
        <f t="shared" si="145"/>
        <v>2.2339671988230807E-3</v>
      </c>
      <c r="L102" s="47">
        <f t="shared" si="145"/>
        <v>2.2339671988230807E-3</v>
      </c>
      <c r="M102" s="47">
        <f t="shared" si="145"/>
        <v>2.2339671988230807E-3</v>
      </c>
      <c r="N102" s="47">
        <f t="shared" si="145"/>
        <v>2.2339671988230807E-3</v>
      </c>
    </row>
    <row r="103" spans="1:14" x14ac:dyDescent="0.3">
      <c r="A103" s="46" t="s">
        <v>140</v>
      </c>
      <c r="B103" s="47">
        <f t="shared" ref="B103:H103" si="146">+IFERROR(B100/B110,"nm")</f>
        <v>0.18110236220472442</v>
      </c>
      <c r="C103" s="47">
        <f t="shared" si="146"/>
        <v>0.20512820512820512</v>
      </c>
      <c r="D103" s="47">
        <f t="shared" si="146"/>
        <v>0.24</v>
      </c>
      <c r="E103" s="47">
        <f t="shared" si="146"/>
        <v>0.21875</v>
      </c>
      <c r="F103" s="47">
        <f t="shared" si="146"/>
        <v>0.2109704641350211</v>
      </c>
      <c r="G103" s="47">
        <f t="shared" si="146"/>
        <v>0.20560747663551401</v>
      </c>
      <c r="H103" s="47">
        <f t="shared" si="14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7">+J103</f>
        <v>0.13531353135313531</v>
      </c>
      <c r="L103" s="49">
        <f t="shared" si="147"/>
        <v>0.13531353135313531</v>
      </c>
      <c r="M103" s="49">
        <f t="shared" si="147"/>
        <v>0.13531353135313531</v>
      </c>
      <c r="N103" s="49">
        <f t="shared" si="147"/>
        <v>0.13531353135313531</v>
      </c>
    </row>
    <row r="104" spans="1:14" x14ac:dyDescent="0.3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 x14ac:dyDescent="0.3">
      <c r="A105" s="46" t="s">
        <v>129</v>
      </c>
      <c r="B105" s="47" t="str">
        <f t="shared" ref="B105:H105" si="149">+IFERROR(B104/A104-1,"nm")</f>
        <v>nm</v>
      </c>
      <c r="C105" s="47">
        <f t="shared" si="149"/>
        <v>0.38167170191339372</v>
      </c>
      <c r="D105" s="47">
        <f t="shared" si="149"/>
        <v>9.8396501457725938E-2</v>
      </c>
      <c r="E105" s="47">
        <f t="shared" si="149"/>
        <v>0.19907100199071004</v>
      </c>
      <c r="F105" s="47">
        <f t="shared" si="149"/>
        <v>0.31488655229662421</v>
      </c>
      <c r="G105" s="47">
        <f t="shared" si="149"/>
        <v>4.7979797979798011E-2</v>
      </c>
      <c r="H105" s="47">
        <f t="shared" si="149"/>
        <v>0.30240963855421676</v>
      </c>
      <c r="I105" s="47">
        <f>+IFERROR(I104/H104-1,"nm")</f>
        <v>-0.27073697193956214</v>
      </c>
      <c r="J105" s="47">
        <f t="shared" ref="J105:N105" si="150">+IFERROR(J104/I104-1,"nm")</f>
        <v>0</v>
      </c>
      <c r="K105" s="47">
        <f t="shared" si="150"/>
        <v>0</v>
      </c>
      <c r="L105" s="47">
        <f t="shared" si="150"/>
        <v>0</v>
      </c>
      <c r="M105" s="47">
        <f t="shared" si="150"/>
        <v>0</v>
      </c>
      <c r="N105" s="47">
        <f t="shared" si="150"/>
        <v>0</v>
      </c>
    </row>
    <row r="106" spans="1:14" x14ac:dyDescent="0.3">
      <c r="A106" s="46" t="s">
        <v>131</v>
      </c>
      <c r="B106" s="47">
        <f>+IFERROR(B104/B$83,"nm")</f>
        <v>0.3237691555265732</v>
      </c>
      <c r="C106" s="47">
        <f t="shared" ref="C106:I106" si="151">+IFERROR(C104/C$83,"nm")</f>
        <v>0.36248348745046233</v>
      </c>
      <c r="D106" s="47">
        <f t="shared" si="151"/>
        <v>0.35567618598064671</v>
      </c>
      <c r="E106" s="47">
        <f t="shared" si="151"/>
        <v>0.35196727697701596</v>
      </c>
      <c r="F106" s="47">
        <f t="shared" si="151"/>
        <v>0.38273195876288657</v>
      </c>
      <c r="G106" s="47">
        <f t="shared" si="151"/>
        <v>0.37281030094325496</v>
      </c>
      <c r="H106" s="47">
        <f t="shared" si="151"/>
        <v>0.39119420989143544</v>
      </c>
      <c r="I106" s="47">
        <f t="shared" si="151"/>
        <v>0.31336955081489332</v>
      </c>
      <c r="J106" s="47">
        <f t="shared" ref="J106:N106" si="152">+IFERROR(J104/J$21,"nm")</f>
        <v>0.12886176646869721</v>
      </c>
      <c r="K106" s="47">
        <f t="shared" si="152"/>
        <v>0.12886176646869721</v>
      </c>
      <c r="L106" s="47">
        <f t="shared" si="152"/>
        <v>0.12886176646869721</v>
      </c>
      <c r="M106" s="47">
        <f t="shared" si="152"/>
        <v>0.12886176646869721</v>
      </c>
      <c r="N106" s="47">
        <f t="shared" si="152"/>
        <v>0.12886176646869721</v>
      </c>
    </row>
    <row r="107" spans="1:14" x14ac:dyDescent="0.3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3">
      <c r="A108" s="46" t="s">
        <v>129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f t="shared" ref="J108:N108" si="155">+IFERROR(J107/I107-1,"nm")</f>
        <v>0</v>
      </c>
      <c r="K108" s="47">
        <f t="shared" si="155"/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3">
      <c r="A109" s="46" t="s">
        <v>133</v>
      </c>
      <c r="B109" s="47">
        <f>+IFERROR(B107/B$83,"nm")</f>
        <v>2.2497554613628953E-2</v>
      </c>
      <c r="C109" s="47">
        <f t="shared" ref="C109:I109" si="156">+IFERROR(C107/C$83,"nm")</f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 t="shared" si="156"/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3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3">
      <c r="A111" s="46" t="s">
        <v>129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3">
      <c r="A112" s="46" t="s">
        <v>133</v>
      </c>
      <c r="B112" s="47">
        <f>+IFERROR(B110/B$83,"nm")</f>
        <v>8.2817085099445714E-2</v>
      </c>
      <c r="C112" s="47">
        <f t="shared" ref="C112:I112" si="161">+IFERROR(C110/C$83,"nm")</f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 t="shared" si="161"/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3">
      <c r="A113" s="43" t="str">
        <f>+[1]Historicals!A119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 x14ac:dyDescent="0.3">
      <c r="A115" s="44" t="s">
        <v>129</v>
      </c>
      <c r="B115" s="47" t="str">
        <f t="shared" ref="B115:H115" si="164">+IFERROR(B114/A114-1,"nm")</f>
        <v>nm</v>
      </c>
      <c r="C115" s="47">
        <f t="shared" si="164"/>
        <v>-7.2211476466795599E-2</v>
      </c>
      <c r="D115" s="47">
        <f t="shared" si="164"/>
        <v>9.7289784572619942E-2</v>
      </c>
      <c r="E115" s="47">
        <f t="shared" si="164"/>
        <v>9.0563647878403986E-2</v>
      </c>
      <c r="F115" s="47">
        <f t="shared" si="164"/>
        <v>1.7034456058846237E-2</v>
      </c>
      <c r="G115" s="47">
        <f t="shared" si="164"/>
        <v>-4.3014845831747195E-2</v>
      </c>
      <c r="H115" s="47">
        <f t="shared" si="164"/>
        <v>6.2649164677804237E-2</v>
      </c>
      <c r="I115" s="47">
        <f>+IFERROR(I114/H114-1,"nm")</f>
        <v>0.11454239191465465</v>
      </c>
      <c r="J115" s="47">
        <f t="shared" ref="J115:N115" si="165">+IFERROR(J114/I114-1,"nm")</f>
        <v>0</v>
      </c>
      <c r="K115" s="47">
        <f t="shared" si="165"/>
        <v>0</v>
      </c>
      <c r="L115" s="47">
        <f t="shared" si="165"/>
        <v>0</v>
      </c>
      <c r="M115" s="47">
        <f t="shared" si="165"/>
        <v>0</v>
      </c>
      <c r="N115" s="47">
        <f t="shared" si="165"/>
        <v>0</v>
      </c>
    </row>
    <row r="116" spans="1:14" x14ac:dyDescent="0.3">
      <c r="A116" s="45" t="s">
        <v>113</v>
      </c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 x14ac:dyDescent="0.3">
      <c r="A117" s="44" t="s">
        <v>129</v>
      </c>
      <c r="B117" s="47" t="str">
        <f t="shared" ref="B117:H117" si="167">+IFERROR(B116/A116-1,"nm")</f>
        <v>nm</v>
      </c>
      <c r="C117" s="47">
        <f t="shared" si="167"/>
        <v>-5.269964435822827E-2</v>
      </c>
      <c r="D117" s="47">
        <f t="shared" si="167"/>
        <v>0.12116040955631391</v>
      </c>
      <c r="E117" s="47">
        <f t="shared" si="167"/>
        <v>8.8280060882800715E-2</v>
      </c>
      <c r="F117" s="47">
        <f t="shared" si="167"/>
        <v>1.3146853146853044E-2</v>
      </c>
      <c r="G117" s="47">
        <f t="shared" si="167"/>
        <v>-4.7763666482606326E-2</v>
      </c>
      <c r="H117" s="47">
        <f t="shared" si="167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8">+K118+K119</f>
        <v>0</v>
      </c>
      <c r="L117" s="47">
        <f t="shared" si="168"/>
        <v>0</v>
      </c>
      <c r="M117" s="47">
        <f t="shared" si="168"/>
        <v>0</v>
      </c>
      <c r="N117" s="47">
        <f t="shared" si="168"/>
        <v>0</v>
      </c>
    </row>
    <row r="118" spans="1:14" x14ac:dyDescent="0.3">
      <c r="A118" s="44" t="s">
        <v>137</v>
      </c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9">+J118</f>
        <v>0</v>
      </c>
      <c r="L118" s="49">
        <f t="shared" si="169"/>
        <v>0</v>
      </c>
      <c r="M118" s="49">
        <f t="shared" si="169"/>
        <v>0</v>
      </c>
      <c r="N118" s="49">
        <f t="shared" si="169"/>
        <v>0</v>
      </c>
    </row>
    <row r="119" spans="1:14" x14ac:dyDescent="0.3">
      <c r="A119" s="44" t="s">
        <v>138</v>
      </c>
      <c r="B119" s="47" t="str">
        <f t="shared" ref="B119:H119" si="170">+IFERROR(B117-B118,"nm")</f>
        <v>nm</v>
      </c>
      <c r="C119" s="47">
        <f t="shared" si="170"/>
        <v>-0.29269964435822826</v>
      </c>
      <c r="D119" s="47">
        <f t="shared" si="170"/>
        <v>-3.8839590443686095E-2</v>
      </c>
      <c r="E119" s="47">
        <f t="shared" si="170"/>
        <v>-1.7199391171992817E-3</v>
      </c>
      <c r="F119" s="47">
        <f t="shared" si="170"/>
        <v>-0.10685314685314695</v>
      </c>
      <c r="G119" s="47">
        <f t="shared" si="170"/>
        <v>-4.7763666482606326E-2</v>
      </c>
      <c r="H119" s="47">
        <f t="shared" si="170"/>
        <v>-1.9112786314873828E-2</v>
      </c>
      <c r="I119" s="47">
        <f>+IFERROR(I117-I118,"nm")</f>
        <v>-4.646898059579127E-2</v>
      </c>
      <c r="J119" s="49">
        <v>0</v>
      </c>
      <c r="K119" s="49">
        <f t="shared" si="169"/>
        <v>0</v>
      </c>
      <c r="L119" s="49">
        <f t="shared" si="169"/>
        <v>0</v>
      </c>
      <c r="M119" s="49">
        <f t="shared" si="169"/>
        <v>0</v>
      </c>
      <c r="N119" s="49">
        <f t="shared" si="169"/>
        <v>0</v>
      </c>
    </row>
    <row r="120" spans="1:14" x14ac:dyDescent="0.3">
      <c r="A120" s="45" t="s">
        <v>114</v>
      </c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 x14ac:dyDescent="0.3">
      <c r="A121" s="44" t="s">
        <v>129</v>
      </c>
      <c r="B121" s="47" t="str">
        <f t="shared" ref="B121:H121" si="172">+IFERROR(B120/A120-1,"nm")</f>
        <v>nm</v>
      </c>
      <c r="C121" s="47">
        <f t="shared" si="172"/>
        <v>-0.10711430855315751</v>
      </c>
      <c r="D121" s="47">
        <f t="shared" si="172"/>
        <v>6.0877350044762801E-2</v>
      </c>
      <c r="E121" s="47">
        <f t="shared" si="172"/>
        <v>0.13670886075949373</v>
      </c>
      <c r="F121" s="47">
        <f t="shared" si="172"/>
        <v>3.563474387527843E-2</v>
      </c>
      <c r="G121" s="47">
        <f t="shared" si="172"/>
        <v>-2.1505376344086002E-2</v>
      </c>
      <c r="H121" s="47">
        <f t="shared" si="172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3">+K122+K123</f>
        <v>0</v>
      </c>
      <c r="L121" s="47">
        <f t="shared" si="173"/>
        <v>0</v>
      </c>
      <c r="M121" s="47">
        <f t="shared" si="173"/>
        <v>0</v>
      </c>
      <c r="N121" s="47">
        <f t="shared" si="173"/>
        <v>0</v>
      </c>
    </row>
    <row r="122" spans="1:14" x14ac:dyDescent="0.3">
      <c r="A122" s="44" t="s">
        <v>137</v>
      </c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4">+J122</f>
        <v>0</v>
      </c>
      <c r="L122" s="49">
        <f t="shared" si="174"/>
        <v>0</v>
      </c>
      <c r="M122" s="49">
        <f t="shared" si="174"/>
        <v>0</v>
      </c>
      <c r="N122" s="49">
        <f t="shared" si="174"/>
        <v>0</v>
      </c>
    </row>
    <row r="123" spans="1:14" x14ac:dyDescent="0.3">
      <c r="A123" s="44" t="s">
        <v>138</v>
      </c>
      <c r="B123" s="47" t="str">
        <f t="shared" ref="B123:H123" si="175">+IFERROR(B121-B122,"nm")</f>
        <v>nm</v>
      </c>
      <c r="C123" s="47">
        <f t="shared" si="175"/>
        <v>-0.18711430855315753</v>
      </c>
      <c r="D123" s="47">
        <f t="shared" si="175"/>
        <v>-2.9122649955237195E-2</v>
      </c>
      <c r="E123" s="47">
        <f t="shared" si="175"/>
        <v>-1.3291139240506261E-2</v>
      </c>
      <c r="F123" s="47">
        <f t="shared" si="175"/>
        <v>-0.11436525612472156</v>
      </c>
      <c r="G123" s="47">
        <f t="shared" si="175"/>
        <v>-5.1505376344086001E-2</v>
      </c>
      <c r="H123" s="47">
        <f t="shared" si="175"/>
        <v>-5.4945054945053917E-3</v>
      </c>
      <c r="I123" s="47">
        <f>+IFERROR(I121-I122,"nm")</f>
        <v>-4.2356091030789744E-2</v>
      </c>
      <c r="J123" s="49">
        <v>0</v>
      </c>
      <c r="K123" s="49">
        <f t="shared" si="174"/>
        <v>0</v>
      </c>
      <c r="L123" s="49">
        <f t="shared" si="174"/>
        <v>0</v>
      </c>
      <c r="M123" s="49">
        <f t="shared" si="174"/>
        <v>0</v>
      </c>
      <c r="N123" s="49">
        <f t="shared" si="174"/>
        <v>0</v>
      </c>
    </row>
    <row r="124" spans="1:14" x14ac:dyDescent="0.3">
      <c r="A124" s="45" t="s">
        <v>115</v>
      </c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 x14ac:dyDescent="0.3">
      <c r="A125" s="44" t="s">
        <v>129</v>
      </c>
      <c r="B125" s="47" t="str">
        <f t="shared" ref="B125:H125" si="177">+IFERROR(B124/A124-1,"nm")</f>
        <v>nm</v>
      </c>
      <c r="C125" s="47">
        <f t="shared" si="177"/>
        <v>-0.12621359223300976</v>
      </c>
      <c r="D125" s="47">
        <f t="shared" si="177"/>
        <v>-1.1111111111111072E-2</v>
      </c>
      <c r="E125" s="47">
        <f t="shared" si="177"/>
        <v>-8.6142322097378266E-2</v>
      </c>
      <c r="F125" s="47">
        <f t="shared" si="177"/>
        <v>-2.8688524590163911E-2</v>
      </c>
      <c r="G125" s="47">
        <f t="shared" si="177"/>
        <v>-9.7046413502109741E-2</v>
      </c>
      <c r="H125" s="47">
        <f t="shared" si="177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8">+K126+K127</f>
        <v>0</v>
      </c>
      <c r="L125" s="47">
        <f t="shared" si="178"/>
        <v>0</v>
      </c>
      <c r="M125" s="47">
        <f t="shared" si="178"/>
        <v>0</v>
      </c>
      <c r="N125" s="47">
        <f t="shared" si="178"/>
        <v>0</v>
      </c>
    </row>
    <row r="126" spans="1:14" x14ac:dyDescent="0.3">
      <c r="A126" s="44" t="s">
        <v>137</v>
      </c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9">+J126</f>
        <v>0</v>
      </c>
      <c r="L126" s="49">
        <f t="shared" si="179"/>
        <v>0</v>
      </c>
      <c r="M126" s="49">
        <f t="shared" si="179"/>
        <v>0</v>
      </c>
      <c r="N126" s="49">
        <f t="shared" si="179"/>
        <v>0</v>
      </c>
    </row>
    <row r="127" spans="1:14" x14ac:dyDescent="0.3">
      <c r="A127" s="44" t="s">
        <v>138</v>
      </c>
      <c r="B127" s="47" t="str">
        <f t="shared" ref="B127:H127" si="180">+IFERROR(B125-B126,"nm")</f>
        <v>nm</v>
      </c>
      <c r="C127" s="47">
        <f t="shared" si="180"/>
        <v>-0.19621359223300977</v>
      </c>
      <c r="D127" s="47">
        <f t="shared" si="180"/>
        <v>-1.1111111111110714E-3</v>
      </c>
      <c r="E127" s="47">
        <f t="shared" si="180"/>
        <v>-6.1423220973782638E-3</v>
      </c>
      <c r="F127" s="47">
        <f t="shared" si="180"/>
        <v>-8.028688524590164</v>
      </c>
      <c r="G127" s="47">
        <f t="shared" si="180"/>
        <v>-5.704641350210974E-2</v>
      </c>
      <c r="H127" s="47">
        <f t="shared" si="180"/>
        <v>-2.214953271028039E-2</v>
      </c>
      <c r="I127" s="47">
        <f>+IFERROR(I125-I126,"nm")</f>
        <v>-4.842105263157892E-2</v>
      </c>
      <c r="J127" s="49">
        <v>0</v>
      </c>
      <c r="K127" s="49">
        <f t="shared" si="179"/>
        <v>0</v>
      </c>
      <c r="L127" s="49">
        <f t="shared" si="179"/>
        <v>0</v>
      </c>
      <c r="M127" s="49">
        <f t="shared" si="179"/>
        <v>0</v>
      </c>
      <c r="N127" s="49">
        <f t="shared" si="179"/>
        <v>0</v>
      </c>
    </row>
    <row r="128" spans="1:14" x14ac:dyDescent="0.3">
      <c r="A128" s="9" t="s">
        <v>130</v>
      </c>
      <c r="B128" s="48">
        <f t="shared" ref="B128:H128" si="181">+B135+B131</f>
        <v>967</v>
      </c>
      <c r="C128" s="48">
        <f t="shared" si="181"/>
        <v>1044</v>
      </c>
      <c r="D128" s="48">
        <f t="shared" si="181"/>
        <v>1034</v>
      </c>
      <c r="E128" s="48">
        <f t="shared" si="181"/>
        <v>1244</v>
      </c>
      <c r="F128" s="48">
        <f t="shared" si="181"/>
        <v>1376</v>
      </c>
      <c r="G128" s="48">
        <f t="shared" si="181"/>
        <v>1230</v>
      </c>
      <c r="H128" s="48">
        <f t="shared" si="181"/>
        <v>1573</v>
      </c>
      <c r="I128" s="48">
        <f>+I135+I131</f>
        <v>1938</v>
      </c>
      <c r="J128" s="48">
        <f>+J114*J130</f>
        <v>1938</v>
      </c>
      <c r="K128" s="48">
        <f t="shared" ref="K128:N128" si="182">+K114*K130</f>
        <v>1938</v>
      </c>
      <c r="L128" s="48">
        <f t="shared" si="182"/>
        <v>1938</v>
      </c>
      <c r="M128" s="48">
        <f t="shared" si="182"/>
        <v>1938</v>
      </c>
      <c r="N128" s="48">
        <f t="shared" si="182"/>
        <v>1938</v>
      </c>
    </row>
    <row r="129" spans="1:14" x14ac:dyDescent="0.3">
      <c r="A129" s="46" t="s">
        <v>129</v>
      </c>
      <c r="B129" s="47" t="str">
        <f t="shared" ref="B129:H129" si="183">+IFERROR(B128/A128-1,"nm")</f>
        <v>nm</v>
      </c>
      <c r="C129" s="47">
        <f t="shared" si="183"/>
        <v>7.962771458117901E-2</v>
      </c>
      <c r="D129" s="47">
        <f t="shared" si="183"/>
        <v>-9.5785440613026518E-3</v>
      </c>
      <c r="E129" s="47">
        <f t="shared" si="183"/>
        <v>0.20309477756286265</v>
      </c>
      <c r="F129" s="47">
        <f t="shared" si="183"/>
        <v>0.10610932475884249</v>
      </c>
      <c r="G129" s="47">
        <f t="shared" si="183"/>
        <v>-0.10610465116279066</v>
      </c>
      <c r="H129" s="47">
        <f t="shared" si="183"/>
        <v>0.27886178861788613</v>
      </c>
      <c r="I129" s="47">
        <f>+IFERROR(I128/H128-1,"nm")</f>
        <v>0.23204068658614108</v>
      </c>
      <c r="J129" s="47">
        <f t="shared" ref="J129:N129" si="184">+IFERROR(J128/I128-1,"nm")</f>
        <v>0</v>
      </c>
      <c r="K129" s="47">
        <f t="shared" si="184"/>
        <v>0</v>
      </c>
      <c r="L129" s="47">
        <f t="shared" si="184"/>
        <v>0</v>
      </c>
      <c r="M129" s="47">
        <f t="shared" si="184"/>
        <v>0</v>
      </c>
      <c r="N129" s="47">
        <f t="shared" si="184"/>
        <v>0</v>
      </c>
    </row>
    <row r="130" spans="1:14" x14ac:dyDescent="0.3">
      <c r="A130" s="46" t="s">
        <v>131</v>
      </c>
      <c r="B130" s="47">
        <f>+IFERROR(B128/B$114,"nm")</f>
        <v>0.20782290995056951</v>
      </c>
      <c r="C130" s="47">
        <f t="shared" ref="C130:I130" si="185">+IFERROR(C128/C$114,"nm")</f>
        <v>0.24183460736622656</v>
      </c>
      <c r="D130" s="47">
        <f t="shared" si="185"/>
        <v>0.21828161283512773</v>
      </c>
      <c r="E130" s="47">
        <f t="shared" si="185"/>
        <v>0.2408052651955091</v>
      </c>
      <c r="F130" s="47">
        <f t="shared" si="185"/>
        <v>0.26189569851541683</v>
      </c>
      <c r="G130" s="47">
        <f t="shared" si="185"/>
        <v>0.24463007159904535</v>
      </c>
      <c r="H130" s="47">
        <f t="shared" si="185"/>
        <v>0.2944038929440389</v>
      </c>
      <c r="I130" s="47">
        <f t="shared" si="185"/>
        <v>0.32544080604534004</v>
      </c>
      <c r="J130" s="49">
        <f>+I130</f>
        <v>0.32544080604534004</v>
      </c>
      <c r="K130" s="49">
        <f t="shared" ref="K130:N130" si="186">+J130</f>
        <v>0.32544080604534004</v>
      </c>
      <c r="L130" s="49">
        <f t="shared" si="186"/>
        <v>0.32544080604534004</v>
      </c>
      <c r="M130" s="49">
        <f t="shared" si="186"/>
        <v>0.32544080604534004</v>
      </c>
      <c r="N130" s="49">
        <f t="shared" si="186"/>
        <v>0.32544080604534004</v>
      </c>
    </row>
    <row r="131" spans="1:14" x14ac:dyDescent="0.3">
      <c r="A131" s="9" t="s">
        <v>132</v>
      </c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7">+K134*K141</f>
        <v>42</v>
      </c>
      <c r="L131" s="48">
        <f t="shared" si="187"/>
        <v>42</v>
      </c>
      <c r="M131" s="48">
        <f t="shared" si="187"/>
        <v>42</v>
      </c>
      <c r="N131" s="48">
        <f t="shared" si="187"/>
        <v>42</v>
      </c>
    </row>
    <row r="132" spans="1:14" x14ac:dyDescent="0.3">
      <c r="A132" s="46" t="s">
        <v>129</v>
      </c>
      <c r="B132" s="47" t="str">
        <f t="shared" ref="B132:H132" si="188">+IFERROR(B131/A131-1,"nm")</f>
        <v>nm</v>
      </c>
      <c r="C132" s="47">
        <f t="shared" si="188"/>
        <v>-0.1428571428571429</v>
      </c>
      <c r="D132" s="47">
        <f t="shared" si="188"/>
        <v>0.28571428571428581</v>
      </c>
      <c r="E132" s="47">
        <f t="shared" si="188"/>
        <v>1.8518518518518601E-2</v>
      </c>
      <c r="F132" s="47">
        <f t="shared" si="188"/>
        <v>-3.6363636363636376E-2</v>
      </c>
      <c r="G132" s="47">
        <f t="shared" si="188"/>
        <v>-0.13207547169811318</v>
      </c>
      <c r="H132" s="47">
        <f t="shared" si="188"/>
        <v>-6.5217391304347783E-2</v>
      </c>
      <c r="I132" s="47">
        <f>+IFERROR(I131/H131-1,"nm")</f>
        <v>-2.3255813953488413E-2</v>
      </c>
      <c r="J132" s="47">
        <f t="shared" ref="J132:N132" si="189">+IFERROR(J131/I131-1,"nm")</f>
        <v>0</v>
      </c>
      <c r="K132" s="47">
        <f t="shared" si="189"/>
        <v>0</v>
      </c>
      <c r="L132" s="47">
        <f t="shared" si="189"/>
        <v>0</v>
      </c>
      <c r="M132" s="47">
        <f t="shared" si="189"/>
        <v>0</v>
      </c>
      <c r="N132" s="47">
        <f t="shared" si="189"/>
        <v>0</v>
      </c>
    </row>
    <row r="133" spans="1:14" x14ac:dyDescent="0.3">
      <c r="A133" s="46" t="s">
        <v>133</v>
      </c>
      <c r="B133" s="47">
        <f>+IFERROR(B131/B$114,"nm")</f>
        <v>1.053084031807436E-2</v>
      </c>
      <c r="C133" s="47">
        <f t="shared" ref="C133:I133" si="190">+IFERROR(C131/C$114,"nm")</f>
        <v>9.7289784572619879E-3</v>
      </c>
      <c r="D133" s="47">
        <f t="shared" si="190"/>
        <v>1.1399620012666244E-2</v>
      </c>
      <c r="E133" s="47">
        <f t="shared" si="190"/>
        <v>1.064653503677894E-2</v>
      </c>
      <c r="F133" s="47">
        <f t="shared" si="190"/>
        <v>1.0087552341073468E-2</v>
      </c>
      <c r="G133" s="47">
        <f t="shared" si="190"/>
        <v>9.148766905330152E-3</v>
      </c>
      <c r="H133" s="47">
        <f t="shared" si="190"/>
        <v>8.0479131574022079E-3</v>
      </c>
      <c r="I133" s="47">
        <f t="shared" si="190"/>
        <v>7.0528967254408059E-3</v>
      </c>
      <c r="J133" s="47">
        <f t="shared" ref="J133:N133" si="191">+IFERROR(J131/J$21,"nm")</f>
        <v>2.2884542036724241E-3</v>
      </c>
      <c r="K133" s="47">
        <f t="shared" si="191"/>
        <v>2.2884542036724241E-3</v>
      </c>
      <c r="L133" s="47">
        <f t="shared" si="191"/>
        <v>2.2884542036724241E-3</v>
      </c>
      <c r="M133" s="47">
        <f t="shared" si="191"/>
        <v>2.2884542036724241E-3</v>
      </c>
      <c r="N133" s="47">
        <f t="shared" si="191"/>
        <v>2.2884542036724241E-3</v>
      </c>
    </row>
    <row r="134" spans="1:14" x14ac:dyDescent="0.3">
      <c r="A134" s="46" t="s">
        <v>140</v>
      </c>
      <c r="B134" s="47">
        <f t="shared" ref="B134:H134" si="192">+IFERROR(B131/B141,"nm")</f>
        <v>0.15909090909090909</v>
      </c>
      <c r="C134" s="47">
        <f t="shared" si="192"/>
        <v>0.12650602409638553</v>
      </c>
      <c r="D134" s="47">
        <f t="shared" si="192"/>
        <v>0.1588235294117647</v>
      </c>
      <c r="E134" s="47">
        <f t="shared" si="192"/>
        <v>0.16224188790560473</v>
      </c>
      <c r="F134" s="47">
        <f t="shared" si="192"/>
        <v>0.16257668711656442</v>
      </c>
      <c r="G134" s="47">
        <f t="shared" si="192"/>
        <v>0.1554054054054054</v>
      </c>
      <c r="H134" s="47">
        <f t="shared" si="19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3">+J134</f>
        <v>0.15328467153284672</v>
      </c>
      <c r="L134" s="49">
        <f t="shared" si="193"/>
        <v>0.15328467153284672</v>
      </c>
      <c r="M134" s="49">
        <f t="shared" si="193"/>
        <v>0.15328467153284672</v>
      </c>
      <c r="N134" s="49">
        <f t="shared" si="193"/>
        <v>0.15328467153284672</v>
      </c>
    </row>
    <row r="135" spans="1:14" x14ac:dyDescent="0.3">
      <c r="A135" s="9" t="s">
        <v>134</v>
      </c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 x14ac:dyDescent="0.3">
      <c r="A136" s="46" t="s">
        <v>129</v>
      </c>
      <c r="B136" s="47" t="str">
        <f t="shared" ref="B136:H136" si="195">+IFERROR(B135/A135-1,"nm")</f>
        <v>nm</v>
      </c>
      <c r="C136" s="47">
        <f t="shared" si="195"/>
        <v>9.1503267973856106E-2</v>
      </c>
      <c r="D136" s="47">
        <f t="shared" si="195"/>
        <v>-2.1956087824351322E-2</v>
      </c>
      <c r="E136" s="47">
        <f t="shared" si="195"/>
        <v>0.21326530612244898</v>
      </c>
      <c r="F136" s="47">
        <f t="shared" si="195"/>
        <v>0.11269974768713209</v>
      </c>
      <c r="G136" s="47">
        <f t="shared" si="195"/>
        <v>-0.1050642479213908</v>
      </c>
      <c r="H136" s="47">
        <f t="shared" si="195"/>
        <v>0.29222972972972983</v>
      </c>
      <c r="I136" s="47">
        <f>+IFERROR(I135/H135-1,"nm")</f>
        <v>0.23921568627450984</v>
      </c>
      <c r="J136" s="47">
        <f t="shared" ref="J136:N136" si="196">+IFERROR(J135/I135-1,"nm")</f>
        <v>0</v>
      </c>
      <c r="K136" s="47">
        <f t="shared" si="196"/>
        <v>0</v>
      </c>
      <c r="L136" s="47">
        <f t="shared" si="196"/>
        <v>0</v>
      </c>
      <c r="M136" s="47">
        <f t="shared" si="196"/>
        <v>0</v>
      </c>
      <c r="N136" s="47">
        <f t="shared" si="196"/>
        <v>0</v>
      </c>
    </row>
    <row r="137" spans="1:14" x14ac:dyDescent="0.3">
      <c r="A137" s="46" t="s">
        <v>131</v>
      </c>
      <c r="B137" s="47">
        <f>+IFERROR(B135/B$114,"nm")</f>
        <v>0.19729206963249515</v>
      </c>
      <c r="C137" s="47">
        <f t="shared" ref="C137:I137" si="197">+IFERROR(C135/C$114,"nm")</f>
        <v>0.23210562890896455</v>
      </c>
      <c r="D137" s="47">
        <f t="shared" si="197"/>
        <v>0.20688199282246147</v>
      </c>
      <c r="E137" s="47">
        <f t="shared" si="197"/>
        <v>0.23015873015873015</v>
      </c>
      <c r="F137" s="47">
        <f t="shared" si="197"/>
        <v>0.25180814617434338</v>
      </c>
      <c r="G137" s="47">
        <f t="shared" si="197"/>
        <v>0.2354813046937152</v>
      </c>
      <c r="H137" s="47">
        <f t="shared" si="197"/>
        <v>0.28635597978663674</v>
      </c>
      <c r="I137" s="47">
        <f t="shared" si="197"/>
        <v>0.31838790931989924</v>
      </c>
      <c r="J137" s="47">
        <f t="shared" ref="J137:N137" si="198">+IFERROR(J135/J$21,"nm")</f>
        <v>0.10330736119435514</v>
      </c>
      <c r="K137" s="47">
        <f t="shared" si="198"/>
        <v>0.10330736119435514</v>
      </c>
      <c r="L137" s="47">
        <f t="shared" si="198"/>
        <v>0.10330736119435514</v>
      </c>
      <c r="M137" s="47">
        <f t="shared" si="198"/>
        <v>0.10330736119435514</v>
      </c>
      <c r="N137" s="47">
        <f t="shared" si="198"/>
        <v>0.10330736119435514</v>
      </c>
    </row>
    <row r="138" spans="1:14" x14ac:dyDescent="0.3">
      <c r="A138" s="9" t="s">
        <v>135</v>
      </c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9">+K114*K140</f>
        <v>56</v>
      </c>
      <c r="L138" s="48">
        <f t="shared" si="199"/>
        <v>56</v>
      </c>
      <c r="M138" s="48">
        <f t="shared" si="199"/>
        <v>56</v>
      </c>
      <c r="N138" s="48">
        <f t="shared" si="199"/>
        <v>56</v>
      </c>
    </row>
    <row r="139" spans="1:14" x14ac:dyDescent="0.3">
      <c r="A139" s="46" t="s">
        <v>129</v>
      </c>
      <c r="B139" s="47" t="str">
        <f t="shared" ref="B139:H139" si="200">+IFERROR(B138/A138-1,"nm")</f>
        <v>nm</v>
      </c>
      <c r="C139" s="47">
        <f t="shared" si="200"/>
        <v>0.19230769230769229</v>
      </c>
      <c r="D139" s="47">
        <f t="shared" si="200"/>
        <v>-4.8387096774193505E-2</v>
      </c>
      <c r="E139" s="47">
        <f t="shared" si="200"/>
        <v>-0.16949152542372881</v>
      </c>
      <c r="F139" s="47">
        <f t="shared" si="200"/>
        <v>-4.081632653061229E-2</v>
      </c>
      <c r="G139" s="47">
        <f t="shared" si="200"/>
        <v>-0.12765957446808507</v>
      </c>
      <c r="H139" s="47">
        <f t="shared" si="200"/>
        <v>0.31707317073170738</v>
      </c>
      <c r="I139" s="47">
        <f>+IFERROR(I138/H138-1,"nm")</f>
        <v>3.7037037037036979E-2</v>
      </c>
      <c r="J139" s="47">
        <f t="shared" ref="J139:N139" si="201">+IFERROR(J138/I138-1,"nm")</f>
        <v>0</v>
      </c>
      <c r="K139" s="47">
        <f t="shared" si="201"/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3">
      <c r="A140" s="46" t="s">
        <v>133</v>
      </c>
      <c r="B140" s="47">
        <f>+IFERROR(B138/B$114,"nm")</f>
        <v>1.117558564367075E-2</v>
      </c>
      <c r="C140" s="47">
        <f t="shared" ref="C140:I140" si="202">+IFERROR(C138/C$114,"nm")</f>
        <v>1.4361825341672458E-2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 t="shared" si="202"/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3">
      <c r="A141" s="9" t="s">
        <v>141</v>
      </c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3">
      <c r="A142" s="46" t="s">
        <v>129</v>
      </c>
      <c r="B142" s="47" t="str">
        <f t="shared" ref="B142:H142" si="205">+IFERROR(B141/A141-1,"nm")</f>
        <v>nm</v>
      </c>
      <c r="C142" s="47">
        <f t="shared" si="205"/>
        <v>7.7922077922077948E-2</v>
      </c>
      <c r="D142" s="47">
        <f t="shared" si="205"/>
        <v>2.4096385542168752E-2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3">
      <c r="A143" s="46" t="s">
        <v>133</v>
      </c>
      <c r="B143" s="47">
        <f>+IFERROR(B141/B$114,"nm")</f>
        <v>6.6193853427895979E-2</v>
      </c>
      <c r="C143" s="47">
        <f t="shared" ref="C143:I143" si="207">+IFERROR(C141/C$114,"nm")</f>
        <v>7.6905258281213806E-2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 t="shared" si="207"/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3">
      <c r="A144" s="43" t="str">
        <f>+[1]Historicals!A123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1:14" x14ac:dyDescent="0.3">
      <c r="A146" s="44" t="s">
        <v>129</v>
      </c>
      <c r="B146" s="47" t="str">
        <f t="shared" ref="B146:H146" si="209">+IFERROR(B145/A145-1,"nm")</f>
        <v>nm</v>
      </c>
      <c r="C146" s="47">
        <f t="shared" si="209"/>
        <v>-0.36521739130434783</v>
      </c>
      <c r="D146" s="47">
        <f t="shared" si="209"/>
        <v>0</v>
      </c>
      <c r="E146" s="47">
        <f t="shared" si="209"/>
        <v>0.20547945205479445</v>
      </c>
      <c r="F146" s="47">
        <f t="shared" si="209"/>
        <v>-0.52272727272727271</v>
      </c>
      <c r="G146" s="47">
        <f t="shared" si="209"/>
        <v>-0.2857142857142857</v>
      </c>
      <c r="H146" s="47">
        <f t="shared" si="209"/>
        <v>-0.16666666666666663</v>
      </c>
      <c r="I146" s="47">
        <f>+IFERROR(I145/H145-1,"nm")</f>
        <v>3.08</v>
      </c>
      <c r="J146" s="47">
        <f t="shared" ref="J146:N146" si="210">+IFERROR(J145/I145-1,"nm")</f>
        <v>0</v>
      </c>
      <c r="K146" s="47">
        <f t="shared" si="210"/>
        <v>0</v>
      </c>
      <c r="L146" s="47">
        <f t="shared" si="210"/>
        <v>0</v>
      </c>
      <c r="M146" s="47">
        <f t="shared" si="210"/>
        <v>0</v>
      </c>
      <c r="N146" s="47">
        <f t="shared" si="210"/>
        <v>0</v>
      </c>
    </row>
    <row r="147" spans="1:14" x14ac:dyDescent="0.3">
      <c r="A147" s="45" t="s">
        <v>113</v>
      </c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1">+J147*(1+K148)</f>
        <v>102</v>
      </c>
      <c r="L147" s="3">
        <f t="shared" si="211"/>
        <v>102</v>
      </c>
      <c r="M147" s="3">
        <f t="shared" si="211"/>
        <v>102</v>
      </c>
      <c r="N147" s="3">
        <f t="shared" si="211"/>
        <v>102</v>
      </c>
    </row>
    <row r="148" spans="1:14" x14ac:dyDescent="0.3">
      <c r="A148" s="44" t="s">
        <v>129</v>
      </c>
      <c r="B148" s="47" t="str">
        <f t="shared" ref="B148:H148" si="212">+IFERROR(B147/A147-1,"nm")</f>
        <v>nm</v>
      </c>
      <c r="C148" s="47">
        <f t="shared" si="212"/>
        <v>-0.36521739130434783</v>
      </c>
      <c r="D148" s="47">
        <f t="shared" si="212"/>
        <v>0</v>
      </c>
      <c r="E148" s="47">
        <f t="shared" si="212"/>
        <v>0.20547945205479445</v>
      </c>
      <c r="F148" s="47">
        <f t="shared" si="212"/>
        <v>-0.52272727272727271</v>
      </c>
      <c r="G148" s="47">
        <f t="shared" si="212"/>
        <v>-0.2857142857142857</v>
      </c>
      <c r="H148" s="47">
        <f t="shared" si="212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3">+K149+K150</f>
        <v>0</v>
      </c>
      <c r="L148" s="47">
        <f t="shared" si="213"/>
        <v>0</v>
      </c>
      <c r="M148" s="47">
        <f t="shared" si="213"/>
        <v>0</v>
      </c>
      <c r="N148" s="47">
        <f t="shared" si="213"/>
        <v>0</v>
      </c>
    </row>
    <row r="149" spans="1:14" x14ac:dyDescent="0.3">
      <c r="A149" s="44" t="s">
        <v>137</v>
      </c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4">+J149</f>
        <v>0</v>
      </c>
      <c r="L149" s="49">
        <f t="shared" si="214"/>
        <v>0</v>
      </c>
      <c r="M149" s="49">
        <f t="shared" si="214"/>
        <v>0</v>
      </c>
      <c r="N149" s="49">
        <f t="shared" si="214"/>
        <v>0</v>
      </c>
    </row>
    <row r="150" spans="1:14" x14ac:dyDescent="0.3">
      <c r="A150" s="44" t="s">
        <v>138</v>
      </c>
      <c r="B150" s="47" t="str">
        <f t="shared" ref="B150:H150" si="215">+IFERROR(B148-B149,"nm")</f>
        <v>nm</v>
      </c>
      <c r="C150" s="47">
        <f t="shared" si="215"/>
        <v>-6.5217391304347838E-2</v>
      </c>
      <c r="D150" s="47">
        <f t="shared" si="215"/>
        <v>-0.02</v>
      </c>
      <c r="E150" s="47">
        <f t="shared" si="215"/>
        <v>8.5479452054794458E-2</v>
      </c>
      <c r="F150" s="47">
        <f t="shared" si="215"/>
        <v>7.2727272727273196E-3</v>
      </c>
      <c r="G150" s="47">
        <f t="shared" si="215"/>
        <v>-2.571428571428569E-2</v>
      </c>
      <c r="H150" s="47">
        <f t="shared" si="215"/>
        <v>3.3333333333333826E-3</v>
      </c>
      <c r="I150" s="47">
        <f>+IFERROR(I148-I149,"nm")</f>
        <v>6.0000000000000053E-2</v>
      </c>
      <c r="J150" s="49">
        <v>0</v>
      </c>
      <c r="K150" s="49">
        <f t="shared" si="214"/>
        <v>0</v>
      </c>
      <c r="L150" s="49">
        <f t="shared" si="214"/>
        <v>0</v>
      </c>
      <c r="M150" s="49">
        <f t="shared" si="214"/>
        <v>0</v>
      </c>
      <c r="N150" s="49">
        <f t="shared" si="214"/>
        <v>0</v>
      </c>
    </row>
    <row r="151" spans="1:14" x14ac:dyDescent="0.3">
      <c r="A151" s="45" t="s">
        <v>114</v>
      </c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6">+J151*(1+K152)</f>
        <v>0</v>
      </c>
      <c r="L151" s="3">
        <f t="shared" si="216"/>
        <v>0</v>
      </c>
      <c r="M151" s="3">
        <f t="shared" si="216"/>
        <v>0</v>
      </c>
      <c r="N151" s="3">
        <f t="shared" si="216"/>
        <v>0</v>
      </c>
    </row>
    <row r="152" spans="1:14" x14ac:dyDescent="0.3">
      <c r="A152" s="44" t="s">
        <v>129</v>
      </c>
      <c r="B152" s="47" t="str">
        <f t="shared" ref="B152:H152" si="217">+IFERROR(B151/A151-1,"nm")</f>
        <v>nm</v>
      </c>
      <c r="C152" s="47" t="str">
        <f t="shared" si="217"/>
        <v>nm</v>
      </c>
      <c r="D152" s="47" t="str">
        <f t="shared" si="217"/>
        <v>nm</v>
      </c>
      <c r="E152" s="47" t="str">
        <f t="shared" si="217"/>
        <v>nm</v>
      </c>
      <c r="F152" s="47" t="str">
        <f t="shared" si="217"/>
        <v>nm</v>
      </c>
      <c r="G152" s="47" t="str">
        <f t="shared" si="217"/>
        <v>nm</v>
      </c>
      <c r="H152" s="47" t="str">
        <f t="shared" si="217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8">+K153+K154</f>
        <v>0</v>
      </c>
      <c r="L152" s="47">
        <f t="shared" si="218"/>
        <v>0</v>
      </c>
      <c r="M152" s="47">
        <f t="shared" si="218"/>
        <v>0</v>
      </c>
      <c r="N152" s="47">
        <f t="shared" si="218"/>
        <v>0</v>
      </c>
    </row>
    <row r="153" spans="1:14" x14ac:dyDescent="0.3">
      <c r="A153" s="44" t="s">
        <v>137</v>
      </c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9">+J153</f>
        <v>0</v>
      </c>
      <c r="L153" s="49">
        <f t="shared" si="219"/>
        <v>0</v>
      </c>
      <c r="M153" s="49">
        <f t="shared" si="219"/>
        <v>0</v>
      </c>
      <c r="N153" s="49">
        <f t="shared" si="219"/>
        <v>0</v>
      </c>
    </row>
    <row r="154" spans="1:14" x14ac:dyDescent="0.3">
      <c r="A154" s="44" t="s">
        <v>138</v>
      </c>
      <c r="B154" s="47" t="str">
        <f t="shared" ref="B154:H154" si="220">+IFERROR(B152-B153,"nm")</f>
        <v>nm</v>
      </c>
      <c r="C154" s="47" t="str">
        <f t="shared" si="220"/>
        <v>nm</v>
      </c>
      <c r="D154" s="47" t="str">
        <f t="shared" si="220"/>
        <v>nm</v>
      </c>
      <c r="E154" s="47" t="str">
        <f t="shared" si="220"/>
        <v>nm</v>
      </c>
      <c r="F154" s="47" t="str">
        <f t="shared" si="220"/>
        <v>nm</v>
      </c>
      <c r="G154" s="47" t="str">
        <f t="shared" si="220"/>
        <v>nm</v>
      </c>
      <c r="H154" s="47" t="str">
        <f t="shared" si="220"/>
        <v>nm</v>
      </c>
      <c r="I154" s="47" t="str">
        <f>+IFERROR(I152-I153,"nm")</f>
        <v>nm</v>
      </c>
      <c r="J154" s="49">
        <v>0</v>
      </c>
      <c r="K154" s="49">
        <f t="shared" si="219"/>
        <v>0</v>
      </c>
      <c r="L154" s="49">
        <f t="shared" si="219"/>
        <v>0</v>
      </c>
      <c r="M154" s="49">
        <f t="shared" si="219"/>
        <v>0</v>
      </c>
      <c r="N154" s="49">
        <f t="shared" si="219"/>
        <v>0</v>
      </c>
    </row>
    <row r="155" spans="1:14" x14ac:dyDescent="0.3">
      <c r="A155" s="45" t="s">
        <v>115</v>
      </c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1">+J155*(1+K156)</f>
        <v>0</v>
      </c>
      <c r="L155" s="3">
        <f t="shared" si="221"/>
        <v>0</v>
      </c>
      <c r="M155" s="3">
        <f t="shared" si="221"/>
        <v>0</v>
      </c>
      <c r="N155" s="3">
        <f t="shared" si="221"/>
        <v>0</v>
      </c>
    </row>
    <row r="156" spans="1:14" x14ac:dyDescent="0.3">
      <c r="A156" s="44" t="s">
        <v>129</v>
      </c>
      <c r="B156" s="47" t="str">
        <f t="shared" ref="B156:H156" si="222">+IFERROR(B155/A155-1,"nm")</f>
        <v>nm</v>
      </c>
      <c r="C156" s="47" t="str">
        <f t="shared" si="222"/>
        <v>nm</v>
      </c>
      <c r="D156" s="47" t="str">
        <f t="shared" si="222"/>
        <v>nm</v>
      </c>
      <c r="E156" s="47" t="str">
        <f t="shared" si="222"/>
        <v>nm</v>
      </c>
      <c r="F156" s="47" t="str">
        <f t="shared" si="222"/>
        <v>nm</v>
      </c>
      <c r="G156" s="47" t="str">
        <f t="shared" si="222"/>
        <v>nm</v>
      </c>
      <c r="H156" s="47" t="str">
        <f t="shared" si="222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3">+K157+K158</f>
        <v>0</v>
      </c>
      <c r="L156" s="47">
        <f t="shared" si="223"/>
        <v>0</v>
      </c>
      <c r="M156" s="47">
        <f t="shared" si="223"/>
        <v>0</v>
      </c>
      <c r="N156" s="47">
        <f t="shared" si="223"/>
        <v>0</v>
      </c>
    </row>
    <row r="157" spans="1:14" x14ac:dyDescent="0.3">
      <c r="A157" s="44" t="s">
        <v>137</v>
      </c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4">+J157</f>
        <v>0</v>
      </c>
      <c r="L157" s="49">
        <f t="shared" si="224"/>
        <v>0</v>
      </c>
      <c r="M157" s="49">
        <f t="shared" si="224"/>
        <v>0</v>
      </c>
      <c r="N157" s="49">
        <f t="shared" si="224"/>
        <v>0</v>
      </c>
    </row>
    <row r="158" spans="1:14" x14ac:dyDescent="0.3">
      <c r="A158" s="44" t="s">
        <v>138</v>
      </c>
      <c r="B158" s="47" t="str">
        <f t="shared" ref="B158:H158" si="225">+IFERROR(B156-B157,"nm")</f>
        <v>nm</v>
      </c>
      <c r="C158" s="47" t="str">
        <f t="shared" si="225"/>
        <v>nm</v>
      </c>
      <c r="D158" s="47" t="str">
        <f t="shared" si="225"/>
        <v>nm</v>
      </c>
      <c r="E158" s="47" t="str">
        <f t="shared" si="225"/>
        <v>nm</v>
      </c>
      <c r="F158" s="47" t="str">
        <f t="shared" si="225"/>
        <v>nm</v>
      </c>
      <c r="G158" s="47" t="str">
        <f t="shared" si="225"/>
        <v>nm</v>
      </c>
      <c r="H158" s="47" t="str">
        <f t="shared" si="225"/>
        <v>nm</v>
      </c>
      <c r="I158" s="47" t="str">
        <f>+IFERROR(I156-I157,"nm")</f>
        <v>nm</v>
      </c>
      <c r="J158" s="49">
        <v>0</v>
      </c>
      <c r="K158" s="49">
        <f t="shared" si="224"/>
        <v>0</v>
      </c>
      <c r="L158" s="49">
        <f t="shared" si="224"/>
        <v>0</v>
      </c>
      <c r="M158" s="49">
        <f t="shared" si="224"/>
        <v>0</v>
      </c>
      <c r="N158" s="49">
        <f t="shared" si="224"/>
        <v>0</v>
      </c>
    </row>
    <row r="159" spans="1:14" x14ac:dyDescent="0.3">
      <c r="A159" s="9" t="s">
        <v>130</v>
      </c>
      <c r="B159" s="48">
        <f t="shared" ref="B159:H159" si="226">+B166+B162</f>
        <v>-2057</v>
      </c>
      <c r="C159" s="48">
        <f t="shared" si="226"/>
        <v>-2366</v>
      </c>
      <c r="D159" s="48">
        <f t="shared" si="226"/>
        <v>-2444</v>
      </c>
      <c r="E159" s="48">
        <f t="shared" si="226"/>
        <v>-2441</v>
      </c>
      <c r="F159" s="48">
        <f t="shared" si="226"/>
        <v>-3067</v>
      </c>
      <c r="G159" s="48">
        <f t="shared" si="226"/>
        <v>-3254</v>
      </c>
      <c r="H159" s="48">
        <f t="shared" si="226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1:14" x14ac:dyDescent="0.3">
      <c r="A160" s="46" t="s">
        <v>129</v>
      </c>
      <c r="B160" s="47" t="str">
        <f t="shared" ref="B160:H160" si="227">+IFERROR(B159/A159-1,"nm")</f>
        <v>nm</v>
      </c>
      <c r="C160" s="47">
        <f t="shared" si="227"/>
        <v>0.15021876519202726</v>
      </c>
      <c r="D160" s="47">
        <f t="shared" si="227"/>
        <v>3.2967032967033072E-2</v>
      </c>
      <c r="E160" s="47">
        <f t="shared" si="227"/>
        <v>-1.2274959083469206E-3</v>
      </c>
      <c r="F160" s="47">
        <f t="shared" si="227"/>
        <v>0.25645227365833678</v>
      </c>
      <c r="G160" s="47">
        <f t="shared" si="227"/>
        <v>6.0971633518095869E-2</v>
      </c>
      <c r="H160" s="47">
        <f t="shared" si="227"/>
        <v>5.5316533497234088E-2</v>
      </c>
      <c r="I160" s="47">
        <f>+IFERROR(I159/H159-1,"nm")</f>
        <v>0.1770529994175889</v>
      </c>
      <c r="J160" s="47">
        <f t="shared" ref="J160:N160" si="228">+IFERROR(J159/I159-1,"nm")</f>
        <v>0</v>
      </c>
      <c r="K160" s="47">
        <f t="shared" si="228"/>
        <v>0</v>
      </c>
      <c r="L160" s="47">
        <f t="shared" si="228"/>
        <v>0</v>
      </c>
      <c r="M160" s="47">
        <f t="shared" si="228"/>
        <v>0</v>
      </c>
      <c r="N160" s="47">
        <f t="shared" si="228"/>
        <v>0</v>
      </c>
    </row>
    <row r="161" spans="1:14" x14ac:dyDescent="0.3">
      <c r="A161" s="46" t="s">
        <v>131</v>
      </c>
      <c r="B161" s="81">
        <f>+IFERROR(B159/B$145,"nm")</f>
        <v>-17.88695652173913</v>
      </c>
      <c r="C161" s="81">
        <f t="shared" ref="C161:I161" si="229">+IFERROR(C159/C$145,"nm")</f>
        <v>-32.410958904109592</v>
      </c>
      <c r="D161" s="81">
        <f t="shared" si="229"/>
        <v>-33.479452054794521</v>
      </c>
      <c r="E161" s="81">
        <f t="shared" si="229"/>
        <v>-27.738636363636363</v>
      </c>
      <c r="F161" s="81">
        <f t="shared" si="229"/>
        <v>-73.023809523809518</v>
      </c>
      <c r="G161" s="81">
        <f t="shared" si="229"/>
        <v>-108.46666666666667</v>
      </c>
      <c r="H161" s="81">
        <f t="shared" si="229"/>
        <v>-137.36000000000001</v>
      </c>
      <c r="I161" s="81">
        <f t="shared" si="229"/>
        <v>-39.627450980392155</v>
      </c>
      <c r="J161" s="49">
        <f>+I161</f>
        <v>-39.627450980392155</v>
      </c>
      <c r="K161" s="49">
        <f t="shared" ref="K161:N161" si="230">+J161</f>
        <v>-39.627450980392155</v>
      </c>
      <c r="L161" s="49">
        <f t="shared" si="230"/>
        <v>-39.627450980392155</v>
      </c>
      <c r="M161" s="49">
        <f t="shared" si="230"/>
        <v>-39.627450980392155</v>
      </c>
      <c r="N161" s="49">
        <f t="shared" si="230"/>
        <v>-39.627450980392155</v>
      </c>
    </row>
    <row r="162" spans="1:14" x14ac:dyDescent="0.3">
      <c r="A162" s="9" t="s">
        <v>132</v>
      </c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1">+K165*K172</f>
        <v>219.99999999999997</v>
      </c>
      <c r="L162" s="48">
        <f t="shared" si="231"/>
        <v>219.99999999999997</v>
      </c>
      <c r="M162" s="48">
        <f t="shared" si="231"/>
        <v>219.99999999999997</v>
      </c>
      <c r="N162" s="48">
        <f t="shared" si="231"/>
        <v>219.99999999999997</v>
      </c>
    </row>
    <row r="163" spans="1:14" x14ac:dyDescent="0.3">
      <c r="A163" s="46" t="s">
        <v>129</v>
      </c>
      <c r="B163" s="47" t="str">
        <f t="shared" ref="B163:H163" si="232">+IFERROR(B162/A162-1,"nm")</f>
        <v>nm</v>
      </c>
      <c r="C163" s="47">
        <f t="shared" si="232"/>
        <v>9.5238095238095344E-2</v>
      </c>
      <c r="D163" s="47">
        <f t="shared" si="232"/>
        <v>1.304347826086949E-2</v>
      </c>
      <c r="E163" s="47">
        <f t="shared" si="232"/>
        <v>-6.8669527896995763E-2</v>
      </c>
      <c r="F163" s="47">
        <f t="shared" si="232"/>
        <v>-0.10138248847926268</v>
      </c>
      <c r="G163" s="47">
        <f t="shared" si="232"/>
        <v>9.7435897435897534E-2</v>
      </c>
      <c r="H163" s="47">
        <f t="shared" si="232"/>
        <v>3.7383177570093462E-2</v>
      </c>
      <c r="I163" s="47">
        <f>+IFERROR(I162/H162-1,"nm")</f>
        <v>-9.009009009009028E-3</v>
      </c>
      <c r="J163" s="47">
        <f t="shared" ref="J163:N163" si="233">+IFERROR(J162/I162-1,"nm")</f>
        <v>-1.1102230246251565E-16</v>
      </c>
      <c r="K163" s="47">
        <f t="shared" si="233"/>
        <v>0</v>
      </c>
      <c r="L163" s="47">
        <f t="shared" si="233"/>
        <v>0</v>
      </c>
      <c r="M163" s="47">
        <f t="shared" si="233"/>
        <v>0</v>
      </c>
      <c r="N163" s="47">
        <f t="shared" si="233"/>
        <v>0</v>
      </c>
    </row>
    <row r="164" spans="1:14" x14ac:dyDescent="0.3">
      <c r="A164" s="46" t="s">
        <v>133</v>
      </c>
      <c r="B164" s="47">
        <f>+IFERROR(B162/B$145,"nm")</f>
        <v>1.826086956521739</v>
      </c>
      <c r="C164" s="47">
        <f t="shared" ref="C164:I164" si="234">+IFERROR(C162/C$145,"nm")</f>
        <v>3.1506849315068495</v>
      </c>
      <c r="D164" s="47">
        <f t="shared" si="234"/>
        <v>3.1917808219178081</v>
      </c>
      <c r="E164" s="47">
        <f t="shared" si="234"/>
        <v>2.4659090909090908</v>
      </c>
      <c r="F164" s="47">
        <f t="shared" si="234"/>
        <v>4.6428571428571432</v>
      </c>
      <c r="G164" s="47">
        <f t="shared" si="234"/>
        <v>7.1333333333333337</v>
      </c>
      <c r="H164" s="47">
        <f t="shared" si="234"/>
        <v>8.8800000000000008</v>
      </c>
      <c r="I164" s="47">
        <f t="shared" si="234"/>
        <v>2.1568627450980391</v>
      </c>
      <c r="J164" s="47">
        <f t="shared" ref="J164:N164" si="235">+IFERROR(J162/J$21,"nm")</f>
        <v>1.1987141066855554E-2</v>
      </c>
      <c r="K164" s="47">
        <f t="shared" si="235"/>
        <v>1.1987141066855554E-2</v>
      </c>
      <c r="L164" s="47">
        <f t="shared" si="235"/>
        <v>1.1987141066855554E-2</v>
      </c>
      <c r="M164" s="47">
        <f t="shared" si="235"/>
        <v>1.1987141066855554E-2</v>
      </c>
      <c r="N164" s="47">
        <f t="shared" si="235"/>
        <v>1.1987141066855554E-2</v>
      </c>
    </row>
    <row r="165" spans="1:14" x14ac:dyDescent="0.3">
      <c r="A165" s="46" t="s">
        <v>140</v>
      </c>
      <c r="B165" s="47">
        <f t="shared" ref="B165:H165" si="236">+IFERROR(B162/B172,"nm")</f>
        <v>0.43388429752066116</v>
      </c>
      <c r="C165" s="47">
        <f t="shared" si="236"/>
        <v>0.45009784735812131</v>
      </c>
      <c r="D165" s="47">
        <f t="shared" si="236"/>
        <v>0.43714821763602252</v>
      </c>
      <c r="E165" s="47">
        <f t="shared" si="236"/>
        <v>0.36348408710217756</v>
      </c>
      <c r="F165" s="47">
        <f t="shared" si="236"/>
        <v>0.2932330827067669</v>
      </c>
      <c r="G165" s="47">
        <f t="shared" si="236"/>
        <v>0.25783132530120484</v>
      </c>
      <c r="H165" s="47">
        <f t="shared" si="236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7">+J165</f>
        <v>0.27883396704689478</v>
      </c>
      <c r="L165" s="49">
        <f t="shared" si="237"/>
        <v>0.27883396704689478</v>
      </c>
      <c r="M165" s="49">
        <f t="shared" si="237"/>
        <v>0.27883396704689478</v>
      </c>
      <c r="N165" s="49">
        <f t="shared" si="237"/>
        <v>0.27883396704689478</v>
      </c>
    </row>
    <row r="166" spans="1:14" x14ac:dyDescent="0.3">
      <c r="A166" s="9" t="s">
        <v>134</v>
      </c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8">+K159-K162</f>
        <v>-4262</v>
      </c>
      <c r="L166" s="9">
        <f t="shared" si="238"/>
        <v>-4262</v>
      </c>
      <c r="M166" s="9">
        <f t="shared" si="238"/>
        <v>-4262</v>
      </c>
      <c r="N166" s="9">
        <f t="shared" si="238"/>
        <v>-4262</v>
      </c>
    </row>
    <row r="167" spans="1:14" x14ac:dyDescent="0.3">
      <c r="A167" s="46" t="s">
        <v>129</v>
      </c>
      <c r="B167" s="47" t="str">
        <f t="shared" ref="B167:H167" si="239">+IFERROR(B166/A166-1,"nm")</f>
        <v>nm</v>
      </c>
      <c r="C167" s="47">
        <f t="shared" si="239"/>
        <v>0.145125716806352</v>
      </c>
      <c r="D167" s="47">
        <f t="shared" si="239"/>
        <v>3.1201848998459125E-2</v>
      </c>
      <c r="E167" s="47">
        <f t="shared" si="239"/>
        <v>-7.097497198356395E-3</v>
      </c>
      <c r="F167" s="47">
        <f t="shared" si="239"/>
        <v>0.22723852520692245</v>
      </c>
      <c r="G167" s="47">
        <f t="shared" si="239"/>
        <v>6.3151440833844275E-2</v>
      </c>
      <c r="H167" s="47">
        <f t="shared" si="239"/>
        <v>5.4209919261822392E-2</v>
      </c>
      <c r="I167" s="47">
        <f>+IFERROR(I166/H166-1,"nm")</f>
        <v>0.16575492341356668</v>
      </c>
      <c r="J167" s="47">
        <f t="shared" ref="J167:N167" si="240">+IFERROR(J166/I166-1,"nm")</f>
        <v>0</v>
      </c>
      <c r="K167" s="47">
        <f t="shared" si="240"/>
        <v>0</v>
      </c>
      <c r="L167" s="47">
        <f t="shared" si="240"/>
        <v>0</v>
      </c>
      <c r="M167" s="47">
        <f t="shared" si="240"/>
        <v>0</v>
      </c>
      <c r="N167" s="47">
        <f t="shared" si="240"/>
        <v>0</v>
      </c>
    </row>
    <row r="168" spans="1:14" x14ac:dyDescent="0.3">
      <c r="A168" s="46" t="s">
        <v>131</v>
      </c>
      <c r="B168" s="47">
        <f>+IFERROR(B166/B$145,"nm")</f>
        <v>-19.713043478260868</v>
      </c>
      <c r="C168" s="47">
        <f t="shared" ref="C168:I168" si="241">+IFERROR(C166/C$145,"nm")</f>
        <v>-35.561643835616437</v>
      </c>
      <c r="D168" s="47">
        <f t="shared" si="241"/>
        <v>-36.671232876712331</v>
      </c>
      <c r="E168" s="47">
        <f t="shared" si="241"/>
        <v>-30.204545454545453</v>
      </c>
      <c r="F168" s="47">
        <f t="shared" si="241"/>
        <v>-77.666666666666671</v>
      </c>
      <c r="G168" s="47">
        <f t="shared" si="241"/>
        <v>-115.6</v>
      </c>
      <c r="H168" s="47">
        <f t="shared" si="241"/>
        <v>-146.24</v>
      </c>
      <c r="I168" s="47">
        <f t="shared" si="241"/>
        <v>-41.784313725490193</v>
      </c>
      <c r="J168" s="47">
        <f t="shared" ref="J168:N168" si="242">+IFERROR(J166/J$21,"nm")</f>
        <v>-0.2322236146679017</v>
      </c>
      <c r="K168" s="47">
        <f t="shared" si="242"/>
        <v>-0.2322236146679017</v>
      </c>
      <c r="L168" s="47">
        <f t="shared" si="242"/>
        <v>-0.2322236146679017</v>
      </c>
      <c r="M168" s="47">
        <f t="shared" si="242"/>
        <v>-0.2322236146679017</v>
      </c>
      <c r="N168" s="47">
        <f t="shared" si="242"/>
        <v>-0.2322236146679017</v>
      </c>
    </row>
    <row r="169" spans="1:14" x14ac:dyDescent="0.3">
      <c r="A169" s="9" t="s">
        <v>135</v>
      </c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1:14" x14ac:dyDescent="0.3">
      <c r="A170" s="46" t="s">
        <v>129</v>
      </c>
      <c r="B170" s="47" t="str">
        <f t="shared" ref="B170:H170" si="243">+IFERROR(B169/A169-1,"nm")</f>
        <v>nm</v>
      </c>
      <c r="C170" s="47">
        <f t="shared" si="243"/>
        <v>0.14666666666666672</v>
      </c>
      <c r="D170" s="47">
        <f t="shared" si="243"/>
        <v>7.7519379844961156E-2</v>
      </c>
      <c r="E170" s="47">
        <f t="shared" si="243"/>
        <v>2.877697841726623E-2</v>
      </c>
      <c r="F170" s="47">
        <f t="shared" si="243"/>
        <v>-2.7972027972028024E-2</v>
      </c>
      <c r="G170" s="47">
        <f t="shared" si="243"/>
        <v>0.57553956834532372</v>
      </c>
      <c r="H170" s="47">
        <f t="shared" si="243"/>
        <v>-0.36529680365296802</v>
      </c>
      <c r="I170" s="47">
        <f>+IFERROR(I169/H169-1,"nm")</f>
        <v>-0.20143884892086328</v>
      </c>
      <c r="J170" s="47">
        <f t="shared" ref="J170:N170" si="244">+IFERROR(J169/I169-1,"nm")</f>
        <v>-1.1102230246251565E-16</v>
      </c>
      <c r="K170" s="47">
        <f t="shared" si="244"/>
        <v>0</v>
      </c>
      <c r="L170" s="47">
        <f t="shared" si="244"/>
        <v>0</v>
      </c>
      <c r="M170" s="47">
        <f t="shared" si="244"/>
        <v>0</v>
      </c>
      <c r="N170" s="47">
        <f t="shared" si="244"/>
        <v>0</v>
      </c>
    </row>
    <row r="171" spans="1:14" x14ac:dyDescent="0.3">
      <c r="A171" s="46" t="s">
        <v>133</v>
      </c>
      <c r="B171" s="47">
        <f>+IFERROR(B169/B$145,"nm")</f>
        <v>1.9565217391304348</v>
      </c>
      <c r="C171" s="47">
        <f t="shared" ref="C171:I171" si="245">+IFERROR(C169/C$145,"nm")</f>
        <v>3.5342465753424657</v>
      </c>
      <c r="D171" s="47">
        <f t="shared" si="245"/>
        <v>3.8082191780821919</v>
      </c>
      <c r="E171" s="47">
        <f t="shared" si="245"/>
        <v>3.25</v>
      </c>
      <c r="F171" s="47">
        <f t="shared" si="245"/>
        <v>6.6190476190476186</v>
      </c>
      <c r="G171" s="47">
        <f t="shared" si="245"/>
        <v>14.6</v>
      </c>
      <c r="H171" s="47">
        <f t="shared" si="245"/>
        <v>11.12</v>
      </c>
      <c r="I171" s="47">
        <f t="shared" si="245"/>
        <v>2.1764705882352939</v>
      </c>
      <c r="J171" s="49">
        <f>+I171</f>
        <v>2.1764705882352939</v>
      </c>
      <c r="K171" s="49">
        <f t="shared" ref="K171:N171" si="246">+J171</f>
        <v>2.1764705882352939</v>
      </c>
      <c r="L171" s="49">
        <f t="shared" si="246"/>
        <v>2.1764705882352939</v>
      </c>
      <c r="M171" s="49">
        <f t="shared" si="246"/>
        <v>2.1764705882352939</v>
      </c>
      <c r="N171" s="49">
        <f t="shared" si="246"/>
        <v>2.1764705882352939</v>
      </c>
    </row>
    <row r="172" spans="1:14" x14ac:dyDescent="0.3">
      <c r="A172" s="9" t="s">
        <v>141</v>
      </c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1:14" x14ac:dyDescent="0.3">
      <c r="A173" s="46" t="s">
        <v>129</v>
      </c>
      <c r="B173" s="47" t="str">
        <f t="shared" ref="B173:H173" si="247">+IFERROR(B172/A172-1,"nm")</f>
        <v>nm</v>
      </c>
      <c r="C173" s="47">
        <f t="shared" si="247"/>
        <v>5.5785123966942241E-2</v>
      </c>
      <c r="D173" s="47">
        <f t="shared" si="247"/>
        <v>4.3052837573385627E-2</v>
      </c>
      <c r="E173" s="47">
        <f t="shared" si="247"/>
        <v>0.12007504690431525</v>
      </c>
      <c r="F173" s="47">
        <f t="shared" si="247"/>
        <v>0.11390284757118918</v>
      </c>
      <c r="G173" s="47">
        <f t="shared" si="247"/>
        <v>0.24812030075187974</v>
      </c>
      <c r="H173" s="47">
        <f t="shared" si="247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8">+K174+K175</f>
        <v>7.7352941176470589</v>
      </c>
      <c r="L173" s="47">
        <f t="shared" si="248"/>
        <v>7.7352941176470589</v>
      </c>
      <c r="M173" s="47">
        <f t="shared" si="248"/>
        <v>7.7352941176470589</v>
      </c>
      <c r="N173" s="47">
        <f t="shared" si="248"/>
        <v>7.7352941176470589</v>
      </c>
    </row>
    <row r="174" spans="1:14" x14ac:dyDescent="0.3">
      <c r="A174" s="46" t="s">
        <v>133</v>
      </c>
      <c r="B174" s="47">
        <f>+IFERROR(B172/B$145,"nm")</f>
        <v>4.2086956521739127</v>
      </c>
      <c r="C174" s="47">
        <f t="shared" ref="C174:I174" si="249">+IFERROR(C172/C$145,"nm")</f>
        <v>7</v>
      </c>
      <c r="D174" s="47">
        <f t="shared" si="249"/>
        <v>7.3013698630136989</v>
      </c>
      <c r="E174" s="47">
        <f t="shared" si="249"/>
        <v>6.7840909090909092</v>
      </c>
      <c r="F174" s="47">
        <f t="shared" si="249"/>
        <v>15.833333333333334</v>
      </c>
      <c r="G174" s="47">
        <f t="shared" si="249"/>
        <v>27.666666666666668</v>
      </c>
      <c r="H174" s="47">
        <f t="shared" si="249"/>
        <v>31.2</v>
      </c>
      <c r="I174" s="47">
        <f t="shared" si="249"/>
        <v>7.7352941176470589</v>
      </c>
      <c r="J174" s="49">
        <f>+I174</f>
        <v>7.7352941176470589</v>
      </c>
      <c r="K174" s="49">
        <f t="shared" ref="K174:N174" si="250">+J174</f>
        <v>7.7352941176470589</v>
      </c>
      <c r="L174" s="49">
        <f t="shared" si="250"/>
        <v>7.7352941176470589</v>
      </c>
      <c r="M174" s="49">
        <f t="shared" si="250"/>
        <v>7.7352941176470589</v>
      </c>
      <c r="N174" s="49">
        <f t="shared" si="250"/>
        <v>7.7352941176470589</v>
      </c>
    </row>
    <row r="175" spans="1:14" x14ac:dyDescent="0.3">
      <c r="A175" s="43" t="str">
        <f>+[1]Historicals!A125</f>
        <v>Converse</v>
      </c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1:14" x14ac:dyDescent="0.3">
      <c r="A176" s="9" t="s">
        <v>136</v>
      </c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1">+SUM(K178+K182+K186+K190)</f>
        <v>2346</v>
      </c>
      <c r="L176" s="9">
        <f t="shared" si="251"/>
        <v>2346</v>
      </c>
      <c r="M176" s="9">
        <f t="shared" si="251"/>
        <v>2346</v>
      </c>
      <c r="N176" s="9">
        <f t="shared" si="251"/>
        <v>2346</v>
      </c>
    </row>
    <row r="177" spans="1:14" x14ac:dyDescent="0.3">
      <c r="A177" s="44" t="s">
        <v>129</v>
      </c>
      <c r="B177" s="47" t="str">
        <f t="shared" ref="B177:H177" si="252">+IFERROR(B176/A176-1,"nm")</f>
        <v>nm</v>
      </c>
      <c r="C177" s="47">
        <f t="shared" si="252"/>
        <v>-1.3622603430877955E-2</v>
      </c>
      <c r="D177" s="47">
        <f t="shared" si="252"/>
        <v>4.4501278772378416E-2</v>
      </c>
      <c r="E177" s="47">
        <f t="shared" si="252"/>
        <v>-7.6395690499510338E-2</v>
      </c>
      <c r="F177" s="47">
        <f t="shared" si="252"/>
        <v>1.0604453870625585E-2</v>
      </c>
      <c r="G177" s="47">
        <f t="shared" si="252"/>
        <v>-3.147953830010497E-2</v>
      </c>
      <c r="H177" s="47">
        <f t="shared" si="252"/>
        <v>0.19447453954496208</v>
      </c>
      <c r="I177" s="47">
        <f>+IFERROR(I176/H176-1,"nm")</f>
        <v>6.3945578231292544E-2</v>
      </c>
      <c r="J177" s="47">
        <f t="shared" ref="J177:N177" si="253">+IFERROR(J176/I176-1,"nm")</f>
        <v>0</v>
      </c>
      <c r="K177" s="47">
        <f t="shared" si="253"/>
        <v>0</v>
      </c>
      <c r="L177" s="47">
        <f t="shared" si="253"/>
        <v>0</v>
      </c>
      <c r="M177" s="47">
        <f t="shared" si="253"/>
        <v>0</v>
      </c>
      <c r="N177" s="47">
        <f t="shared" si="253"/>
        <v>0</v>
      </c>
    </row>
    <row r="178" spans="1:14" x14ac:dyDescent="0.3">
      <c r="A178" s="45" t="s">
        <v>113</v>
      </c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4">+J178*(1+K179)</f>
        <v>2094</v>
      </c>
      <c r="L178" s="3">
        <f t="shared" si="254"/>
        <v>2094</v>
      </c>
      <c r="M178" s="3">
        <f t="shared" si="254"/>
        <v>2094</v>
      </c>
      <c r="N178" s="3">
        <f t="shared" si="254"/>
        <v>2094</v>
      </c>
    </row>
    <row r="179" spans="1:14" x14ac:dyDescent="0.3">
      <c r="A179" s="44" t="s">
        <v>129</v>
      </c>
      <c r="B179" s="47" t="str">
        <f t="shared" ref="B179:H179" si="255">+IFERROR(B178/A178-1,"nm")</f>
        <v>nm</v>
      </c>
      <c r="C179" s="47">
        <f t="shared" si="255"/>
        <v>-1.3622603430877955E-2</v>
      </c>
      <c r="D179" s="47">
        <f t="shared" si="255"/>
        <v>4.4501278772378416E-2</v>
      </c>
      <c r="E179" s="47">
        <f t="shared" si="255"/>
        <v>-0.21106758080313415</v>
      </c>
      <c r="F179" s="47">
        <f t="shared" si="255"/>
        <v>2.9174425822470429E-2</v>
      </c>
      <c r="G179" s="47">
        <f t="shared" si="255"/>
        <v>-9.6501809408926498E-3</v>
      </c>
      <c r="H179" s="47">
        <f t="shared" si="255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6">+K180+K181</f>
        <v>0</v>
      </c>
      <c r="L179" s="47">
        <f t="shared" si="256"/>
        <v>0</v>
      </c>
      <c r="M179" s="47">
        <f t="shared" si="256"/>
        <v>0</v>
      </c>
      <c r="N179" s="47">
        <f t="shared" si="256"/>
        <v>0</v>
      </c>
    </row>
    <row r="180" spans="1:14" x14ac:dyDescent="0.3">
      <c r="A180" s="44" t="s">
        <v>137</v>
      </c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7">+J180</f>
        <v>0</v>
      </c>
      <c r="L180" s="49">
        <f t="shared" si="257"/>
        <v>0</v>
      </c>
      <c r="M180" s="49">
        <f t="shared" si="257"/>
        <v>0</v>
      </c>
      <c r="N180" s="49">
        <f t="shared" si="257"/>
        <v>0</v>
      </c>
    </row>
    <row r="181" spans="1:14" x14ac:dyDescent="0.3">
      <c r="A181" s="44" t="s">
        <v>138</v>
      </c>
      <c r="B181" s="47" t="str">
        <f t="shared" ref="B181:H181" si="258">+IFERROR(B179-B180,"nm")</f>
        <v>nm</v>
      </c>
      <c r="C181" s="47">
        <f t="shared" si="258"/>
        <v>-1.3622603430877955E-2</v>
      </c>
      <c r="D181" s="47">
        <f t="shared" si="258"/>
        <v>4.4501278772378416E-2</v>
      </c>
      <c r="E181" s="47">
        <f t="shared" si="258"/>
        <v>-0.21106758080313415</v>
      </c>
      <c r="F181" s="47">
        <f t="shared" si="258"/>
        <v>-2.0825574177529574E-2</v>
      </c>
      <c r="G181" s="47">
        <f t="shared" si="258"/>
        <v>-1.9650180940892652E-2</v>
      </c>
      <c r="H181" s="47">
        <f t="shared" si="258"/>
        <v>3.9500609013398386E-2</v>
      </c>
      <c r="I181" s="47">
        <f>+IFERROR(I179-I180,"nm")</f>
        <v>-5.6193353474320307E-3</v>
      </c>
      <c r="J181" s="49">
        <v>0</v>
      </c>
      <c r="K181" s="49">
        <f t="shared" si="257"/>
        <v>0</v>
      </c>
      <c r="L181" s="49">
        <f t="shared" si="257"/>
        <v>0</v>
      </c>
      <c r="M181" s="49">
        <f t="shared" si="257"/>
        <v>0</v>
      </c>
      <c r="N181" s="49">
        <f t="shared" si="257"/>
        <v>0</v>
      </c>
    </row>
    <row r="182" spans="1:14" x14ac:dyDescent="0.3">
      <c r="A182" s="45" t="s">
        <v>114</v>
      </c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9">+J182*(1+K183)</f>
        <v>103</v>
      </c>
      <c r="L182" s="3">
        <f t="shared" si="259"/>
        <v>103</v>
      </c>
      <c r="M182" s="3">
        <f t="shared" si="259"/>
        <v>103</v>
      </c>
      <c r="N182" s="3">
        <f t="shared" si="259"/>
        <v>103</v>
      </c>
    </row>
    <row r="183" spans="1:14" x14ac:dyDescent="0.3">
      <c r="A183" s="44" t="s">
        <v>129</v>
      </c>
      <c r="B183" s="47" t="str">
        <f t="shared" ref="B183:H183" si="260">+IFERROR(B182/A182-1,"nm")</f>
        <v>nm</v>
      </c>
      <c r="C183" s="47" t="str">
        <f t="shared" si="260"/>
        <v>nm</v>
      </c>
      <c r="D183" s="47" t="str">
        <f t="shared" si="260"/>
        <v>nm</v>
      </c>
      <c r="E183" s="47" t="str">
        <f t="shared" si="260"/>
        <v>nm</v>
      </c>
      <c r="F183" s="47">
        <f t="shared" si="260"/>
        <v>-0.18055555555555558</v>
      </c>
      <c r="G183" s="47">
        <f t="shared" si="260"/>
        <v>-0.24576271186440679</v>
      </c>
      <c r="H183" s="47">
        <f t="shared" si="260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1">+K184+K185</f>
        <v>0</v>
      </c>
      <c r="L183" s="47">
        <f t="shared" si="261"/>
        <v>0</v>
      </c>
      <c r="M183" s="47">
        <f t="shared" si="261"/>
        <v>0</v>
      </c>
      <c r="N183" s="47">
        <f t="shared" si="261"/>
        <v>0</v>
      </c>
    </row>
    <row r="184" spans="1:14" x14ac:dyDescent="0.3">
      <c r="A184" s="44" t="s">
        <v>137</v>
      </c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2">+J184</f>
        <v>0</v>
      </c>
      <c r="L184" s="49">
        <f t="shared" si="262"/>
        <v>0</v>
      </c>
      <c r="M184" s="49">
        <f t="shared" si="262"/>
        <v>0</v>
      </c>
      <c r="N184" s="49">
        <f t="shared" si="262"/>
        <v>0</v>
      </c>
    </row>
    <row r="185" spans="1:14" x14ac:dyDescent="0.3">
      <c r="A185" s="44" t="s">
        <v>138</v>
      </c>
      <c r="B185" s="47" t="str">
        <f t="shared" ref="B185:H185" si="263">+IFERROR(B183-B184,"nm")</f>
        <v>nm</v>
      </c>
      <c r="C185" s="47" t="str">
        <f t="shared" si="263"/>
        <v>nm</v>
      </c>
      <c r="D185" s="47" t="str">
        <f t="shared" si="263"/>
        <v>nm</v>
      </c>
      <c r="E185" s="47" t="str">
        <f t="shared" si="263"/>
        <v>nm</v>
      </c>
      <c r="F185" s="47">
        <f t="shared" si="263"/>
        <v>-1.0555555555555568E-2</v>
      </c>
      <c r="G185" s="47">
        <f t="shared" si="263"/>
        <v>-2.576271186440679E-2</v>
      </c>
      <c r="H185" s="47">
        <f t="shared" si="263"/>
        <v>3.8539325842696592E-2</v>
      </c>
      <c r="I185" s="47">
        <f>+IFERROR(I183-I184,"nm")</f>
        <v>2.0384615384615418E-2</v>
      </c>
      <c r="J185" s="49">
        <v>0</v>
      </c>
      <c r="K185" s="49">
        <f t="shared" si="262"/>
        <v>0</v>
      </c>
      <c r="L185" s="49">
        <f t="shared" si="262"/>
        <v>0</v>
      </c>
      <c r="M185" s="49">
        <f t="shared" si="262"/>
        <v>0</v>
      </c>
      <c r="N185" s="49">
        <f t="shared" si="262"/>
        <v>0</v>
      </c>
    </row>
    <row r="186" spans="1:14" x14ac:dyDescent="0.3">
      <c r="A186" s="45" t="s">
        <v>115</v>
      </c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4">+J186*(1+K187)</f>
        <v>26</v>
      </c>
      <c r="L186" s="3">
        <f t="shared" si="264"/>
        <v>26</v>
      </c>
      <c r="M186" s="3">
        <f t="shared" si="264"/>
        <v>26</v>
      </c>
      <c r="N186" s="3">
        <f t="shared" si="264"/>
        <v>26</v>
      </c>
    </row>
    <row r="187" spans="1:14" x14ac:dyDescent="0.3">
      <c r="A187" s="44" t="s">
        <v>129</v>
      </c>
      <c r="B187" s="47" t="str">
        <f t="shared" ref="B187:H187" si="265">+IFERROR(B186/A186-1,"nm")</f>
        <v>nm</v>
      </c>
      <c r="C187" s="47" t="str">
        <f t="shared" si="265"/>
        <v>nm</v>
      </c>
      <c r="D187" s="47" t="str">
        <f t="shared" si="265"/>
        <v>nm</v>
      </c>
      <c r="E187" s="47" t="str">
        <f t="shared" si="265"/>
        <v>nm</v>
      </c>
      <c r="F187" s="47">
        <f t="shared" si="265"/>
        <v>-0.1428571428571429</v>
      </c>
      <c r="G187" s="47">
        <f t="shared" si="265"/>
        <v>4.1666666666666741E-2</v>
      </c>
      <c r="H187" s="47">
        <f t="shared" si="265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1:14" x14ac:dyDescent="0.3">
      <c r="A188" s="44" t="s">
        <v>137</v>
      </c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6">+J188</f>
        <v>0</v>
      </c>
      <c r="L188" s="49">
        <f t="shared" si="266"/>
        <v>0</v>
      </c>
      <c r="M188" s="49">
        <f t="shared" si="266"/>
        <v>0</v>
      </c>
      <c r="N188" s="49">
        <f t="shared" si="266"/>
        <v>0</v>
      </c>
    </row>
    <row r="189" spans="1:14" x14ac:dyDescent="0.3">
      <c r="A189" s="44" t="s">
        <v>138</v>
      </c>
      <c r="B189" s="47" t="str">
        <f t="shared" ref="B189:H189" si="267">+IFERROR(B187-B188,"nm")</f>
        <v>nm</v>
      </c>
      <c r="C189" s="47" t="str">
        <f t="shared" si="267"/>
        <v>nm</v>
      </c>
      <c r="D189" s="47" t="str">
        <f t="shared" si="267"/>
        <v>nm</v>
      </c>
      <c r="E189" s="47" t="str">
        <f t="shared" si="267"/>
        <v>nm</v>
      </c>
      <c r="F189" s="47">
        <f t="shared" si="267"/>
        <v>-1.28571428571429E-2</v>
      </c>
      <c r="G189" s="47">
        <f t="shared" si="267"/>
        <v>-3.8333333333333261E-2</v>
      </c>
      <c r="H189" s="47">
        <f t="shared" si="267"/>
        <v>1.9999999999999907E-2</v>
      </c>
      <c r="I189" s="47">
        <f>+IFERROR(I187-I188,"nm")</f>
        <v>5.6551724137931053E-2</v>
      </c>
      <c r="J189" s="49">
        <v>0</v>
      </c>
      <c r="K189" s="49">
        <f t="shared" si="266"/>
        <v>0</v>
      </c>
      <c r="L189" s="49">
        <f t="shared" si="266"/>
        <v>0</v>
      </c>
      <c r="M189" s="49">
        <f t="shared" si="266"/>
        <v>0</v>
      </c>
      <c r="N189" s="49">
        <f t="shared" si="266"/>
        <v>0</v>
      </c>
    </row>
    <row r="190" spans="1:14" x14ac:dyDescent="0.3">
      <c r="A190" s="45" t="s">
        <v>121</v>
      </c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8">+J190*(1+K191)</f>
        <v>123</v>
      </c>
      <c r="L190" s="3">
        <f t="shared" si="268"/>
        <v>123</v>
      </c>
      <c r="M190" s="3">
        <f t="shared" si="268"/>
        <v>123</v>
      </c>
      <c r="N190" s="3">
        <f t="shared" si="268"/>
        <v>123</v>
      </c>
    </row>
    <row r="191" spans="1:14" x14ac:dyDescent="0.3">
      <c r="A191" s="44" t="s">
        <v>129</v>
      </c>
      <c r="B191" s="47" t="str">
        <f t="shared" ref="B191:H191" si="269">+IFERROR(B190/A190-1,"nm")</f>
        <v>nm</v>
      </c>
      <c r="C191" s="47" t="str">
        <f t="shared" si="269"/>
        <v>nm</v>
      </c>
      <c r="D191" s="47" t="str">
        <f t="shared" si="269"/>
        <v>nm</v>
      </c>
      <c r="E191" s="47" t="str">
        <f t="shared" si="269"/>
        <v>nm</v>
      </c>
      <c r="F191" s="47">
        <f t="shared" si="269"/>
        <v>2.9126213592232997E-2</v>
      </c>
      <c r="G191" s="47">
        <f t="shared" si="269"/>
        <v>-0.15094339622641506</v>
      </c>
      <c r="H191" s="47">
        <f t="shared" si="269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1:14" x14ac:dyDescent="0.3">
      <c r="A192" s="44" t="s">
        <v>137</v>
      </c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70">+J192</f>
        <v>0</v>
      </c>
      <c r="L192" s="49">
        <f t="shared" si="270"/>
        <v>0</v>
      </c>
      <c r="M192" s="49">
        <f t="shared" si="270"/>
        <v>0</v>
      </c>
      <c r="N192" s="49">
        <f t="shared" si="270"/>
        <v>0</v>
      </c>
    </row>
    <row r="193" spans="1:14" x14ac:dyDescent="0.3">
      <c r="A193" s="44" t="s">
        <v>138</v>
      </c>
      <c r="B193" s="47" t="str">
        <f t="shared" ref="B193:H193" si="271">+IFERROR(B191-B192,"nm")</f>
        <v>nm</v>
      </c>
      <c r="C193" s="47" t="str">
        <f t="shared" si="271"/>
        <v>nm</v>
      </c>
      <c r="D193" s="47" t="str">
        <f t="shared" si="271"/>
        <v>nm</v>
      </c>
      <c r="E193" s="47" t="str">
        <f t="shared" si="271"/>
        <v>nm</v>
      </c>
      <c r="F193" s="47">
        <f t="shared" si="271"/>
        <v>-1.0873786407767004E-2</v>
      </c>
      <c r="G193" s="47">
        <f t="shared" si="271"/>
        <v>-1.0943396226415048E-2</v>
      </c>
      <c r="H193" s="47">
        <f t="shared" si="271"/>
        <v>-3.4444444444444396E-2</v>
      </c>
      <c r="I193" s="47">
        <f>+IFERROR(I191-I192,"nm")</f>
        <v>1.0232558139534997E-2</v>
      </c>
      <c r="J193" s="49">
        <v>0</v>
      </c>
      <c r="K193" s="49">
        <f t="shared" si="270"/>
        <v>0</v>
      </c>
      <c r="L193" s="49">
        <f t="shared" si="270"/>
        <v>0</v>
      </c>
      <c r="M193" s="49">
        <f t="shared" si="270"/>
        <v>0</v>
      </c>
      <c r="N193" s="49">
        <f t="shared" si="270"/>
        <v>0</v>
      </c>
    </row>
    <row r="194" spans="1:14" x14ac:dyDescent="0.3">
      <c r="A194" s="9" t="s">
        <v>130</v>
      </c>
      <c r="B194" s="48">
        <f t="shared" ref="B194:H194" si="272">+B201+B197</f>
        <v>535</v>
      </c>
      <c r="C194" s="48">
        <f t="shared" si="272"/>
        <v>514</v>
      </c>
      <c r="D194" s="48">
        <f t="shared" si="272"/>
        <v>505</v>
      </c>
      <c r="E194" s="48">
        <f t="shared" si="272"/>
        <v>343</v>
      </c>
      <c r="F194" s="48">
        <f t="shared" si="272"/>
        <v>334</v>
      </c>
      <c r="G194" s="48">
        <f t="shared" si="272"/>
        <v>322</v>
      </c>
      <c r="H194" s="48">
        <f t="shared" si="272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1:14" x14ac:dyDescent="0.3">
      <c r="A195" s="46" t="s">
        <v>129</v>
      </c>
      <c r="B195" s="47" t="str">
        <f t="shared" ref="B195:H195" si="273">+IFERROR(B194/A194-1,"nm")</f>
        <v>nm</v>
      </c>
      <c r="C195" s="47">
        <f t="shared" si="273"/>
        <v>-3.9252336448598157E-2</v>
      </c>
      <c r="D195" s="47">
        <f t="shared" si="273"/>
        <v>-1.7509727626459193E-2</v>
      </c>
      <c r="E195" s="47">
        <f t="shared" si="273"/>
        <v>-0.32079207920792074</v>
      </c>
      <c r="F195" s="47">
        <f t="shared" si="273"/>
        <v>-2.6239067055393583E-2</v>
      </c>
      <c r="G195" s="47">
        <f t="shared" si="273"/>
        <v>-3.59281437125748E-2</v>
      </c>
      <c r="H195" s="47">
        <f t="shared" si="273"/>
        <v>0.76708074534161486</v>
      </c>
      <c r="I195" s="47">
        <f>+IFERROR(I194/H194-1,"nm")</f>
        <v>0.21441124780316345</v>
      </c>
      <c r="J195" s="47">
        <f t="shared" ref="J195:N195" si="274">+IFERROR(J194/I194-1,"nm")</f>
        <v>0</v>
      </c>
      <c r="K195" s="47">
        <f t="shared" si="274"/>
        <v>0</v>
      </c>
      <c r="L195" s="47">
        <f t="shared" si="274"/>
        <v>0</v>
      </c>
      <c r="M195" s="47">
        <f t="shared" si="274"/>
        <v>0</v>
      </c>
      <c r="N195" s="47">
        <f t="shared" si="274"/>
        <v>0</v>
      </c>
    </row>
    <row r="196" spans="1:14" x14ac:dyDescent="0.3">
      <c r="A196" s="46" t="s">
        <v>131</v>
      </c>
      <c r="B196" s="47">
        <f>+IFERROR(B194/B$176,"nm")</f>
        <v>0.26992936427850656</v>
      </c>
      <c r="C196" s="47">
        <f t="shared" ref="C196:I196" si="275">+IFERROR(C194/C$176,"nm")</f>
        <v>0.26291560102301792</v>
      </c>
      <c r="D196" s="47">
        <f t="shared" si="275"/>
        <v>0.24730656219392752</v>
      </c>
      <c r="E196" s="47">
        <f t="shared" si="275"/>
        <v>0.18186638388123011</v>
      </c>
      <c r="F196" s="47">
        <f t="shared" si="275"/>
        <v>0.17523609653725078</v>
      </c>
      <c r="G196" s="47">
        <f t="shared" si="275"/>
        <v>0.17443120260021669</v>
      </c>
      <c r="H196" s="47">
        <f t="shared" si="275"/>
        <v>0.25804988662131517</v>
      </c>
      <c r="I196" s="47">
        <f t="shared" si="275"/>
        <v>0.29454390451832907</v>
      </c>
      <c r="J196" s="49">
        <f>+I196</f>
        <v>0.29454390451832907</v>
      </c>
      <c r="K196" s="49">
        <f t="shared" ref="K196:N196" si="276">+J196</f>
        <v>0.29454390451832907</v>
      </c>
      <c r="L196" s="49">
        <f t="shared" si="276"/>
        <v>0.29454390451832907</v>
      </c>
      <c r="M196" s="49">
        <f t="shared" si="276"/>
        <v>0.29454390451832907</v>
      </c>
      <c r="N196" s="49">
        <f t="shared" si="276"/>
        <v>0.29454390451832907</v>
      </c>
    </row>
    <row r="197" spans="1:14" x14ac:dyDescent="0.3">
      <c r="A197" s="9" t="s">
        <v>132</v>
      </c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7">+K200*K207</f>
        <v>22</v>
      </c>
      <c r="L197" s="48">
        <f t="shared" si="277"/>
        <v>22</v>
      </c>
      <c r="M197" s="48">
        <f t="shared" si="277"/>
        <v>22</v>
      </c>
      <c r="N197" s="48">
        <f t="shared" si="277"/>
        <v>22</v>
      </c>
    </row>
    <row r="198" spans="1:14" x14ac:dyDescent="0.3">
      <c r="A198" s="46" t="s">
        <v>129</v>
      </c>
      <c r="B198" s="47" t="str">
        <f t="shared" ref="B198:H198" si="278">+IFERROR(B197/A197-1,"nm")</f>
        <v>nm</v>
      </c>
      <c r="C198" s="47">
        <f t="shared" si="278"/>
        <v>0.5</v>
      </c>
      <c r="D198" s="47">
        <f t="shared" si="278"/>
        <v>3.7037037037036979E-2</v>
      </c>
      <c r="E198" s="47">
        <f t="shared" si="278"/>
        <v>0.1785714285714286</v>
      </c>
      <c r="F198" s="47">
        <f t="shared" si="278"/>
        <v>-6.0606060606060552E-2</v>
      </c>
      <c r="G198" s="47">
        <f t="shared" si="278"/>
        <v>-0.19354838709677424</v>
      </c>
      <c r="H198" s="47">
        <f t="shared" si="278"/>
        <v>4.0000000000000036E-2</v>
      </c>
      <c r="I198" s="47">
        <f>+IFERROR(I197/H197-1,"nm")</f>
        <v>-0.15384615384615385</v>
      </c>
      <c r="J198" s="47">
        <f t="shared" ref="J198:N198" si="279">+IFERROR(J197/I197-1,"nm")</f>
        <v>0</v>
      </c>
      <c r="K198" s="47">
        <f t="shared" si="279"/>
        <v>0</v>
      </c>
      <c r="L198" s="47">
        <f t="shared" si="279"/>
        <v>0</v>
      </c>
      <c r="M198" s="47">
        <f t="shared" si="279"/>
        <v>0</v>
      </c>
      <c r="N198" s="47">
        <f t="shared" si="279"/>
        <v>0</v>
      </c>
    </row>
    <row r="199" spans="1:14" x14ac:dyDescent="0.3">
      <c r="A199" s="46" t="s">
        <v>133</v>
      </c>
      <c r="B199" s="47">
        <f>+IFERROR(B197/B$176,"nm")</f>
        <v>9.0817356205852677E-3</v>
      </c>
      <c r="C199" s="47">
        <f t="shared" ref="C199:I199" si="280">+IFERROR(C197/C$176,"nm")</f>
        <v>1.3810741687979539E-2</v>
      </c>
      <c r="D199" s="47">
        <f t="shared" si="280"/>
        <v>1.3712047012732615E-2</v>
      </c>
      <c r="E199" s="47">
        <f t="shared" si="280"/>
        <v>1.7497348886532343E-2</v>
      </c>
      <c r="F199" s="47">
        <f t="shared" si="280"/>
        <v>1.6264428121720881E-2</v>
      </c>
      <c r="G199" s="47">
        <f t="shared" si="280"/>
        <v>1.3542795232936078E-2</v>
      </c>
      <c r="H199" s="47">
        <f t="shared" si="280"/>
        <v>1.1791383219954649E-2</v>
      </c>
      <c r="I199" s="47">
        <f t="shared" si="280"/>
        <v>9.3776641091219103E-3</v>
      </c>
      <c r="J199" s="47">
        <f t="shared" ref="J199:N199" si="281">+IFERROR(J197/J$21,"nm")</f>
        <v>1.1987141066855556E-3</v>
      </c>
      <c r="K199" s="47">
        <f t="shared" si="281"/>
        <v>1.1987141066855556E-3</v>
      </c>
      <c r="L199" s="47">
        <f t="shared" si="281"/>
        <v>1.1987141066855556E-3</v>
      </c>
      <c r="M199" s="47">
        <f t="shared" si="281"/>
        <v>1.1987141066855556E-3</v>
      </c>
      <c r="N199" s="47">
        <f t="shared" si="281"/>
        <v>1.1987141066855556E-3</v>
      </c>
    </row>
    <row r="200" spans="1:14" x14ac:dyDescent="0.3">
      <c r="A200" s="46" t="s">
        <v>140</v>
      </c>
      <c r="B200" s="47">
        <f t="shared" ref="B200:H200" si="282">+IFERROR(B197/B207,"nm")</f>
        <v>0.14754098360655737</v>
      </c>
      <c r="C200" s="47">
        <f t="shared" si="282"/>
        <v>0.216</v>
      </c>
      <c r="D200" s="47">
        <f t="shared" si="282"/>
        <v>0.224</v>
      </c>
      <c r="E200" s="47">
        <f t="shared" si="282"/>
        <v>0.28695652173913044</v>
      </c>
      <c r="F200" s="47">
        <f t="shared" si="282"/>
        <v>0.31</v>
      </c>
      <c r="G200" s="47">
        <f t="shared" si="282"/>
        <v>0.3125</v>
      </c>
      <c r="H200" s="47">
        <f t="shared" si="282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3">+J200</f>
        <v>0.44897959183673469</v>
      </c>
      <c r="L200" s="49">
        <f t="shared" si="283"/>
        <v>0.44897959183673469</v>
      </c>
      <c r="M200" s="49">
        <f t="shared" si="283"/>
        <v>0.44897959183673469</v>
      </c>
      <c r="N200" s="49">
        <f t="shared" si="283"/>
        <v>0.44897959183673469</v>
      </c>
    </row>
    <row r="201" spans="1:14" x14ac:dyDescent="0.3">
      <c r="A201" s="9" t="s">
        <v>134</v>
      </c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4">+K194-K197</f>
        <v>669</v>
      </c>
      <c r="L201" s="9">
        <f t="shared" si="284"/>
        <v>669</v>
      </c>
      <c r="M201" s="9">
        <f t="shared" si="284"/>
        <v>669</v>
      </c>
      <c r="N201" s="9">
        <f t="shared" si="284"/>
        <v>669</v>
      </c>
    </row>
    <row r="202" spans="1:14" x14ac:dyDescent="0.3">
      <c r="A202" s="46" t="s">
        <v>129</v>
      </c>
      <c r="B202" s="47" t="str">
        <f t="shared" ref="B202:H202" si="285">+IFERROR(B201/A201-1,"nm")</f>
        <v>nm</v>
      </c>
      <c r="C202" s="47">
        <f t="shared" si="285"/>
        <v>-5.8027079303675011E-2</v>
      </c>
      <c r="D202" s="47">
        <f t="shared" si="285"/>
        <v>-2.0533880903490731E-2</v>
      </c>
      <c r="E202" s="47">
        <f t="shared" si="285"/>
        <v>-0.35010482180293501</v>
      </c>
      <c r="F202" s="47">
        <f t="shared" si="285"/>
        <v>-2.2580645161290325E-2</v>
      </c>
      <c r="G202" s="47">
        <f t="shared" si="285"/>
        <v>-1.980198019801982E-2</v>
      </c>
      <c r="H202" s="47">
        <f t="shared" si="285"/>
        <v>0.82828282828282829</v>
      </c>
      <c r="I202" s="47">
        <f>+IFERROR(I201/H201-1,"nm")</f>
        <v>0.2320441988950277</v>
      </c>
      <c r="J202" s="47">
        <f t="shared" ref="J202:N202" si="286">+IFERROR(J201/I201-1,"nm")</f>
        <v>0</v>
      </c>
      <c r="K202" s="47">
        <f t="shared" si="286"/>
        <v>0</v>
      </c>
      <c r="L202" s="47">
        <f t="shared" si="286"/>
        <v>0</v>
      </c>
      <c r="M202" s="47">
        <f t="shared" si="286"/>
        <v>0</v>
      </c>
      <c r="N202" s="47">
        <f t="shared" si="286"/>
        <v>0</v>
      </c>
    </row>
    <row r="203" spans="1:14" x14ac:dyDescent="0.3">
      <c r="A203" s="46" t="s">
        <v>131</v>
      </c>
      <c r="B203" s="47">
        <f>+IFERROR(B201/B$176,"nm")</f>
        <v>0.26084762865792127</v>
      </c>
      <c r="C203" s="47">
        <f t="shared" ref="C203:I203" si="287">+IFERROR(C201/C$176,"nm")</f>
        <v>0.24910485933503837</v>
      </c>
      <c r="D203" s="47">
        <f t="shared" si="287"/>
        <v>0.23359451518119489</v>
      </c>
      <c r="E203" s="47">
        <f t="shared" si="287"/>
        <v>0.16436903499469777</v>
      </c>
      <c r="F203" s="47">
        <f t="shared" si="287"/>
        <v>0.1589716684155299</v>
      </c>
      <c r="G203" s="47">
        <f t="shared" si="287"/>
        <v>0.16088840736728061</v>
      </c>
      <c r="H203" s="47">
        <f t="shared" si="287"/>
        <v>0.24625850340136055</v>
      </c>
      <c r="I203" s="47">
        <f t="shared" si="287"/>
        <v>0.28516624040920718</v>
      </c>
      <c r="J203" s="47">
        <f t="shared" ref="J203:N203" si="288">+IFERROR(J201/J$21,"nm")</f>
        <v>3.6451806244210759E-2</v>
      </c>
      <c r="K203" s="47">
        <f t="shared" si="288"/>
        <v>3.6451806244210759E-2</v>
      </c>
      <c r="L203" s="47">
        <f t="shared" si="288"/>
        <v>3.6451806244210759E-2</v>
      </c>
      <c r="M203" s="47">
        <f t="shared" si="288"/>
        <v>3.6451806244210759E-2</v>
      </c>
      <c r="N203" s="47">
        <f t="shared" si="288"/>
        <v>3.6451806244210759E-2</v>
      </c>
    </row>
    <row r="204" spans="1:14" x14ac:dyDescent="0.3">
      <c r="A204" s="9" t="s">
        <v>135</v>
      </c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1:14" x14ac:dyDescent="0.3">
      <c r="A205" s="46" t="s">
        <v>129</v>
      </c>
      <c r="B205" s="47" t="str">
        <f t="shared" ref="B205:H205" si="289">+IFERROR(B204/A204-1,"nm")</f>
        <v>nm</v>
      </c>
      <c r="C205" s="47">
        <f t="shared" si="289"/>
        <v>-0.43478260869565222</v>
      </c>
      <c r="D205" s="47">
        <f t="shared" si="289"/>
        <v>-0.23076923076923073</v>
      </c>
      <c r="E205" s="47">
        <f t="shared" si="289"/>
        <v>-0.26666666666666672</v>
      </c>
      <c r="F205" s="47">
        <f t="shared" si="289"/>
        <v>-0.18181818181818177</v>
      </c>
      <c r="G205" s="47">
        <f t="shared" si="289"/>
        <v>-0.33333333333333337</v>
      </c>
      <c r="H205" s="47">
        <f t="shared" si="289"/>
        <v>-0.41666666666666663</v>
      </c>
      <c r="I205" s="47">
        <f>+IFERROR(I204/H204-1,"nm")</f>
        <v>0.28571428571428581</v>
      </c>
      <c r="J205" s="47">
        <f t="shared" ref="J205:N205" si="290">+IFERROR(J204/I204-1,"nm")</f>
        <v>0</v>
      </c>
      <c r="K205" s="47">
        <f t="shared" si="290"/>
        <v>0</v>
      </c>
      <c r="L205" s="47">
        <f t="shared" si="290"/>
        <v>0</v>
      </c>
      <c r="M205" s="47">
        <f t="shared" si="290"/>
        <v>0</v>
      </c>
      <c r="N205" s="47">
        <f t="shared" si="290"/>
        <v>0</v>
      </c>
    </row>
    <row r="206" spans="1:14" x14ac:dyDescent="0.3">
      <c r="A206" s="46" t="s">
        <v>133</v>
      </c>
      <c r="B206" s="47">
        <f>+IFERROR(B204/B$176,"nm")</f>
        <v>3.481331987891019E-2</v>
      </c>
      <c r="C206" s="47">
        <f t="shared" ref="C206:I206" si="291">+IFERROR(C204/C$176,"nm")</f>
        <v>1.9948849104859334E-2</v>
      </c>
      <c r="D206" s="47">
        <f t="shared" si="291"/>
        <v>1.4691478942213516E-2</v>
      </c>
      <c r="E206" s="47">
        <f t="shared" si="291"/>
        <v>1.166489925768823E-2</v>
      </c>
      <c r="F206" s="47">
        <f t="shared" si="291"/>
        <v>9.4438614900314802E-3</v>
      </c>
      <c r="G206" s="47">
        <f t="shared" si="291"/>
        <v>6.5005417118093175E-3</v>
      </c>
      <c r="H206" s="47">
        <f t="shared" si="291"/>
        <v>3.1746031746031746E-3</v>
      </c>
      <c r="I206" s="47">
        <f t="shared" si="291"/>
        <v>3.8363171355498722E-3</v>
      </c>
      <c r="J206" s="49">
        <f>+I206</f>
        <v>3.8363171355498722E-3</v>
      </c>
      <c r="K206" s="49">
        <f t="shared" ref="K206:N206" si="292">+J206</f>
        <v>3.8363171355498722E-3</v>
      </c>
      <c r="L206" s="49">
        <f t="shared" si="292"/>
        <v>3.8363171355498722E-3</v>
      </c>
      <c r="M206" s="49">
        <f t="shared" si="292"/>
        <v>3.8363171355498722E-3</v>
      </c>
      <c r="N206" s="49">
        <f t="shared" si="292"/>
        <v>3.8363171355498722E-3</v>
      </c>
    </row>
    <row r="207" spans="1:14" x14ac:dyDescent="0.3">
      <c r="A207" s="9" t="s">
        <v>141</v>
      </c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1:14" x14ac:dyDescent="0.3">
      <c r="A208" s="46" t="s">
        <v>129</v>
      </c>
      <c r="B208" s="47" t="str">
        <f t="shared" ref="B208:H208" si="293">+IFERROR(B207/A207-1,"nm")</f>
        <v>nm</v>
      </c>
      <c r="C208" s="47">
        <f t="shared" si="293"/>
        <v>2.4590163934426146E-2</v>
      </c>
      <c r="D208" s="47">
        <f t="shared" si="293"/>
        <v>0</v>
      </c>
      <c r="E208" s="47">
        <f t="shared" si="293"/>
        <v>-7.999999999999996E-2</v>
      </c>
      <c r="F208" s="47">
        <f t="shared" si="293"/>
        <v>-0.13043478260869568</v>
      </c>
      <c r="G208" s="47">
        <f t="shared" si="293"/>
        <v>-0.19999999999999996</v>
      </c>
      <c r="H208" s="47">
        <f t="shared" si="293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4">+K209+K210</f>
        <v>2.0886615515771527E-2</v>
      </c>
      <c r="L208" s="47">
        <f t="shared" si="294"/>
        <v>2.0886615515771527E-2</v>
      </c>
      <c r="M208" s="47">
        <f t="shared" si="294"/>
        <v>2.0886615515771527E-2</v>
      </c>
      <c r="N208" s="47">
        <f t="shared" si="294"/>
        <v>2.0886615515771527E-2</v>
      </c>
    </row>
    <row r="209" spans="1:14" x14ac:dyDescent="0.3">
      <c r="A209" s="46" t="s">
        <v>133</v>
      </c>
      <c r="B209" s="47">
        <f>+IFERROR(B207/B$176,"nm")</f>
        <v>6.1553985872855703E-2</v>
      </c>
      <c r="C209" s="47">
        <f t="shared" ref="C209:I209" si="295">+IFERROR(C207/C$176,"nm")</f>
        <v>6.3938618925831206E-2</v>
      </c>
      <c r="D209" s="47">
        <f t="shared" si="295"/>
        <v>6.1214495592556317E-2</v>
      </c>
      <c r="E209" s="47">
        <f t="shared" si="295"/>
        <v>6.097560975609756E-2</v>
      </c>
      <c r="F209" s="47">
        <f t="shared" si="295"/>
        <v>5.2465897166841552E-2</v>
      </c>
      <c r="G209" s="47">
        <f t="shared" si="295"/>
        <v>4.3336944745395449E-2</v>
      </c>
      <c r="H209" s="47">
        <f t="shared" si="295"/>
        <v>2.8571428571428571E-2</v>
      </c>
      <c r="I209" s="47">
        <f t="shared" si="295"/>
        <v>2.0886615515771527E-2</v>
      </c>
      <c r="J209" s="49">
        <f>+I209</f>
        <v>2.0886615515771527E-2</v>
      </c>
      <c r="K209" s="49">
        <f t="shared" ref="K209:N209" si="296">+J209</f>
        <v>2.0886615515771527E-2</v>
      </c>
      <c r="L209" s="49">
        <f t="shared" si="296"/>
        <v>2.0886615515771527E-2</v>
      </c>
      <c r="M209" s="49">
        <f t="shared" si="296"/>
        <v>2.0886615515771527E-2</v>
      </c>
      <c r="N209" s="49">
        <f t="shared" si="296"/>
        <v>2.0886615515771527E-2</v>
      </c>
    </row>
    <row r="210" spans="1:14" x14ac:dyDescent="0.3">
      <c r="A210" s="43" t="str">
        <f>+[1]Historicals!A130</f>
        <v>Corporate</v>
      </c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1:14" x14ac:dyDescent="0.3">
      <c r="A211" s="9" t="s">
        <v>136</v>
      </c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1:14" x14ac:dyDescent="0.3">
      <c r="A212" s="44" t="s">
        <v>129</v>
      </c>
      <c r="B212" s="47" t="str">
        <f t="shared" ref="B212:H212" si="297">+IFERROR(B211/A211-1,"nm")</f>
        <v>nm</v>
      </c>
      <c r="C212" s="47">
        <f t="shared" si="297"/>
        <v>4.8780487804878092E-2</v>
      </c>
      <c r="D212" s="47">
        <f t="shared" si="297"/>
        <v>-1.8720930232558139</v>
      </c>
      <c r="E212" s="47">
        <f t="shared" si="297"/>
        <v>-0.65333333333333332</v>
      </c>
      <c r="F212" s="47">
        <f t="shared" si="297"/>
        <v>-1.2692307692307692</v>
      </c>
      <c r="G212" s="47">
        <f t="shared" si="297"/>
        <v>0.5714285714285714</v>
      </c>
      <c r="H212" s="47">
        <f t="shared" si="297"/>
        <v>-4.6363636363636367</v>
      </c>
      <c r="I212" s="47">
        <f>+IFERROR(I211/H211-1,"nm")</f>
        <v>-2.8</v>
      </c>
      <c r="J212" s="47">
        <f t="shared" ref="J212:N212" si="298">+IFERROR(J211/I211-1,"nm")</f>
        <v>0</v>
      </c>
      <c r="K212" s="47">
        <f t="shared" si="298"/>
        <v>0</v>
      </c>
      <c r="L212" s="47">
        <f t="shared" si="298"/>
        <v>0</v>
      </c>
      <c r="M212" s="47">
        <f t="shared" si="298"/>
        <v>0</v>
      </c>
      <c r="N212" s="47">
        <f t="shared" si="298"/>
        <v>0</v>
      </c>
    </row>
    <row r="213" spans="1:14" x14ac:dyDescent="0.3">
      <c r="A213" s="45" t="s">
        <v>113</v>
      </c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9">+J213*(1+K214)</f>
        <v>-72</v>
      </c>
      <c r="L213" s="3">
        <f t="shared" si="299"/>
        <v>-72</v>
      </c>
      <c r="M213" s="3">
        <f t="shared" si="299"/>
        <v>-72</v>
      </c>
      <c r="N213" s="3">
        <f t="shared" si="299"/>
        <v>-72</v>
      </c>
    </row>
    <row r="214" spans="1:14" x14ac:dyDescent="0.3">
      <c r="A214" s="44" t="s">
        <v>129</v>
      </c>
      <c r="B214" s="47" t="str">
        <f t="shared" ref="B214:H214" si="300">+IFERROR(B213/A213-1,"nm")</f>
        <v>nm</v>
      </c>
      <c r="C214" s="47">
        <f t="shared" si="300"/>
        <v>4.8780487804878092E-2</v>
      </c>
      <c r="D214" s="47">
        <f t="shared" si="300"/>
        <v>-1.8720930232558139</v>
      </c>
      <c r="E214" s="47">
        <f t="shared" si="300"/>
        <v>-0.65333333333333332</v>
      </c>
      <c r="F214" s="47">
        <f t="shared" si="300"/>
        <v>-1.2692307692307692</v>
      </c>
      <c r="G214" s="47">
        <f t="shared" si="300"/>
        <v>0.5714285714285714</v>
      </c>
      <c r="H214" s="47">
        <f t="shared" si="300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1">+K215+K216</f>
        <v>0</v>
      </c>
      <c r="L214" s="47">
        <f t="shared" si="301"/>
        <v>0</v>
      </c>
      <c r="M214" s="47">
        <f t="shared" si="301"/>
        <v>0</v>
      </c>
      <c r="N214" s="47">
        <f t="shared" si="301"/>
        <v>0</v>
      </c>
    </row>
    <row r="215" spans="1:14" x14ac:dyDescent="0.3">
      <c r="A215" s="44" t="s">
        <v>137</v>
      </c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2">+J215</f>
        <v>0</v>
      </c>
      <c r="L215" s="49">
        <f t="shared" si="302"/>
        <v>0</v>
      </c>
      <c r="M215" s="49">
        <f t="shared" si="302"/>
        <v>0</v>
      </c>
      <c r="N215" s="49">
        <f t="shared" si="302"/>
        <v>0</v>
      </c>
    </row>
    <row r="216" spans="1:14" x14ac:dyDescent="0.3">
      <c r="A216" s="44" t="s">
        <v>138</v>
      </c>
      <c r="B216" s="47" t="str">
        <f t="shared" ref="B216:H216" si="303">+IFERROR(B214-B215,"nm")</f>
        <v>nm</v>
      </c>
      <c r="C216" s="47">
        <f t="shared" si="303"/>
        <v>4.8780487804878092E-2</v>
      </c>
      <c r="D216" s="47">
        <f t="shared" si="303"/>
        <v>-1.8720930232558139</v>
      </c>
      <c r="E216" s="47">
        <f t="shared" si="303"/>
        <v>-0.65333333333333332</v>
      </c>
      <c r="F216" s="47">
        <f t="shared" si="303"/>
        <v>-1.2692307692307692</v>
      </c>
      <c r="G216" s="47">
        <f t="shared" si="303"/>
        <v>0.5714285714285714</v>
      </c>
      <c r="H216" s="47">
        <f t="shared" si="303"/>
        <v>-4.6363636363636367</v>
      </c>
      <c r="I216" s="47">
        <f>+IFERROR(I214-I215,"nm")</f>
        <v>-2.8</v>
      </c>
      <c r="J216" s="49">
        <v>0</v>
      </c>
      <c r="K216" s="49">
        <f t="shared" si="302"/>
        <v>0</v>
      </c>
      <c r="L216" s="49">
        <f t="shared" si="302"/>
        <v>0</v>
      </c>
      <c r="M216" s="49">
        <f t="shared" si="302"/>
        <v>0</v>
      </c>
      <c r="N216" s="49">
        <f t="shared" si="302"/>
        <v>0</v>
      </c>
    </row>
    <row r="217" spans="1:14" x14ac:dyDescent="0.3">
      <c r="A217" s="45" t="s">
        <v>114</v>
      </c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4">+J217*(1+K218)</f>
        <v>0</v>
      </c>
      <c r="L217" s="3">
        <f t="shared" si="304"/>
        <v>0</v>
      </c>
      <c r="M217" s="3">
        <f t="shared" si="304"/>
        <v>0</v>
      </c>
      <c r="N217" s="3">
        <f t="shared" si="304"/>
        <v>0</v>
      </c>
    </row>
    <row r="218" spans="1:14" x14ac:dyDescent="0.3">
      <c r="A218" s="44" t="s">
        <v>129</v>
      </c>
      <c r="B218" s="47" t="str">
        <f t="shared" ref="B218:H218" si="305">+IFERROR(B217/A217-1,"nm")</f>
        <v>nm</v>
      </c>
      <c r="C218" s="47" t="str">
        <f t="shared" si="305"/>
        <v>nm</v>
      </c>
      <c r="D218" s="47" t="str">
        <f t="shared" si="305"/>
        <v>nm</v>
      </c>
      <c r="E218" s="47" t="str">
        <f t="shared" si="305"/>
        <v>nm</v>
      </c>
      <c r="F218" s="47" t="str">
        <f t="shared" si="305"/>
        <v>nm</v>
      </c>
      <c r="G218" s="47" t="str">
        <f t="shared" si="305"/>
        <v>nm</v>
      </c>
      <c r="H218" s="47" t="str">
        <f t="shared" si="305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6">+K219+K220</f>
        <v>0</v>
      </c>
      <c r="L218" s="47">
        <f t="shared" si="306"/>
        <v>0</v>
      </c>
      <c r="M218" s="47">
        <f t="shared" si="306"/>
        <v>0</v>
      </c>
      <c r="N218" s="47">
        <f t="shared" si="306"/>
        <v>0</v>
      </c>
    </row>
    <row r="219" spans="1:14" x14ac:dyDescent="0.3">
      <c r="A219" s="44" t="s">
        <v>137</v>
      </c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7">+J219</f>
        <v>0</v>
      </c>
      <c r="L219" s="49">
        <f t="shared" si="307"/>
        <v>0</v>
      </c>
      <c r="M219" s="49">
        <f t="shared" si="307"/>
        <v>0</v>
      </c>
      <c r="N219" s="49">
        <f t="shared" si="307"/>
        <v>0</v>
      </c>
    </row>
    <row r="220" spans="1:14" x14ac:dyDescent="0.3">
      <c r="A220" s="44" t="s">
        <v>138</v>
      </c>
      <c r="B220" s="47" t="str">
        <f t="shared" ref="B220:H220" si="308">+IFERROR(B218-B219,"nm")</f>
        <v>nm</v>
      </c>
      <c r="C220" s="47" t="str">
        <f t="shared" si="308"/>
        <v>nm</v>
      </c>
      <c r="D220" s="47" t="str">
        <f t="shared" si="308"/>
        <v>nm</v>
      </c>
      <c r="E220" s="47" t="str">
        <f t="shared" si="308"/>
        <v>nm</v>
      </c>
      <c r="F220" s="47" t="str">
        <f t="shared" si="308"/>
        <v>nm</v>
      </c>
      <c r="G220" s="47" t="str">
        <f t="shared" si="308"/>
        <v>nm</v>
      </c>
      <c r="H220" s="47" t="str">
        <f t="shared" si="308"/>
        <v>nm</v>
      </c>
      <c r="I220" s="47" t="str">
        <f>+IFERROR(I218-I219,"nm")</f>
        <v>nm</v>
      </c>
      <c r="J220" s="49">
        <v>0</v>
      </c>
      <c r="K220" s="49">
        <f t="shared" si="307"/>
        <v>0</v>
      </c>
      <c r="L220" s="49">
        <f t="shared" si="307"/>
        <v>0</v>
      </c>
      <c r="M220" s="49">
        <f t="shared" si="307"/>
        <v>0</v>
      </c>
      <c r="N220" s="49">
        <f t="shared" si="307"/>
        <v>0</v>
      </c>
    </row>
    <row r="221" spans="1:14" x14ac:dyDescent="0.3">
      <c r="A221" s="45" t="s">
        <v>115</v>
      </c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9">+J221*(1+K222)</f>
        <v>0</v>
      </c>
      <c r="L221" s="3">
        <f t="shared" si="309"/>
        <v>0</v>
      </c>
      <c r="M221" s="3">
        <f t="shared" si="309"/>
        <v>0</v>
      </c>
      <c r="N221" s="3">
        <f t="shared" si="309"/>
        <v>0</v>
      </c>
    </row>
    <row r="222" spans="1:14" x14ac:dyDescent="0.3">
      <c r="A222" s="44" t="s">
        <v>129</v>
      </c>
      <c r="B222" s="47" t="str">
        <f t="shared" ref="B222:H222" si="310">+IFERROR(B221/A221-1,"nm")</f>
        <v>nm</v>
      </c>
      <c r="C222" s="47" t="str">
        <f t="shared" si="310"/>
        <v>nm</v>
      </c>
      <c r="D222" s="47" t="str">
        <f t="shared" si="310"/>
        <v>nm</v>
      </c>
      <c r="E222" s="47" t="str">
        <f t="shared" si="310"/>
        <v>nm</v>
      </c>
      <c r="F222" s="47" t="str">
        <f t="shared" si="310"/>
        <v>nm</v>
      </c>
      <c r="G222" s="47" t="str">
        <f t="shared" si="310"/>
        <v>nm</v>
      </c>
      <c r="H222" s="47" t="str">
        <f t="shared" si="310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1">+K223+K224</f>
        <v>0</v>
      </c>
      <c r="L222" s="47">
        <f t="shared" si="311"/>
        <v>0</v>
      </c>
      <c r="M222" s="47">
        <f t="shared" si="311"/>
        <v>0</v>
      </c>
      <c r="N222" s="47">
        <f t="shared" si="311"/>
        <v>0</v>
      </c>
    </row>
    <row r="223" spans="1:14" x14ac:dyDescent="0.3">
      <c r="A223" s="44" t="s">
        <v>137</v>
      </c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2">+J223</f>
        <v>0</v>
      </c>
      <c r="L223" s="49">
        <f t="shared" si="312"/>
        <v>0</v>
      </c>
      <c r="M223" s="49">
        <f t="shared" si="312"/>
        <v>0</v>
      </c>
      <c r="N223" s="49">
        <f t="shared" si="312"/>
        <v>0</v>
      </c>
    </row>
    <row r="224" spans="1:14" x14ac:dyDescent="0.3">
      <c r="A224" s="44" t="s">
        <v>138</v>
      </c>
      <c r="B224" s="47" t="str">
        <f t="shared" ref="B224:H224" si="313">+IFERROR(B222-B223,"nm")</f>
        <v>nm</v>
      </c>
      <c r="C224" s="47" t="str">
        <f t="shared" si="313"/>
        <v>nm</v>
      </c>
      <c r="D224" s="47" t="str">
        <f t="shared" si="313"/>
        <v>nm</v>
      </c>
      <c r="E224" s="47" t="str">
        <f t="shared" si="313"/>
        <v>nm</v>
      </c>
      <c r="F224" s="47" t="str">
        <f t="shared" si="313"/>
        <v>nm</v>
      </c>
      <c r="G224" s="47" t="str">
        <f t="shared" si="313"/>
        <v>nm</v>
      </c>
      <c r="H224" s="47" t="str">
        <f t="shared" si="313"/>
        <v>nm</v>
      </c>
      <c r="I224" s="47" t="str">
        <f>+IFERROR(I222-I223,"nm")</f>
        <v>nm</v>
      </c>
      <c r="J224" s="49">
        <v>0</v>
      </c>
      <c r="K224" s="49">
        <f t="shared" si="312"/>
        <v>0</v>
      </c>
      <c r="L224" s="49">
        <f t="shared" si="312"/>
        <v>0</v>
      </c>
      <c r="M224" s="49">
        <f t="shared" si="312"/>
        <v>0</v>
      </c>
      <c r="N224" s="49">
        <f t="shared" si="312"/>
        <v>0</v>
      </c>
    </row>
    <row r="225" spans="1:14" x14ac:dyDescent="0.3">
      <c r="A225" s="9" t="s">
        <v>130</v>
      </c>
      <c r="B225" s="48">
        <f t="shared" ref="B225:H225" si="314">+B232+B228</f>
        <v>-1022</v>
      </c>
      <c r="C225" s="48">
        <f t="shared" si="314"/>
        <v>-1089</v>
      </c>
      <c r="D225" s="48">
        <f t="shared" si="314"/>
        <v>-633</v>
      </c>
      <c r="E225" s="48">
        <f t="shared" si="314"/>
        <v>-1346</v>
      </c>
      <c r="F225" s="48">
        <f t="shared" si="314"/>
        <v>-1694</v>
      </c>
      <c r="G225" s="48">
        <f t="shared" si="314"/>
        <v>-1855</v>
      </c>
      <c r="H225" s="48">
        <f t="shared" si="314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1:14" x14ac:dyDescent="0.3">
      <c r="A226" s="46" t="s">
        <v>129</v>
      </c>
      <c r="B226" s="47" t="str">
        <f t="shared" ref="B226:H226" si="315">+IFERROR(B225/A225-1,"nm")</f>
        <v>nm</v>
      </c>
      <c r="C226" s="47">
        <f t="shared" si="315"/>
        <v>6.5557729941291498E-2</v>
      </c>
      <c r="D226" s="47">
        <f t="shared" si="315"/>
        <v>-0.41873278236914602</v>
      </c>
      <c r="E226" s="47">
        <f t="shared" si="315"/>
        <v>1.126382306477093</v>
      </c>
      <c r="F226" s="47">
        <f t="shared" si="315"/>
        <v>0.25854383358098065</v>
      </c>
      <c r="G226" s="47">
        <f t="shared" si="315"/>
        <v>9.5041322314049603E-2</v>
      </c>
      <c r="H226" s="47">
        <f t="shared" si="315"/>
        <v>0.14285714285714279</v>
      </c>
      <c r="I226" s="47">
        <f>+IFERROR(I225/H225-1,"nm")</f>
        <v>-1.650943396226412E-2</v>
      </c>
      <c r="J226" s="47">
        <f t="shared" ref="J226:N226" si="316">+IFERROR(J225/I225-1,"nm")</f>
        <v>0</v>
      </c>
      <c r="K226" s="47">
        <f t="shared" si="316"/>
        <v>0</v>
      </c>
      <c r="L226" s="47">
        <f t="shared" si="316"/>
        <v>0</v>
      </c>
      <c r="M226" s="47">
        <f t="shared" si="316"/>
        <v>0</v>
      </c>
      <c r="N226" s="47">
        <f t="shared" si="316"/>
        <v>0</v>
      </c>
    </row>
    <row r="227" spans="1:14" x14ac:dyDescent="0.3">
      <c r="A227" s="46" t="s">
        <v>131</v>
      </c>
      <c r="B227" s="47">
        <f>+IFERROR(B225/B$211,"nm")</f>
        <v>12.463414634146341</v>
      </c>
      <c r="C227" s="47">
        <f t="shared" ref="C227:I227" si="317">+IFERROR(C225/C$211,"nm")</f>
        <v>12.662790697674419</v>
      </c>
      <c r="D227" s="47">
        <f t="shared" si="317"/>
        <v>-8.44</v>
      </c>
      <c r="E227" s="47">
        <f t="shared" si="317"/>
        <v>-51.769230769230766</v>
      </c>
      <c r="F227" s="47">
        <f t="shared" si="317"/>
        <v>242</v>
      </c>
      <c r="G227" s="47">
        <f t="shared" si="317"/>
        <v>168.63636363636363</v>
      </c>
      <c r="H227" s="47">
        <f t="shared" si="317"/>
        <v>-53</v>
      </c>
      <c r="I227" s="47">
        <f t="shared" si="317"/>
        <v>28.958333333333332</v>
      </c>
      <c r="J227" s="49">
        <f>+I227</f>
        <v>28.958333333333332</v>
      </c>
      <c r="K227" s="49">
        <f t="shared" ref="K227:N227" si="318">+J227</f>
        <v>28.958333333333332</v>
      </c>
      <c r="L227" s="49">
        <f t="shared" si="318"/>
        <v>28.958333333333332</v>
      </c>
      <c r="M227" s="49">
        <f t="shared" si="318"/>
        <v>28.958333333333332</v>
      </c>
      <c r="N227" s="49">
        <f t="shared" si="318"/>
        <v>28.958333333333332</v>
      </c>
    </row>
    <row r="228" spans="1:14" x14ac:dyDescent="0.3">
      <c r="A228" s="9" t="s">
        <v>132</v>
      </c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9">+K231*K238</f>
        <v>134</v>
      </c>
      <c r="L228" s="48">
        <f t="shared" si="319"/>
        <v>134</v>
      </c>
      <c r="M228" s="48">
        <f t="shared" si="319"/>
        <v>134</v>
      </c>
      <c r="N228" s="48">
        <f t="shared" si="319"/>
        <v>134</v>
      </c>
    </row>
    <row r="229" spans="1:14" x14ac:dyDescent="0.3">
      <c r="A229" s="46" t="s">
        <v>129</v>
      </c>
      <c r="B229" s="47" t="str">
        <f t="shared" ref="B229:H229" si="320">+IFERROR(B228/A228-1,"nm")</f>
        <v>nm</v>
      </c>
      <c r="C229" s="47">
        <f t="shared" si="320"/>
        <v>0.12000000000000011</v>
      </c>
      <c r="D229" s="47">
        <f t="shared" si="320"/>
        <v>8.3333333333333259E-2</v>
      </c>
      <c r="E229" s="47">
        <f t="shared" si="320"/>
        <v>0.20879120879120872</v>
      </c>
      <c r="F229" s="47">
        <f t="shared" si="320"/>
        <v>5.4545454545454453E-2</v>
      </c>
      <c r="G229" s="47">
        <f t="shared" si="320"/>
        <v>-3.4482758620689613E-2</v>
      </c>
      <c r="H229" s="47">
        <f t="shared" si="320"/>
        <v>0.2589285714285714</v>
      </c>
      <c r="I229" s="47">
        <f>+IFERROR(I228/H228-1,"nm")</f>
        <v>-4.9645390070921946E-2</v>
      </c>
      <c r="J229" s="47">
        <f t="shared" ref="J229:N229" si="321">+IFERROR(J228/I228-1,"nm")</f>
        <v>0</v>
      </c>
      <c r="K229" s="47">
        <f t="shared" si="321"/>
        <v>0</v>
      </c>
      <c r="L229" s="47">
        <f t="shared" si="321"/>
        <v>0</v>
      </c>
      <c r="M229" s="47">
        <f t="shared" si="321"/>
        <v>0</v>
      </c>
      <c r="N229" s="47">
        <f t="shared" si="321"/>
        <v>0</v>
      </c>
    </row>
    <row r="230" spans="1:14" x14ac:dyDescent="0.3">
      <c r="A230" s="46" t="s">
        <v>133</v>
      </c>
      <c r="B230" s="47">
        <f>+IFERROR(B228/B$211,"nm")</f>
        <v>-0.91463414634146345</v>
      </c>
      <c r="C230" s="47">
        <f t="shared" ref="C230:I230" si="322">+IFERROR(C228/C$211,"nm")</f>
        <v>-0.97674418604651159</v>
      </c>
      <c r="D230" s="47">
        <f t="shared" si="322"/>
        <v>1.2133333333333334</v>
      </c>
      <c r="E230" s="47">
        <f t="shared" si="322"/>
        <v>4.2307692307692308</v>
      </c>
      <c r="F230" s="47">
        <f t="shared" si="322"/>
        <v>-16.571428571428573</v>
      </c>
      <c r="G230" s="47">
        <f t="shared" si="322"/>
        <v>-10.181818181818182</v>
      </c>
      <c r="H230" s="47">
        <f t="shared" si="322"/>
        <v>3.5249999999999999</v>
      </c>
      <c r="I230" s="47">
        <f t="shared" si="322"/>
        <v>-1.8611111111111112</v>
      </c>
      <c r="J230" s="47">
        <f t="shared" ref="J230:N230" si="323">+IFERROR(J228/J$21,"nm")</f>
        <v>7.3012586498120199E-3</v>
      </c>
      <c r="K230" s="47">
        <f t="shared" si="323"/>
        <v>7.3012586498120199E-3</v>
      </c>
      <c r="L230" s="47">
        <f t="shared" si="323"/>
        <v>7.3012586498120199E-3</v>
      </c>
      <c r="M230" s="47">
        <f t="shared" si="323"/>
        <v>7.3012586498120199E-3</v>
      </c>
      <c r="N230" s="47">
        <f t="shared" si="323"/>
        <v>7.3012586498120199E-3</v>
      </c>
    </row>
    <row r="231" spans="1:14" x14ac:dyDescent="0.3">
      <c r="A231" s="46" t="s">
        <v>140</v>
      </c>
      <c r="B231" s="47">
        <f t="shared" ref="B231:H231" si="324">+IFERROR(B228/B238,"nm")</f>
        <v>0.10518934081346423</v>
      </c>
      <c r="C231" s="47">
        <f t="shared" si="324"/>
        <v>8.9647812166488788E-2</v>
      </c>
      <c r="D231" s="47">
        <f t="shared" si="324"/>
        <v>7.3505654281098551E-2</v>
      </c>
      <c r="E231" s="47">
        <f t="shared" si="324"/>
        <v>7.586206896551724E-2</v>
      </c>
      <c r="F231" s="47">
        <f t="shared" si="324"/>
        <v>6.9336521219366412E-2</v>
      </c>
      <c r="G231" s="47">
        <f t="shared" si="324"/>
        <v>5.845511482254697E-2</v>
      </c>
      <c r="H231" s="47">
        <f t="shared" si="324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5">+J231</f>
        <v>7.374793615850303E-2</v>
      </c>
      <c r="L231" s="49">
        <f t="shared" si="325"/>
        <v>7.374793615850303E-2</v>
      </c>
      <c r="M231" s="49">
        <f t="shared" si="325"/>
        <v>7.374793615850303E-2</v>
      </c>
      <c r="N231" s="49">
        <f t="shared" si="325"/>
        <v>7.374793615850303E-2</v>
      </c>
    </row>
    <row r="232" spans="1:14" x14ac:dyDescent="0.3">
      <c r="A232" s="9" t="s">
        <v>134</v>
      </c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6">+K225-K228</f>
        <v>-2219</v>
      </c>
      <c r="L232" s="9">
        <f t="shared" si="326"/>
        <v>-2219</v>
      </c>
      <c r="M232" s="9">
        <f t="shared" si="326"/>
        <v>-2219</v>
      </c>
      <c r="N232" s="9">
        <f t="shared" si="326"/>
        <v>-2219</v>
      </c>
    </row>
    <row r="233" spans="1:14" x14ac:dyDescent="0.3">
      <c r="A233" s="46" t="s">
        <v>129</v>
      </c>
      <c r="B233" s="47" t="str">
        <f t="shared" ref="B233:H233" si="327">+IFERROR(B232/A232-1,"nm")</f>
        <v>nm</v>
      </c>
      <c r="C233" s="47">
        <f t="shared" si="327"/>
        <v>6.9279854147675568E-2</v>
      </c>
      <c r="D233" s="47">
        <f t="shared" si="327"/>
        <v>-0.38277919863597609</v>
      </c>
      <c r="E233" s="47">
        <f t="shared" si="327"/>
        <v>1.0110497237569063</v>
      </c>
      <c r="F233" s="47">
        <f t="shared" si="327"/>
        <v>0.24313186813186816</v>
      </c>
      <c r="G233" s="47">
        <f t="shared" si="327"/>
        <v>8.6740331491712785E-2</v>
      </c>
      <c r="H233" s="47">
        <f t="shared" si="327"/>
        <v>0.14946619217081847</v>
      </c>
      <c r="I233" s="47">
        <f>+IFERROR(I232/H232-1,"nm")</f>
        <v>-1.8575851393188847E-2</v>
      </c>
      <c r="J233" s="47">
        <f t="shared" ref="J233:N233" si="328">+IFERROR(J232/I232-1,"nm")</f>
        <v>0</v>
      </c>
      <c r="K233" s="47">
        <f t="shared" si="328"/>
        <v>0</v>
      </c>
      <c r="L233" s="47">
        <f t="shared" si="328"/>
        <v>0</v>
      </c>
      <c r="M233" s="47">
        <f t="shared" si="328"/>
        <v>0</v>
      </c>
      <c r="N233" s="47">
        <f t="shared" si="328"/>
        <v>0</v>
      </c>
    </row>
    <row r="234" spans="1:14" x14ac:dyDescent="0.3">
      <c r="A234" s="46" t="s">
        <v>131</v>
      </c>
      <c r="B234" s="47">
        <f>+IFERROR(B232/B$211,"nm")</f>
        <v>13.378048780487806</v>
      </c>
      <c r="C234" s="47">
        <f t="shared" ref="C234:I234" si="329">+IFERROR(C232/C$211,"nm")</f>
        <v>13.63953488372093</v>
      </c>
      <c r="D234" s="47">
        <f t="shared" si="329"/>
        <v>-9.6533333333333342</v>
      </c>
      <c r="E234" s="47">
        <f t="shared" si="329"/>
        <v>-56</v>
      </c>
      <c r="F234" s="47">
        <f t="shared" si="329"/>
        <v>258.57142857142856</v>
      </c>
      <c r="G234" s="47">
        <f t="shared" si="329"/>
        <v>178.81818181818181</v>
      </c>
      <c r="H234" s="47">
        <f t="shared" si="329"/>
        <v>-56.524999999999999</v>
      </c>
      <c r="I234" s="47">
        <f t="shared" si="329"/>
        <v>30.819444444444443</v>
      </c>
      <c r="J234" s="47">
        <f t="shared" ref="J234:N234" si="330">+IFERROR(J232/J$21,"nm")</f>
        <v>-0.12090666376069308</v>
      </c>
      <c r="K234" s="47">
        <f t="shared" si="330"/>
        <v>-0.12090666376069308</v>
      </c>
      <c r="L234" s="47">
        <f t="shared" si="330"/>
        <v>-0.12090666376069308</v>
      </c>
      <c r="M234" s="47">
        <f t="shared" si="330"/>
        <v>-0.12090666376069308</v>
      </c>
      <c r="N234" s="47">
        <f t="shared" si="330"/>
        <v>-0.12090666376069308</v>
      </c>
    </row>
    <row r="235" spans="1:14" x14ac:dyDescent="0.3">
      <c r="A235" s="9" t="s">
        <v>135</v>
      </c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1:14" x14ac:dyDescent="0.3">
      <c r="A236" s="46" t="s">
        <v>129</v>
      </c>
      <c r="B236" s="47" t="str">
        <f t="shared" ref="B236:H236" si="331">+IFERROR(B235/A235-1,"nm")</f>
        <v>nm</v>
      </c>
      <c r="C236" s="47">
        <f t="shared" si="331"/>
        <v>3.937007874015741E-2</v>
      </c>
      <c r="D236" s="47">
        <f t="shared" si="331"/>
        <v>0.10227272727272729</v>
      </c>
      <c r="E236" s="47">
        <f t="shared" si="331"/>
        <v>-0.45360824742268047</v>
      </c>
      <c r="F236" s="47">
        <f t="shared" si="331"/>
        <v>1.3710691823899372</v>
      </c>
      <c r="G236" s="47">
        <f t="shared" si="331"/>
        <v>-0.156498673740053</v>
      </c>
      <c r="H236" s="47">
        <f t="shared" si="331"/>
        <v>-0.96540880503144655</v>
      </c>
      <c r="I236" s="47">
        <f>+IFERROR(I235/H235-1,"nm")</f>
        <v>3.5454545454545459</v>
      </c>
      <c r="J236" s="47">
        <f t="shared" ref="J236:N236" si="332">+IFERROR(J235/I235-1,"nm")</f>
        <v>0</v>
      </c>
      <c r="K236" s="47">
        <f t="shared" si="332"/>
        <v>0</v>
      </c>
      <c r="L236" s="47">
        <f t="shared" si="332"/>
        <v>0</v>
      </c>
      <c r="M236" s="47">
        <f t="shared" si="332"/>
        <v>0</v>
      </c>
      <c r="N236" s="47">
        <f t="shared" si="332"/>
        <v>0</v>
      </c>
    </row>
    <row r="237" spans="1:14" x14ac:dyDescent="0.3">
      <c r="A237" s="46" t="s">
        <v>133</v>
      </c>
      <c r="B237" s="47">
        <f>+IFERROR(B235/B$211,"nm")</f>
        <v>-3.0975609756097562</v>
      </c>
      <c r="C237" s="47">
        <f t="shared" ref="C237:I237" si="333">+IFERROR(C235/C$211,"nm")</f>
        <v>-3.0697674418604652</v>
      </c>
      <c r="D237" s="47">
        <f t="shared" si="333"/>
        <v>3.88</v>
      </c>
      <c r="E237" s="47">
        <f t="shared" si="333"/>
        <v>6.115384615384615</v>
      </c>
      <c r="F237" s="47">
        <f t="shared" si="333"/>
        <v>-53.857142857142854</v>
      </c>
      <c r="G237" s="47">
        <f t="shared" si="333"/>
        <v>-28.90909090909091</v>
      </c>
      <c r="H237" s="47">
        <f t="shared" si="333"/>
        <v>0.27500000000000002</v>
      </c>
      <c r="I237" s="47">
        <f t="shared" si="333"/>
        <v>-0.69444444444444442</v>
      </c>
      <c r="J237" s="49">
        <f>+I237</f>
        <v>-0.69444444444444442</v>
      </c>
      <c r="K237" s="49">
        <f t="shared" ref="K237:N237" si="334">+J237</f>
        <v>-0.69444444444444442</v>
      </c>
      <c r="L237" s="49">
        <f t="shared" si="334"/>
        <v>-0.69444444444444442</v>
      </c>
      <c r="M237" s="49">
        <f t="shared" si="334"/>
        <v>-0.69444444444444442</v>
      </c>
      <c r="N237" s="49">
        <f t="shared" si="334"/>
        <v>-0.69444444444444442</v>
      </c>
    </row>
    <row r="238" spans="1:14" x14ac:dyDescent="0.3">
      <c r="A238" s="9" t="s">
        <v>141</v>
      </c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1:14" x14ac:dyDescent="0.3">
      <c r="A239" s="46" t="s">
        <v>129</v>
      </c>
      <c r="B239" s="47" t="str">
        <f t="shared" ref="B239:H239" si="335">+IFERROR(B238/A238-1,"nm")</f>
        <v>nm</v>
      </c>
      <c r="C239" s="47">
        <f t="shared" si="335"/>
        <v>0.31416549789621318</v>
      </c>
      <c r="D239" s="47">
        <f t="shared" si="335"/>
        <v>0.32123799359658478</v>
      </c>
      <c r="E239" s="47">
        <f t="shared" si="335"/>
        <v>0.17124394184168024</v>
      </c>
      <c r="F239" s="47">
        <f t="shared" si="335"/>
        <v>0.15379310344827579</v>
      </c>
      <c r="G239" s="47">
        <f t="shared" si="335"/>
        <v>0.14524805738194857</v>
      </c>
      <c r="H239" s="47">
        <f t="shared" si="335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6">+K240+K241</f>
        <v>-25.236111111111111</v>
      </c>
      <c r="L239" s="47">
        <f t="shared" si="336"/>
        <v>-25.236111111111111</v>
      </c>
      <c r="M239" s="47">
        <f t="shared" si="336"/>
        <v>-25.236111111111111</v>
      </c>
      <c r="N239" s="47">
        <f t="shared" si="336"/>
        <v>-25.236111111111111</v>
      </c>
    </row>
    <row r="240" spans="1:14" x14ac:dyDescent="0.3">
      <c r="A240" s="46" t="s">
        <v>133</v>
      </c>
      <c r="B240" s="47">
        <f>+IFERROR(B238/B$211,"nm")</f>
        <v>-8.6951219512195124</v>
      </c>
      <c r="C240" s="47">
        <f t="shared" ref="C240:I240" si="337">+IFERROR(C238/C$211,"nm")</f>
        <v>-10.895348837209303</v>
      </c>
      <c r="D240" s="47">
        <f t="shared" si="337"/>
        <v>16.506666666666668</v>
      </c>
      <c r="E240" s="47">
        <f t="shared" si="337"/>
        <v>55.769230769230766</v>
      </c>
      <c r="F240" s="47">
        <f t="shared" si="337"/>
        <v>-239</v>
      </c>
      <c r="G240" s="47">
        <f t="shared" si="337"/>
        <v>-174.18181818181819</v>
      </c>
      <c r="H240" s="47">
        <f t="shared" si="337"/>
        <v>46.75</v>
      </c>
      <c r="I240" s="47">
        <f t="shared" si="337"/>
        <v>-25.236111111111111</v>
      </c>
      <c r="J240" s="49">
        <f>+I240</f>
        <v>-25.236111111111111</v>
      </c>
      <c r="K240" s="49">
        <f t="shared" ref="K240:N240" si="338">+J240</f>
        <v>-25.236111111111111</v>
      </c>
      <c r="L240" s="49">
        <f t="shared" si="338"/>
        <v>-25.236111111111111</v>
      </c>
      <c r="M240" s="49">
        <f t="shared" si="338"/>
        <v>-25.236111111111111</v>
      </c>
      <c r="N240" s="49">
        <f t="shared" si="338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A38" workbookViewId="0">
      <selection activeCell="J38" sqref="J1:J1048576"/>
    </sheetView>
  </sheetViews>
  <sheetFormatPr defaultRowHeight="14.4" x14ac:dyDescent="0.3"/>
  <cols>
    <col min="1" max="1" width="48.6640625" customWidth="1"/>
    <col min="2" max="9" width="11.6640625" customWidth="1"/>
    <col min="10" max="10" width="26.109375" customWidth="1"/>
    <col min="11" max="15" width="11.6640625" customWidth="1"/>
    <col min="16" max="16" width="39.8867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9">
        <f>+I1+1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6" x14ac:dyDescent="0.3">
      <c r="A3" s="1" t="s">
        <v>136</v>
      </c>
      <c r="B3" s="9">
        <f>'Segmental forecast'!B$3</f>
        <v>30601</v>
      </c>
      <c r="C3" s="9">
        <f>'Segmental forecast'!C$3</f>
        <v>32376</v>
      </c>
      <c r="D3" s="9">
        <f>'Segmental forecast'!D$3</f>
        <v>34350</v>
      </c>
      <c r="E3" s="9">
        <f>'Segmental forecast'!E$3</f>
        <v>36397</v>
      </c>
      <c r="F3" s="9">
        <f>'Segmental forecast'!F$3</f>
        <v>39117</v>
      </c>
      <c r="G3" s="9">
        <f>'Segmental forecast'!G$3</f>
        <v>37403</v>
      </c>
      <c r="H3" s="9">
        <f>'Segmental forecast'!H$3</f>
        <v>44538</v>
      </c>
      <c r="I3" s="9">
        <f>'Segmental forecast'!I$3</f>
        <v>46710</v>
      </c>
      <c r="J3" s="9"/>
      <c r="K3" s="9">
        <f>'Segmental forecast'!J$3</f>
        <v>46710</v>
      </c>
      <c r="L3" s="9">
        <f>'Segmental forecast'!K$3</f>
        <v>46710</v>
      </c>
      <c r="M3" s="9">
        <f>'Segmental forecast'!L$3</f>
        <v>46710</v>
      </c>
      <c r="N3" s="9">
        <f>'Segmental forecast'!M$3</f>
        <v>46710</v>
      </c>
      <c r="O3" s="9">
        <f>'Segmental forecast'!N$3</f>
        <v>46710</v>
      </c>
      <c r="P3" t="s">
        <v>196</v>
      </c>
    </row>
    <row r="4" spans="1:16" x14ac:dyDescent="0.3">
      <c r="A4" s="42" t="s">
        <v>129</v>
      </c>
      <c r="B4" s="55" t="str">
        <f>'Segmental forecast'!B$4</f>
        <v>nm</v>
      </c>
      <c r="C4" s="55">
        <f>'Segmental forecast'!C$4</f>
        <v>5.8004640371229765E-2</v>
      </c>
      <c r="D4" s="55">
        <f>'Segmental forecast'!D$4</f>
        <v>6.0971089696071123E-2</v>
      </c>
      <c r="E4" s="55">
        <f>'Segmental forecast'!E$4</f>
        <v>5.95924308588065E-2</v>
      </c>
      <c r="F4" s="55">
        <f>'Segmental forecast'!F$4</f>
        <v>7.4731433909388079E-2</v>
      </c>
      <c r="G4" s="55">
        <f>'Segmental forecast'!G$4</f>
        <v>-4.3817266150267153E-2</v>
      </c>
      <c r="H4" s="55">
        <f>'Segmental forecast'!H$4</f>
        <v>0.19076009945726269</v>
      </c>
      <c r="I4" s="55">
        <f>'Segmental forecast'!I$4</f>
        <v>4.8767344739323759E-2</v>
      </c>
      <c r="J4" s="55"/>
      <c r="K4" s="55">
        <f>'Segmental forecast'!J$4</f>
        <v>0</v>
      </c>
      <c r="L4" s="55">
        <f>'Segmental forecast'!K$4</f>
        <v>0</v>
      </c>
      <c r="M4" s="55">
        <f>'Segmental forecast'!L$4</f>
        <v>0</v>
      </c>
      <c r="N4" s="55">
        <f>'Segmental forecast'!M$4</f>
        <v>0</v>
      </c>
      <c r="O4" s="55">
        <f>'Segmental forecast'!N$4</f>
        <v>0</v>
      </c>
    </row>
    <row r="5" spans="1:16" x14ac:dyDescent="0.3">
      <c r="A5" s="1" t="s">
        <v>149</v>
      </c>
      <c r="B5" s="9">
        <f>'Segmental forecast'!B$5</f>
        <v>4839</v>
      </c>
      <c r="C5" s="9">
        <f>'Segmental forecast'!C$5</f>
        <v>5291</v>
      </c>
      <c r="D5" s="9">
        <f>'Segmental forecast'!D$5</f>
        <v>5651</v>
      </c>
      <c r="E5" s="9">
        <f>'Segmental forecast'!E$5</f>
        <v>5126</v>
      </c>
      <c r="F5" s="9">
        <f>'Segmental forecast'!F$5</f>
        <v>5555</v>
      </c>
      <c r="G5" s="9">
        <f>'Segmental forecast'!G$5</f>
        <v>3697</v>
      </c>
      <c r="H5" s="9">
        <f>'Segmental forecast'!H$5</f>
        <v>7667</v>
      </c>
      <c r="I5" s="9">
        <f>'Segmental forecast'!I$5</f>
        <v>7573</v>
      </c>
      <c r="J5" s="9"/>
      <c r="K5" s="9">
        <f>'Segmental forecast'!J$5</f>
        <v>7573</v>
      </c>
      <c r="L5" s="9">
        <f>'Segmental forecast'!K$5</f>
        <v>7573</v>
      </c>
      <c r="M5" s="9">
        <f>'Segmental forecast'!L$5</f>
        <v>7573</v>
      </c>
      <c r="N5" s="9">
        <f>'Segmental forecast'!M$5</f>
        <v>7573</v>
      </c>
      <c r="O5" s="9">
        <f>'Segmental forecast'!N$5</f>
        <v>7573</v>
      </c>
    </row>
    <row r="6" spans="1:16" x14ac:dyDescent="0.3">
      <c r="A6" s="50" t="s">
        <v>132</v>
      </c>
      <c r="B6" s="56">
        <f>'Segmental forecast'!B$8</f>
        <v>606</v>
      </c>
      <c r="C6" s="56">
        <f>'Segmental forecast'!C$8</f>
        <v>649</v>
      </c>
      <c r="D6" s="56">
        <f>'Segmental forecast'!D$8</f>
        <v>706</v>
      </c>
      <c r="E6" s="56">
        <f>'Segmental forecast'!E$8</f>
        <v>747</v>
      </c>
      <c r="F6" s="56">
        <f>'Segmental forecast'!F$8</f>
        <v>705</v>
      </c>
      <c r="G6" s="56">
        <f>'Segmental forecast'!G$8</f>
        <v>721</v>
      </c>
      <c r="H6" s="56">
        <f>'Segmental forecast'!H$8</f>
        <v>744</v>
      </c>
      <c r="I6" s="56">
        <f>'Segmental forecast'!I$8</f>
        <v>717</v>
      </c>
      <c r="J6" s="56"/>
      <c r="K6" s="56">
        <f>'Segmental forecast'!J$8</f>
        <v>717</v>
      </c>
      <c r="L6" s="56">
        <f>'Segmental forecast'!K$8</f>
        <v>717</v>
      </c>
      <c r="M6" s="56">
        <f>'Segmental forecast'!L$8</f>
        <v>717</v>
      </c>
      <c r="N6" s="56">
        <f>'Segmental forecast'!M$8</f>
        <v>717</v>
      </c>
      <c r="O6" s="56">
        <f>'Segmental forecast'!N$8</f>
        <v>717</v>
      </c>
    </row>
    <row r="7" spans="1:16" x14ac:dyDescent="0.3">
      <c r="A7" s="4" t="s">
        <v>134</v>
      </c>
      <c r="B7" s="5">
        <f>B5-B6</f>
        <v>4233</v>
      </c>
      <c r="C7" s="5">
        <f t="shared" ref="C7:O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  <c r="O7" s="5">
        <f t="shared" si="2"/>
        <v>6856</v>
      </c>
    </row>
    <row r="8" spans="1:16" x14ac:dyDescent="0.3">
      <c r="A8" s="42" t="s">
        <v>129</v>
      </c>
      <c r="B8" s="55" t="str">
        <f>'Segmental forecast'!B$12</f>
        <v>nm</v>
      </c>
      <c r="C8" s="55">
        <f>'Segmental forecast'!C$12</f>
        <v>9.6621781242617555E-2</v>
      </c>
      <c r="D8" s="55">
        <f>'Segmental forecast'!D$12</f>
        <v>6.5273588970271357E-2</v>
      </c>
      <c r="E8" s="55">
        <f>'Segmental forecast'!E$12</f>
        <v>-0.11445904954499497</v>
      </c>
      <c r="F8" s="55">
        <f>'Segmental forecast'!F$12</f>
        <v>0.10755880337976698</v>
      </c>
      <c r="G8" s="55">
        <f>'Segmental forecast'!G$12</f>
        <v>-0.38639175257731961</v>
      </c>
      <c r="H8" s="55">
        <f>'Segmental forecast'!H$12</f>
        <v>1.32627688172043</v>
      </c>
      <c r="I8" s="55">
        <f>'Segmental forecast'!I$12</f>
        <v>-9.67788530983682E-3</v>
      </c>
      <c r="J8" s="55"/>
      <c r="K8" s="55">
        <f>'Segmental forecast'!J$12</f>
        <v>0</v>
      </c>
      <c r="L8" s="55">
        <f>'Segmental forecast'!K$12</f>
        <v>0</v>
      </c>
      <c r="M8" s="55">
        <f>'Segmental forecast'!L$12</f>
        <v>0</v>
      </c>
      <c r="N8" s="55">
        <f>'Segmental forecast'!M$12</f>
        <v>0</v>
      </c>
      <c r="O8" s="55">
        <f>'Segmental forecast'!N$12</f>
        <v>0</v>
      </c>
    </row>
    <row r="9" spans="1:16" x14ac:dyDescent="0.3">
      <c r="A9" s="42" t="s">
        <v>131</v>
      </c>
      <c r="B9" s="55">
        <f>'Segmental forecast'!B$13</f>
        <v>0.13832881278389594</v>
      </c>
      <c r="C9" s="55">
        <f>'Segmental forecast'!C$13</f>
        <v>0.14337781072399308</v>
      </c>
      <c r="D9" s="55">
        <f>'Segmental forecast'!D$13</f>
        <v>0.14395924308588065</v>
      </c>
      <c r="E9" s="55">
        <f>'Segmental forecast'!E$13</f>
        <v>0.12031211363573921</v>
      </c>
      <c r="F9" s="55">
        <f>'Segmental forecast'!F$13</f>
        <v>0.12398701331901731</v>
      </c>
      <c r="G9" s="55">
        <f>'Segmental forecast'!G$13</f>
        <v>7.9565810229126011E-2</v>
      </c>
      <c r="H9" s="55">
        <f>'Segmental forecast'!H$13</f>
        <v>0.1554402981723472</v>
      </c>
      <c r="I9" s="55">
        <f>'Segmental forecast'!I$13</f>
        <v>0.14677799186469706</v>
      </c>
      <c r="J9" s="55"/>
      <c r="K9" s="55">
        <f>'Segmental forecast'!J$13</f>
        <v>0.14677799186469706</v>
      </c>
      <c r="L9" s="55">
        <f>'Segmental forecast'!K$13</f>
        <v>0.14677799186469706</v>
      </c>
      <c r="M9" s="55">
        <f>'Segmental forecast'!L$13</f>
        <v>0.14677799186469706</v>
      </c>
      <c r="N9" s="55">
        <f>'Segmental forecast'!M$13</f>
        <v>0.14677799186469706</v>
      </c>
      <c r="O9" s="55">
        <f>'Segmental forecast'!N$13</f>
        <v>0.14677799186469706</v>
      </c>
    </row>
    <row r="10" spans="1:16" x14ac:dyDescent="0.3">
      <c r="A10" s="2" t="s">
        <v>24</v>
      </c>
      <c r="B10" s="3">
        <f>Historicals!B$8</f>
        <v>28</v>
      </c>
      <c r="C10" s="3">
        <f>Historicals!C$8</f>
        <v>19</v>
      </c>
      <c r="D10" s="3">
        <f>Historicals!D$8</f>
        <v>59</v>
      </c>
      <c r="E10" s="3">
        <f>Historicals!E$8</f>
        <v>54</v>
      </c>
      <c r="F10" s="3">
        <f>Historicals!F$8</f>
        <v>49</v>
      </c>
      <c r="G10" s="3">
        <f>Historicals!G$8</f>
        <v>89</v>
      </c>
      <c r="H10" s="3">
        <f>Historicals!H$8</f>
        <v>262</v>
      </c>
      <c r="I10" s="3">
        <f>Historicals!I$8</f>
        <v>205</v>
      </c>
      <c r="J10" s="3"/>
      <c r="K10" s="3">
        <f ca="1">+I10*(1+K10)</f>
        <v>0</v>
      </c>
      <c r="L10" s="3">
        <f>Historicals!K$8</f>
        <v>0</v>
      </c>
      <c r="M10" s="3">
        <f>Historicals!L$8</f>
        <v>0</v>
      </c>
      <c r="N10" s="3">
        <f>Historicals!M$8</f>
        <v>0</v>
      </c>
      <c r="O10" s="3">
        <f>Historicals!N$8</f>
        <v>0</v>
      </c>
    </row>
    <row r="11" spans="1:16" x14ac:dyDescent="0.3">
      <c r="A11" s="4" t="s">
        <v>150</v>
      </c>
      <c r="B11" s="5">
        <f>B7-B10</f>
        <v>4205</v>
      </c>
      <c r="C11" s="5">
        <f t="shared" ref="C11:O11" si="3">C7-C10</f>
        <v>4623</v>
      </c>
      <c r="D11" s="5">
        <f t="shared" si="3"/>
        <v>4886</v>
      </c>
      <c r="E11" s="5">
        <f t="shared" si="3"/>
        <v>4325</v>
      </c>
      <c r="F11" s="5">
        <f t="shared" si="3"/>
        <v>4801</v>
      </c>
      <c r="G11" s="5">
        <f t="shared" si="3"/>
        <v>2887</v>
      </c>
      <c r="H11" s="5">
        <f t="shared" si="3"/>
        <v>6661</v>
      </c>
      <c r="I11" s="5">
        <f t="shared" si="3"/>
        <v>6651</v>
      </c>
      <c r="J11" s="5"/>
      <c r="K11" s="5">
        <f t="shared" ca="1" si="3"/>
        <v>6856.0096778853094</v>
      </c>
      <c r="L11" s="5">
        <f t="shared" si="3"/>
        <v>6856</v>
      </c>
      <c r="M11" s="5">
        <f t="shared" si="3"/>
        <v>6856</v>
      </c>
      <c r="N11" s="5">
        <f t="shared" si="3"/>
        <v>6856</v>
      </c>
      <c r="O11" s="5">
        <f t="shared" si="3"/>
        <v>6856</v>
      </c>
    </row>
    <row r="12" spans="1:16" x14ac:dyDescent="0.3">
      <c r="A12" t="s">
        <v>26</v>
      </c>
      <c r="B12" s="3">
        <f>Historicals!B$11</f>
        <v>932</v>
      </c>
      <c r="C12" s="3">
        <f>Historicals!C$11</f>
        <v>863</v>
      </c>
      <c r="D12" s="3">
        <f>Historicals!D$11</f>
        <v>646</v>
      </c>
      <c r="E12" s="3">
        <f>Historicals!E$11</f>
        <v>2392</v>
      </c>
      <c r="F12" s="3">
        <f>Historicals!F$11</f>
        <v>772</v>
      </c>
      <c r="G12" s="3">
        <f>Historicals!G$11</f>
        <v>348</v>
      </c>
      <c r="H12" s="3">
        <f>Historicals!H$11</f>
        <v>934</v>
      </c>
      <c r="I12" s="3">
        <f>Historicals!I$11</f>
        <v>605</v>
      </c>
      <c r="J12" s="3"/>
      <c r="K12" s="3">
        <f>Historicals!J$11</f>
        <v>0</v>
      </c>
      <c r="L12" s="3">
        <f>Historicals!K$11</f>
        <v>0</v>
      </c>
      <c r="M12" s="3">
        <f>Historicals!L$11</f>
        <v>0</v>
      </c>
      <c r="N12" s="3">
        <f>Historicals!M$11</f>
        <v>0</v>
      </c>
      <c r="O12" s="3">
        <f>Historicals!N$11</f>
        <v>0</v>
      </c>
    </row>
    <row r="13" spans="1:16" x14ac:dyDescent="0.3">
      <c r="A13" s="51" t="s">
        <v>151</v>
      </c>
      <c r="B13" s="57">
        <f>B12/B11</f>
        <v>0.22164090368608799</v>
      </c>
      <c r="C13" s="57">
        <f t="shared" ref="C13:O13" si="4">C12/C11</f>
        <v>0.18667531905688947</v>
      </c>
      <c r="D13" s="57">
        <f t="shared" si="4"/>
        <v>0.13221449038067951</v>
      </c>
      <c r="E13" s="57">
        <f t="shared" si="4"/>
        <v>0.55306358381502885</v>
      </c>
      <c r="F13" s="57">
        <f t="shared" si="4"/>
        <v>0.16079983336804832</v>
      </c>
      <c r="G13" s="57">
        <f t="shared" si="4"/>
        <v>0.12054035330793211</v>
      </c>
      <c r="H13" s="57">
        <f t="shared" si="4"/>
        <v>0.14021918630836211</v>
      </c>
      <c r="I13" s="57">
        <f t="shared" si="4"/>
        <v>9.0963764847391368E-2</v>
      </c>
      <c r="J13" s="57"/>
      <c r="K13" s="57">
        <f t="shared" ca="1" si="4"/>
        <v>0</v>
      </c>
      <c r="L13" s="57">
        <f t="shared" si="4"/>
        <v>0</v>
      </c>
      <c r="M13" s="57">
        <f t="shared" si="4"/>
        <v>0</v>
      </c>
      <c r="N13" s="57">
        <f t="shared" si="4"/>
        <v>0</v>
      </c>
      <c r="O13" s="57">
        <f t="shared" si="4"/>
        <v>0</v>
      </c>
    </row>
    <row r="14" spans="1:16" ht="15" thickBot="1" x14ac:dyDescent="0.35">
      <c r="A14" s="6" t="s">
        <v>152</v>
      </c>
      <c r="B14" s="7">
        <f>B11-B12</f>
        <v>3273</v>
      </c>
      <c r="C14" s="7">
        <f t="shared" ref="C14:O14" si="5">C11-C12</f>
        <v>3760</v>
      </c>
      <c r="D14" s="7">
        <f t="shared" si="5"/>
        <v>4240</v>
      </c>
      <c r="E14" s="7">
        <f t="shared" si="5"/>
        <v>1933</v>
      </c>
      <c r="F14" s="7">
        <f t="shared" si="5"/>
        <v>4029</v>
      </c>
      <c r="G14" s="7">
        <f t="shared" si="5"/>
        <v>2539</v>
      </c>
      <c r="H14" s="7">
        <f t="shared" si="5"/>
        <v>5727</v>
      </c>
      <c r="I14" s="7">
        <f t="shared" si="5"/>
        <v>6046</v>
      </c>
      <c r="J14" s="7"/>
      <c r="K14" s="7">
        <f t="shared" ca="1" si="5"/>
        <v>6856.0096778853094</v>
      </c>
      <c r="L14" s="7">
        <f t="shared" si="5"/>
        <v>6856</v>
      </c>
      <c r="M14" s="7">
        <f t="shared" si="5"/>
        <v>6856</v>
      </c>
      <c r="N14" s="7">
        <f t="shared" si="5"/>
        <v>6856</v>
      </c>
      <c r="O14" s="7">
        <f t="shared" si="5"/>
        <v>6856</v>
      </c>
    </row>
    <row r="15" spans="1:16" ht="15" thickTop="1" x14ac:dyDescent="0.3">
      <c r="A15" t="s">
        <v>153</v>
      </c>
      <c r="B15" s="3">
        <f>Historicals!B$18</f>
        <v>1768.8</v>
      </c>
      <c r="C15" s="3">
        <f>Historicals!C$18</f>
        <v>1742.5</v>
      </c>
      <c r="D15" s="3">
        <f>Historicals!D$18</f>
        <v>1692</v>
      </c>
      <c r="E15" s="3">
        <f>Historicals!E$18</f>
        <v>1659.1</v>
      </c>
      <c r="F15" s="3">
        <f>Historicals!F$18</f>
        <v>1618.4</v>
      </c>
      <c r="G15" s="3">
        <f>Historicals!G$18</f>
        <v>1591.6</v>
      </c>
      <c r="H15" s="3">
        <f>Historicals!H$18</f>
        <v>1609.4</v>
      </c>
      <c r="I15" s="3">
        <f>Historicals!I$18</f>
        <v>1610.8</v>
      </c>
      <c r="J15" s="3"/>
      <c r="K15" s="3">
        <f>Historicals!J$18</f>
        <v>0</v>
      </c>
      <c r="L15" s="3">
        <f>Historicals!K$18</f>
        <v>0</v>
      </c>
      <c r="M15" s="3">
        <f>Historicals!L$18</f>
        <v>0</v>
      </c>
      <c r="N15" s="3">
        <f>Historicals!M$18</f>
        <v>0</v>
      </c>
      <c r="O15" s="3">
        <f>Historicals!N$18</f>
        <v>0</v>
      </c>
      <c r="P15" t="s">
        <v>197</v>
      </c>
    </row>
    <row r="16" spans="1:16" x14ac:dyDescent="0.3">
      <c r="A16" t="s">
        <v>154</v>
      </c>
      <c r="B16" s="58">
        <f>Historicals!B$15</f>
        <v>1.85</v>
      </c>
      <c r="C16" s="58">
        <f>Historicals!C$15</f>
        <v>2.16</v>
      </c>
      <c r="D16" s="58">
        <f>Historicals!D$15</f>
        <v>2.5099999999999998</v>
      </c>
      <c r="E16" s="58">
        <f>Historicals!E$15</f>
        <v>1.17</v>
      </c>
      <c r="F16" s="58">
        <f>Historicals!F$15</f>
        <v>2.4900000000000002</v>
      </c>
      <c r="G16" s="58">
        <f>Historicals!G$15</f>
        <v>1.6</v>
      </c>
      <c r="H16" s="58">
        <f>Historicals!H$15</f>
        <v>3.56</v>
      </c>
      <c r="I16" s="58">
        <f>Historicals!I$15</f>
        <v>3.75</v>
      </c>
      <c r="J16" s="58"/>
      <c r="K16" s="58">
        <f>Historicals!J$15</f>
        <v>0</v>
      </c>
      <c r="L16" s="58">
        <f>Historicals!K$15</f>
        <v>0</v>
      </c>
      <c r="M16" s="58">
        <f>Historicals!L$15</f>
        <v>0</v>
      </c>
      <c r="N16" s="58">
        <f>Historicals!M$15</f>
        <v>0</v>
      </c>
      <c r="O16" s="58">
        <f>Historicals!N$15</f>
        <v>0</v>
      </c>
    </row>
    <row r="17" spans="1:16" x14ac:dyDescent="0.3">
      <c r="A17" t="s">
        <v>202</v>
      </c>
      <c r="B17" s="58">
        <f>Historicals!B$90/B15</f>
        <v>-0.508254183627318</v>
      </c>
      <c r="C17" s="58">
        <f>Historicals!C$90/C15</f>
        <v>-0.58651362984218081</v>
      </c>
      <c r="D17" s="58">
        <f>Historicals!D$90/D15</f>
        <v>-0.66962174940898345</v>
      </c>
      <c r="E17" s="58">
        <f>Historicals!E$90/E15</f>
        <v>-0.74920137423904531</v>
      </c>
      <c r="F17" s="58">
        <f>Historicals!F$90/F15</f>
        <v>-0.82303509639149774</v>
      </c>
      <c r="G17" s="58">
        <f>Historicals!G$90/G15</f>
        <v>-0.91228951997989449</v>
      </c>
      <c r="H17" s="58">
        <f>Historicals!H$90/H15</f>
        <v>-1.0177705977382876</v>
      </c>
      <c r="I17" s="58">
        <f>Historicals!I$90/I15</f>
        <v>-1.1404271169605165</v>
      </c>
      <c r="J17" s="58"/>
      <c r="K17" s="58" t="e">
        <f>Historicals!J$90/K15</f>
        <v>#DIV/0!</v>
      </c>
      <c r="L17" s="58" t="e">
        <f>Historicals!K$90/L15</f>
        <v>#DIV/0!</v>
      </c>
      <c r="M17" s="58" t="e">
        <f>Historicals!L$90/M15</f>
        <v>#DIV/0!</v>
      </c>
      <c r="N17" s="58" t="e">
        <f>Historicals!M$90/N15</f>
        <v>#DIV/0!</v>
      </c>
      <c r="O17" s="58" t="e">
        <f>Historicals!N$90/O15</f>
        <v>#DIV/0!</v>
      </c>
    </row>
    <row r="18" spans="1:16" x14ac:dyDescent="0.3">
      <c r="A18" s="51" t="s">
        <v>129</v>
      </c>
      <c r="B18" s="57" t="str">
        <f>IFERROR(B17/A17-1,"nm")</f>
        <v>nm</v>
      </c>
      <c r="C18" s="57">
        <f t="shared" ref="C18:O18" si="6">IFERROR(C17/B17-1,"nm")</f>
        <v>0.15397698383186809</v>
      </c>
      <c r="D18" s="57">
        <f t="shared" si="6"/>
        <v>0.14169853067040461</v>
      </c>
      <c r="E18" s="57">
        <f t="shared" si="6"/>
        <v>0.11884265243818604</v>
      </c>
      <c r="F18" s="57">
        <f t="shared" si="6"/>
        <v>9.8549902190775418E-2</v>
      </c>
      <c r="G18" s="57">
        <f t="shared" si="6"/>
        <v>0.10844546481641237</v>
      </c>
      <c r="H18" s="57">
        <f t="shared" si="6"/>
        <v>0.11562237146023313</v>
      </c>
      <c r="I18" s="57">
        <f t="shared" si="6"/>
        <v>0.12051489745803123</v>
      </c>
      <c r="J18" s="57"/>
      <c r="K18" s="57" t="str">
        <f>IFERROR(K17/I17-1,"nm")</f>
        <v>nm</v>
      </c>
      <c r="L18" s="57" t="str">
        <f t="shared" si="6"/>
        <v>nm</v>
      </c>
      <c r="M18" s="57" t="str">
        <f t="shared" si="6"/>
        <v>nm</v>
      </c>
      <c r="N18" s="57" t="str">
        <f t="shared" si="6"/>
        <v>nm</v>
      </c>
      <c r="O18" s="57" t="str">
        <f t="shared" si="6"/>
        <v>nm</v>
      </c>
      <c r="P18" t="s">
        <v>198</v>
      </c>
    </row>
    <row r="19" spans="1:16" x14ac:dyDescent="0.3">
      <c r="A19" s="51" t="s">
        <v>155</v>
      </c>
      <c r="B19" s="57">
        <f>B17/B16</f>
        <v>-0.2747319911499016</v>
      </c>
      <c r="C19" s="57">
        <f t="shared" ref="C19:O19" si="7">C17/C16</f>
        <v>-0.27153408788989852</v>
      </c>
      <c r="D19" s="57">
        <f t="shared" si="7"/>
        <v>-0.26678157346971454</v>
      </c>
      <c r="E19" s="57">
        <f t="shared" si="7"/>
        <v>-0.64034305490516696</v>
      </c>
      <c r="F19" s="57">
        <f t="shared" si="7"/>
        <v>-0.33053618328975809</v>
      </c>
      <c r="G19" s="57">
        <f t="shared" si="7"/>
        <v>-0.57018094998743407</v>
      </c>
      <c r="H19" s="57">
        <f t="shared" si="7"/>
        <v>-0.2858906173422156</v>
      </c>
      <c r="I19" s="57">
        <f t="shared" si="7"/>
        <v>-0.30411389785613774</v>
      </c>
      <c r="J19" s="57"/>
      <c r="K19" s="57" t="e">
        <f t="shared" si="7"/>
        <v>#DIV/0!</v>
      </c>
      <c r="L19" s="57" t="e">
        <f t="shared" si="7"/>
        <v>#DIV/0!</v>
      </c>
      <c r="M19" s="57" t="e">
        <f t="shared" si="7"/>
        <v>#DIV/0!</v>
      </c>
      <c r="N19" s="57" t="e">
        <f t="shared" si="7"/>
        <v>#DIV/0!</v>
      </c>
      <c r="O19" s="57" t="e">
        <f t="shared" si="7"/>
        <v>#DIV/0!</v>
      </c>
      <c r="P19" t="s">
        <v>198</v>
      </c>
    </row>
    <row r="20" spans="1:16" x14ac:dyDescent="0.3">
      <c r="A20" s="52" t="s">
        <v>156</v>
      </c>
      <c r="B20" s="40"/>
      <c r="C20" s="40"/>
      <c r="D20" s="40"/>
      <c r="E20" s="40"/>
      <c r="F20" s="40"/>
      <c r="G20" s="40"/>
      <c r="H20" s="40"/>
      <c r="I20" s="40"/>
      <c r="J20" s="40"/>
      <c r="K20" s="39"/>
      <c r="L20" s="39"/>
      <c r="M20" s="39"/>
      <c r="N20" s="39"/>
      <c r="O20" s="39"/>
    </row>
    <row r="21" spans="1:16" x14ac:dyDescent="0.3">
      <c r="A21" t="s">
        <v>157</v>
      </c>
      <c r="B21" s="3">
        <f>+Historicals!B$25</f>
        <v>3852</v>
      </c>
      <c r="C21" s="3">
        <f>+Historicals!C$25</f>
        <v>3138</v>
      </c>
      <c r="D21" s="3">
        <f>+Historicals!D$25</f>
        <v>3808</v>
      </c>
      <c r="E21" s="3">
        <f>+Historicals!E$25</f>
        <v>4249</v>
      </c>
      <c r="F21" s="3">
        <f>+Historicals!F$25</f>
        <v>4466</v>
      </c>
      <c r="G21" s="3">
        <f>+Historicals!G$25</f>
        <v>8348</v>
      </c>
      <c r="H21" s="3">
        <f>+Historicals!H$25</f>
        <v>9889</v>
      </c>
      <c r="I21" s="3">
        <f>+Historicals!I$25</f>
        <v>8574</v>
      </c>
      <c r="J21" s="3"/>
      <c r="K21" s="3">
        <f>+Historicals!J$25</f>
        <v>0</v>
      </c>
      <c r="L21" s="3">
        <f>+Historicals!K$25</f>
        <v>0</v>
      </c>
      <c r="M21" s="3">
        <f>+Historicals!L$25</f>
        <v>0</v>
      </c>
      <c r="N21" s="3">
        <f>+Historicals!M$25</f>
        <v>0</v>
      </c>
      <c r="O21" s="3">
        <f>+Historicals!N$25</f>
        <v>0</v>
      </c>
    </row>
    <row r="22" spans="1:16" x14ac:dyDescent="0.3">
      <c r="A22" t="s">
        <v>158</v>
      </c>
      <c r="B22" s="3">
        <f>Historicals!B$26</f>
        <v>2072</v>
      </c>
      <c r="C22" s="3">
        <f>Historicals!C$26</f>
        <v>2319</v>
      </c>
      <c r="D22" s="3">
        <f>Historicals!D$26</f>
        <v>2371</v>
      </c>
      <c r="E22" s="3">
        <f>Historicals!E$26</f>
        <v>996</v>
      </c>
      <c r="F22" s="3">
        <f>Historicals!F$26</f>
        <v>197</v>
      </c>
      <c r="G22" s="3">
        <f>Historicals!G$26</f>
        <v>439</v>
      </c>
      <c r="H22" s="3">
        <f>Historicals!H$26</f>
        <v>3587</v>
      </c>
      <c r="I22" s="3">
        <f>Historicals!I$26</f>
        <v>4423</v>
      </c>
      <c r="J22" s="3"/>
      <c r="K22" s="3">
        <f>Historicals!J$26</f>
        <v>0</v>
      </c>
      <c r="L22" s="3">
        <f>Historicals!K$26</f>
        <v>0</v>
      </c>
      <c r="M22" s="3">
        <f>Historicals!L$26</f>
        <v>0</v>
      </c>
      <c r="N22" s="3">
        <f>Historicals!M$26</f>
        <v>0</v>
      </c>
      <c r="O22" s="3">
        <f>Historicals!N$26</f>
        <v>0</v>
      </c>
    </row>
    <row r="23" spans="1:16" x14ac:dyDescent="0.3">
      <c r="A23" t="s">
        <v>159</v>
      </c>
      <c r="B23" s="3">
        <f>Historicals!B$27+Historicals!B$28-Historicals!B$41</f>
        <v>5564</v>
      </c>
      <c r="C23" s="3">
        <f>Historicals!C$27+Historicals!C$28-Historicals!C$41</f>
        <v>5888</v>
      </c>
      <c r="D23" s="3">
        <f>Historicals!D$27+Historicals!D$28-Historicals!D$41</f>
        <v>6684</v>
      </c>
      <c r="E23" s="3">
        <f>Historicals!E$27+Historicals!E$28-Historicals!E$41</f>
        <v>6480</v>
      </c>
      <c r="F23" s="3">
        <f>Historicals!F$27+Historicals!F$28-Historicals!F$41</f>
        <v>7282</v>
      </c>
      <c r="G23" s="3">
        <f>Historicals!G$27+Historicals!G$28-Historicals!G$41</f>
        <v>7868</v>
      </c>
      <c r="H23" s="3">
        <f>Historicals!H$27+Historicals!H$28-Historicals!H$41</f>
        <v>8481</v>
      </c>
      <c r="I23" s="3">
        <f>Historicals!I$27+Historicals!I$28-Historicals!I$41</f>
        <v>9729</v>
      </c>
      <c r="J23" s="3"/>
      <c r="K23" s="3">
        <f>Historicals!J$27+Historicals!J$28-Historicals!J$41</f>
        <v>0</v>
      </c>
      <c r="L23" s="3">
        <f>Historicals!K$27+Historicals!K$28-Historicals!K$41</f>
        <v>0</v>
      </c>
      <c r="M23" s="3">
        <f>Historicals!L$27+Historicals!L$28-Historicals!L$41</f>
        <v>0</v>
      </c>
      <c r="N23" s="3">
        <f>Historicals!M$27+Historicals!M$28-Historicals!M$41</f>
        <v>0</v>
      </c>
      <c r="O23" s="3">
        <f>Historicals!N$27+Historicals!N$28-Historicals!N$41</f>
        <v>0</v>
      </c>
    </row>
    <row r="24" spans="1:16" x14ac:dyDescent="0.3">
      <c r="A24" s="51" t="s">
        <v>160</v>
      </c>
      <c r="B24" s="57">
        <f>B23/B3</f>
        <v>0.18182412339466031</v>
      </c>
      <c r="C24" s="57">
        <f t="shared" ref="C24:O24" si="8">C23/C3</f>
        <v>0.1818631084754139</v>
      </c>
      <c r="D24" s="57">
        <f t="shared" si="8"/>
        <v>0.19458515283842795</v>
      </c>
      <c r="E24" s="57">
        <f t="shared" si="8"/>
        <v>0.17803665137236585</v>
      </c>
      <c r="F24" s="57">
        <f t="shared" si="8"/>
        <v>0.18615947030702765</v>
      </c>
      <c r="G24" s="57">
        <f t="shared" si="8"/>
        <v>0.21035745795791783</v>
      </c>
      <c r="H24" s="57">
        <f t="shared" si="8"/>
        <v>0.19042166240064665</v>
      </c>
      <c r="I24" s="57">
        <f t="shared" si="8"/>
        <v>0.20828516377649325</v>
      </c>
      <c r="J24" s="57"/>
      <c r="K24" s="57">
        <f t="shared" si="8"/>
        <v>0</v>
      </c>
      <c r="L24" s="57">
        <f t="shared" si="8"/>
        <v>0</v>
      </c>
      <c r="M24" s="57">
        <f t="shared" si="8"/>
        <v>0</v>
      </c>
      <c r="N24" s="57">
        <f t="shared" si="8"/>
        <v>0</v>
      </c>
      <c r="O24" s="57">
        <f t="shared" si="8"/>
        <v>0</v>
      </c>
    </row>
    <row r="25" spans="1:16" x14ac:dyDescent="0.3">
      <c r="A25" t="s">
        <v>161</v>
      </c>
      <c r="B25" s="3">
        <f>Historicals!B$29</f>
        <v>1968</v>
      </c>
      <c r="C25" s="3">
        <f>Historicals!C$29</f>
        <v>1489</v>
      </c>
      <c r="D25" s="3">
        <f>Historicals!D$29</f>
        <v>1150</v>
      </c>
      <c r="E25" s="3">
        <f>Historicals!E$29</f>
        <v>1130</v>
      </c>
      <c r="F25" s="3">
        <f>Historicals!F$29</f>
        <v>1968</v>
      </c>
      <c r="G25" s="3">
        <f>Historicals!G$29</f>
        <v>1653</v>
      </c>
      <c r="H25" s="3">
        <f>Historicals!H$29</f>
        <v>1498</v>
      </c>
      <c r="I25" s="3">
        <f>Historicals!I$29</f>
        <v>2129</v>
      </c>
      <c r="J25" s="3"/>
      <c r="K25" s="3">
        <f>Historicals!J$29</f>
        <v>0</v>
      </c>
      <c r="L25" s="3">
        <f>Historicals!K$29</f>
        <v>0</v>
      </c>
      <c r="M25" s="3">
        <f>Historicals!L$29</f>
        <v>0</v>
      </c>
      <c r="N25" s="3">
        <f>Historicals!M$29</f>
        <v>0</v>
      </c>
      <c r="O25" s="3">
        <f>Historicals!N$29</f>
        <v>0</v>
      </c>
    </row>
    <row r="26" spans="1:16" x14ac:dyDescent="0.3">
      <c r="A26" t="s">
        <v>162</v>
      </c>
      <c r="B26" s="3">
        <f>Historicals!B$31</f>
        <v>3011</v>
      </c>
      <c r="C26" s="3">
        <f>Historicals!C$31</f>
        <v>3520</v>
      </c>
      <c r="D26" s="3">
        <f>Historicals!D$31</f>
        <v>3989</v>
      </c>
      <c r="E26" s="3">
        <f>Historicals!E$31</f>
        <v>4454</v>
      </c>
      <c r="F26" s="3">
        <f>Historicals!F$31</f>
        <v>4744</v>
      </c>
      <c r="G26" s="3">
        <f>Historicals!G$31</f>
        <v>4866</v>
      </c>
      <c r="H26" s="3">
        <f>Historicals!H$31</f>
        <v>4904</v>
      </c>
      <c r="I26" s="3">
        <f>Historicals!I$31</f>
        <v>4791</v>
      </c>
      <c r="J26" s="3"/>
      <c r="K26" s="3">
        <f>Historicals!J$31</f>
        <v>0</v>
      </c>
      <c r="L26" s="3">
        <f>Historicals!K$31</f>
        <v>0</v>
      </c>
      <c r="M26" s="3">
        <f>Historicals!L$31</f>
        <v>0</v>
      </c>
      <c r="N26" s="3">
        <f>Historicals!M$31</f>
        <v>0</v>
      </c>
      <c r="O26" s="3">
        <f>Historicals!N$31</f>
        <v>0</v>
      </c>
    </row>
    <row r="27" spans="1:16" x14ac:dyDescent="0.3">
      <c r="A27" t="s">
        <v>163</v>
      </c>
      <c r="B27" s="3">
        <f>Historicals!B$33</f>
        <v>281</v>
      </c>
      <c r="C27" s="3">
        <f>Historicals!C$33</f>
        <v>281</v>
      </c>
      <c r="D27" s="3">
        <f>Historicals!D$33</f>
        <v>283</v>
      </c>
      <c r="E27" s="3">
        <f>Historicals!E$33</f>
        <v>285</v>
      </c>
      <c r="F27" s="3">
        <f>Historicals!F$33</f>
        <v>283</v>
      </c>
      <c r="G27" s="3">
        <f>Historicals!G$33</f>
        <v>274</v>
      </c>
      <c r="H27" s="3">
        <f>Historicals!H$33</f>
        <v>269</v>
      </c>
      <c r="I27" s="3">
        <f>Historicals!I$33</f>
        <v>286</v>
      </c>
      <c r="J27" s="3"/>
      <c r="K27" s="3">
        <f>Historicals!J$33</f>
        <v>0</v>
      </c>
      <c r="L27" s="3">
        <f>Historicals!K$33</f>
        <v>0</v>
      </c>
      <c r="M27" s="3">
        <f>Historicals!L$33</f>
        <v>0</v>
      </c>
      <c r="N27" s="3">
        <f>Historicals!M$33</f>
        <v>0</v>
      </c>
      <c r="O27" s="3">
        <f>Historicals!N$33</f>
        <v>0</v>
      </c>
    </row>
    <row r="28" spans="1:16" x14ac:dyDescent="0.3">
      <c r="A28" t="s">
        <v>40</v>
      </c>
      <c r="B28" s="3">
        <f>Historicals!B$34</f>
        <v>131</v>
      </c>
      <c r="C28" s="3">
        <f>Historicals!C$34</f>
        <v>131</v>
      </c>
      <c r="D28" s="3">
        <f>Historicals!D$34</f>
        <v>139</v>
      </c>
      <c r="E28" s="3">
        <f>Historicals!E$34</f>
        <v>154</v>
      </c>
      <c r="F28" s="3">
        <f>Historicals!F$34</f>
        <v>154</v>
      </c>
      <c r="G28" s="3">
        <f>Historicals!G$34</f>
        <v>223</v>
      </c>
      <c r="H28" s="3">
        <f>Historicals!H$34</f>
        <v>242</v>
      </c>
      <c r="I28" s="3">
        <f>Historicals!I$34</f>
        <v>284</v>
      </c>
      <c r="J28" s="3"/>
      <c r="K28" s="3">
        <f>Historicals!J$34</f>
        <v>0</v>
      </c>
      <c r="L28" s="3">
        <f>Historicals!K$34</f>
        <v>0</v>
      </c>
      <c r="M28" s="3">
        <f>Historicals!L$34</f>
        <v>0</v>
      </c>
      <c r="N28" s="3">
        <f>Historicals!M$34</f>
        <v>0</v>
      </c>
      <c r="O28" s="3">
        <f>Historicals!N$34</f>
        <v>0</v>
      </c>
    </row>
    <row r="29" spans="1:16" x14ac:dyDescent="0.3">
      <c r="A29" s="53" t="s">
        <v>38</v>
      </c>
      <c r="B29" s="3">
        <f>Historicals!B$32</f>
        <v>0</v>
      </c>
      <c r="C29" s="3">
        <f>Historicals!C$32</f>
        <v>0</v>
      </c>
      <c r="D29" s="3">
        <f>Historicals!D$32</f>
        <v>0</v>
      </c>
      <c r="E29" s="3">
        <f>Historicals!E$32</f>
        <v>0</v>
      </c>
      <c r="F29" s="3">
        <f>Historicals!F$32</f>
        <v>0</v>
      </c>
      <c r="G29" s="3">
        <f>Historicals!G$32</f>
        <v>3097</v>
      </c>
      <c r="H29" s="3">
        <f>Historicals!H$32</f>
        <v>3113</v>
      </c>
      <c r="I29" s="3">
        <f>Historicals!I$32</f>
        <v>2926</v>
      </c>
      <c r="J29" s="3"/>
      <c r="K29" s="3">
        <f>Historicals!J$32</f>
        <v>0</v>
      </c>
      <c r="L29" s="3">
        <f>Historicals!K$32</f>
        <v>0</v>
      </c>
      <c r="M29" s="3">
        <f>Historicals!L$32</f>
        <v>0</v>
      </c>
      <c r="N29" s="3">
        <f>Historicals!M$32</f>
        <v>0</v>
      </c>
      <c r="O29" s="3">
        <f>Historicals!N$32</f>
        <v>0</v>
      </c>
    </row>
    <row r="30" spans="1:16" x14ac:dyDescent="0.3">
      <c r="A30" t="s">
        <v>164</v>
      </c>
      <c r="B30" s="3">
        <f>Historicals!B$35</f>
        <v>2587</v>
      </c>
      <c r="C30" s="3">
        <f>Historicals!C$35</f>
        <v>2439</v>
      </c>
      <c r="D30" s="3">
        <f>Historicals!D$35</f>
        <v>2787</v>
      </c>
      <c r="E30" s="3">
        <f>Historicals!E$35</f>
        <v>2509</v>
      </c>
      <c r="F30" s="3">
        <f>Historicals!F$35</f>
        <v>2011</v>
      </c>
      <c r="G30" s="3">
        <f>Historicals!G$35</f>
        <v>2326</v>
      </c>
      <c r="H30" s="3">
        <f>Historicals!H$35</f>
        <v>2921</v>
      </c>
      <c r="I30" s="3">
        <f>Historicals!I$35</f>
        <v>3821</v>
      </c>
      <c r="J30" s="3"/>
      <c r="K30" s="3">
        <f>Historicals!J$35</f>
        <v>0</v>
      </c>
      <c r="L30" s="3">
        <f>Historicals!K$35</f>
        <v>0</v>
      </c>
      <c r="M30" s="3">
        <f>Historicals!L$35</f>
        <v>0</v>
      </c>
      <c r="N30" s="3">
        <f>Historicals!M$35</f>
        <v>0</v>
      </c>
      <c r="O30" s="3">
        <f>Historicals!N$35</f>
        <v>0</v>
      </c>
    </row>
    <row r="31" spans="1:16" ht="15" thickBot="1" x14ac:dyDescent="0.35">
      <c r="A31" s="6" t="s">
        <v>165</v>
      </c>
      <c r="B31" s="7">
        <f>B21+B22+B23+B25+B26+B27+B28+B29+B30</f>
        <v>19466</v>
      </c>
      <c r="C31" s="7">
        <f t="shared" ref="C31:O31" si="9">C21+C22+C23+C25+C26+C27+C28+C29+C30</f>
        <v>19205</v>
      </c>
      <c r="D31" s="7">
        <f t="shared" si="9"/>
        <v>21211</v>
      </c>
      <c r="E31" s="7">
        <f t="shared" si="9"/>
        <v>20257</v>
      </c>
      <c r="F31" s="7">
        <f t="shared" si="9"/>
        <v>21105</v>
      </c>
      <c r="G31" s="7">
        <f t="shared" si="9"/>
        <v>29094</v>
      </c>
      <c r="H31" s="7">
        <f t="shared" si="9"/>
        <v>34904</v>
      </c>
      <c r="I31" s="7">
        <f t="shared" si="9"/>
        <v>36963</v>
      </c>
      <c r="J31" s="7"/>
      <c r="K31" s="7">
        <f t="shared" si="9"/>
        <v>0</v>
      </c>
      <c r="L31" s="7">
        <f t="shared" si="9"/>
        <v>0</v>
      </c>
      <c r="M31" s="7">
        <f t="shared" si="9"/>
        <v>0</v>
      </c>
      <c r="N31" s="7">
        <f t="shared" si="9"/>
        <v>0</v>
      </c>
      <c r="O31" s="7">
        <f t="shared" si="9"/>
        <v>0</v>
      </c>
    </row>
    <row r="32" spans="1:16" ht="15" thickTop="1" x14ac:dyDescent="0.3">
      <c r="A32" t="s">
        <v>166</v>
      </c>
      <c r="B32" s="3"/>
      <c r="C32" s="3"/>
      <c r="D32" s="3"/>
      <c r="E32" s="3"/>
      <c r="F32" s="3"/>
      <c r="G32" s="3"/>
      <c r="H32" s="3"/>
      <c r="I32" s="3"/>
      <c r="J32" s="3" t="s">
        <v>203</v>
      </c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Historicals!B$39</f>
        <v>107</v>
      </c>
      <c r="C33" s="3">
        <f>Historicals!C$39</f>
        <v>44</v>
      </c>
      <c r="D33" s="3">
        <f>Historicals!D$39</f>
        <v>6</v>
      </c>
      <c r="E33" s="3">
        <f>Historicals!E$39</f>
        <v>6</v>
      </c>
      <c r="F33" s="3">
        <f>Historicals!F$39</f>
        <v>6</v>
      </c>
      <c r="G33" s="3">
        <f>Historicals!G$39</f>
        <v>3</v>
      </c>
      <c r="H33" s="3">
        <f>Historicals!H$39</f>
        <v>0</v>
      </c>
      <c r="I33" s="3">
        <f>Historicals!I$39</f>
        <v>500</v>
      </c>
      <c r="J33" s="3"/>
      <c r="K33" s="3">
        <f>Historicals!J$39</f>
        <v>0</v>
      </c>
      <c r="L33" s="3">
        <f>Historicals!K$39</f>
        <v>0</v>
      </c>
      <c r="M33" s="3">
        <f>Historicals!L$39</f>
        <v>0</v>
      </c>
      <c r="N33" s="3">
        <f>Historicals!M$39</f>
        <v>0</v>
      </c>
      <c r="O33" s="3">
        <f>Historicals!N$39</f>
        <v>0</v>
      </c>
    </row>
    <row r="34" spans="1:15" x14ac:dyDescent="0.3">
      <c r="A34" s="2" t="s">
        <v>46</v>
      </c>
      <c r="B34" s="3">
        <f>Historicals!B$40</f>
        <v>74</v>
      </c>
      <c r="C34" s="3">
        <f>Historicals!C$40</f>
        <v>1</v>
      </c>
      <c r="D34" s="3">
        <f>Historicals!D$40</f>
        <v>325</v>
      </c>
      <c r="E34" s="3">
        <f>Historicals!E$40</f>
        <v>336</v>
      </c>
      <c r="F34" s="3">
        <f>Historicals!F$40</f>
        <v>9</v>
      </c>
      <c r="G34" s="3">
        <f>Historicals!G$40</f>
        <v>248</v>
      </c>
      <c r="H34" s="3">
        <f>Historicals!H$40</f>
        <v>2</v>
      </c>
      <c r="I34" s="3">
        <f>Historicals!I$40</f>
        <v>10</v>
      </c>
      <c r="J34" s="3"/>
      <c r="K34" s="3">
        <f>Historicals!J$40</f>
        <v>0</v>
      </c>
      <c r="L34" s="3">
        <f>Historicals!K$40</f>
        <v>0</v>
      </c>
      <c r="M34" s="3">
        <f>Historicals!L$40</f>
        <v>0</v>
      </c>
      <c r="N34" s="3">
        <f>Historicals!M$40</f>
        <v>0</v>
      </c>
      <c r="O34" s="3">
        <f>Historicals!N$40</f>
        <v>0</v>
      </c>
    </row>
    <row r="35" spans="1:15" x14ac:dyDescent="0.3">
      <c r="A35" t="s">
        <v>167</v>
      </c>
      <c r="B35" s="3">
        <f>Historicals!B$42+Historicals!B$43+Historicals!B$44</f>
        <v>4020</v>
      </c>
      <c r="C35" s="3">
        <f>Historicals!C$42+Historicals!C$43+Historicals!C$44</f>
        <v>3122</v>
      </c>
      <c r="D35" s="3">
        <f>Historicals!D$42+Historicals!D$43+Historicals!D$44</f>
        <v>3095</v>
      </c>
      <c r="E35" s="3">
        <f>Historicals!E$42+Historicals!E$43+Historicals!E$44</f>
        <v>3419</v>
      </c>
      <c r="F35" s="3">
        <f>Historicals!F$42+Historicals!F$43+Historicals!F$44</f>
        <v>5239</v>
      </c>
      <c r="G35" s="3">
        <f>Historicals!G$42+Historicals!G$43+Historicals!G$44</f>
        <v>5785</v>
      </c>
      <c r="H35" s="3">
        <f>Historicals!H$42+Historicals!H$43+Historicals!H$44</f>
        <v>6836</v>
      </c>
      <c r="I35" s="3">
        <f>Historicals!I$42+Historicals!I$43+Historicals!I$44</f>
        <v>6862</v>
      </c>
      <c r="J35" s="3"/>
      <c r="K35" s="3">
        <f>Historicals!J$42+Historicals!J$43+Historicals!J$44</f>
        <v>0</v>
      </c>
      <c r="L35" s="3">
        <f>Historicals!K$42+Historicals!K$43+Historicals!K$44</f>
        <v>0</v>
      </c>
      <c r="M35" s="3">
        <f>Historicals!L$42+Historicals!L$43+Historicals!L$44</f>
        <v>0</v>
      </c>
      <c r="N35" s="3">
        <f>Historicals!M$42+Historicals!M$43+Historicals!M$44</f>
        <v>0</v>
      </c>
      <c r="O35" s="3">
        <f>Historicals!N$42+Historicals!N$43+Historicals!N$44</f>
        <v>0</v>
      </c>
    </row>
    <row r="36" spans="1:15" x14ac:dyDescent="0.3">
      <c r="A36" t="s">
        <v>49</v>
      </c>
      <c r="B36" s="3">
        <f>Historicals!B$46</f>
        <v>1079</v>
      </c>
      <c r="C36" s="3">
        <f>Historicals!C$46</f>
        <v>2010</v>
      </c>
      <c r="D36" s="3">
        <f>Historicals!D$46</f>
        <v>3471</v>
      </c>
      <c r="E36" s="3">
        <f>Historicals!E$46</f>
        <v>3468</v>
      </c>
      <c r="F36" s="3">
        <f>Historicals!F$46</f>
        <v>3464</v>
      </c>
      <c r="G36" s="3">
        <f>Historicals!G$46</f>
        <v>9406</v>
      </c>
      <c r="H36" s="3">
        <f>Historicals!H$46</f>
        <v>9413</v>
      </c>
      <c r="I36" s="3">
        <f>Historicals!I$46</f>
        <v>8920</v>
      </c>
      <c r="J36" s="3"/>
      <c r="K36" s="3">
        <f>Historicals!J$46</f>
        <v>0</v>
      </c>
      <c r="L36" s="3">
        <f>Historicals!K$46</f>
        <v>0</v>
      </c>
      <c r="M36" s="3">
        <f>Historicals!L$46</f>
        <v>0</v>
      </c>
      <c r="N36" s="3">
        <f>Historicals!M$46</f>
        <v>0</v>
      </c>
      <c r="O36" s="3">
        <f>Historicals!N$46</f>
        <v>0</v>
      </c>
    </row>
    <row r="37" spans="1:15" x14ac:dyDescent="0.3">
      <c r="A37" s="53" t="s">
        <v>50</v>
      </c>
      <c r="B37" s="3">
        <f>Historicals!B$47</f>
        <v>0</v>
      </c>
      <c r="C37" s="3">
        <f>Historicals!C$47</f>
        <v>0</v>
      </c>
      <c r="D37" s="3">
        <f>Historicals!D$47</f>
        <v>0</v>
      </c>
      <c r="E37" s="3">
        <f>Historicals!E$47</f>
        <v>0</v>
      </c>
      <c r="F37" s="3">
        <f>Historicals!F$47</f>
        <v>0</v>
      </c>
      <c r="G37" s="3">
        <f>Historicals!G$47</f>
        <v>2913</v>
      </c>
      <c r="H37" s="3">
        <f>Historicals!H$47</f>
        <v>2931</v>
      </c>
      <c r="I37" s="3">
        <f>Historicals!I$47</f>
        <v>2777</v>
      </c>
      <c r="J37" s="3"/>
      <c r="K37" s="3">
        <f>Historicals!J$47</f>
        <v>0</v>
      </c>
      <c r="L37" s="3">
        <f>Historicals!K$47</f>
        <v>0</v>
      </c>
      <c r="M37" s="3">
        <f>Historicals!L$47</f>
        <v>0</v>
      </c>
      <c r="N37" s="3">
        <f>Historicals!M$47</f>
        <v>0</v>
      </c>
      <c r="O37" s="3">
        <f>Historicals!N$47</f>
        <v>0</v>
      </c>
    </row>
    <row r="38" spans="1:15" x14ac:dyDescent="0.3">
      <c r="A38" t="s">
        <v>168</v>
      </c>
      <c r="B38" s="3">
        <f>Historicals!B$48</f>
        <v>1479</v>
      </c>
      <c r="C38" s="3">
        <f>Historicals!C$48</f>
        <v>1770</v>
      </c>
      <c r="D38" s="3">
        <f>Historicals!D$48</f>
        <v>1907</v>
      </c>
      <c r="E38" s="3">
        <f>Historicals!E$48</f>
        <v>3216</v>
      </c>
      <c r="F38" s="3">
        <f>Historicals!F$48</f>
        <v>3347</v>
      </c>
      <c r="G38" s="3">
        <f>Historicals!G$48</f>
        <v>2684</v>
      </c>
      <c r="H38" s="3">
        <f>Historicals!H$48</f>
        <v>2955</v>
      </c>
      <c r="I38" s="3">
        <f>Historicals!I$48</f>
        <v>2613</v>
      </c>
      <c r="J38" s="3"/>
      <c r="K38" s="3">
        <f>Historicals!J$48</f>
        <v>0</v>
      </c>
      <c r="L38" s="3">
        <f>Historicals!K$48</f>
        <v>0</v>
      </c>
      <c r="M38" s="3">
        <f>Historicals!L$48</f>
        <v>0</v>
      </c>
      <c r="N38" s="3">
        <f>Historicals!M$48</f>
        <v>0</v>
      </c>
      <c r="O38" s="3">
        <f>Historicals!N$48</f>
        <v>0</v>
      </c>
    </row>
    <row r="39" spans="1:15" x14ac:dyDescent="0.3">
      <c r="A39" t="s">
        <v>169</v>
      </c>
      <c r="B39" s="3"/>
      <c r="C39" s="3"/>
      <c r="D39" s="3"/>
      <c r="E39" s="3"/>
      <c r="F39" s="3"/>
      <c r="G39" s="3"/>
      <c r="H39" s="3"/>
      <c r="I39" s="3"/>
      <c r="J39" s="3" t="s">
        <v>204</v>
      </c>
      <c r="K39" s="3"/>
      <c r="L39" s="3"/>
      <c r="M39" s="3"/>
      <c r="N39" s="3"/>
      <c r="O39" s="3"/>
    </row>
    <row r="40" spans="1:15" x14ac:dyDescent="0.3">
      <c r="A40" s="2" t="s">
        <v>170</v>
      </c>
      <c r="B40" s="3">
        <f>Historicals!B$54+Historicals!B$55</f>
        <v>6776</v>
      </c>
      <c r="C40" s="3">
        <f>Historicals!C$54+Historicals!C$55</f>
        <v>7789</v>
      </c>
      <c r="D40" s="3">
        <f>Historicals!D$54+Historicals!D$55</f>
        <v>5713</v>
      </c>
      <c r="E40" s="3">
        <f>Historicals!E$54+Historicals!E$55</f>
        <v>6387</v>
      </c>
      <c r="F40" s="3">
        <f>Historicals!F$54+Historicals!F$55</f>
        <v>7166</v>
      </c>
      <c r="G40" s="3">
        <f>Historicals!G$54+Historicals!G$55</f>
        <v>8302</v>
      </c>
      <c r="H40" s="3">
        <f>Historicals!H$54+Historicals!H$55</f>
        <v>9968</v>
      </c>
      <c r="I40" s="3">
        <f>Historicals!I$54+Historicals!I$55</f>
        <v>11487</v>
      </c>
      <c r="J40" s="3"/>
      <c r="K40" s="3">
        <f>Historicals!J$54+Historicals!J$55</f>
        <v>0</v>
      </c>
      <c r="L40" s="3">
        <f>Historicals!K$54+Historicals!K$55</f>
        <v>0</v>
      </c>
      <c r="M40" s="3">
        <f>Historicals!L$54+Historicals!L$55</f>
        <v>0</v>
      </c>
      <c r="N40" s="3">
        <f>Historicals!M$54+Historicals!M$55</f>
        <v>0</v>
      </c>
      <c r="O40" s="3">
        <f>Historicals!N$54+Historicals!N$55</f>
        <v>0</v>
      </c>
    </row>
    <row r="41" spans="1:15" x14ac:dyDescent="0.3">
      <c r="A41" s="2" t="s">
        <v>171</v>
      </c>
      <c r="B41" s="3">
        <f>Historicals!B$57</f>
        <v>4685</v>
      </c>
      <c r="C41" s="3">
        <f>Historicals!C$57</f>
        <v>4151</v>
      </c>
      <c r="D41" s="3">
        <f>Historicals!D$57</f>
        <v>6907</v>
      </c>
      <c r="E41" s="3">
        <f>Historicals!E$57</f>
        <v>3517</v>
      </c>
      <c r="F41" s="3">
        <f>Historicals!F$57</f>
        <v>1643</v>
      </c>
      <c r="G41" s="3">
        <f>Historicals!G$57</f>
        <v>-191</v>
      </c>
      <c r="H41" s="3">
        <f>Historicals!H$57</f>
        <v>3179</v>
      </c>
      <c r="I41" s="3">
        <f>Historicals!I$57</f>
        <v>3476</v>
      </c>
      <c r="J41" s="3"/>
      <c r="K41" s="3">
        <f>Historicals!J$57</f>
        <v>0</v>
      </c>
      <c r="L41" s="3">
        <f>Historicals!K$57</f>
        <v>0</v>
      </c>
      <c r="M41" s="3">
        <f>Historicals!L$57</f>
        <v>0</v>
      </c>
      <c r="N41" s="3">
        <f>Historicals!M$57</f>
        <v>0</v>
      </c>
      <c r="O41" s="3">
        <f>Historicals!N$57</f>
        <v>0</v>
      </c>
    </row>
    <row r="42" spans="1:15" x14ac:dyDescent="0.3">
      <c r="A42" s="2" t="s">
        <v>172</v>
      </c>
      <c r="B42" s="3">
        <f>Historicals!B$56</f>
        <v>1246</v>
      </c>
      <c r="C42" s="3">
        <f>Historicals!C$56</f>
        <v>318</v>
      </c>
      <c r="D42" s="3">
        <f>Historicals!D$56</f>
        <v>-213</v>
      </c>
      <c r="E42" s="3">
        <f>Historicals!E$56</f>
        <v>-92</v>
      </c>
      <c r="F42" s="3">
        <f>Historicals!F$56</f>
        <v>231</v>
      </c>
      <c r="G42" s="3">
        <f>Historicals!G$56</f>
        <v>-56</v>
      </c>
      <c r="H42" s="3">
        <f>Historicals!H$56</f>
        <v>-380</v>
      </c>
      <c r="I42" s="3">
        <f>Historicals!I$56</f>
        <v>318</v>
      </c>
      <c r="J42" s="3"/>
      <c r="K42" s="3">
        <f>Historicals!J$56</f>
        <v>0</v>
      </c>
      <c r="L42" s="3">
        <f>Historicals!K$56</f>
        <v>0</v>
      </c>
      <c r="M42" s="3">
        <f>Historicals!L$56</f>
        <v>0</v>
      </c>
      <c r="N42" s="3">
        <f>Historicals!M$56</f>
        <v>0</v>
      </c>
      <c r="O42" s="3">
        <f>Historicals!N$56</f>
        <v>0</v>
      </c>
    </row>
    <row r="43" spans="1:15" ht="15" thickBot="1" x14ac:dyDescent="0.35">
      <c r="A43" s="6" t="s">
        <v>173</v>
      </c>
      <c r="B43" s="7">
        <f>B33+B34+B35+B36+B37+B38+B40+B41+B42</f>
        <v>19466</v>
      </c>
      <c r="C43" s="7">
        <f t="shared" ref="C43:O43" si="10">C33+C34+C35+C36+C37+C38+C40+C41+C42</f>
        <v>19205</v>
      </c>
      <c r="D43" s="7">
        <f t="shared" si="10"/>
        <v>21211</v>
      </c>
      <c r="E43" s="7">
        <f t="shared" si="10"/>
        <v>20257</v>
      </c>
      <c r="F43" s="7">
        <f t="shared" si="10"/>
        <v>21105</v>
      </c>
      <c r="G43" s="7">
        <f t="shared" si="10"/>
        <v>29094</v>
      </c>
      <c r="H43" s="7">
        <f t="shared" si="10"/>
        <v>34904</v>
      </c>
      <c r="I43" s="7">
        <f t="shared" si="10"/>
        <v>36963</v>
      </c>
      <c r="J43" s="7" t="s">
        <v>205</v>
      </c>
      <c r="K43" s="7">
        <f t="shared" si="10"/>
        <v>0</v>
      </c>
      <c r="L43" s="7">
        <f t="shared" si="10"/>
        <v>0</v>
      </c>
      <c r="M43" s="7">
        <f t="shared" si="10"/>
        <v>0</v>
      </c>
      <c r="N43" s="7">
        <f t="shared" si="10"/>
        <v>0</v>
      </c>
      <c r="O43" s="7">
        <f t="shared" si="10"/>
        <v>0</v>
      </c>
    </row>
    <row r="44" spans="1:15" ht="15" thickTop="1" x14ac:dyDescent="0.3">
      <c r="A44" s="54" t="s">
        <v>174</v>
      </c>
      <c r="B44" s="54">
        <f>B31-B43</f>
        <v>0</v>
      </c>
      <c r="C44" s="54">
        <f t="shared" ref="C44:O44" si="11">C31-C43</f>
        <v>0</v>
      </c>
      <c r="D44" s="54">
        <f t="shared" si="11"/>
        <v>0</v>
      </c>
      <c r="E44" s="54">
        <f t="shared" si="11"/>
        <v>0</v>
      </c>
      <c r="F44" s="54">
        <f t="shared" si="11"/>
        <v>0</v>
      </c>
      <c r="G44" s="54">
        <f t="shared" si="11"/>
        <v>0</v>
      </c>
      <c r="H44" s="54">
        <f t="shared" si="11"/>
        <v>0</v>
      </c>
      <c r="I44" s="54">
        <f t="shared" si="11"/>
        <v>0</v>
      </c>
      <c r="J44" s="54"/>
      <c r="K44" s="54">
        <f t="shared" si="11"/>
        <v>0</v>
      </c>
      <c r="L44" s="54">
        <f t="shared" si="11"/>
        <v>0</v>
      </c>
      <c r="M44" s="54">
        <f t="shared" si="11"/>
        <v>0</v>
      </c>
      <c r="N44" s="54">
        <f t="shared" si="11"/>
        <v>0</v>
      </c>
      <c r="O44" s="54">
        <f t="shared" si="11"/>
        <v>0</v>
      </c>
    </row>
    <row r="45" spans="1:15" x14ac:dyDescent="0.3">
      <c r="A45" s="52" t="s">
        <v>175</v>
      </c>
      <c r="B45" s="40"/>
      <c r="C45" s="40"/>
      <c r="D45" s="40"/>
      <c r="E45" s="40"/>
      <c r="F45" s="40"/>
      <c r="G45" s="40"/>
      <c r="H45" s="40"/>
      <c r="I45" s="40"/>
      <c r="J45" s="40"/>
      <c r="K45" s="39"/>
      <c r="L45" s="39"/>
      <c r="M45" s="39"/>
      <c r="N45" s="39"/>
      <c r="O45" s="39"/>
    </row>
    <row r="46" spans="1:15" x14ac:dyDescent="0.3">
      <c r="A46" s="1" t="s">
        <v>134</v>
      </c>
      <c r="B46" s="9">
        <f>'Segmental forecast'!B$11</f>
        <v>4233</v>
      </c>
      <c r="C46" s="9">
        <f>'Segmental forecast'!C$11</f>
        <v>4642</v>
      </c>
      <c r="D46" s="9">
        <f>'Segmental forecast'!D$11</f>
        <v>4945</v>
      </c>
      <c r="E46" s="9">
        <f>'Segmental forecast'!E$11</f>
        <v>4379</v>
      </c>
      <c r="F46" s="9">
        <f>'Segmental forecast'!F$11</f>
        <v>4850</v>
      </c>
      <c r="G46" s="9">
        <f>'Segmental forecast'!G$11</f>
        <v>2976</v>
      </c>
      <c r="H46" s="9">
        <f>'Segmental forecast'!H$11</f>
        <v>6923</v>
      </c>
      <c r="I46" s="9">
        <f>'Segmental forecast'!I$11</f>
        <v>6856</v>
      </c>
      <c r="J46" s="9"/>
      <c r="K46" s="9">
        <f>'Segmental forecast'!J$11</f>
        <v>6856</v>
      </c>
      <c r="L46" s="9">
        <f>'Segmental forecast'!K$11</f>
        <v>6856</v>
      </c>
      <c r="M46" s="9">
        <f>'Segmental forecast'!L$11</f>
        <v>6856</v>
      </c>
      <c r="N46" s="9">
        <f>'Segmental forecast'!M$11</f>
        <v>6856</v>
      </c>
      <c r="O46" s="9">
        <f>'Segmental forecast'!N$11</f>
        <v>6856</v>
      </c>
    </row>
    <row r="47" spans="1:15" x14ac:dyDescent="0.3">
      <c r="A47" t="s">
        <v>132</v>
      </c>
      <c r="B47" s="59">
        <f>'Segmental forecast'!B$8</f>
        <v>606</v>
      </c>
      <c r="C47" s="59">
        <f>'Segmental forecast'!C$8</f>
        <v>649</v>
      </c>
      <c r="D47" s="59">
        <f>'Segmental forecast'!D$8</f>
        <v>706</v>
      </c>
      <c r="E47" s="59">
        <f>'Segmental forecast'!E$8</f>
        <v>747</v>
      </c>
      <c r="F47" s="59">
        <f>'Segmental forecast'!F$8</f>
        <v>705</v>
      </c>
      <c r="G47" s="59">
        <f>'Segmental forecast'!G$8</f>
        <v>721</v>
      </c>
      <c r="H47" s="59">
        <f>'Segmental forecast'!H$8</f>
        <v>744</v>
      </c>
      <c r="I47" s="59">
        <f>'Segmental forecast'!I$8</f>
        <v>717</v>
      </c>
      <c r="J47" s="59"/>
      <c r="K47" s="59">
        <f>'Segmental forecast'!J$8</f>
        <v>717</v>
      </c>
      <c r="L47" s="59">
        <f>'Segmental forecast'!K$8</f>
        <v>717</v>
      </c>
      <c r="M47" s="59">
        <f>'Segmental forecast'!L$8</f>
        <v>717</v>
      </c>
      <c r="N47" s="59">
        <f>'Segmental forecast'!M$8</f>
        <v>717</v>
      </c>
      <c r="O47" s="59">
        <f>'Segmental forecast'!N$8</f>
        <v>717</v>
      </c>
    </row>
    <row r="48" spans="1:15" x14ac:dyDescent="0.3">
      <c r="A48" t="s">
        <v>176</v>
      </c>
      <c r="B48" s="3">
        <f>Historicals!B$67</f>
        <v>-113</v>
      </c>
      <c r="C48" s="3">
        <f>Historicals!C$67</f>
        <v>-80</v>
      </c>
      <c r="D48" s="3">
        <f>Historicals!D$67</f>
        <v>-273</v>
      </c>
      <c r="E48" s="3">
        <f>Historicals!E$67</f>
        <v>647</v>
      </c>
      <c r="F48" s="3">
        <f>Historicals!F$67</f>
        <v>34</v>
      </c>
      <c r="G48" s="3">
        <f>Historicals!G$67</f>
        <v>-380</v>
      </c>
      <c r="H48" s="3">
        <f>Historicals!H$67</f>
        <v>-385</v>
      </c>
      <c r="I48" s="3">
        <f>Historicals!I$67</f>
        <v>-650</v>
      </c>
      <c r="J48" s="3"/>
      <c r="K48" s="3">
        <f>Historicals!J$67</f>
        <v>0</v>
      </c>
      <c r="L48" s="3">
        <f>Historicals!K$67</f>
        <v>0</v>
      </c>
      <c r="M48" s="3">
        <f>Historicals!L$67</f>
        <v>0</v>
      </c>
      <c r="N48" s="3">
        <f>Historicals!M$67</f>
        <v>0</v>
      </c>
      <c r="O48" s="3">
        <f>Historicals!N$67</f>
        <v>0</v>
      </c>
    </row>
    <row r="49" spans="1:15" x14ac:dyDescent="0.3">
      <c r="A49" s="1" t="s">
        <v>177</v>
      </c>
      <c r="B49" s="9">
        <f>B46-B48</f>
        <v>4346</v>
      </c>
      <c r="C49" s="9">
        <f t="shared" ref="C49:O49" si="12">C46-C48</f>
        <v>4722</v>
      </c>
      <c r="D49" s="9">
        <f t="shared" si="12"/>
        <v>5218</v>
      </c>
      <c r="E49" s="9">
        <f t="shared" si="12"/>
        <v>3732</v>
      </c>
      <c r="F49" s="9">
        <f t="shared" si="12"/>
        <v>4816</v>
      </c>
      <c r="G49" s="9">
        <f t="shared" si="12"/>
        <v>3356</v>
      </c>
      <c r="H49" s="9">
        <f t="shared" si="12"/>
        <v>7308</v>
      </c>
      <c r="I49" s="9">
        <f t="shared" si="12"/>
        <v>7506</v>
      </c>
      <c r="J49" s="9"/>
      <c r="K49" s="9">
        <f t="shared" si="12"/>
        <v>6856</v>
      </c>
      <c r="L49" s="9">
        <f t="shared" si="12"/>
        <v>6856</v>
      </c>
      <c r="M49" s="9">
        <f t="shared" si="12"/>
        <v>6856</v>
      </c>
      <c r="N49" s="9">
        <f t="shared" si="12"/>
        <v>6856</v>
      </c>
      <c r="O49" s="9">
        <f t="shared" si="12"/>
        <v>6856</v>
      </c>
    </row>
    <row r="50" spans="1:15" x14ac:dyDescent="0.3">
      <c r="A50" t="s">
        <v>178</v>
      </c>
      <c r="B50" s="3">
        <f>Historicals!B$100</f>
        <v>53</v>
      </c>
      <c r="C50" s="3">
        <f>Historicals!C$100</f>
        <v>70</v>
      </c>
      <c r="D50" s="3">
        <f>Historicals!D$100</f>
        <v>98</v>
      </c>
      <c r="E50" s="3">
        <f>Historicals!E$100</f>
        <v>125</v>
      </c>
      <c r="F50" s="3">
        <f>Historicals!F$100</f>
        <v>153</v>
      </c>
      <c r="G50" s="3">
        <f>Historicals!G$100</f>
        <v>140</v>
      </c>
      <c r="H50" s="3">
        <f>Historicals!H$100</f>
        <v>293</v>
      </c>
      <c r="I50" s="3">
        <f>Historicals!I$100</f>
        <v>290</v>
      </c>
      <c r="J50" s="3"/>
      <c r="K50" s="3">
        <f>Historicals!J$100</f>
        <v>0</v>
      </c>
      <c r="L50" s="3">
        <f>Historicals!K$100</f>
        <v>0</v>
      </c>
      <c r="M50" s="3">
        <f>Historicals!L$100</f>
        <v>0</v>
      </c>
      <c r="N50" s="3">
        <f>Historicals!M$100</f>
        <v>0</v>
      </c>
      <c r="O50" s="3">
        <f>Historicals!N$100</f>
        <v>0</v>
      </c>
    </row>
    <row r="51" spans="1:15" x14ac:dyDescent="0.3">
      <c r="A51" t="s">
        <v>179</v>
      </c>
      <c r="B51" s="3">
        <f>Historicals!B$72+Historicals!B$73+Historicals!B$74+Historicals!B$75</f>
        <v>256</v>
      </c>
      <c r="C51" s="3">
        <f>Historicals!C$72+Historicals!C$73+Historicals!C$74+Historicals!C$75</f>
        <v>-1580</v>
      </c>
      <c r="D51" s="3">
        <f>Historicals!D$72+Historicals!D$73+Historicals!D$74+Historicals!D$75</f>
        <v>-935</v>
      </c>
      <c r="E51" s="3">
        <f>Historicals!E$72+Historicals!E$73+Historicals!E$74+Historicals!E$75</f>
        <v>1482</v>
      </c>
      <c r="F51" s="3">
        <f>Historicals!F$72+Historicals!F$73+Historicals!F$74+Historicals!F$75</f>
        <v>562</v>
      </c>
      <c r="G51" s="3">
        <f>Historicals!G$72+Historicals!G$73+Historicals!G$74+Historicals!G$75</f>
        <v>-1245</v>
      </c>
      <c r="H51" s="3">
        <f>Historicals!H$72+Historicals!H$73+Historicals!H$74+Historicals!H$75</f>
        <v>45</v>
      </c>
      <c r="I51" s="3">
        <f>Historicals!I$72+Historicals!I$73+Historicals!I$74+Historicals!I$75</f>
        <v>-1660</v>
      </c>
      <c r="J51" s="3"/>
      <c r="K51" s="3">
        <f>Historicals!J$72+Historicals!J$73+Historicals!J$74+Historicals!J$75</f>
        <v>0</v>
      </c>
      <c r="L51" s="3">
        <f>Historicals!K$72+Historicals!K$73+Historicals!K$74+Historicals!K$75</f>
        <v>0</v>
      </c>
      <c r="M51" s="3">
        <f>Historicals!L$72+Historicals!L$73+Historicals!L$74+Historicals!L$75</f>
        <v>0</v>
      </c>
      <c r="N51" s="3">
        <f>Historicals!M$72+Historicals!M$73+Historicals!M$74+Historicals!M$75</f>
        <v>0</v>
      </c>
      <c r="O51" s="3">
        <f>Historicals!N$72+Historicals!N$73+Historicals!N$74+Historicals!N$75</f>
        <v>0</v>
      </c>
    </row>
    <row r="52" spans="1:15" x14ac:dyDescent="0.3">
      <c r="A52" t="s">
        <v>135</v>
      </c>
      <c r="B52" s="3">
        <f>'Segmental forecast'!B$14</f>
        <v>1113</v>
      </c>
      <c r="C52" s="3">
        <f>'Segmental forecast'!C$14</f>
        <v>1143</v>
      </c>
      <c r="D52" s="3">
        <f>'Segmental forecast'!D$14</f>
        <v>1105</v>
      </c>
      <c r="E52" s="3">
        <f>'Segmental forecast'!E$14</f>
        <v>1028</v>
      </c>
      <c r="F52" s="3">
        <f>'Segmental forecast'!F$14</f>
        <v>1119</v>
      </c>
      <c r="G52" s="3">
        <f>'Segmental forecast'!G$14</f>
        <v>1086</v>
      </c>
      <c r="H52" s="3">
        <f>'Segmental forecast'!H$14</f>
        <v>695</v>
      </c>
      <c r="I52" s="3">
        <f>'Segmental forecast'!I$14</f>
        <v>758</v>
      </c>
      <c r="J52" s="3"/>
      <c r="K52" s="3">
        <f>'Segmental forecast'!J$14</f>
        <v>758</v>
      </c>
      <c r="L52" s="3">
        <f>'Segmental forecast'!K$14</f>
        <v>758</v>
      </c>
      <c r="M52" s="3">
        <f>'Segmental forecast'!L$14</f>
        <v>758</v>
      </c>
      <c r="N52" s="3">
        <f>'Segmental forecast'!M$14</f>
        <v>758</v>
      </c>
      <c r="O52" s="3">
        <f>'Segmental forecast'!N$14</f>
        <v>758</v>
      </c>
    </row>
    <row r="53" spans="1:15" x14ac:dyDescent="0.3">
      <c r="A53" s="1" t="s">
        <v>180</v>
      </c>
      <c r="B53" s="9">
        <f>B47+B49-B51-B52</f>
        <v>3583</v>
      </c>
      <c r="C53" s="9">
        <f t="shared" ref="C53:O53" si="13">C47+C49-C51-C52</f>
        <v>5808</v>
      </c>
      <c r="D53" s="9">
        <f t="shared" si="13"/>
        <v>5754</v>
      </c>
      <c r="E53" s="9">
        <f t="shared" si="13"/>
        <v>1969</v>
      </c>
      <c r="F53" s="9">
        <f t="shared" si="13"/>
        <v>3840</v>
      </c>
      <c r="G53" s="9">
        <f t="shared" si="13"/>
        <v>4236</v>
      </c>
      <c r="H53" s="9">
        <f t="shared" si="13"/>
        <v>7312</v>
      </c>
      <c r="I53" s="9">
        <f t="shared" si="13"/>
        <v>9125</v>
      </c>
      <c r="J53" s="9"/>
      <c r="K53" s="9">
        <f t="shared" si="13"/>
        <v>6815</v>
      </c>
      <c r="L53" s="9">
        <f t="shared" si="13"/>
        <v>6815</v>
      </c>
      <c r="M53" s="9">
        <f t="shared" si="13"/>
        <v>6815</v>
      </c>
      <c r="N53" s="9">
        <f t="shared" si="13"/>
        <v>6815</v>
      </c>
      <c r="O53" s="9">
        <f t="shared" si="13"/>
        <v>6815</v>
      </c>
    </row>
    <row r="54" spans="1:15" x14ac:dyDescent="0.3">
      <c r="A54" t="s">
        <v>181</v>
      </c>
      <c r="B54" s="3">
        <f>Historicals!B$68+Historicals!B$69+Historicals!B$70</f>
        <v>658</v>
      </c>
      <c r="C54" s="3">
        <f>Historicals!C$68+Historicals!C$69+Historicals!C$70</f>
        <v>347</v>
      </c>
      <c r="D54" s="3">
        <f>Historicals!D$68+Historicals!D$69+Historicals!D$70</f>
        <v>108</v>
      </c>
      <c r="E54" s="3">
        <f>Historicals!E$68+Historicals!E$69+Historicals!E$70</f>
        <v>146</v>
      </c>
      <c r="F54" s="3">
        <f>Historicals!F$68+Historicals!F$69+Historicals!F$70</f>
        <v>573</v>
      </c>
      <c r="G54" s="3">
        <f>Historicals!G$68+Historicals!G$69+Historicals!G$70</f>
        <v>850</v>
      </c>
      <c r="H54" s="3">
        <f>Historicals!H$68+Historicals!H$69+Historicals!H$70</f>
        <v>526</v>
      </c>
      <c r="I54" s="3">
        <f>Historicals!I$68+Historicals!I$69+Historicals!I$70</f>
        <v>735</v>
      </c>
      <c r="J54" s="3"/>
      <c r="K54" s="3">
        <f>Historicals!J$68+Historicals!J$69+Historicals!J$70</f>
        <v>0</v>
      </c>
      <c r="L54" s="3">
        <f>Historicals!K$68+Historicals!K$69+Historicals!K$70</f>
        <v>0</v>
      </c>
      <c r="M54" s="3">
        <f>Historicals!L$68+Historicals!L$69+Historicals!L$70</f>
        <v>0</v>
      </c>
      <c r="N54" s="3">
        <f>Historicals!M$68+Historicals!M$69+Historicals!M$70</f>
        <v>0</v>
      </c>
      <c r="O54" s="3">
        <f>Historicals!N$68+Historicals!N$69+Historicals!N$70</f>
        <v>0</v>
      </c>
    </row>
    <row r="55" spans="1:15" x14ac:dyDescent="0.3">
      <c r="A55" s="27" t="s">
        <v>182</v>
      </c>
      <c r="B55" s="26">
        <f>B53+B54</f>
        <v>4241</v>
      </c>
      <c r="C55" s="26">
        <f t="shared" ref="C55:O55" si="14">C53+C54</f>
        <v>6155</v>
      </c>
      <c r="D55" s="26">
        <f t="shared" si="14"/>
        <v>5862</v>
      </c>
      <c r="E55" s="26">
        <f t="shared" si="14"/>
        <v>2115</v>
      </c>
      <c r="F55" s="26">
        <f t="shared" si="14"/>
        <v>4413</v>
      </c>
      <c r="G55" s="26">
        <f t="shared" si="14"/>
        <v>5086</v>
      </c>
      <c r="H55" s="26">
        <f t="shared" si="14"/>
        <v>7838</v>
      </c>
      <c r="I55" s="26">
        <f t="shared" si="14"/>
        <v>9860</v>
      </c>
      <c r="J55" s="26"/>
      <c r="K55" s="26">
        <f t="shared" si="14"/>
        <v>6815</v>
      </c>
      <c r="L55" s="26">
        <f t="shared" si="14"/>
        <v>6815</v>
      </c>
      <c r="M55" s="26">
        <f t="shared" si="14"/>
        <v>6815</v>
      </c>
      <c r="N55" s="26">
        <f t="shared" si="14"/>
        <v>6815</v>
      </c>
      <c r="O55" s="26">
        <f t="shared" si="14"/>
        <v>6815</v>
      </c>
    </row>
    <row r="56" spans="1:15" x14ac:dyDescent="0.3">
      <c r="A56" t="s">
        <v>183</v>
      </c>
      <c r="B56" s="3">
        <f>Historicals!B$78+Historicals!B$81</f>
        <v>-6049</v>
      </c>
      <c r="C56" s="3">
        <f>Historicals!C$78+Historicals!C$81</f>
        <v>-6510</v>
      </c>
      <c r="D56" s="3">
        <f>Historicals!D$78+Historicals!D$81</f>
        <v>-7033</v>
      </c>
      <c r="E56" s="3">
        <f>Historicals!E$78+Historicals!E$81</f>
        <v>-5811</v>
      </c>
      <c r="F56" s="3">
        <f>Historicals!F$78+Historicals!F$81</f>
        <v>-4056</v>
      </c>
      <c r="G56" s="3">
        <f>Historicals!G$78+Historicals!G$81</f>
        <v>-3512</v>
      </c>
      <c r="H56" s="3">
        <f>Historicals!H$78+Historicals!H$81</f>
        <v>-10656</v>
      </c>
      <c r="I56" s="3">
        <f>Historicals!I$78+Historicals!I$81</f>
        <v>-13671</v>
      </c>
      <c r="J56" s="3"/>
      <c r="K56" s="3">
        <f>Historicals!J$78+Historicals!J$81</f>
        <v>0</v>
      </c>
      <c r="L56" s="3">
        <f>Historicals!K$78+Historicals!K$81</f>
        <v>0</v>
      </c>
      <c r="M56" s="3">
        <f>Historicals!L$78+Historicals!L$81</f>
        <v>0</v>
      </c>
      <c r="N56" s="3">
        <f>Historicals!M$78+Historicals!M$81</f>
        <v>0</v>
      </c>
      <c r="O56" s="3">
        <f>Historicals!N$78+Historicals!N$81</f>
        <v>0</v>
      </c>
    </row>
    <row r="57" spans="1:15" x14ac:dyDescent="0.3">
      <c r="A57" t="s">
        <v>184</v>
      </c>
      <c r="B57" s="82">
        <f>Historicals!B$79+Historicals!B$80+Historicals!B$82</f>
        <v>5874</v>
      </c>
      <c r="C57" s="82">
        <f>Historicals!C$79+Historicals!C$80+Historicals!C$82</f>
        <v>5476</v>
      </c>
      <c r="D57" s="82">
        <f>Historicals!D$79+Historicals!D$80+Historicals!D$82</f>
        <v>6025</v>
      </c>
      <c r="E57" s="82">
        <f>Historicals!E$79+Historicals!E$80+Historicals!E$82</f>
        <v>6087</v>
      </c>
      <c r="F57" s="82">
        <f>Historicals!F$79+Historicals!F$80+Historicals!F$82</f>
        <v>3792</v>
      </c>
      <c r="G57" s="82">
        <f>Historicals!G$79+Historicals!G$80+Historicals!G$82</f>
        <v>2484</v>
      </c>
      <c r="H57" s="82">
        <f>Historicals!H$79+Historicals!H$80+Historicals!H$82</f>
        <v>6856</v>
      </c>
      <c r="I57" s="82">
        <f>Historicals!I$79+Historicals!I$80+Historicals!I$82</f>
        <v>12147</v>
      </c>
      <c r="J57" s="82"/>
      <c r="K57" s="82">
        <f>Historicals!J$79+Historicals!J$80+Historicals!J$82</f>
        <v>0</v>
      </c>
      <c r="L57" s="82">
        <f>Historicals!K$79+Historicals!K$80+Historicals!K$82</f>
        <v>0</v>
      </c>
      <c r="M57" s="82">
        <f>Historicals!L$79+Historicals!L$80+Historicals!L$82</f>
        <v>0</v>
      </c>
      <c r="N57" s="82">
        <f>Historicals!M$79+Historicals!M$80+Historicals!M$82</f>
        <v>0</v>
      </c>
      <c r="O57" s="82">
        <f>Historicals!N$79+Historicals!N$80+Historicals!N$82</f>
        <v>0</v>
      </c>
    </row>
    <row r="58" spans="1:15" x14ac:dyDescent="0.3">
      <c r="A58" s="27" t="s">
        <v>185</v>
      </c>
      <c r="B58" s="26">
        <f>B56+B57</f>
        <v>-175</v>
      </c>
      <c r="C58" s="26">
        <f t="shared" ref="C58:O58" si="15">C56+C57</f>
        <v>-1034</v>
      </c>
      <c r="D58" s="26">
        <f t="shared" si="15"/>
        <v>-1008</v>
      </c>
      <c r="E58" s="26">
        <f t="shared" si="15"/>
        <v>276</v>
      </c>
      <c r="F58" s="26">
        <f t="shared" si="15"/>
        <v>-264</v>
      </c>
      <c r="G58" s="26">
        <f t="shared" si="15"/>
        <v>-1028</v>
      </c>
      <c r="H58" s="26">
        <f t="shared" si="15"/>
        <v>-3800</v>
      </c>
      <c r="I58" s="26">
        <f t="shared" si="15"/>
        <v>-1524</v>
      </c>
      <c r="J58" s="26"/>
      <c r="K58" s="26">
        <f t="shared" si="15"/>
        <v>0</v>
      </c>
      <c r="L58" s="26">
        <f t="shared" si="15"/>
        <v>0</v>
      </c>
      <c r="M58" s="26">
        <f t="shared" si="15"/>
        <v>0</v>
      </c>
      <c r="N58" s="26">
        <f t="shared" si="15"/>
        <v>0</v>
      </c>
      <c r="O58" s="26">
        <f t="shared" si="15"/>
        <v>0</v>
      </c>
    </row>
    <row r="59" spans="1:15" x14ac:dyDescent="0.3">
      <c r="A59" t="s">
        <v>186</v>
      </c>
      <c r="B59" s="3">
        <f>Historicals!B$88+Historicals!B$89</f>
        <v>-1802</v>
      </c>
      <c r="C59" s="3">
        <f>Historicals!C$88+Historicals!C$89</f>
        <v>-2450</v>
      </c>
      <c r="D59" s="3">
        <f>Historicals!D$88+Historicals!D$89</f>
        <v>-2734</v>
      </c>
      <c r="E59" s="3">
        <f>Historicals!E$88+Historicals!E$89</f>
        <v>-3521</v>
      </c>
      <c r="F59" s="3">
        <f>Historicals!F$88+Historicals!F$89</f>
        <v>-3586</v>
      </c>
      <c r="G59" s="3">
        <f>Historicals!G$88+Historicals!G$89</f>
        <v>-2182</v>
      </c>
      <c r="H59" s="3">
        <f>Historicals!H$88+Historicals!H$89</f>
        <v>564</v>
      </c>
      <c r="I59" s="3">
        <f>Historicals!I$88+Historicals!I$89</f>
        <v>-2863</v>
      </c>
      <c r="J59" s="3"/>
      <c r="K59" s="3">
        <f>Historicals!J$88+Historicals!J$89</f>
        <v>0</v>
      </c>
      <c r="L59" s="3">
        <f>Historicals!K$88+Historicals!K$89</f>
        <v>0</v>
      </c>
      <c r="M59" s="3">
        <f>Historicals!L$88+Historicals!L$89</f>
        <v>0</v>
      </c>
      <c r="N59" s="3">
        <f>Historicals!M$88+Historicals!M$89</f>
        <v>0</v>
      </c>
      <c r="O59" s="3">
        <f>Historicals!N$88+Historicals!N$89</f>
        <v>0</v>
      </c>
    </row>
    <row r="60" spans="1:15" x14ac:dyDescent="0.3">
      <c r="A60" s="51" t="s">
        <v>129</v>
      </c>
      <c r="B60" s="57" t="str">
        <f>IFERROR(B59/A59-1,"nm")</f>
        <v>nm</v>
      </c>
      <c r="C60" s="57">
        <f t="shared" ref="C60:O60" si="16">IFERROR(C59/B59-1,"nm")</f>
        <v>0.35960044395116531</v>
      </c>
      <c r="D60" s="57">
        <f t="shared" si="16"/>
        <v>0.11591836734693883</v>
      </c>
      <c r="E60" s="57">
        <f t="shared" si="16"/>
        <v>0.28785662033650339</v>
      </c>
      <c r="F60" s="57">
        <f t="shared" si="16"/>
        <v>1.8460664583924924E-2</v>
      </c>
      <c r="G60" s="57">
        <f t="shared" si="16"/>
        <v>-0.39152258784160621</v>
      </c>
      <c r="H60" s="57">
        <f t="shared" si="16"/>
        <v>-1.2584784601283228</v>
      </c>
      <c r="I60" s="57">
        <f t="shared" si="16"/>
        <v>-6.0762411347517729</v>
      </c>
      <c r="J60" s="57"/>
      <c r="K60" s="57">
        <f>IFERROR(K59/I59-1,"nm")</f>
        <v>-1</v>
      </c>
      <c r="L60" s="57" t="str">
        <f t="shared" si="16"/>
        <v>nm</v>
      </c>
      <c r="M60" s="57" t="str">
        <f t="shared" si="16"/>
        <v>nm</v>
      </c>
      <c r="N60" s="57" t="str">
        <f t="shared" si="16"/>
        <v>nm</v>
      </c>
      <c r="O60" s="57" t="str">
        <f t="shared" si="16"/>
        <v>nm</v>
      </c>
    </row>
    <row r="61" spans="1:15" x14ac:dyDescent="0.3">
      <c r="A61" t="s">
        <v>187</v>
      </c>
      <c r="B61" s="3">
        <f>Historicals!B$90</f>
        <v>-899</v>
      </c>
      <c r="C61" s="3">
        <f>Historicals!C$90</f>
        <v>-1022</v>
      </c>
      <c r="D61" s="3">
        <f>Historicals!D$90</f>
        <v>-1133</v>
      </c>
      <c r="E61" s="3">
        <f>Historicals!E$90</f>
        <v>-1243</v>
      </c>
      <c r="F61" s="3">
        <f>Historicals!F$90</f>
        <v>-1332</v>
      </c>
      <c r="G61" s="3">
        <f>Historicals!G$90</f>
        <v>-1452</v>
      </c>
      <c r="H61" s="3">
        <f>Historicals!H$90</f>
        <v>-1638</v>
      </c>
      <c r="I61" s="3">
        <f>Historicals!I$90</f>
        <v>-1837</v>
      </c>
      <c r="J61" s="3"/>
      <c r="K61" s="3">
        <f>Historicals!J$90</f>
        <v>0</v>
      </c>
      <c r="L61" s="3">
        <f>Historicals!K$90</f>
        <v>0</v>
      </c>
      <c r="M61" s="3">
        <f>Historicals!L$90</f>
        <v>0</v>
      </c>
      <c r="N61" s="3">
        <f>Historicals!M$90</f>
        <v>0</v>
      </c>
      <c r="O61" s="3">
        <f>Historicals!N$90</f>
        <v>0</v>
      </c>
    </row>
    <row r="62" spans="1:15" x14ac:dyDescent="0.3">
      <c r="A62" t="s">
        <v>188</v>
      </c>
      <c r="B62" s="3">
        <f>Historicals!B$85+Historicals!B$86+Historicals!B$87</f>
        <v>-89</v>
      </c>
      <c r="C62" s="3">
        <f>Historicals!C$85+Historicals!C$86+Historicals!C$87</f>
        <v>801</v>
      </c>
      <c r="D62" s="3">
        <f>Historicals!D$85+Historicals!D$86+Historicals!D$87</f>
        <v>1809</v>
      </c>
      <c r="E62" s="3">
        <f>Historicals!E$85+Historicals!E$86+Historicals!E$87</f>
        <v>13</v>
      </c>
      <c r="F62" s="3">
        <f>Historicals!F$85+Historicals!F$86+Historicals!F$87</f>
        <v>-325</v>
      </c>
      <c r="G62" s="3">
        <f>Historicals!G$85+Historicals!G$86+Historicals!G$87</f>
        <v>6183</v>
      </c>
      <c r="H62" s="3">
        <f>Historicals!H$85+Historicals!H$86+Historicals!H$87</f>
        <v>-249</v>
      </c>
      <c r="I62" s="3">
        <f>Historicals!I$85+Historicals!I$86+Historicals!I$87</f>
        <v>15</v>
      </c>
      <c r="J62" s="3"/>
      <c r="K62" s="3">
        <f>Historicals!J$85+Historicals!J$86+Historicals!J$87</f>
        <v>0</v>
      </c>
      <c r="L62" s="3">
        <f>Historicals!K$85+Historicals!K$86+Historicals!K$87</f>
        <v>0</v>
      </c>
      <c r="M62" s="3">
        <f>Historicals!L$85+Historicals!L$86+Historicals!L$87</f>
        <v>0</v>
      </c>
      <c r="N62" s="3">
        <f>Historicals!M$85+Historicals!M$86+Historicals!M$87</f>
        <v>0</v>
      </c>
      <c r="O62" s="3">
        <f>Historicals!N$85+Historicals!N$86+Historicals!N$87</f>
        <v>0</v>
      </c>
    </row>
    <row r="63" spans="1:15" x14ac:dyDescent="0.3">
      <c r="A63" t="s">
        <v>189</v>
      </c>
      <c r="B63" s="3">
        <f>Historicals!B$91</f>
        <v>0</v>
      </c>
      <c r="C63" s="3">
        <f>Historicals!C$91</f>
        <v>0</v>
      </c>
      <c r="D63" s="3">
        <f>Historicals!D$91</f>
        <v>-90</v>
      </c>
      <c r="E63" s="3">
        <f>Historicals!E$91</f>
        <v>-84</v>
      </c>
      <c r="F63" s="3">
        <f>Historicals!F$91</f>
        <v>-50</v>
      </c>
      <c r="G63" s="3">
        <f>Historicals!G$91</f>
        <v>-58</v>
      </c>
      <c r="H63" s="3">
        <f>Historicals!H$91</f>
        <v>-136</v>
      </c>
      <c r="I63" s="3">
        <f>Historicals!I$91</f>
        <v>-151</v>
      </c>
      <c r="J63" s="3"/>
      <c r="K63" s="3">
        <f>Historicals!J$91</f>
        <v>0</v>
      </c>
      <c r="L63" s="3">
        <f>Historicals!K$91</f>
        <v>0</v>
      </c>
      <c r="M63" s="3">
        <f>Historicals!L$91</f>
        <v>0</v>
      </c>
      <c r="N63" s="3">
        <f>Historicals!M$91</f>
        <v>0</v>
      </c>
      <c r="O63" s="3">
        <f>Historicals!N$91</f>
        <v>0</v>
      </c>
    </row>
    <row r="64" spans="1:15" x14ac:dyDescent="0.3">
      <c r="A64" s="27" t="s">
        <v>190</v>
      </c>
      <c r="B64" s="26">
        <f>B59+B61+B62+B63</f>
        <v>-2790</v>
      </c>
      <c r="C64" s="26">
        <f t="shared" ref="C64:O64" si="17">C59+C61+C62+C63</f>
        <v>-2671</v>
      </c>
      <c r="D64" s="26">
        <f t="shared" si="17"/>
        <v>-2148</v>
      </c>
      <c r="E64" s="26">
        <f t="shared" si="17"/>
        <v>-4835</v>
      </c>
      <c r="F64" s="26">
        <f t="shared" si="17"/>
        <v>-5293</v>
      </c>
      <c r="G64" s="26">
        <f t="shared" si="17"/>
        <v>2491</v>
      </c>
      <c r="H64" s="26">
        <f t="shared" si="17"/>
        <v>-1459</v>
      </c>
      <c r="I64" s="26">
        <f t="shared" si="17"/>
        <v>-4836</v>
      </c>
      <c r="J64" s="26"/>
      <c r="K64" s="26">
        <f t="shared" si="17"/>
        <v>0</v>
      </c>
      <c r="L64" s="26">
        <f t="shared" si="17"/>
        <v>0</v>
      </c>
      <c r="M64" s="26">
        <f t="shared" si="17"/>
        <v>0</v>
      </c>
      <c r="N64" s="26">
        <f t="shared" si="17"/>
        <v>0</v>
      </c>
      <c r="O64" s="26">
        <f t="shared" si="17"/>
        <v>0</v>
      </c>
    </row>
    <row r="65" spans="1:15" x14ac:dyDescent="0.3">
      <c r="A65" t="s">
        <v>191</v>
      </c>
      <c r="B65" s="3">
        <f>Historicals!B$93</f>
        <v>-83</v>
      </c>
      <c r="C65" s="3">
        <f>Historicals!C$93</f>
        <v>-105</v>
      </c>
      <c r="D65" s="3">
        <f>Historicals!D$93</f>
        <v>-20</v>
      </c>
      <c r="E65" s="3">
        <f>Historicals!E$93</f>
        <v>45</v>
      </c>
      <c r="F65" s="3">
        <f>Historicals!F$93</f>
        <v>-129</v>
      </c>
      <c r="G65" s="3">
        <f>Historicals!G$93</f>
        <v>-66</v>
      </c>
      <c r="H65" s="3">
        <f>Historicals!H$93</f>
        <v>143</v>
      </c>
      <c r="I65" s="3">
        <f>Historicals!I$93</f>
        <v>-143</v>
      </c>
      <c r="J65" s="3"/>
      <c r="K65" s="3">
        <f>Historicals!J$93</f>
        <v>0</v>
      </c>
      <c r="L65" s="3">
        <f>Historicals!K$93</f>
        <v>0</v>
      </c>
      <c r="M65" s="3">
        <f>Historicals!L$93</f>
        <v>0</v>
      </c>
      <c r="N65" s="3">
        <f>Historicals!M$93</f>
        <v>0</v>
      </c>
      <c r="O65" s="3">
        <f>Historicals!N$93</f>
        <v>0</v>
      </c>
    </row>
    <row r="66" spans="1:15" x14ac:dyDescent="0.3">
      <c r="A66" s="27" t="s">
        <v>192</v>
      </c>
      <c r="B66" s="26">
        <f>B55+B58+B64+B65</f>
        <v>1193</v>
      </c>
      <c r="C66" s="26">
        <f t="shared" ref="C66:O66" si="18">C55+C58+C64+C65</f>
        <v>2345</v>
      </c>
      <c r="D66" s="26">
        <f t="shared" si="18"/>
        <v>2686</v>
      </c>
      <c r="E66" s="26">
        <f t="shared" si="18"/>
        <v>-2399</v>
      </c>
      <c r="F66" s="26">
        <f t="shared" si="18"/>
        <v>-1273</v>
      </c>
      <c r="G66" s="26">
        <f t="shared" si="18"/>
        <v>6483</v>
      </c>
      <c r="H66" s="26">
        <f t="shared" si="18"/>
        <v>2722</v>
      </c>
      <c r="I66" s="26">
        <f t="shared" si="18"/>
        <v>3357</v>
      </c>
      <c r="J66" s="26"/>
      <c r="K66" s="26">
        <f t="shared" si="18"/>
        <v>6815</v>
      </c>
      <c r="L66" s="26">
        <f t="shared" si="18"/>
        <v>6815</v>
      </c>
      <c r="M66" s="26">
        <f t="shared" si="18"/>
        <v>6815</v>
      </c>
      <c r="N66" s="26">
        <f t="shared" si="18"/>
        <v>6815</v>
      </c>
      <c r="O66" s="26">
        <f t="shared" si="18"/>
        <v>6815</v>
      </c>
    </row>
    <row r="67" spans="1:15" x14ac:dyDescent="0.3">
      <c r="A67" t="s">
        <v>193</v>
      </c>
      <c r="B67" s="3">
        <f>Historicals!B$95</f>
        <v>2220</v>
      </c>
      <c r="C67" s="3">
        <f>Historicals!C$95</f>
        <v>3852</v>
      </c>
      <c r="D67" s="3">
        <f>Historicals!D$95</f>
        <v>3138</v>
      </c>
      <c r="E67" s="3">
        <f>Historicals!E$95</f>
        <v>3808</v>
      </c>
      <c r="F67" s="3">
        <f>Historicals!F$95</f>
        <v>4249</v>
      </c>
      <c r="G67" s="3">
        <f>Historicals!G$95</f>
        <v>4466</v>
      </c>
      <c r="H67" s="3">
        <f>Historicals!H$95</f>
        <v>8348</v>
      </c>
      <c r="I67" s="3">
        <f>Historicals!I$95</f>
        <v>9889</v>
      </c>
      <c r="J67" s="3"/>
      <c r="K67" s="3">
        <f>Historicals!J$95</f>
        <v>0</v>
      </c>
      <c r="L67" s="3">
        <f>Historicals!K$95</f>
        <v>0</v>
      </c>
      <c r="M67" s="3">
        <f>Historicals!L$95</f>
        <v>0</v>
      </c>
      <c r="N67" s="3">
        <f>Historicals!M$95</f>
        <v>0</v>
      </c>
      <c r="O67" s="3">
        <f>Historicals!N$95</f>
        <v>0</v>
      </c>
    </row>
    <row r="68" spans="1:15" ht="15" thickBot="1" x14ac:dyDescent="0.35">
      <c r="A68" s="6" t="s">
        <v>194</v>
      </c>
      <c r="B68" s="7">
        <f>B66+B67</f>
        <v>3413</v>
      </c>
      <c r="C68" s="7">
        <f t="shared" ref="C68:O68" si="19">C66+C67</f>
        <v>6197</v>
      </c>
      <c r="D68" s="7">
        <f t="shared" si="19"/>
        <v>5824</v>
      </c>
      <c r="E68" s="7">
        <f t="shared" si="19"/>
        <v>1409</v>
      </c>
      <c r="F68" s="7">
        <f t="shared" si="19"/>
        <v>2976</v>
      </c>
      <c r="G68" s="7">
        <f t="shared" si="19"/>
        <v>10949</v>
      </c>
      <c r="H68" s="7">
        <f t="shared" si="19"/>
        <v>11070</v>
      </c>
      <c r="I68" s="7">
        <f t="shared" si="19"/>
        <v>13246</v>
      </c>
      <c r="J68" s="7"/>
      <c r="K68" s="7">
        <f t="shared" si="19"/>
        <v>6815</v>
      </c>
      <c r="L68" s="7">
        <f t="shared" si="19"/>
        <v>6815</v>
      </c>
      <c r="M68" s="7">
        <f t="shared" si="19"/>
        <v>6815</v>
      </c>
      <c r="N68" s="7">
        <f t="shared" si="19"/>
        <v>6815</v>
      </c>
      <c r="O68" s="7">
        <f t="shared" si="19"/>
        <v>6815</v>
      </c>
    </row>
    <row r="69" spans="1:15" ht="15" thickTop="1" x14ac:dyDescent="0.3">
      <c r="A69" s="1" t="s">
        <v>195</v>
      </c>
      <c r="B69" s="48">
        <f>B36-B68</f>
        <v>-2334</v>
      </c>
      <c r="C69" s="48">
        <f t="shared" ref="C69:O69" si="20">C36-C68</f>
        <v>-4187</v>
      </c>
      <c r="D69" s="48">
        <f t="shared" si="20"/>
        <v>-2353</v>
      </c>
      <c r="E69" s="48">
        <f t="shared" si="20"/>
        <v>2059</v>
      </c>
      <c r="F69" s="48">
        <f t="shared" si="20"/>
        <v>488</v>
      </c>
      <c r="G69" s="48">
        <f t="shared" si="20"/>
        <v>-1543</v>
      </c>
      <c r="H69" s="48">
        <f t="shared" si="20"/>
        <v>-1657</v>
      </c>
      <c r="I69" s="48">
        <f t="shared" si="20"/>
        <v>-4326</v>
      </c>
      <c r="J69" s="48"/>
      <c r="K69" s="48">
        <f t="shared" si="20"/>
        <v>-6815</v>
      </c>
      <c r="L69" s="48">
        <f t="shared" si="20"/>
        <v>-6815</v>
      </c>
      <c r="M69" s="48">
        <f t="shared" si="20"/>
        <v>-6815</v>
      </c>
      <c r="N69" s="48">
        <f t="shared" si="20"/>
        <v>-6815</v>
      </c>
      <c r="O69" s="48">
        <f t="shared" si="20"/>
        <v>-6815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2023-10-06T16:17:49Z</dcterms:modified>
</cp:coreProperties>
</file>