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_D\"/>
    </mc:Choice>
  </mc:AlternateContent>
  <xr:revisionPtr revIDLastSave="0" documentId="13_ncr:1_{3C2B33DD-68D3-46D1-BE32-E64D1513614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K13" i="4"/>
  <c r="L13" i="4"/>
  <c r="M13" i="4"/>
  <c r="N13" i="4"/>
  <c r="J24" i="4"/>
  <c r="K24" i="4"/>
  <c r="L24" i="4"/>
  <c r="M24" i="4"/>
  <c r="N24" i="4"/>
  <c r="C17" i="4"/>
  <c r="C19" i="4" s="1"/>
  <c r="D17" i="4"/>
  <c r="E17" i="4"/>
  <c r="F17" i="4"/>
  <c r="F19" i="4" s="1"/>
  <c r="G17" i="4"/>
  <c r="G19" i="4" s="1"/>
  <c r="H17" i="4"/>
  <c r="I17" i="4"/>
  <c r="B17" i="4"/>
  <c r="B19" i="4" s="1"/>
  <c r="D19" i="4"/>
  <c r="E19" i="4"/>
  <c r="H19" i="4"/>
  <c r="I19" i="4"/>
  <c r="J19" i="4"/>
  <c r="K19" i="4"/>
  <c r="L19" i="4"/>
  <c r="M19" i="4"/>
  <c r="N19" i="4"/>
  <c r="C42" i="4"/>
  <c r="D42" i="4"/>
  <c r="D43" i="4" s="1"/>
  <c r="E42" i="4"/>
  <c r="E43" i="4" s="1"/>
  <c r="F42" i="4"/>
  <c r="F43" i="4" s="1"/>
  <c r="G42" i="4"/>
  <c r="G43" i="4" s="1"/>
  <c r="G44" i="4" s="1"/>
  <c r="H42" i="4"/>
  <c r="I42" i="4"/>
  <c r="B42" i="4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B30" i="4"/>
  <c r="B31" i="4" s="1"/>
  <c r="J44" i="4"/>
  <c r="K44" i="4"/>
  <c r="L44" i="4"/>
  <c r="M44" i="4"/>
  <c r="N44" i="4"/>
  <c r="J31" i="4"/>
  <c r="K31" i="4"/>
  <c r="L31" i="4"/>
  <c r="M31" i="4"/>
  <c r="N31" i="4"/>
  <c r="C43" i="4"/>
  <c r="H43" i="4"/>
  <c r="H44" i="4" s="1"/>
  <c r="I43" i="4"/>
  <c r="I44" i="4" s="1"/>
  <c r="J43" i="4"/>
  <c r="K43" i="4"/>
  <c r="L43" i="4"/>
  <c r="M43" i="4"/>
  <c r="N43" i="4"/>
  <c r="B43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J42" i="4"/>
  <c r="K42" i="4"/>
  <c r="L42" i="4"/>
  <c r="M42" i="4"/>
  <c r="N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B44" i="4" l="1"/>
  <c r="F44" i="4"/>
  <c r="C44" i="4"/>
  <c r="E44" i="4"/>
  <c r="D44" i="4"/>
  <c r="C49" i="4"/>
  <c r="D49" i="4"/>
  <c r="E49" i="4"/>
  <c r="F49" i="4"/>
  <c r="G49" i="4"/>
  <c r="H49" i="4"/>
  <c r="I49" i="4"/>
  <c r="J49" i="4"/>
  <c r="K49" i="4"/>
  <c r="L49" i="4"/>
  <c r="M49" i="4"/>
  <c r="N49" i="4"/>
  <c r="B49" i="4"/>
  <c r="N35" i="4"/>
  <c r="C35" i="4"/>
  <c r="D35" i="4"/>
  <c r="E35" i="4"/>
  <c r="F35" i="4"/>
  <c r="G35" i="4"/>
  <c r="H35" i="4"/>
  <c r="I35" i="4"/>
  <c r="J35" i="4"/>
  <c r="K35" i="4"/>
  <c r="L35" i="4"/>
  <c r="M35" i="4"/>
  <c r="B35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J21" i="4"/>
  <c r="K21" i="4"/>
  <c r="L21" i="4"/>
  <c r="M21" i="4"/>
  <c r="N21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J16" i="4"/>
  <c r="K16" i="4"/>
  <c r="L16" i="4"/>
  <c r="M16" i="4"/>
  <c r="N16" i="4"/>
  <c r="B16" i="4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C13" i="4"/>
  <c r="D13" i="4"/>
  <c r="E13" i="4"/>
  <c r="F13" i="4"/>
  <c r="G13" i="4"/>
  <c r="H13" i="4"/>
  <c r="I13" i="4"/>
  <c r="B13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K11" i="4"/>
  <c r="L11" i="4"/>
  <c r="M11" i="4"/>
  <c r="N11" i="4"/>
  <c r="C11" i="4"/>
  <c r="D11" i="4"/>
  <c r="E11" i="4"/>
  <c r="F11" i="4"/>
  <c r="G11" i="4"/>
  <c r="H11" i="4"/>
  <c r="I11" i="4"/>
  <c r="B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J325" i="3" l="1"/>
  <c r="K325" i="3"/>
  <c r="L325" i="3"/>
  <c r="M325" i="3"/>
  <c r="N325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<sst xmlns="http://schemas.openxmlformats.org/spreadsheetml/2006/main" count="662" uniqueCount="216">
  <si>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</si>
  <si>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</si>
  <si>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</si>
  <si>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</si>
  <si>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</si>
  <si>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</si>
  <si>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</si>
  <si>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</si>
  <si>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</si>
  <si>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</si>
  <si>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</si>
  <si>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</si>
  <si>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</si>
  <si>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</si>
  <si>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</si>
  <si>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</si>
  <si>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</si>
  <si>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</si>
  <si>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</si>
  <si>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</si>
  <si>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</si>
  <si>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</si>
  <si>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</si>
  <si>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</si>
  <si>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</si>
  <si>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</si>
  <si>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</si>
  <si>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</si>
  <si>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</si>
  <si>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</si>
  <si>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</si>
  <si>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</si>
  <si>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</si>
  <si>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</si>
  <si>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</si>
  <si>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</si>
  <si>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</si>
  <si>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</si>
  <si>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</si>
  <si>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</si>
  <si>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</si>
  <si>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</si>
  <si>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</si>
  <si>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</si>
  <si>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</si>
  <si>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</si>
  <si>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</si>
  <si>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</si>
  <si>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</si>
  <si>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</si>
  <si>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</si>
  <si>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</si>
  <si>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</si>
  <si>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</si>
  <si>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</si>
  <si>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</si>
  <si>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</si>
  <si>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</si>
  <si>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</si>
  <si>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</si>
  <si>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</si>
  <si>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</si>
  <si>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</si>
  <si>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</si>
  <si>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</si>
  <si>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</si>
  <si>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</si>
  <si>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</si>
  <si>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</si>
  <si>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</si>
  <si>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</si>
  <si>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</si>
  <si>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</si>
  <si>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</si>
  <si>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</si>
  <si>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</si>
  <si>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</si>
  <si>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</si>
  <si>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</si>
  <si>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</si>
  <si>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</si>
  <si>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</si>
  <si>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</si>
  <si>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</si>
  <si>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</si>
  <si>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</si>
  <si>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</si>
  <si>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</si>
  <si>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</si>
  <si>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</si>
  <si>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</si>
  <si>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</si>
  <si>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</si>
  <si>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</si>
  <si>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</si>
  <si>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</si>
  <si>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</si>
  <si>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</si>
  <si>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</si>
  <si>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</si>
  <si>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</si>
  <si>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</si>
  <si>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</si>
  <si>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</si>
  <si>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</si>
  <si>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</si>
  <si>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</si>
  <si>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</si>
  <si>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</si>
  <si>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</si>
  <si>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</si>
  <si>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</si>
  <si>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</si>
  <si>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</si>
  <si>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</si>
  <si>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</si>
  <si>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</si>
  <si>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</si>
  <si>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</si>
  <si>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</si>
  <si>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</si>
  <si>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</si>
  <si>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</si>
  <si>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</si>
  <si>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</si>
  <si>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</si>
  <si>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</si>
  <si>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</si>
  <si>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</si>
  <si>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</si>
  <si>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</si>
  <si>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</si>
  <si>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</si>
  <si>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</si>
  <si>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</si>
  <si>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</si>
  <si>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</si>
  <si>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</si>
  <si>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</si>
  <si>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</si>
  <si>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</si>
  <si>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 in reverse purchase agreements</t>
  </si>
  <si>
    <t>Long-term debt payments, including current portion</t>
  </si>
  <si>
    <t>Payments on capital lease and other financing obligations</t>
  </si>
  <si>
    <t>Western Europe</t>
  </si>
  <si>
    <t>Central &amp; Eastern Europe</t>
  </si>
  <si>
    <t>Japan</t>
  </si>
  <si>
    <t>Emerging markets</t>
  </si>
  <si>
    <t xml:space="preserve">  Footwear</t>
  </si>
  <si>
    <t xml:space="preserve"> Apparel</t>
  </si>
  <si>
    <t xml:space="preserve"> Equipment</t>
  </si>
  <si>
    <t>Western Europe (Before 2017)</t>
  </si>
  <si>
    <t>Central &amp; Eastern Europe (Before 2017)</t>
  </si>
  <si>
    <t>Japan (Before 2017)</t>
  </si>
  <si>
    <t>Emerging markets (Before 2017)</t>
  </si>
  <si>
    <t>nm</t>
  </si>
  <si>
    <t>Property, plant and equipment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</si>
  <si>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</si>
  <si>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</si>
  <si>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</si>
  <si>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</si>
  <si>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</si>
  <si>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</si>
  <si>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</si>
  <si>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</si>
  <si>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</si>
  <si>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</si>
  <si>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</si>
  <si>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</si>
  <si>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</si>
  <si>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</si>
  <si>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</si>
  <si>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</si>
  <si>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</si>
  <si>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</si>
  <si>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</si>
  <si>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</si>
  <si>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</si>
  <si>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</si>
  <si>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</si>
  <si>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</si>
  <si>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</si>
  <si>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</si>
  <si>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</si>
  <si>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</si>
  <si>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</si>
  <si>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</si>
  <si>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</si>
  <si>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</si>
  <si>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</si>
  <si>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</si>
  <si>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</si>
  <si>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</si>
  <si>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</si>
  <si>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</si>
  <si>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</si>
  <si>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</si>
  <si>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</si>
  <si>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</si>
  <si>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</si>
  <si>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</si>
  <si>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</si>
  <si>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</si>
  <si>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</si>
  <si>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</si>
  <si>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</si>
  <si>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</si>
  <si>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</si>
  <si>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</si>
  <si>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*I used diluted here</t>
  </si>
  <si>
    <t>*I've summed Accounts payable, Current portion of operating lease liabilities, accrued liabilities, and income taxes payable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</si>
  <si>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</si>
  <si>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</si>
  <si>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*Deferred Income Taxes and Other Liabilities</t>
  </si>
  <si>
    <t>*I used diluted here, calculated as (Dividends common and preferred)/(Average Dilute Shares Outstanding)</t>
  </si>
  <si>
    <t>Calculated as DPS/EPS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</si>
</sst>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9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0" fillId="8" borderId="0" xfId="1" applyNumberFormat="1" applyFont="1" applyFill="1"/>
    <xf numFmtId="165" fontId="2" fillId="0" borderId="0" xfId="1" applyNumberFormat="1" applyFont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6" sqref="A26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211</v>
      </c>
    </row>
    <row r="3" spans="1:1" x14ac:dyDescent="0.25">
      <c r="A3" s="37" t="s">
        <v>212</v>
      </c>
    </row>
    <row r="4" spans="1:1" x14ac:dyDescent="0.25">
      <c r="A4" s="19" t="s">
        <v>140</v>
      </c>
    </row>
    <row r="5" spans="1:1" x14ac:dyDescent="0.25">
      <c r="A5" s="37"/>
    </row>
    <row r="7" spans="1:1" x14ac:dyDescent="0.25">
      <c r="A7" s="37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4" activePane="bottomLeft" state="frozen"/>
      <selection pane="bottomLeft" activeCell="N86" sqref="N86"/>
    </sheetView>
  </sheetViews>
  <sheetFormatPr defaultRowHeight="15" x14ac:dyDescent="0.25"/>
  <cols>
    <col min="1" max="1" width="78.140625" customWidth="1"/>
    <col min="2" max="2" width="9" bestFit="1" customWidth="1"/>
    <col min="3" max="3" width="9.5703125" bestFit="1" customWidth="1"/>
    <col min="4" max="7" width="9" bestFit="1" customWidth="1"/>
    <col min="8" max="8" width="10.42578125" bestFit="1" customWidth="1"/>
    <col min="9" max="9" width="10.7109375" bestFit="1" customWidth="1"/>
  </cols>
  <sheetData>
    <row r="1" spans="1:1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.75" thickTop="1" x14ac:dyDescent="0.25">
      <c r="A13" s="1" t="s">
        <v>8</v>
      </c>
    </row>
    <row r="14" spans="1:10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25">
      <c r="A16" s="1" t="s">
        <v>9</v>
      </c>
    </row>
    <row r="17" spans="1:9" x14ac:dyDescent="0.25">
      <c r="A17" s="2" t="s">
        <v>6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141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79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25">
      <c r="A84" s="27" t="s">
        <v>80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25">
      <c r="A85" s="1" t="s">
        <v>81</v>
      </c>
      <c r="B85" s="3"/>
      <c r="C85" s="3"/>
      <c r="D85" s="3"/>
      <c r="E85" s="3"/>
      <c r="F85" s="3"/>
      <c r="G85" s="3"/>
      <c r="H85" s="3"/>
      <c r="I85" s="3"/>
    </row>
    <row r="86" spans="1:9" x14ac:dyDescent="0.25">
      <c r="A86" s="2" t="s">
        <v>82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25">
      <c r="A87" s="2" t="s">
        <v>142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25">
      <c r="A90" s="2" t="s">
        <v>143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16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25">
      <c r="A93" s="2" t="s">
        <v>86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25">
      <c r="A94" s="2" t="s">
        <v>87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25">
      <c r="A95" s="27" t="s">
        <v>88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25">
      <c r="A96" s="2" t="s">
        <v>89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25">
      <c r="A97" s="27" t="s">
        <v>90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25">
      <c r="A98" t="s">
        <v>91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.75" thickBot="1" x14ac:dyDescent="0.3">
      <c r="A99" s="6" t="s">
        <v>92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.75" thickTop="1" x14ac:dyDescent="0.25">
      <c r="A100" s="12" t="s">
        <v>19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25">
      <c r="A101" t="s">
        <v>93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2" t="s">
        <v>17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11" t="s">
        <v>94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25">
      <c r="A104" s="11" t="s">
        <v>18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25">
      <c r="A105" s="11" t="s">
        <v>95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25">
      <c r="A106" s="11" t="s">
        <v>96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25">
      <c r="A108" s="14" t="s">
        <v>99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25">
      <c r="A109" s="28" t="s">
        <v>109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25">
      <c r="A110" s="2" t="s">
        <v>100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25">
      <c r="A111" s="11" t="s">
        <v>113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25">
      <c r="A112" s="11" t="s">
        <v>114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25">
      <c r="A113" s="11" t="s">
        <v>115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25">
      <c r="A114" s="2" t="s">
        <v>101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25">
      <c r="A115" s="11" t="s">
        <v>113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25">
      <c r="A116" s="11" t="s">
        <v>114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25">
      <c r="A117" s="11" t="s">
        <v>115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25">
      <c r="A118" s="2" t="s">
        <v>102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25">
      <c r="A119" s="11" t="s">
        <v>113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25">
      <c r="A120" s="11" t="s">
        <v>114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25">
      <c r="A121" s="11" t="s">
        <v>115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25">
      <c r="A122" s="2" t="s">
        <v>106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25">
      <c r="A123" s="11" t="s">
        <v>113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25">
      <c r="A124" s="11" t="s">
        <v>114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25">
      <c r="A125" s="11" t="s">
        <v>115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25">
      <c r="A126" s="2" t="s">
        <v>144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25">
      <c r="A127" s="11" t="s">
        <v>113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25">
      <c r="A128" s="11" t="s">
        <v>114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25">
      <c r="A129" s="11" t="s">
        <v>115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25">
      <c r="A130" s="2" t="s">
        <v>145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25">
      <c r="A131" s="11" t="s">
        <v>113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25">
      <c r="A132" s="11" t="s">
        <v>114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25">
      <c r="A133" s="11" t="s">
        <v>115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25">
      <c r="A134" s="2" t="s">
        <v>146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25">
      <c r="A135" s="11" t="s">
        <v>113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25">
      <c r="A136" s="11" t="s">
        <v>114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25">
      <c r="A137" s="11" t="s">
        <v>115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25">
      <c r="A138" s="2" t="s">
        <v>147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25">
      <c r="A139" s="11" t="s">
        <v>113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25">
      <c r="A140" s="11" t="s">
        <v>114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25">
      <c r="A141" s="11" t="s">
        <v>115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25">
      <c r="A142" s="2" t="s">
        <v>107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25">
      <c r="A143" s="4" t="s">
        <v>103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25">
      <c r="A144" s="2" t="s">
        <v>104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25">
      <c r="A145" s="2" t="s">
        <v>148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25">
      <c r="A146" s="2" t="s">
        <v>149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25">
      <c r="A147" s="2" t="s">
        <v>150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25">
      <c r="A149" s="2" t="s">
        <v>121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.75" thickBot="1" x14ac:dyDescent="0.3">
      <c r="A150" s="6" t="s">
        <v>105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.75" thickTop="1" x14ac:dyDescent="0.25">
      <c r="A151" s="12" t="s">
        <v>111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25">
      <c r="A152" s="1" t="s">
        <v>110</v>
      </c>
    </row>
    <row r="153" spans="1:9" x14ac:dyDescent="0.25">
      <c r="A153" s="2" t="s">
        <v>100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25">
      <c r="A154" s="2" t="s">
        <v>101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25">
      <c r="A155" s="2" t="s">
        <v>102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25">
      <c r="A156" s="2" t="s">
        <v>106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25">
      <c r="A157" s="2" t="s">
        <v>144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25">
      <c r="A158" s="2" t="s">
        <v>145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25">
      <c r="A159" s="2" t="s">
        <v>146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25">
      <c r="A160" s="2" t="s">
        <v>147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25">
      <c r="A161" s="2" t="s">
        <v>107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5">
      <c r="A162" s="4" t="s">
        <v>103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25">
      <c r="A163" s="2" t="s">
        <v>104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25">
      <c r="A164" s="2" t="s">
        <v>108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.75" thickBot="1" x14ac:dyDescent="0.3">
      <c r="A165" s="6" t="s">
        <v>112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.75" thickTop="1" x14ac:dyDescent="0.25">
      <c r="A166" s="12" t="s">
        <v>111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25">
      <c r="A167" s="1" t="s">
        <v>117</v>
      </c>
      <c r="B167" s="3"/>
    </row>
    <row r="168" spans="1:9" x14ac:dyDescent="0.25">
      <c r="A168" s="2" t="s">
        <v>100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25">
      <c r="A169" s="2" t="s">
        <v>101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25">
      <c r="A170" s="2" t="s">
        <v>102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25">
      <c r="A171" s="2" t="s">
        <v>118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25">
      <c r="A172" s="2" t="s">
        <v>144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145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25">
      <c r="A174" s="2" t="s">
        <v>146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25">
      <c r="A175" s="2" t="s">
        <v>147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25">
      <c r="A176" s="2" t="s">
        <v>107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25">
      <c r="A177" s="4" t="s">
        <v>119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25">
      <c r="A178" s="2" t="s">
        <v>104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25">
      <c r="A179" s="2" t="s">
        <v>108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.75" thickBot="1" x14ac:dyDescent="0.3">
      <c r="A180" s="6" t="s">
        <v>120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.75" thickTop="1" x14ac:dyDescent="0.25">
      <c r="A181" s="12" t="s">
        <v>111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25">
      <c r="A182" s="49" t="s">
        <v>122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" t="s">
        <v>100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25">
      <c r="A184" s="2" t="s">
        <v>101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25">
      <c r="A185" s="2" t="s">
        <v>102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25">
      <c r="A186" s="2" t="s">
        <v>106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25">
      <c r="A187" s="2" t="s">
        <v>144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25">
      <c r="A188" s="2" t="s">
        <v>145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25">
      <c r="A189" s="2" t="s">
        <v>146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25">
      <c r="A190" s="2" t="s">
        <v>147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25">
      <c r="A191" s="2" t="s">
        <v>107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25">
      <c r="A192" s="4" t="s">
        <v>119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 x14ac:dyDescent="0.25">
      <c r="A193" s="2" t="s">
        <v>104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 x14ac:dyDescent="0.25">
      <c r="A194" s="2" t="s">
        <v>108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.75" thickBot="1" x14ac:dyDescent="0.3">
      <c r="A195" s="6" t="s">
        <v>123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.75" thickTop="1" x14ac:dyDescent="0.25">
      <c r="A196" s="12" t="s">
        <v>111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 x14ac:dyDescent="0.25">
      <c r="A197" s="1" t="s">
        <v>124</v>
      </c>
    </row>
    <row r="198" spans="1:9" x14ac:dyDescent="0.25">
      <c r="A198" s="2" t="s">
        <v>100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 x14ac:dyDescent="0.25">
      <c r="A199" s="2" t="s">
        <v>101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 x14ac:dyDescent="0.25">
      <c r="A200" s="2" t="s">
        <v>102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 x14ac:dyDescent="0.25">
      <c r="A201" s="2" t="s">
        <v>106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 x14ac:dyDescent="0.25">
      <c r="A202" s="2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25">
      <c r="A203" s="2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25">
      <c r="A204" s="2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25">
      <c r="A205" s="2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2" t="s">
        <v>107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 x14ac:dyDescent="0.25">
      <c r="A207" s="4" t="s">
        <v>119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 x14ac:dyDescent="0.25">
      <c r="A208" s="2" t="s">
        <v>104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25">
      <c r="A209" s="2" t="s">
        <v>108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.75" thickBot="1" x14ac:dyDescent="0.3">
      <c r="A210" s="6" t="s">
        <v>125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.75" thickTop="1" x14ac:dyDescent="0.25">
      <c r="A211" s="12" t="s">
        <v>111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25">
      <c r="A212" s="14" t="s">
        <v>126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25">
      <c r="A213" s="28" t="s">
        <v>127</v>
      </c>
    </row>
    <row r="214" spans="1:9" x14ac:dyDescent="0.25">
      <c r="A214" s="32" t="s">
        <v>100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25">
      <c r="A215" s="30" t="s">
        <v>113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25">
      <c r="A216" s="30" t="s">
        <v>114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25">
      <c r="A217" s="30" t="s">
        <v>115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25">
      <c r="A218" s="32" t="s">
        <v>101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25">
      <c r="A219" s="30" t="s">
        <v>113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25">
      <c r="A220" s="30" t="s">
        <v>114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25">
      <c r="A221" s="30" t="s">
        <v>115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25">
      <c r="A222" s="32" t="s">
        <v>102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25">
      <c r="A223" s="30" t="s">
        <v>113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25">
      <c r="A224" s="30" t="s">
        <v>114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25">
      <c r="A225" s="30" t="s">
        <v>115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25">
      <c r="A226" s="32" t="s">
        <v>106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25">
      <c r="A227" s="30" t="s">
        <v>113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25">
      <c r="A228" s="30" t="s">
        <v>114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25">
      <c r="A229" s="30" t="s">
        <v>115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25">
      <c r="A230" s="32" t="s">
        <v>151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25">
      <c r="A231" s="30" t="s">
        <v>113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25">
      <c r="A232" s="30" t="s">
        <v>114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25">
      <c r="A233" s="30" t="s">
        <v>115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25">
      <c r="A234" s="32" t="s">
        <v>152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25">
      <c r="A235" s="30" t="s">
        <v>113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25">
      <c r="A236" s="30" t="s">
        <v>114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25">
      <c r="A237" s="30" t="s">
        <v>115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25">
      <c r="A238" s="32" t="s">
        <v>153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25">
      <c r="A239" s="30" t="s">
        <v>113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25">
      <c r="A240" s="30" t="s">
        <v>114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25">
      <c r="A241" s="30" t="s">
        <v>115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25">
      <c r="A242" s="32" t="s">
        <v>154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25">
      <c r="A243" s="30" t="s">
        <v>113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25">
      <c r="A244" s="30" t="s">
        <v>114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25">
      <c r="A245" s="30" t="s">
        <v>115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25">
      <c r="A246" s="32" t="s">
        <v>107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25">
      <c r="A247" s="34" t="s">
        <v>103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25">
      <c r="A248" s="32" t="s">
        <v>104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25">
      <c r="A249" s="30" t="s">
        <v>113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25">
      <c r="A250" s="30" t="s">
        <v>114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25">
      <c r="A251" s="30" t="s">
        <v>115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25">
      <c r="A252" s="30" t="s">
        <v>121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25">
      <c r="A253" s="32" t="s">
        <v>108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.75" thickBot="1" x14ac:dyDescent="0.3">
      <c r="A254" s="31" t="s">
        <v>105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topLeftCell="A115" workbookViewId="0">
      <selection activeCell="A36" sqref="A3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25">
      <c r="A4" s="41" t="s">
        <v>129</v>
      </c>
      <c r="B4" s="53" t="s">
        <v>155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25">
      <c r="A5" s="40" t="s">
        <v>130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25">
      <c r="A6" s="41" t="s">
        <v>129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25">
      <c r="A7" s="41" t="s">
        <v>131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25">
      <c r="A8" s="40" t="s">
        <v>132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25">
      <c r="A9" s="41" t="s">
        <v>129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25">
      <c r="A10" s="41" t="s">
        <v>133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25">
      <c r="A11" s="40" t="s">
        <v>134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25">
      <c r="A12" s="41" t="s">
        <v>129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25">
      <c r="A13" s="41" t="s">
        <v>131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25">
      <c r="A14" s="40" t="s">
        <v>135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25">
      <c r="A15" s="41" t="s">
        <v>129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25">
      <c r="A16" s="41" t="s">
        <v>133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25">
      <c r="A17" s="9" t="s">
        <v>156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25">
      <c r="A18" s="45" t="s">
        <v>129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25">
      <c r="A19" s="45" t="s">
        <v>133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25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25">
      <c r="A22" s="43" t="s">
        <v>129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25">
      <c r="A23" s="44" t="s">
        <v>113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25">
      <c r="A24" s="43" t="s">
        <v>129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25">
      <c r="A25" s="43" t="s">
        <v>137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25">
      <c r="A26" s="43" t="s">
        <v>138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25">
      <c r="A27" s="44" t="s">
        <v>114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25">
      <c r="A28" s="43" t="s">
        <v>129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25">
      <c r="A29" s="43" t="s">
        <v>137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25">
      <c r="A30" s="43" t="s">
        <v>138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25">
      <c r="A31" s="44" t="s">
        <v>115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25">
      <c r="A32" s="43" t="s">
        <v>129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25">
      <c r="A33" s="43" t="s">
        <v>137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25">
      <c r="A34" s="43" t="s">
        <v>138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25">
      <c r="A35" s="9" t="s">
        <v>130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25">
      <c r="A36" s="45" t="s">
        <v>129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25">
      <c r="A37" s="45" t="s">
        <v>131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25">
      <c r="A38" s="9" t="s">
        <v>132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25">
      <c r="A39" s="45" t="s">
        <v>129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25">
      <c r="A40" s="45" t="s">
        <v>133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25">
      <c r="A41" s="45" t="s">
        <v>157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25">
      <c r="A42" s="9" t="s">
        <v>134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25">
      <c r="A43" s="45" t="s">
        <v>129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25">
      <c r="A44" s="45" t="s">
        <v>131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25">
      <c r="A45" s="9" t="s">
        <v>135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25">
      <c r="A46" s="45" t="s">
        <v>129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25">
      <c r="A47" s="45" t="s">
        <v>133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25">
      <c r="A48" s="9" t="s">
        <v>156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25">
      <c r="A49" s="45" t="s">
        <v>129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25">
      <c r="A50" s="45" t="s">
        <v>133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25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25">
      <c r="A53" s="43" t="s">
        <v>129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25">
      <c r="A54" s="44" t="s">
        <v>113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25">
      <c r="A55" s="43" t="s">
        <v>129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25">
      <c r="A56" s="43" t="s">
        <v>137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25">
      <c r="A57" s="43" t="s">
        <v>138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25">
      <c r="A58" s="44" t="s">
        <v>114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25">
      <c r="A59" s="43" t="s">
        <v>129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25">
      <c r="A60" s="43" t="s">
        <v>137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25">
      <c r="A61" s="43" t="s">
        <v>138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5">
      <c r="A62" s="44" t="s">
        <v>115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25">
      <c r="A63" s="43" t="s">
        <v>129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25">
      <c r="A64" s="43" t="s">
        <v>137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25">
      <c r="A65" s="43" t="s">
        <v>138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5">
      <c r="A66" s="9" t="s">
        <v>130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25">
      <c r="A67" s="45" t="s">
        <v>129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25">
      <c r="A68" s="45" t="s">
        <v>131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25">
      <c r="A69" s="9" t="s">
        <v>132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25">
      <c r="A70" s="45" t="s">
        <v>129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25">
      <c r="A71" s="45" t="s">
        <v>133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25">
      <c r="A72" s="45" t="s">
        <v>157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25">
      <c r="A73" s="9" t="s">
        <v>134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25">
      <c r="A74" s="45" t="s">
        <v>129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25">
      <c r="A75" s="45" t="s">
        <v>131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25">
      <c r="A76" s="9" t="s">
        <v>135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25">
      <c r="A77" s="45" t="s">
        <v>129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25">
      <c r="A78" s="45" t="s">
        <v>133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25">
      <c r="A79" s="9" t="s">
        <v>156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25">
      <c r="A80" s="45" t="s">
        <v>129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25">
      <c r="A81" s="45" t="s">
        <v>133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25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25">
      <c r="A84" s="43" t="s">
        <v>129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25">
      <c r="A85" s="44" t="s">
        <v>113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25">
      <c r="A86" s="43" t="s">
        <v>129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25">
      <c r="A87" s="43" t="s">
        <v>137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25">
      <c r="A88" s="43" t="s">
        <v>138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25">
      <c r="A89" s="44" t="s">
        <v>114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25">
      <c r="A90" s="43" t="s">
        <v>129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25">
      <c r="A91" s="43" t="s">
        <v>137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25">
      <c r="A92" s="43" t="s">
        <v>138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25">
      <c r="A93" s="44" t="s">
        <v>115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25">
      <c r="A94" s="43" t="s">
        <v>129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25">
      <c r="A95" s="43" t="s">
        <v>137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25">
      <c r="A96" s="43" t="s">
        <v>138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5">
      <c r="A97" s="9" t="s">
        <v>130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25">
      <c r="A98" s="45" t="s">
        <v>129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25">
      <c r="A99" s="45" t="s">
        <v>131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25">
      <c r="A100" s="9" t="s">
        <v>132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25">
      <c r="A101" s="45" t="s">
        <v>129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25">
      <c r="A102" s="45" t="s">
        <v>133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25">
      <c r="A103" s="45" t="s">
        <v>157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25">
      <c r="A104" s="9" t="s">
        <v>134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25">
      <c r="A105" s="45" t="s">
        <v>129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25">
      <c r="A106" s="45" t="s">
        <v>131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25">
      <c r="A107" s="9" t="s">
        <v>135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25">
      <c r="A108" s="45" t="s">
        <v>129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25">
      <c r="A109" s="45" t="s">
        <v>133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25">
      <c r="A110" s="9" t="s">
        <v>156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25">
      <c r="A111" s="45" t="s">
        <v>129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25">
      <c r="A112" s="45" t="s">
        <v>133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25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25">
      <c r="A115" s="43" t="s">
        <v>129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25">
      <c r="A116" s="44" t="s">
        <v>113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25">
      <c r="A117" s="43" t="s">
        <v>129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25">
      <c r="A118" s="43" t="s">
        <v>137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25">
      <c r="A119" s="43" t="s">
        <v>138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25">
      <c r="A120" s="44" t="s">
        <v>114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25">
      <c r="A121" s="43" t="s">
        <v>129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25">
      <c r="A122" s="43" t="s">
        <v>137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25">
      <c r="A123" s="43" t="s">
        <v>138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5">
      <c r="A124" s="44" t="s">
        <v>115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25">
      <c r="A125" s="43" t="s">
        <v>129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25">
      <c r="A126" s="43" t="s">
        <v>137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25">
      <c r="A127" s="43" t="s">
        <v>138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5">
      <c r="A128" s="9" t="s">
        <v>130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25">
      <c r="A129" s="45" t="s">
        <v>129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25">
      <c r="A130" s="45" t="s">
        <v>131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25">
      <c r="A131" s="9" t="s">
        <v>132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25">
      <c r="A132" s="45" t="s">
        <v>129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25">
      <c r="A133" s="45" t="s">
        <v>133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25">
      <c r="A134" s="45" t="s">
        <v>157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25">
      <c r="A135" s="9" t="s">
        <v>134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25">
      <c r="A136" s="45" t="s">
        <v>129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25">
      <c r="A137" s="45" t="s">
        <v>131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25">
      <c r="A138" s="9" t="s">
        <v>135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25">
      <c r="A139" s="45" t="s">
        <v>129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25">
      <c r="A140" s="45" t="s">
        <v>133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25">
      <c r="A141" s="9" t="s">
        <v>156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25">
      <c r="A142" s="45" t="s">
        <v>129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25">
      <c r="A143" s="45" t="s">
        <v>133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25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25">
      <c r="A146" s="43" t="s">
        <v>129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25">
      <c r="A147" s="44" t="s">
        <v>113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25">
      <c r="A148" s="43" t="s">
        <v>129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25">
      <c r="A149" s="43" t="s">
        <v>137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25">
      <c r="A150" s="43" t="s">
        <v>138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25">
      <c r="A151" s="44" t="s">
        <v>114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25">
      <c r="A152" s="43" t="s">
        <v>129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25">
      <c r="A153" s="43" t="s">
        <v>137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25">
      <c r="A154" s="43" t="s">
        <v>138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25">
      <c r="A155" s="44" t="s">
        <v>115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25">
      <c r="A156" s="43" t="s">
        <v>129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25">
      <c r="A157" s="43" t="s">
        <v>137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25">
      <c r="A158" s="43" t="s">
        <v>138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25">
      <c r="A159" s="9" t="s">
        <v>130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25">
      <c r="A160" s="45" t="s">
        <v>129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25">
      <c r="A161" s="45" t="s">
        <v>131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25">
      <c r="A162" s="9" t="s">
        <v>132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25">
      <c r="A163" s="45" t="s">
        <v>129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25">
      <c r="A164" s="45" t="s">
        <v>133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25">
      <c r="A165" s="45" t="s">
        <v>157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25">
      <c r="A166" s="9" t="s">
        <v>134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25">
      <c r="A167" s="45" t="s">
        <v>129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25">
      <c r="A168" s="45" t="s">
        <v>131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25">
      <c r="A169" s="9" t="s">
        <v>135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25">
      <c r="A170" s="45" t="s">
        <v>129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25">
      <c r="A171" s="45" t="s">
        <v>133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25">
      <c r="A172" s="9" t="s">
        <v>156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25">
      <c r="A173" s="45" t="s">
        <v>129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25">
      <c r="A174" s="45" t="s">
        <v>133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25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25">
      <c r="A176" s="9" t="s">
        <v>136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25">
      <c r="A177" s="43" t="s">
        <v>129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25">
      <c r="A178" s="44" t="s">
        <v>113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25">
      <c r="A179" s="43" t="s">
        <v>129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25">
      <c r="A180" s="43" t="s">
        <v>137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25">
      <c r="A181" s="43" t="s">
        <v>138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25">
      <c r="A182" s="44" t="s">
        <v>114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25">
      <c r="A183" s="43" t="s">
        <v>129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25">
      <c r="A184" s="43" t="s">
        <v>137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25">
      <c r="A185" s="43" t="s">
        <v>138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25">
      <c r="A186" s="44" t="s">
        <v>115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25">
      <c r="A187" s="43" t="s">
        <v>129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25">
      <c r="A188" s="43" t="s">
        <v>137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25">
      <c r="A189" s="43" t="s">
        <v>138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25">
      <c r="A190" s="9" t="s">
        <v>130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25">
      <c r="A191" s="45" t="s">
        <v>129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25">
      <c r="A192" s="45" t="s">
        <v>131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25">
      <c r="A193" s="9" t="s">
        <v>132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25">
      <c r="A194" s="45" t="s">
        <v>129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25">
      <c r="A195" s="45" t="s">
        <v>133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25">
      <c r="A196" s="45" t="s">
        <v>157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25">
      <c r="A197" s="9" t="s">
        <v>134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25">
      <c r="A198" s="45" t="s">
        <v>129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25">
      <c r="A199" s="45" t="s">
        <v>131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25">
      <c r="A200" s="9" t="s">
        <v>135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25">
      <c r="A201" s="45" t="s">
        <v>129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25">
      <c r="A202" s="45" t="s">
        <v>133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25">
      <c r="A203" s="9" t="s">
        <v>156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25">
      <c r="A204" s="45" t="s">
        <v>129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25">
      <c r="A205" s="45" t="s">
        <v>133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25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25">
      <c r="A207" s="9" t="s">
        <v>136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25">
      <c r="A208" s="43" t="s">
        <v>129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25">
      <c r="A209" s="44" t="s">
        <v>113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25">
      <c r="A210" s="43" t="s">
        <v>129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25">
      <c r="A211" s="43" t="s">
        <v>137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25">
      <c r="A212" s="43" t="s">
        <v>138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25">
      <c r="A213" s="44" t="s">
        <v>114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25">
      <c r="A214" s="43" t="s">
        <v>129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25">
      <c r="A215" s="43" t="s">
        <v>137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25">
      <c r="A216" s="43" t="s">
        <v>138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25">
      <c r="A217" s="44" t="s">
        <v>115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25">
      <c r="A218" s="43" t="s">
        <v>129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25">
      <c r="A219" s="43" t="s">
        <v>137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25">
      <c r="A220" s="43" t="s">
        <v>138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25">
      <c r="A221" s="9" t="s">
        <v>130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25">
      <c r="A222" s="45" t="s">
        <v>129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25">
      <c r="A223" s="45" t="s">
        <v>131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25">
      <c r="A224" s="9" t="s">
        <v>132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25">
      <c r="A225" s="45" t="s">
        <v>129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25">
      <c r="A226" s="45" t="s">
        <v>133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25">
      <c r="A227" s="45" t="s">
        <v>157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25">
      <c r="A228" s="9" t="s">
        <v>134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25">
      <c r="A229" s="45" t="s">
        <v>129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25">
      <c r="A230" s="45" t="s">
        <v>131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25">
      <c r="A231" s="9" t="s">
        <v>135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25">
      <c r="A232" s="45" t="s">
        <v>129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25">
      <c r="A233" s="45" t="s">
        <v>133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25">
      <c r="A234" s="9" t="s">
        <v>156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25">
      <c r="A235" s="45" t="s">
        <v>129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25">
      <c r="A236" s="45" t="s">
        <v>133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25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25">
      <c r="A238" s="9" t="s">
        <v>136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25">
      <c r="A239" s="43" t="s">
        <v>129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25">
      <c r="A240" s="44" t="s">
        <v>113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25">
      <c r="A241" s="43" t="s">
        <v>129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25">
      <c r="A242" s="43" t="s">
        <v>137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25">
      <c r="A243" s="43" t="s">
        <v>138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25">
      <c r="A244" s="44" t="s">
        <v>114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25">
      <c r="A245" s="43" t="s">
        <v>129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25">
      <c r="A246" s="43" t="s">
        <v>137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25">
      <c r="A247" s="43" t="s">
        <v>138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25">
      <c r="A248" s="44" t="s">
        <v>115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25">
      <c r="A249" s="43" t="s">
        <v>129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25">
      <c r="A250" s="43" t="s">
        <v>137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25">
      <c r="A251" s="43" t="s">
        <v>138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25">
      <c r="A252" s="9" t="s">
        <v>130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25">
      <c r="A253" s="45" t="s">
        <v>129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25">
      <c r="A254" s="45" t="s">
        <v>131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25">
      <c r="A255" s="9" t="s">
        <v>132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25">
      <c r="A256" s="45" t="s">
        <v>129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25">
      <c r="A257" s="45" t="s">
        <v>133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25">
      <c r="A258" s="45" t="s">
        <v>157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25">
      <c r="A259" s="9" t="s">
        <v>134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25">
      <c r="A260" s="45" t="s">
        <v>129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25">
      <c r="A261" s="45" t="s">
        <v>131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25">
      <c r="A262" s="9" t="s">
        <v>135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25">
      <c r="A263" s="45" t="s">
        <v>129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25">
      <c r="A264" s="45" t="s">
        <v>133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25">
      <c r="A265" s="9" t="s">
        <v>156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25">
      <c r="A266" s="45" t="s">
        <v>129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25">
      <c r="A267" s="45" t="s">
        <v>133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25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25">
      <c r="A269" s="9" t="s">
        <v>136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25">
      <c r="A270" s="43" t="s">
        <v>129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25">
      <c r="A271" s="44" t="s">
        <v>113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25">
      <c r="A272" s="43" t="s">
        <v>129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25">
      <c r="A273" s="43" t="s">
        <v>137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25">
      <c r="A274" s="43" t="s">
        <v>138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25">
      <c r="A275" s="44" t="s">
        <v>114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25">
      <c r="A276" s="43" t="s">
        <v>129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25">
      <c r="A277" s="43" t="s">
        <v>137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25">
      <c r="A278" s="43" t="s">
        <v>138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25">
      <c r="A279" s="44" t="s">
        <v>115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25">
      <c r="A280" s="43" t="s">
        <v>129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25">
      <c r="A281" s="43" t="s">
        <v>137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25">
      <c r="A282" s="43" t="s">
        <v>138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25">
      <c r="A283" s="44" t="s">
        <v>121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25">
      <c r="A284" s="43" t="s">
        <v>129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25">
      <c r="A285" s="43" t="s">
        <v>137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25">
      <c r="A286" s="43" t="s">
        <v>138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25">
      <c r="A287" s="9" t="s">
        <v>130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25">
      <c r="A288" s="45" t="s">
        <v>129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25">
      <c r="A289" s="45" t="s">
        <v>131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25">
      <c r="A290" s="9" t="s">
        <v>132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25">
      <c r="A291" s="45" t="s">
        <v>129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25">
      <c r="A292" s="45" t="s">
        <v>133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25">
      <c r="A293" s="45" t="s">
        <v>157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25">
      <c r="A294" s="9" t="s">
        <v>134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25">
      <c r="A295" s="45" t="s">
        <v>129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25">
      <c r="A296" s="45" t="s">
        <v>131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25">
      <c r="A297" s="9" t="s">
        <v>135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25">
      <c r="A298" s="45" t="s">
        <v>129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25">
      <c r="A299" s="45" t="s">
        <v>133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25">
      <c r="A300" s="9" t="s">
        <v>156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25">
      <c r="A301" s="45" t="s">
        <v>129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25">
      <c r="A302" s="45" t="s">
        <v>133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25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25">
      <c r="A304" s="9" t="s">
        <v>136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25">
      <c r="A305" s="43" t="s">
        <v>129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25">
      <c r="A306" s="9" t="s">
        <v>130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25">
      <c r="A307" s="45" t="s">
        <v>129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25">
      <c r="A308" s="45" t="s">
        <v>131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25">
      <c r="A309" s="9" t="s">
        <v>132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25">
      <c r="A310" s="45" t="s">
        <v>129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25">
      <c r="A311" s="45" t="s">
        <v>133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25">
      <c r="A312" s="45" t="s">
        <v>157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25">
      <c r="A313" s="9" t="s">
        <v>134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25">
      <c r="A314" s="45" t="s">
        <v>129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25">
      <c r="A315" s="45" t="s">
        <v>131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25">
      <c r="A316" s="9" t="s">
        <v>135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25">
      <c r="A317" s="45" t="s">
        <v>129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25">
      <c r="A318" s="45" t="s">
        <v>133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 x14ac:dyDescent="0.25">
      <c r="A319" s="9" t="s">
        <v>156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25">
      <c r="A320" s="45" t="s">
        <v>129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25">
      <c r="A321" s="45" t="s">
        <v>133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25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25">
      <c r="A323" s="9" t="s">
        <v>136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25">
      <c r="A324" s="43" t="s">
        <v>129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25">
      <c r="A325" s="9" t="s">
        <v>130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25">
      <c r="A326" s="45" t="s">
        <v>129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25">
      <c r="A327" s="45" t="s">
        <v>131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25">
      <c r="A328" s="9" t="s">
        <v>132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25">
      <c r="A329" s="45" t="s">
        <v>129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25">
      <c r="A330" s="45" t="s">
        <v>133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25">
      <c r="A331" s="45" t="s">
        <v>157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25">
      <c r="A332" s="9" t="s">
        <v>134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25">
      <c r="A333" s="45" t="s">
        <v>129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25">
      <c r="A334" s="45" t="s">
        <v>131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25">
      <c r="A335" s="9" t="s">
        <v>135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25">
      <c r="A336" s="45" t="s">
        <v>129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25">
      <c r="A337" s="45" t="s">
        <v>133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25">
      <c r="A338" s="9" t="s">
        <v>156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25">
      <c r="A339" s="45" t="s">
        <v>129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25">
      <c r="A340" s="45" t="s">
        <v>133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O69"/>
  <sheetViews>
    <sheetView tabSelected="1" workbookViewId="0">
      <selection activeCell="O11" sqref="O11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159</v>
      </c>
    </row>
    <row r="4" spans="1:15" x14ac:dyDescent="0.25">
      <c r="A4" s="41" t="s">
        <v>129</v>
      </c>
      <c r="B4" s="69" t="str">
        <f>IFERROR((B3-A3)/(A3), "nm")</f>
        <v>nm</v>
      </c>
      <c r="C4" s="69">
        <f t="shared" ref="C4:N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>
        <f t="shared" si="2"/>
        <v>0</v>
      </c>
      <c r="K4" s="69">
        <f t="shared" si="2"/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</row>
    <row r="5" spans="1:15" x14ac:dyDescent="0.25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78" t="s">
        <v>132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717</v>
      </c>
      <c r="K6" s="9">
        <f>'Segmental forecast'!K8</f>
        <v>717</v>
      </c>
      <c r="L6" s="9">
        <f>'Segmental forecast'!L8</f>
        <v>717</v>
      </c>
      <c r="M6" s="9">
        <f>'Segmental forecast'!M8</f>
        <v>717</v>
      </c>
      <c r="N6" s="9">
        <f>'Segmental forecast'!N8</f>
        <v>717</v>
      </c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25">
      <c r="A8" s="41" t="s">
        <v>129</v>
      </c>
      <c r="B8" s="69" t="str">
        <f>IFERROR((B7-A7)/(A7), "nm")</f>
        <v>nm</v>
      </c>
      <c r="C8" s="69">
        <f t="shared" ref="C8:N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>
        <f t="shared" si="3"/>
        <v>0</v>
      </c>
      <c r="K8" s="69">
        <f t="shared" si="3"/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</row>
    <row r="9" spans="1:15" x14ac:dyDescent="0.25">
      <c r="A9" s="41" t="s">
        <v>131</v>
      </c>
      <c r="B9" s="69">
        <f>B7/B3</f>
        <v>0.13832881278389594</v>
      </c>
      <c r="C9" s="69">
        <f t="shared" ref="C9:N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>
        <f t="shared" si="4"/>
        <v>0.14677799186469706</v>
      </c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160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5">
      <c r="A13" s="70" t="s">
        <v>161</v>
      </c>
      <c r="B13" s="71">
        <f>B12/B11</f>
        <v>0.22164090368608799</v>
      </c>
      <c r="C13" s="71">
        <f t="shared" ref="C13:N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 t="e">
        <f t="shared" si="5"/>
        <v>#DIV/0!</v>
      </c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</row>
    <row r="14" spans="1:15" ht="15.75" thickBot="1" x14ac:dyDescent="0.3">
      <c r="A14" s="6" t="s">
        <v>162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163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164</v>
      </c>
    </row>
    <row r="16" spans="1:15" x14ac:dyDescent="0.25">
      <c r="A16" t="s">
        <v>165</v>
      </c>
      <c r="B16" s="73">
        <f>Historicals!B15</f>
        <v>3.7</v>
      </c>
      <c r="C16" s="73">
        <f>Historicals!C15</f>
        <v>2.16</v>
      </c>
      <c r="D16" s="73">
        <f>Historicals!D15</f>
        <v>2.5099999999999998</v>
      </c>
      <c r="E16" s="73">
        <f>Historicals!E15</f>
        <v>1.17</v>
      </c>
      <c r="F16" s="73">
        <f>Historicals!F15</f>
        <v>2.4900000000000002</v>
      </c>
      <c r="G16" s="73">
        <f>Historicals!G15</f>
        <v>1.6</v>
      </c>
      <c r="H16" s="73">
        <f>Historicals!H15</f>
        <v>3.56</v>
      </c>
      <c r="I16" s="73">
        <f>Historicals!I15</f>
        <v>3.75</v>
      </c>
      <c r="J16" s="73">
        <f>Historicals!J15</f>
        <v>0</v>
      </c>
      <c r="K16" s="73">
        <f>Historicals!K15</f>
        <v>0</v>
      </c>
      <c r="L16" s="73">
        <f>Historicals!L15</f>
        <v>0</v>
      </c>
      <c r="M16" s="73">
        <f>Historicals!M15</f>
        <v>0</v>
      </c>
      <c r="N16" s="73">
        <f>Historicals!N15</f>
        <v>0</v>
      </c>
      <c r="O16" t="s">
        <v>209</v>
      </c>
    </row>
    <row r="17" spans="1:15" x14ac:dyDescent="0.25">
      <c r="A17" t="s">
        <v>166</v>
      </c>
      <c r="B17" s="73">
        <f>-Historicals!B93/Historicals!B18</f>
        <v>1.016508367254636</v>
      </c>
      <c r="C17" s="73">
        <f>-Historicals!C93/Historicals!C18</f>
        <v>0.58710638297872342</v>
      </c>
      <c r="D17" s="73">
        <f>-Historicals!D93/Historicals!D18</f>
        <v>0.66962174940898345</v>
      </c>
      <c r="E17" s="73">
        <f>-Historicals!E93/Historicals!E18</f>
        <v>0.74920137423904531</v>
      </c>
      <c r="F17" s="73">
        <f>-Historicals!F93/Historicals!F18</f>
        <v>0.82303509639149774</v>
      </c>
      <c r="G17" s="73">
        <f>-Historicals!G93/Historicals!G18</f>
        <v>0.91228951997989449</v>
      </c>
      <c r="H17" s="73">
        <f>-Historicals!H93/Historicals!H18</f>
        <v>1.0177705977382876</v>
      </c>
      <c r="I17" s="73">
        <f>-Historicals!I93/Historicals!I18</f>
        <v>1.1404271169605165</v>
      </c>
      <c r="J17" s="73"/>
      <c r="K17" s="73"/>
      <c r="L17" s="73"/>
      <c r="M17" s="73"/>
      <c r="N17" s="73"/>
      <c r="O17" t="s">
        <v>214</v>
      </c>
    </row>
    <row r="18" spans="1:15" x14ac:dyDescent="0.25">
      <c r="A18" s="70" t="s">
        <v>129</v>
      </c>
      <c r="B18" s="71"/>
      <c r="C18" s="71"/>
      <c r="D18" s="71"/>
      <c r="E18" s="71"/>
      <c r="F18" s="71"/>
      <c r="G18" s="71"/>
      <c r="H18" s="71"/>
      <c r="I18" s="71"/>
      <c r="J18" s="72"/>
      <c r="K18" s="72"/>
      <c r="L18" s="72"/>
      <c r="M18" s="72"/>
      <c r="N18" s="72"/>
      <c r="O18" t="s">
        <v>167</v>
      </c>
    </row>
    <row r="19" spans="1:15" x14ac:dyDescent="0.25">
      <c r="A19" s="70" t="s">
        <v>168</v>
      </c>
      <c r="B19" s="71">
        <f>B17/B16</f>
        <v>0.2747319911499016</v>
      </c>
      <c r="C19" s="71">
        <f t="shared" ref="C19:N19" si="7">C17/C16</f>
        <v>0.27180851063829786</v>
      </c>
      <c r="D19" s="71">
        <f t="shared" si="7"/>
        <v>0.26678157346971454</v>
      </c>
      <c r="E19" s="71">
        <f t="shared" si="7"/>
        <v>0.64034305490516696</v>
      </c>
      <c r="F19" s="71">
        <f t="shared" si="7"/>
        <v>0.33053618328975809</v>
      </c>
      <c r="G19" s="71">
        <f t="shared" si="7"/>
        <v>0.57018094998743407</v>
      </c>
      <c r="H19" s="71">
        <f t="shared" si="7"/>
        <v>0.2858906173422156</v>
      </c>
      <c r="I19" s="71">
        <f t="shared" si="7"/>
        <v>0.30411389785613774</v>
      </c>
      <c r="J19" s="71" t="e">
        <f t="shared" si="7"/>
        <v>#DIV/0!</v>
      </c>
      <c r="K19" s="71" t="e">
        <f t="shared" si="7"/>
        <v>#DIV/0!</v>
      </c>
      <c r="L19" s="71" t="e">
        <f t="shared" si="7"/>
        <v>#DIV/0!</v>
      </c>
      <c r="M19" s="71" t="e">
        <f t="shared" si="7"/>
        <v>#DIV/0!</v>
      </c>
      <c r="N19" s="71" t="e">
        <f t="shared" si="7"/>
        <v>#DIV/0!</v>
      </c>
      <c r="O19" t="s">
        <v>215</v>
      </c>
    </row>
    <row r="20" spans="1:15" x14ac:dyDescent="0.25">
      <c r="A20" s="74" t="s">
        <v>169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170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171</v>
      </c>
      <c r="B22" s="3">
        <f>Historicals!B26+Historicals!B27+Historicals!B28+Historicals!B29</f>
        <v>11735</v>
      </c>
      <c r="C22" s="3">
        <f>Historicals!C26+Historicals!C27+Historicals!C28+Historicals!C29</f>
        <v>11887</v>
      </c>
      <c r="D22" s="3">
        <f>Historicals!D26+Historicals!D27+Historicals!D28+Historicals!D29</f>
        <v>12253</v>
      </c>
      <c r="E22" s="3">
        <f>Historicals!E26+Historicals!E27+Historicals!E28+Historicals!E29</f>
        <v>10885</v>
      </c>
      <c r="F22" s="3">
        <f>Historicals!F26+Historicals!F27+Historicals!F28+Historicals!F29</f>
        <v>12059</v>
      </c>
      <c r="G22" s="3">
        <f>Historicals!G26+Historicals!G27+Historicals!G28+Historicals!G29</f>
        <v>12208</v>
      </c>
      <c r="H22" s="3">
        <f>Historicals!H26+Historicals!H27+Historicals!H28+Historicals!H29</f>
        <v>16402</v>
      </c>
      <c r="I22" s="3">
        <f>Historicals!I26+Historicals!I27+Historicals!I28+Historicals!I29</f>
        <v>19639</v>
      </c>
      <c r="J22" s="3">
        <f>Historicals!J26+Historicals!J27+Historicals!J28+Historicals!J29</f>
        <v>0</v>
      </c>
      <c r="K22" s="3">
        <f>Historicals!K26+Historicals!K27+Historicals!K28+Historicals!K29</f>
        <v>0</v>
      </c>
      <c r="L22" s="3">
        <f>Historicals!L26+Historicals!L27+Historicals!L28+Historicals!L29</f>
        <v>0</v>
      </c>
      <c r="M22" s="3">
        <f>Historicals!M26+Historicals!M27+Historicals!M28+Historicals!M29</f>
        <v>0</v>
      </c>
      <c r="N22" s="3">
        <f>Historicals!N26+Historicals!N27+Historicals!N28+Historicals!N29</f>
        <v>0</v>
      </c>
    </row>
    <row r="23" spans="1:15" x14ac:dyDescent="0.25">
      <c r="A23" t="s">
        <v>172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Historicals!J30-Historicals!J45</f>
        <v>0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25">
      <c r="A24" s="70" t="s">
        <v>173</v>
      </c>
      <c r="B24" s="71">
        <f>B23/B3</f>
        <v>0.30244109669618641</v>
      </c>
      <c r="C24" s="71">
        <f t="shared" ref="C24:N24" si="8">C23/C3</f>
        <v>0.29858537188040524</v>
      </c>
      <c r="D24" s="71">
        <f t="shared" si="8"/>
        <v>0.30820960698689959</v>
      </c>
      <c r="E24" s="71">
        <f t="shared" si="8"/>
        <v>0.24985575734263812</v>
      </c>
      <c r="F24" s="71">
        <f t="shared" si="8"/>
        <v>0.22136155635657132</v>
      </c>
      <c r="G24" s="71">
        <f t="shared" si="8"/>
        <v>0.32810202390182608</v>
      </c>
      <c r="H24" s="71">
        <f t="shared" si="8"/>
        <v>0.37309713054021287</v>
      </c>
      <c r="I24" s="71">
        <f t="shared" si="8"/>
        <v>0.37428816099336332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</row>
    <row r="25" spans="1:15" x14ac:dyDescent="0.25">
      <c r="A25" t="s">
        <v>174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5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25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 x14ac:dyDescent="0.25">
      <c r="A29" s="75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5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178</v>
      </c>
      <c r="B31" s="7">
        <f>SUM(B21:B22)+SUM(B25:B30)</f>
        <v>21597</v>
      </c>
      <c r="C31" s="7">
        <f t="shared" ref="C31:I31" si="9">SUM(C21:C22)+SUM(C25:C30)</f>
        <v>21396</v>
      </c>
      <c r="D31" s="7">
        <f t="shared" si="9"/>
        <v>23259</v>
      </c>
      <c r="E31" s="7">
        <f t="shared" si="9"/>
        <v>22536</v>
      </c>
      <c r="F31" s="7">
        <f t="shared" si="9"/>
        <v>23717</v>
      </c>
      <c r="G31" s="7">
        <f t="shared" si="9"/>
        <v>31342</v>
      </c>
      <c r="H31" s="7">
        <f t="shared" si="9"/>
        <v>37740</v>
      </c>
      <c r="I31" s="7">
        <f t="shared" si="9"/>
        <v>40321</v>
      </c>
      <c r="J31" s="7">
        <f t="shared" ref="J31:N31" si="10">SUM(J21:J23)+SUM(J25:J30)</f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  <c r="N31" s="7">
        <f t="shared" si="10"/>
        <v>0</v>
      </c>
    </row>
    <row r="32" spans="1:15" ht="15.75" thickTop="1" x14ac:dyDescent="0.25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5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5" x14ac:dyDescent="0.25">
      <c r="A35" t="s">
        <v>180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>
        <f>Historicals!J41+Historicals!J42+Historicals!J43+Historicals!J44</f>
        <v>0</v>
      </c>
      <c r="K35" s="3">
        <f>Historicals!K41+Historicals!K42+Historicals!K43+Historicals!K44</f>
        <v>0</v>
      </c>
      <c r="L35" s="3">
        <f>Historicals!L41+Historicals!L42+Historicals!L43+Historicals!L44</f>
        <v>0</v>
      </c>
      <c r="M35" s="3">
        <f>Historicals!M41+Historicals!M42+Historicals!M43+Historicals!M44</f>
        <v>0</v>
      </c>
      <c r="N35" s="3">
        <f>Historicals!N41+Historicals!N42+Historicals!N43+Historicals!N44</f>
        <v>0</v>
      </c>
      <c r="O35" t="s">
        <v>210</v>
      </c>
    </row>
    <row r="36" spans="1:15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5" x14ac:dyDescent="0.25">
      <c r="A37" s="75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5" x14ac:dyDescent="0.25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  <c r="O38" t="s">
        <v>213</v>
      </c>
    </row>
    <row r="39" spans="1:15" x14ac:dyDescent="0.25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5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</row>
    <row r="41" spans="1:15" x14ac:dyDescent="0.25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5" x14ac:dyDescent="0.25">
      <c r="A42" s="2" t="s">
        <v>185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Historicals!J55+Historicals!J56+Historicals!J57</f>
        <v>0</v>
      </c>
      <c r="K42" s="3">
        <f>Historicals!K55+Historicals!K56+Historicals!K57</f>
        <v>0</v>
      </c>
      <c r="L42" s="3">
        <f>Historicals!L55+Historicals!L56+Historicals!L57</f>
        <v>0</v>
      </c>
      <c r="M42" s="3">
        <f>Historicals!M55+Historicals!M56+Historicals!M57</f>
        <v>0</v>
      </c>
      <c r="N42" s="3">
        <f>Historicals!N55+Historicals!N56+Historicals!N57</f>
        <v>0</v>
      </c>
    </row>
    <row r="43" spans="1:15" ht="15.75" thickBot="1" x14ac:dyDescent="0.3">
      <c r="A43" s="6" t="s">
        <v>186</v>
      </c>
      <c r="B43" s="7">
        <f>SUM(B32:B42)</f>
        <v>21597</v>
      </c>
      <c r="C43" s="7">
        <f t="shared" ref="C43:N43" si="11">SUM(C32:C42)</f>
        <v>21396</v>
      </c>
      <c r="D43" s="7">
        <f t="shared" si="11"/>
        <v>23259</v>
      </c>
      <c r="E43" s="7">
        <f t="shared" si="11"/>
        <v>22536</v>
      </c>
      <c r="F43" s="7">
        <f t="shared" si="11"/>
        <v>23717</v>
      </c>
      <c r="G43" s="7">
        <f t="shared" si="11"/>
        <v>31342</v>
      </c>
      <c r="H43" s="7">
        <f t="shared" si="11"/>
        <v>37740</v>
      </c>
      <c r="I43" s="7">
        <f t="shared" si="11"/>
        <v>40321</v>
      </c>
      <c r="J43" s="7">
        <f t="shared" si="11"/>
        <v>0</v>
      </c>
      <c r="K43" s="7">
        <f t="shared" si="11"/>
        <v>0</v>
      </c>
      <c r="L43" s="7">
        <f t="shared" si="11"/>
        <v>0</v>
      </c>
      <c r="M43" s="7">
        <f t="shared" si="11"/>
        <v>0</v>
      </c>
      <c r="N43" s="7">
        <f t="shared" si="11"/>
        <v>0</v>
      </c>
    </row>
    <row r="44" spans="1:15" ht="15.75" thickTop="1" x14ac:dyDescent="0.25">
      <c r="A44" s="76" t="s">
        <v>187</v>
      </c>
      <c r="B44" s="76">
        <f>B31-B43</f>
        <v>0</v>
      </c>
      <c r="C44" s="76">
        <f t="shared" ref="C44:N44" si="12">C31-C43</f>
        <v>0</v>
      </c>
      <c r="D44" s="76">
        <f t="shared" si="12"/>
        <v>0</v>
      </c>
      <c r="E44" s="76">
        <f t="shared" si="12"/>
        <v>0</v>
      </c>
      <c r="F44" s="76">
        <f t="shared" si="12"/>
        <v>0</v>
      </c>
      <c r="G44" s="76">
        <f t="shared" si="12"/>
        <v>0</v>
      </c>
      <c r="H44" s="76">
        <f t="shared" si="12"/>
        <v>0</v>
      </c>
      <c r="I44" s="76">
        <f t="shared" si="12"/>
        <v>0</v>
      </c>
      <c r="J44" s="76">
        <f t="shared" si="12"/>
        <v>0</v>
      </c>
      <c r="K44" s="76">
        <f t="shared" si="12"/>
        <v>0</v>
      </c>
      <c r="L44" s="76">
        <f t="shared" si="12"/>
        <v>0</v>
      </c>
      <c r="M44" s="76">
        <f t="shared" si="12"/>
        <v>0</v>
      </c>
      <c r="N44" s="76">
        <f t="shared" si="12"/>
        <v>0</v>
      </c>
    </row>
    <row r="45" spans="1:15" x14ac:dyDescent="0.25">
      <c r="A45" s="74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25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5" x14ac:dyDescent="0.25">
      <c r="A47" t="s">
        <v>132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5" x14ac:dyDescent="0.25">
      <c r="A48" t="s">
        <v>189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1" t="s">
        <v>190</v>
      </c>
      <c r="B49" s="9">
        <f>B46*(1-B48)</f>
        <v>0</v>
      </c>
      <c r="C49" s="9">
        <f t="shared" ref="C49:N49" si="13">C46*(1-C48)</f>
        <v>0</v>
      </c>
      <c r="D49" s="9">
        <f t="shared" si="13"/>
        <v>0</v>
      </c>
      <c r="E49" s="9">
        <f t="shared" si="13"/>
        <v>0</v>
      </c>
      <c r="F49" s="9">
        <f t="shared" si="13"/>
        <v>0</v>
      </c>
      <c r="G49" s="9">
        <f t="shared" si="13"/>
        <v>0</v>
      </c>
      <c r="H49" s="9">
        <f t="shared" si="13"/>
        <v>0</v>
      </c>
      <c r="I49" s="9">
        <f t="shared" si="13"/>
        <v>0</v>
      </c>
      <c r="J49" s="9">
        <f t="shared" si="13"/>
        <v>0</v>
      </c>
      <c r="K49" s="9">
        <f t="shared" si="13"/>
        <v>0</v>
      </c>
      <c r="L49" s="9">
        <f t="shared" si="13"/>
        <v>0</v>
      </c>
      <c r="M49" s="9">
        <f t="shared" si="13"/>
        <v>0</v>
      </c>
      <c r="N49" s="9">
        <f t="shared" si="13"/>
        <v>0</v>
      </c>
    </row>
    <row r="50" spans="1:14" x14ac:dyDescent="0.25">
      <c r="A50" t="s">
        <v>191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t="s">
        <v>192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1" t="s">
        <v>193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t="s">
        <v>194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27" t="s">
        <v>195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t="s">
        <v>196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197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27" t="s">
        <v>198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5">
      <c r="A59" t="s">
        <v>199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77"/>
      <c r="M59" s="3"/>
      <c r="N59" s="3"/>
    </row>
    <row r="60" spans="1:14" x14ac:dyDescent="0.25">
      <c r="A60" s="70" t="s">
        <v>129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N60" s="72"/>
    </row>
    <row r="61" spans="1:14" x14ac:dyDescent="0.25">
      <c r="A61" t="s">
        <v>200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t="s">
        <v>201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t="s">
        <v>202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27" t="s">
        <v>203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5">
      <c r="A65" t="s">
        <v>204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27" t="s">
        <v>205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5">
      <c r="A67" t="s">
        <v>206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thickBot="1" x14ac:dyDescent="0.3">
      <c r="A68" s="6" t="s">
        <v>207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.75" thickTop="1" x14ac:dyDescent="0.25">
      <c r="A69" s="1" t="s">
        <v>208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Sidharth Nambiath</cp:lastModifiedBy>
  <dcterms:created xsi:type="dcterms:W3CDTF">2020-05-20T17:26:08Z</dcterms:created>
  <dcterms:modified xsi:type="dcterms:W3CDTF">2023-09-28T00:44:08Z</dcterms:modified>
</cp:coreProperties>
</file>