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C:\Users\Krith\Downloads\"/>
    </mc:Choice>
  </mc:AlternateContent>
  <xr:revisionPtr revIDLastSave="0" documentId="13_ncr:1_{C99BC565-D2C1-4C09-9111-CC5426C2C003}" xr6:coauthVersionLast="47" xr6:coauthVersionMax="47" xr10:uidLastSave="{00000000-0000-0000-0000-000000000000}"/>
  <bookViews>
    <workbookView xWindow="-110" yWindow="-110" windowWidth="19420" windowHeight="10420" activeTab="1"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9" i="3" l="1"/>
  <c r="G99" i="3"/>
  <c r="H99" i="3"/>
  <c r="I99" i="3"/>
  <c r="E99" i="3"/>
  <c r="F72" i="3"/>
  <c r="G72" i="3"/>
  <c r="H72" i="3"/>
  <c r="I72" i="3"/>
  <c r="E72" i="3"/>
  <c r="F45" i="3"/>
  <c r="G45" i="3"/>
  <c r="H45" i="3"/>
  <c r="I45" i="3"/>
  <c r="E45" i="3"/>
  <c r="F18" i="3"/>
  <c r="F3" i="3" s="1"/>
  <c r="F16" i="3" s="1"/>
  <c r="G18" i="3"/>
  <c r="H18" i="3"/>
  <c r="I18" i="3"/>
  <c r="E18" i="3"/>
  <c r="F14" i="3"/>
  <c r="G14" i="3"/>
  <c r="H14" i="3"/>
  <c r="I14" i="3"/>
  <c r="E14" i="3"/>
  <c r="F11" i="3"/>
  <c r="G11" i="3"/>
  <c r="H11" i="3"/>
  <c r="I11" i="3"/>
  <c r="E11" i="3"/>
  <c r="F8" i="3"/>
  <c r="G8" i="3"/>
  <c r="H8" i="3"/>
  <c r="I8" i="3"/>
  <c r="E8" i="3"/>
  <c r="E120" i="3"/>
  <c r="H117" i="3"/>
  <c r="F111" i="3"/>
  <c r="G111" i="3"/>
  <c r="H111" i="3"/>
  <c r="I111" i="3"/>
  <c r="E111" i="3"/>
  <c r="F107" i="3"/>
  <c r="G107" i="3"/>
  <c r="H107" i="3"/>
  <c r="I107" i="3"/>
  <c r="E107" i="3"/>
  <c r="F103" i="3"/>
  <c r="G103" i="3"/>
  <c r="H103" i="3"/>
  <c r="I103" i="3"/>
  <c r="E103" i="3"/>
  <c r="I93" i="3"/>
  <c r="G93" i="3"/>
  <c r="F84" i="3"/>
  <c r="G84" i="3"/>
  <c r="H84" i="3"/>
  <c r="I84" i="3"/>
  <c r="E84" i="3"/>
  <c r="H83" i="3"/>
  <c r="F83" i="3"/>
  <c r="F80" i="3"/>
  <c r="G80" i="3"/>
  <c r="H80" i="3"/>
  <c r="I80" i="3"/>
  <c r="E80" i="3"/>
  <c r="F76" i="3"/>
  <c r="G76" i="3"/>
  <c r="H76" i="3"/>
  <c r="I76" i="3"/>
  <c r="E76" i="3"/>
  <c r="G66" i="3"/>
  <c r="F57" i="3"/>
  <c r="G57" i="3"/>
  <c r="H57" i="3"/>
  <c r="I57" i="3"/>
  <c r="E57" i="3"/>
  <c r="E56" i="3"/>
  <c r="E58" i="3" s="1"/>
  <c r="F53" i="3"/>
  <c r="G53" i="3"/>
  <c r="H53" i="3"/>
  <c r="I53" i="3"/>
  <c r="E53" i="3"/>
  <c r="F49" i="3"/>
  <c r="G49" i="3"/>
  <c r="H49" i="3"/>
  <c r="I49" i="3"/>
  <c r="E49" i="3"/>
  <c r="F50" i="3"/>
  <c r="F48" i="3"/>
  <c r="F101" i="3"/>
  <c r="F102" i="3" s="1"/>
  <c r="F104" i="3" s="1"/>
  <c r="G101" i="3"/>
  <c r="G102" i="3" s="1"/>
  <c r="H101" i="3"/>
  <c r="H102" i="3" s="1"/>
  <c r="H104" i="3" s="1"/>
  <c r="I101" i="3"/>
  <c r="I102" i="3" s="1"/>
  <c r="F105" i="3"/>
  <c r="F106" i="3" s="1"/>
  <c r="F108" i="3" s="1"/>
  <c r="G105" i="3"/>
  <c r="G106" i="3" s="1"/>
  <c r="H105" i="3"/>
  <c r="H106" i="3" s="1"/>
  <c r="H108" i="3" s="1"/>
  <c r="I105" i="3"/>
  <c r="I106" i="3" s="1"/>
  <c r="I108" i="3" s="1"/>
  <c r="F109" i="3"/>
  <c r="F110" i="3" s="1"/>
  <c r="F112" i="3" s="1"/>
  <c r="G109" i="3"/>
  <c r="G110" i="3" s="1"/>
  <c r="G112" i="3" s="1"/>
  <c r="H109" i="3"/>
  <c r="H110" i="3" s="1"/>
  <c r="H112" i="3" s="1"/>
  <c r="I109" i="3"/>
  <c r="I110" i="3" s="1"/>
  <c r="F116" i="3"/>
  <c r="G116" i="3"/>
  <c r="H116" i="3"/>
  <c r="I116" i="3"/>
  <c r="I113" i="3" s="1"/>
  <c r="F119" i="3"/>
  <c r="G119" i="3"/>
  <c r="H119" i="3"/>
  <c r="I119" i="3"/>
  <c r="I121" i="3" s="1"/>
  <c r="F122" i="3"/>
  <c r="G122" i="3"/>
  <c r="H122" i="3"/>
  <c r="I122" i="3"/>
  <c r="E122" i="3"/>
  <c r="E124" i="3" s="1"/>
  <c r="E119" i="3"/>
  <c r="E116" i="3"/>
  <c r="E117" i="3" s="1"/>
  <c r="E109" i="3"/>
  <c r="E110" i="3" s="1"/>
  <c r="E112" i="3" s="1"/>
  <c r="E105" i="3"/>
  <c r="E106" i="3" s="1"/>
  <c r="E101" i="3"/>
  <c r="E102" i="3" s="1"/>
  <c r="E104" i="3" s="1"/>
  <c r="F74" i="3"/>
  <c r="F75" i="3" s="1"/>
  <c r="G74" i="3"/>
  <c r="G75" i="3" s="1"/>
  <c r="G77" i="3" s="1"/>
  <c r="H74" i="3"/>
  <c r="H75" i="3" s="1"/>
  <c r="I74" i="3"/>
  <c r="I75" i="3" s="1"/>
  <c r="F78" i="3"/>
  <c r="F79" i="3" s="1"/>
  <c r="G78" i="3"/>
  <c r="G79" i="3" s="1"/>
  <c r="H78" i="3"/>
  <c r="H79" i="3" s="1"/>
  <c r="I78" i="3"/>
  <c r="I79" i="3" s="1"/>
  <c r="F82" i="3"/>
  <c r="G82" i="3"/>
  <c r="G83" i="3" s="1"/>
  <c r="H82" i="3"/>
  <c r="I82" i="3"/>
  <c r="I83" i="3" s="1"/>
  <c r="I85" i="3" s="1"/>
  <c r="F86" i="3"/>
  <c r="H86" i="3"/>
  <c r="I86" i="3"/>
  <c r="I87" i="3" s="1"/>
  <c r="F89" i="3"/>
  <c r="G89" i="3"/>
  <c r="H89" i="3"/>
  <c r="I89" i="3"/>
  <c r="F92" i="3"/>
  <c r="F93" i="3" s="1"/>
  <c r="G92" i="3"/>
  <c r="H92" i="3"/>
  <c r="I92" i="3"/>
  <c r="F95" i="3"/>
  <c r="G95" i="3"/>
  <c r="H95" i="3"/>
  <c r="H96" i="3" s="1"/>
  <c r="I95" i="3"/>
  <c r="I96" i="3" s="1"/>
  <c r="E95" i="3"/>
  <c r="E92" i="3"/>
  <c r="E93" i="3" s="1"/>
  <c r="E89" i="3"/>
  <c r="E91" i="3" s="1"/>
  <c r="E82" i="3"/>
  <c r="E83" i="3" s="1"/>
  <c r="E85" i="3" s="1"/>
  <c r="E78" i="3"/>
  <c r="E79" i="3" s="1"/>
  <c r="E74" i="3"/>
  <c r="E75" i="3" s="1"/>
  <c r="E77" i="3" s="1"/>
  <c r="F68" i="3"/>
  <c r="F69" i="3" s="1"/>
  <c r="G68" i="3"/>
  <c r="G69" i="3" s="1"/>
  <c r="H68" i="3"/>
  <c r="H69" i="3" s="1"/>
  <c r="I68" i="3"/>
  <c r="I69" i="3" s="1"/>
  <c r="F65" i="3"/>
  <c r="F66" i="3" s="1"/>
  <c r="G65" i="3"/>
  <c r="G67" i="3" s="1"/>
  <c r="H65" i="3"/>
  <c r="H67" i="3" s="1"/>
  <c r="I65" i="3"/>
  <c r="I59" i="3" s="1"/>
  <c r="F62" i="3"/>
  <c r="F63" i="3" s="1"/>
  <c r="G62" i="3"/>
  <c r="H62" i="3"/>
  <c r="I62" i="3"/>
  <c r="F55" i="3"/>
  <c r="F56" i="3" s="1"/>
  <c r="G55" i="3"/>
  <c r="G56" i="3" s="1"/>
  <c r="H55" i="3"/>
  <c r="H56" i="3" s="1"/>
  <c r="I55" i="3"/>
  <c r="I56" i="3" s="1"/>
  <c r="F51" i="3"/>
  <c r="F52" i="3" s="1"/>
  <c r="G51" i="3"/>
  <c r="G52" i="3" s="1"/>
  <c r="H51" i="3"/>
  <c r="H52" i="3" s="1"/>
  <c r="I51" i="3"/>
  <c r="I52" i="3" s="1"/>
  <c r="E68" i="3"/>
  <c r="E69" i="3" s="1"/>
  <c r="E65" i="3"/>
  <c r="E59" i="3" s="1"/>
  <c r="E62" i="3"/>
  <c r="E64" i="3" s="1"/>
  <c r="E55" i="3"/>
  <c r="E51" i="3"/>
  <c r="E52" i="3" s="1"/>
  <c r="E54" i="3" s="1"/>
  <c r="F47" i="3"/>
  <c r="G47" i="3"/>
  <c r="G48" i="3" s="1"/>
  <c r="H47" i="3"/>
  <c r="H48" i="3" s="1"/>
  <c r="I47" i="3"/>
  <c r="I48" i="3" s="1"/>
  <c r="E47" i="3"/>
  <c r="E48" i="3" s="1"/>
  <c r="E50" i="3" s="1"/>
  <c r="E46" i="3"/>
  <c r="G15" i="3"/>
  <c r="H15" i="3"/>
  <c r="F9" i="3"/>
  <c r="G9" i="3"/>
  <c r="H9" i="3"/>
  <c r="I9" i="3"/>
  <c r="A98" i="3"/>
  <c r="A71" i="3"/>
  <c r="A44" i="3"/>
  <c r="I172" i="1"/>
  <c r="I175" i="1" s="1"/>
  <c r="I176" i="1" s="1"/>
  <c r="H172" i="1"/>
  <c r="H175" i="1" s="1"/>
  <c r="H176" i="1" s="1"/>
  <c r="G172" i="1"/>
  <c r="G175" i="1" s="1"/>
  <c r="G176" i="1" s="1"/>
  <c r="F172" i="1"/>
  <c r="F175" i="1" s="1"/>
  <c r="F176" i="1" s="1"/>
  <c r="E172" i="1"/>
  <c r="E175" i="1" s="1"/>
  <c r="E176" i="1" s="1"/>
  <c r="F163" i="1"/>
  <c r="I161" i="1"/>
  <c r="I163" i="1" s="1"/>
  <c r="I164" i="1" s="1"/>
  <c r="I165" i="1" s="1"/>
  <c r="H161" i="1"/>
  <c r="G161" i="1"/>
  <c r="F161" i="1"/>
  <c r="E161" i="1"/>
  <c r="F153" i="1"/>
  <c r="F154" i="1" s="1"/>
  <c r="E153" i="1"/>
  <c r="E154" i="1" s="1"/>
  <c r="I150" i="1"/>
  <c r="I153" i="1" s="1"/>
  <c r="I154" i="1" s="1"/>
  <c r="H150" i="1"/>
  <c r="H153" i="1" s="1"/>
  <c r="H154" i="1" s="1"/>
  <c r="G150" i="1"/>
  <c r="G153" i="1" s="1"/>
  <c r="G154" i="1" s="1"/>
  <c r="F150" i="1"/>
  <c r="E150" i="1"/>
  <c r="I139" i="1"/>
  <c r="I142" i="1" s="1"/>
  <c r="H139" i="1"/>
  <c r="H142" i="1" s="1"/>
  <c r="G139" i="1"/>
  <c r="G142" i="1" s="1"/>
  <c r="F139" i="1"/>
  <c r="F142" i="1" s="1"/>
  <c r="E139" i="1"/>
  <c r="E142" i="1" s="1"/>
  <c r="E143" i="1" s="1"/>
  <c r="I125" i="1"/>
  <c r="H125" i="1"/>
  <c r="I119" i="1"/>
  <c r="H119" i="1"/>
  <c r="H100" i="3" s="1"/>
  <c r="G119" i="1"/>
  <c r="F119" i="1"/>
  <c r="E119" i="1"/>
  <c r="E100" i="3" s="1"/>
  <c r="I115" i="1"/>
  <c r="H115" i="1"/>
  <c r="G115" i="1"/>
  <c r="F115" i="1"/>
  <c r="F73" i="3" s="1"/>
  <c r="E115" i="1"/>
  <c r="E73" i="3" s="1"/>
  <c r="I111" i="1"/>
  <c r="I46" i="3" s="1"/>
  <c r="H111" i="1"/>
  <c r="G111" i="1"/>
  <c r="F111" i="1"/>
  <c r="E111" i="1"/>
  <c r="I107" i="1"/>
  <c r="I124" i="1" s="1"/>
  <c r="I131" i="1" s="1"/>
  <c r="H107" i="1"/>
  <c r="H124" i="1" s="1"/>
  <c r="H131" i="1" s="1"/>
  <c r="H132" i="1" s="1"/>
  <c r="G107" i="1"/>
  <c r="F107" i="1"/>
  <c r="E107" i="1"/>
  <c r="G97" i="1"/>
  <c r="F97" i="1"/>
  <c r="E97" i="1"/>
  <c r="I92" i="1"/>
  <c r="H92" i="1"/>
  <c r="G92" i="1"/>
  <c r="F92" i="1"/>
  <c r="E92" i="1"/>
  <c r="I83" i="1"/>
  <c r="H83" i="1"/>
  <c r="G83" i="1"/>
  <c r="F83" i="1"/>
  <c r="E83" i="1"/>
  <c r="E94" i="1" s="1"/>
  <c r="G76" i="1"/>
  <c r="G94" i="1" s="1"/>
  <c r="F76" i="1"/>
  <c r="E76" i="1"/>
  <c r="I58" i="1"/>
  <c r="H58" i="1"/>
  <c r="H59" i="1" s="1"/>
  <c r="G58" i="1"/>
  <c r="F58" i="1"/>
  <c r="F59" i="1" s="1"/>
  <c r="E58" i="1"/>
  <c r="I45" i="1"/>
  <c r="H45" i="1"/>
  <c r="G45" i="1"/>
  <c r="G59" i="1" s="1"/>
  <c r="F45" i="1"/>
  <c r="E45" i="1"/>
  <c r="E59" i="1" s="1"/>
  <c r="G36" i="1"/>
  <c r="I30" i="1"/>
  <c r="I36" i="1" s="1"/>
  <c r="H30" i="1"/>
  <c r="H36" i="1" s="1"/>
  <c r="G30" i="1"/>
  <c r="F30" i="1"/>
  <c r="F36" i="1" s="1"/>
  <c r="E30" i="1"/>
  <c r="E36" i="1" s="1"/>
  <c r="I7" i="1"/>
  <c r="H7" i="1"/>
  <c r="G7" i="1"/>
  <c r="F7" i="1"/>
  <c r="E7" i="1"/>
  <c r="E10" i="1" s="1"/>
  <c r="E12" i="1" s="1"/>
  <c r="I4" i="1"/>
  <c r="H4" i="1"/>
  <c r="G4" i="1"/>
  <c r="F4" i="1"/>
  <c r="E4" i="1"/>
  <c r="I124" i="3" l="1"/>
  <c r="H3" i="3"/>
  <c r="H16" i="3" s="1"/>
  <c r="H124" i="3"/>
  <c r="I3" i="3"/>
  <c r="I4" i="3" s="1"/>
  <c r="G3" i="3"/>
  <c r="G4" i="3" s="1"/>
  <c r="E3" i="3"/>
  <c r="F4" i="3" s="1"/>
  <c r="I61" i="3"/>
  <c r="G97" i="3"/>
  <c r="G73" i="3"/>
  <c r="E60" i="3"/>
  <c r="E61" i="3"/>
  <c r="I94" i="3"/>
  <c r="G124" i="3"/>
  <c r="H94" i="3"/>
  <c r="F97" i="3"/>
  <c r="H73" i="3"/>
  <c r="H97" i="3"/>
  <c r="I73" i="3"/>
  <c r="G94" i="3"/>
  <c r="H121" i="3"/>
  <c r="I91" i="3"/>
  <c r="G121" i="3"/>
  <c r="H91" i="3"/>
  <c r="G91" i="3"/>
  <c r="I115" i="3"/>
  <c r="F91" i="3"/>
  <c r="I100" i="3"/>
  <c r="H118" i="3"/>
  <c r="G118" i="3"/>
  <c r="E5" i="3"/>
  <c r="H87" i="3"/>
  <c r="G46" i="3"/>
  <c r="G70" i="3"/>
  <c r="H64" i="3"/>
  <c r="E97" i="3"/>
  <c r="F46" i="3"/>
  <c r="F64" i="3"/>
  <c r="I64" i="3"/>
  <c r="H46" i="3"/>
  <c r="H70" i="3"/>
  <c r="G64" i="3"/>
  <c r="E121" i="3"/>
  <c r="E70" i="3"/>
  <c r="I88" i="3"/>
  <c r="E124" i="1"/>
  <c r="E131" i="1" s="1"/>
  <c r="E132" i="1" s="1"/>
  <c r="F124" i="1"/>
  <c r="F131" i="1" s="1"/>
  <c r="F132" i="1" s="1"/>
  <c r="G16" i="3"/>
  <c r="E66" i="3"/>
  <c r="I70" i="3"/>
  <c r="H88" i="3"/>
  <c r="H93" i="3"/>
  <c r="I97" i="3"/>
  <c r="I117" i="3"/>
  <c r="E118" i="3"/>
  <c r="E86" i="3"/>
  <c r="H66" i="3"/>
  <c r="F88" i="3"/>
  <c r="E94" i="3"/>
  <c r="F120" i="3"/>
  <c r="H10" i="3"/>
  <c r="G86" i="3"/>
  <c r="I50" i="3"/>
  <c r="I66" i="3"/>
  <c r="F70" i="3"/>
  <c r="E90" i="3"/>
  <c r="F94" i="3"/>
  <c r="G120" i="3"/>
  <c r="G10" i="3"/>
  <c r="H50" i="3"/>
  <c r="F90" i="3"/>
  <c r="H120" i="3"/>
  <c r="I118" i="3"/>
  <c r="G10" i="1"/>
  <c r="F10" i="3"/>
  <c r="G50" i="3"/>
  <c r="G90" i="3"/>
  <c r="I120" i="3"/>
  <c r="H10" i="1"/>
  <c r="E164" i="1"/>
  <c r="E165" i="1" s="1"/>
  <c r="H113" i="3"/>
  <c r="I114" i="3" s="1"/>
  <c r="E63" i="3"/>
  <c r="H90" i="3"/>
  <c r="E123" i="3"/>
  <c r="F10" i="1"/>
  <c r="I10" i="1"/>
  <c r="F164" i="1"/>
  <c r="F165" i="1" s="1"/>
  <c r="G113" i="3"/>
  <c r="I90" i="3"/>
  <c r="E96" i="3"/>
  <c r="F123" i="3"/>
  <c r="G124" i="1"/>
  <c r="G131" i="1" s="1"/>
  <c r="G132" i="1" s="1"/>
  <c r="G164" i="1"/>
  <c r="G165" i="1" s="1"/>
  <c r="F15" i="3"/>
  <c r="F113" i="3"/>
  <c r="G63" i="3"/>
  <c r="E67" i="3"/>
  <c r="F96" i="3"/>
  <c r="G123" i="3"/>
  <c r="I59" i="1"/>
  <c r="F94" i="1"/>
  <c r="F143" i="1"/>
  <c r="I15" i="3"/>
  <c r="E113" i="3"/>
  <c r="H63" i="3"/>
  <c r="I67" i="3"/>
  <c r="E81" i="3"/>
  <c r="G96" i="3"/>
  <c r="H123" i="3"/>
  <c r="I63" i="3"/>
  <c r="I123" i="3"/>
  <c r="E163" i="1"/>
  <c r="G59" i="3"/>
  <c r="F59" i="3"/>
  <c r="F67" i="3"/>
  <c r="I143" i="1"/>
  <c r="G163" i="1"/>
  <c r="F117" i="3"/>
  <c r="G104" i="3"/>
  <c r="G117" i="3"/>
  <c r="I112" i="3"/>
  <c r="G108" i="3"/>
  <c r="E108" i="3"/>
  <c r="I104" i="3"/>
  <c r="F85" i="3"/>
  <c r="G85" i="3"/>
  <c r="H85" i="3"/>
  <c r="F81" i="3"/>
  <c r="G81" i="3"/>
  <c r="H81" i="3"/>
  <c r="I81" i="3"/>
  <c r="F77" i="3"/>
  <c r="H77" i="3"/>
  <c r="I77" i="3"/>
  <c r="F58" i="3"/>
  <c r="G58" i="3"/>
  <c r="H58" i="3"/>
  <c r="I58" i="3"/>
  <c r="F54" i="3"/>
  <c r="I54" i="3"/>
  <c r="G54" i="3"/>
  <c r="H54" i="3"/>
  <c r="H59" i="3"/>
  <c r="H163" i="1"/>
  <c r="H164" i="1" s="1"/>
  <c r="H165" i="1" s="1"/>
  <c r="E7" i="3" l="1"/>
  <c r="E10" i="3"/>
  <c r="E16" i="3"/>
  <c r="E13" i="3"/>
  <c r="I16" i="3"/>
  <c r="I10" i="3"/>
  <c r="H4" i="3"/>
  <c r="H12" i="1"/>
  <c r="H64" i="1" s="1"/>
  <c r="H76" i="1" s="1"/>
  <c r="H94" i="1" s="1"/>
  <c r="H96" i="1" s="1"/>
  <c r="G115" i="3"/>
  <c r="G114" i="3"/>
  <c r="F100" i="3"/>
  <c r="F118" i="3"/>
  <c r="F124" i="3"/>
  <c r="G12" i="1"/>
  <c r="I12" i="1"/>
  <c r="I64" i="1" s="1"/>
  <c r="I76" i="1" s="1"/>
  <c r="I94" i="1" s="1"/>
  <c r="G60" i="3"/>
  <c r="G61" i="3"/>
  <c r="F12" i="1"/>
  <c r="E88" i="3"/>
  <c r="E87" i="3"/>
  <c r="G87" i="3"/>
  <c r="G88" i="3"/>
  <c r="F60" i="3"/>
  <c r="F61" i="3"/>
  <c r="F87" i="3"/>
  <c r="H61" i="3"/>
  <c r="H60" i="3"/>
  <c r="H143" i="1"/>
  <c r="F121" i="3"/>
  <c r="F114" i="3"/>
  <c r="F115" i="3"/>
  <c r="G100" i="3"/>
  <c r="E115" i="3"/>
  <c r="E114" i="3"/>
  <c r="H115" i="3"/>
  <c r="H114" i="3"/>
  <c r="G143" i="1"/>
  <c r="I60" i="3"/>
  <c r="A17" i="3"/>
  <c r="H41" i="3"/>
  <c r="G41" i="3"/>
  <c r="F41" i="3"/>
  <c r="E41" i="3"/>
  <c r="D41" i="3"/>
  <c r="C41" i="3"/>
  <c r="C42" i="3" s="1"/>
  <c r="B41" i="3"/>
  <c r="B42" i="3" s="1"/>
  <c r="I41" i="3"/>
  <c r="I36" i="3"/>
  <c r="H36" i="3"/>
  <c r="I35" i="3"/>
  <c r="H35" i="3"/>
  <c r="G35" i="3"/>
  <c r="F35" i="3"/>
  <c r="G36" i="3" s="1"/>
  <c r="E35" i="3"/>
  <c r="D35" i="3"/>
  <c r="C35" i="3"/>
  <c r="B35" i="3"/>
  <c r="H38" i="3"/>
  <c r="H32" i="3" s="1"/>
  <c r="G38" i="3"/>
  <c r="F38" i="3"/>
  <c r="E38" i="3"/>
  <c r="E32" i="3" s="1"/>
  <c r="D38" i="3"/>
  <c r="E39" i="3" s="1"/>
  <c r="C38" i="3"/>
  <c r="C32" i="3" s="1"/>
  <c r="B38" i="3"/>
  <c r="B39" i="3" s="1"/>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D29" i="3" s="1"/>
  <c r="D31" i="3" s="1"/>
  <c r="C28" i="3"/>
  <c r="B28" i="3"/>
  <c r="B29" i="3" s="1"/>
  <c r="B31" i="3" s="1"/>
  <c r="I24" i="3"/>
  <c r="H24" i="3"/>
  <c r="G24" i="3"/>
  <c r="F24" i="3"/>
  <c r="E24" i="3"/>
  <c r="D24" i="3"/>
  <c r="C24" i="3"/>
  <c r="B24" i="3"/>
  <c r="B25" i="3" s="1"/>
  <c r="B27" i="3" s="1"/>
  <c r="B20" i="3"/>
  <c r="B21" i="3" s="1"/>
  <c r="B23" i="3" s="1"/>
  <c r="C20" i="3"/>
  <c r="C21" i="3" s="1"/>
  <c r="C23" i="3" s="1"/>
  <c r="D20" i="3"/>
  <c r="D21" i="3" s="1"/>
  <c r="D23" i="3" s="1"/>
  <c r="E20" i="3"/>
  <c r="F20" i="3"/>
  <c r="G20" i="3"/>
  <c r="H20" i="3"/>
  <c r="I20" i="3"/>
  <c r="I21" i="3" s="1"/>
  <c r="I23" i="3" s="1"/>
  <c r="J1" i="3"/>
  <c r="K1" i="3" s="1"/>
  <c r="L1" i="3" s="1"/>
  <c r="M1" i="3" s="1"/>
  <c r="N1" i="3" s="1"/>
  <c r="H1" i="3"/>
  <c r="G1" i="3" s="1"/>
  <c r="F1" i="3" s="1"/>
  <c r="E1" i="3" s="1"/>
  <c r="D1" i="3" s="1"/>
  <c r="C1" i="3" s="1"/>
  <c r="B1" i="3" s="1"/>
  <c r="F12" i="3" l="1"/>
  <c r="F13" i="3"/>
  <c r="F5" i="3"/>
  <c r="I12" i="3"/>
  <c r="I5" i="3"/>
  <c r="I13" i="3"/>
  <c r="G29" i="3"/>
  <c r="G31" i="3" s="1"/>
  <c r="C39" i="3"/>
  <c r="D39" i="3"/>
  <c r="G12" i="3"/>
  <c r="G13" i="3"/>
  <c r="G5" i="3"/>
  <c r="H29" i="3"/>
  <c r="H31" i="3" s="1"/>
  <c r="C25" i="3"/>
  <c r="C27" i="3" s="1"/>
  <c r="G25" i="3"/>
  <c r="G27" i="3" s="1"/>
  <c r="D25" i="3"/>
  <c r="D27" i="3" s="1"/>
  <c r="E25" i="3"/>
  <c r="E27" i="3" s="1"/>
  <c r="H25" i="3"/>
  <c r="H27" i="3" s="1"/>
  <c r="F25" i="3"/>
  <c r="H21" i="3"/>
  <c r="H23" i="3" s="1"/>
  <c r="C29" i="3"/>
  <c r="C31" i="3" s="1"/>
  <c r="I32" i="3"/>
  <c r="H12" i="3"/>
  <c r="H13" i="3"/>
  <c r="H5" i="3"/>
  <c r="F39" i="3"/>
  <c r="H39" i="3"/>
  <c r="E29" i="3"/>
  <c r="E31" i="3" s="1"/>
  <c r="I95" i="1"/>
  <c r="I96" i="1" s="1"/>
  <c r="I97" i="1" s="1"/>
  <c r="H97" i="1"/>
  <c r="F29" i="3"/>
  <c r="F31" i="3" s="1"/>
  <c r="I29" i="3"/>
  <c r="I31" i="3" s="1"/>
  <c r="G39" i="3"/>
  <c r="F27" i="3"/>
  <c r="I25" i="3"/>
  <c r="I27" i="3" s="1"/>
  <c r="F21" i="3"/>
  <c r="F23" i="3" s="1"/>
  <c r="G21" i="3"/>
  <c r="G23" i="3" s="1"/>
  <c r="F32" i="3"/>
  <c r="I33" i="3"/>
  <c r="F33" i="3"/>
  <c r="B32" i="3"/>
  <c r="C36" i="3"/>
  <c r="D36" i="3"/>
  <c r="D42" i="3"/>
  <c r="I39" i="3"/>
  <c r="B36" i="3"/>
  <c r="D32" i="3"/>
  <c r="E36" i="3"/>
  <c r="E42" i="3"/>
  <c r="G32" i="3"/>
  <c r="F36" i="3"/>
  <c r="F42" i="3"/>
  <c r="G42" i="3"/>
  <c r="H42" i="3"/>
  <c r="I42" i="3"/>
  <c r="E21" i="3"/>
  <c r="E23" i="3" s="1"/>
  <c r="D172" i="1"/>
  <c r="D175" i="1" s="1"/>
  <c r="D176" i="1" s="1"/>
  <c r="C172" i="1"/>
  <c r="C175" i="1" s="1"/>
  <c r="C176" i="1" s="1"/>
  <c r="B172" i="1"/>
  <c r="B175" i="1" s="1"/>
  <c r="B176" i="1" s="1"/>
  <c r="D161" i="1"/>
  <c r="D163" i="1" s="1"/>
  <c r="C161" i="1"/>
  <c r="C163" i="1" s="1"/>
  <c r="B161" i="1"/>
  <c r="B163" i="1" s="1"/>
  <c r="D150" i="1"/>
  <c r="D153" i="1" s="1"/>
  <c r="D154" i="1" s="1"/>
  <c r="C150" i="1"/>
  <c r="C153" i="1" s="1"/>
  <c r="C154" i="1" s="1"/>
  <c r="B150" i="1"/>
  <c r="B153" i="1" s="1"/>
  <c r="B154" i="1" s="1"/>
  <c r="G6" i="3" l="1"/>
  <c r="G7" i="3"/>
  <c r="I6" i="3"/>
  <c r="I7" i="3"/>
  <c r="F7" i="3"/>
  <c r="F6" i="3"/>
  <c r="H6" i="3"/>
  <c r="H7" i="3"/>
  <c r="D33" i="3"/>
  <c r="E33" i="3"/>
  <c r="B164" i="1"/>
  <c r="B165" i="1" s="1"/>
  <c r="B33" i="3"/>
  <c r="C33" i="3"/>
  <c r="G33" i="3"/>
  <c r="H33" i="3"/>
  <c r="C164" i="1"/>
  <c r="C165" i="1" s="1"/>
  <c r="D164" i="1"/>
  <c r="D165" i="1" s="1"/>
  <c r="D119" i="1"/>
  <c r="C119" i="1"/>
  <c r="B119" i="1"/>
  <c r="D115" i="1"/>
  <c r="C115" i="1"/>
  <c r="B115" i="1"/>
  <c r="D111" i="1"/>
  <c r="C111" i="1"/>
  <c r="B111" i="1"/>
  <c r="G34" i="3"/>
  <c r="D107" i="1"/>
  <c r="D18" i="3" s="1"/>
  <c r="C107" i="1"/>
  <c r="C18" i="3" s="1"/>
  <c r="B107" i="1"/>
  <c r="B18" i="3" s="1"/>
  <c r="B34" i="3" s="1"/>
  <c r="D139" i="1"/>
  <c r="D142" i="1" s="1"/>
  <c r="C139" i="1"/>
  <c r="C142" i="1" s="1"/>
  <c r="B139" i="1"/>
  <c r="B142" i="1" s="1"/>
  <c r="C40" i="3" l="1"/>
  <c r="C19" i="3"/>
  <c r="C34" i="3"/>
  <c r="C37" i="3"/>
  <c r="C43" i="3"/>
  <c r="G19" i="3"/>
  <c r="G40" i="3"/>
  <c r="G43" i="3"/>
  <c r="G37" i="3"/>
  <c r="E19" i="3"/>
  <c r="E40" i="3"/>
  <c r="E34" i="3"/>
  <c r="E37" i="3"/>
  <c r="E43" i="3"/>
  <c r="D19" i="3"/>
  <c r="D37" i="3"/>
  <c r="D43" i="3"/>
  <c r="D40" i="3"/>
  <c r="H19" i="3"/>
  <c r="H37" i="3"/>
  <c r="H43" i="3"/>
  <c r="H34" i="3"/>
  <c r="H40" i="3"/>
  <c r="I40" i="3"/>
  <c r="I19" i="3"/>
  <c r="I37" i="3"/>
  <c r="I34" i="3"/>
  <c r="I43" i="3"/>
  <c r="D34" i="3"/>
  <c r="B40" i="3"/>
  <c r="B19" i="3"/>
  <c r="B43" i="3"/>
  <c r="B37" i="3"/>
  <c r="F19" i="3"/>
  <c r="F40" i="3"/>
  <c r="F34" i="3"/>
  <c r="F37" i="3"/>
  <c r="F43" i="3"/>
  <c r="C124" i="1"/>
  <c r="D124" i="1"/>
  <c r="B124" i="1"/>
  <c r="B131" i="1" s="1"/>
  <c r="D131" i="1" l="1"/>
  <c r="D132" i="1" s="1"/>
  <c r="B132" i="1"/>
  <c r="C131" i="1"/>
  <c r="C132" i="1" s="1"/>
  <c r="D97" i="1"/>
  <c r="C97" i="1"/>
  <c r="B97" i="1"/>
  <c r="D92" i="1"/>
  <c r="C92" i="1"/>
  <c r="B92" i="1"/>
  <c r="D83" i="1"/>
  <c r="C83" i="1"/>
  <c r="B83" i="1"/>
  <c r="C76" i="1"/>
  <c r="B76" i="1"/>
  <c r="D76" i="1"/>
  <c r="D58" i="1"/>
  <c r="C58" i="1"/>
  <c r="B58" i="1"/>
  <c r="D45" i="1"/>
  <c r="C45" i="1"/>
  <c r="B45" i="1"/>
  <c r="D30" i="1"/>
  <c r="D36" i="1" s="1"/>
  <c r="C30" i="1"/>
  <c r="C36" i="1" s="1"/>
  <c r="B30" i="1"/>
  <c r="B36" i="1" s="1"/>
  <c r="D7" i="1"/>
  <c r="C7" i="1"/>
  <c r="B7" i="1"/>
  <c r="D4" i="1"/>
  <c r="C4" i="1"/>
  <c r="C10" i="1" s="1"/>
  <c r="B4" i="1"/>
  <c r="B10" i="1" s="1"/>
  <c r="D59" i="1" l="1"/>
  <c r="D10" i="1"/>
  <c r="B59" i="1"/>
  <c r="C59" i="1"/>
  <c r="C60" i="1" s="1"/>
  <c r="E20" i="1"/>
  <c r="F20" i="1"/>
  <c r="H20" i="1"/>
  <c r="I20" i="1"/>
  <c r="B12" i="1"/>
  <c r="B20" i="1" s="1"/>
  <c r="B143" i="1"/>
  <c r="C12" i="1"/>
  <c r="C20" i="1" s="1"/>
  <c r="C143" i="1"/>
  <c r="D12" i="1"/>
  <c r="D20" i="1" s="1"/>
  <c r="D143" i="1"/>
  <c r="D94" i="1"/>
  <c r="C94" i="1"/>
  <c r="B94" i="1"/>
  <c r="B60" i="1"/>
  <c r="E60" i="1"/>
  <c r="F60" i="1"/>
  <c r="I60" i="1"/>
  <c r="G60" i="1"/>
  <c r="H60" i="1"/>
  <c r="D60" i="1"/>
  <c r="G20" i="1" l="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<sst xmlns="http://schemas.openxmlformats.org/spreadsheetml/2006/main" count="347" uniqueCount="146">
  <si>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</si>
  <si>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</si>
  <si>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</si>
  <si>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</si>
  <si>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</si>
  <si>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</si>
  <si>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</si>
  <si>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</si>
  <si>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</si>
  <si>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</si>
  <si>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</si>
  <si>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</si>
  <si>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</si>
  <si>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</si>
  <si>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</si>
  <si>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</si>
  <si>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</si>
  <si>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</si>
  <si>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</si>
  <si>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</si>
  <si>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</si>
  <si>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</si>
  <si>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</si>
  <si>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</si>
  <si>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</si>
  <si>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</si>
  <si>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</si>
  <si>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</si>
  <si>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</si>
  <si>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</si>
  <si>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</si>
  <si>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</si>
  <si>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</si>
  <si>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</si>
  <si>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</si>
  <si>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</si>
  <si>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</si>
  <si>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</si>
  <si>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</si>
  <si>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</si>
  <si>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</si>
  <si>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</si>
  <si>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</si>
  <si>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</si>
  <si>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</si>
  <si>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</si>
  <si>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</si>
  <si>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</si>
  <si>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</si>
  <si>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</si>
  <si>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</si>
  <si>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</si>
  <si>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</si>
  <si>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</si>
  <si>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</si>
  <si>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</si>
  <si>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</si>
  <si>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</si>
  <si>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</si>
  <si>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</si>
  <si>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</si>
  <si>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</si>
  <si>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</si>
  <si>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</si>
  <si>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</si>
  <si>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</si>
  <si>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</si>
  <si>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</si>
  <si>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</si>
  <si>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</si>
  <si>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</si>
  <si>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</si>
  <si>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</si>
  <si>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</si>
  <si>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</si>
  <si>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</si>
  <si>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</si>
  <si>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</si>
  <si>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</si>
  <si>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</si>
  <si>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</si>
  <si>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</si>
  <si>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</si>
  <si>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</si>
  <si>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</si>
  <si>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</si>
  <si>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</si>
  <si>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</si>
  <si>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</si>
  <si>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</si>
  <si>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</si>
  <si>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</si>
  <si>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</si>
  <si>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</si>
  <si>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</si>
  <si>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</si>
  <si>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</si>
  <si>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</si>
  <si>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</si>
  <si>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</si>
  <si>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</si>
  <si>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</si>
  <si>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</si>
  <si>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</si>
  <si>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</si>
  <si>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</si>
  <si>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</si>
  <si>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</si>
  <si>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</si>
  <si>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</si>
  <si>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</si>
  <si>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</si>
  <si>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</si>
  <si>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</si>
  <si>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</si>
  <si>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</si>
  <si>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</si>
  <si>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</si>
  <si>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</si>
  <si>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</si>
  <si>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</si>
  <si>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</si>
  <si>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</si>
  <si>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</si>
  <si>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</si>
  <si>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</si>
  <si>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</si>
  <si>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</si>
  <si>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</si>
  <si>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</si>
  <si>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</si>
  <si>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</si>
  <si>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</si>
  <si>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</si>
  <si>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</si>
  <si>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</si>
  <si>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</si>
  <si>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</si>
  <si>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</si>
  <si>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</si>
  <si>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</si>
  <si>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</si>
  <si>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</si>
  <si>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</si>
  <si>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t>
  </si>
  <si>
    <t>Add up the totals of Footwear apparel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</si>
</sst>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6" fillId="7" borderId="0" xfId="0" applyFont="1" applyFill="1" applyAlignment="1">
      <alignment horizontal="right"/>
    </xf>
    <xf numFmtId="165" fontId="0" fillId="7" borderId="0" xfId="1" applyNumberFormat="1" applyFont="1" applyFill="1"/>
    <xf numFmtId="165" fontId="0" fillId="7" borderId="3" xfId="1" applyNumberFormat="1" applyFont="1" applyFill="1" applyBorder="1"/>
    <xf numFmtId="165" fontId="2" fillId="7" borderId="0" xfId="1" applyNumberFormat="1" applyFont="1" applyFill="1"/>
    <xf numFmtId="165" fontId="0" fillId="7" borderId="1" xfId="1" applyNumberFormat="1" applyFont="1" applyFill="1" applyBorder="1"/>
    <xf numFmtId="165" fontId="2" fillId="7" borderId="1" xfId="1" applyNumberFormat="1" applyFont="1" applyFill="1" applyBorder="1"/>
    <xf numFmtId="165" fontId="2" fillId="7" borderId="2" xfId="1" applyNumberFormat="1" applyFont="1" applyFill="1" applyBorder="1"/>
    <xf numFmtId="0" fontId="0" fillId="7" borderId="0" xfId="0" applyFill="1"/>
    <xf numFmtId="165" fontId="5" fillId="7" borderId="0" xfId="0" applyNumberFormat="1" applyFont="1" applyFill="1"/>
    <xf numFmtId="0" fontId="2" fillId="7" borderId="0" xfId="0" applyFont="1" applyFill="1" applyAlignment="1">
      <alignment horizontal="center"/>
    </xf>
    <xf numFmtId="165" fontId="2" fillId="7" borderId="4" xfId="1" applyNumberFormat="1" applyFont="1" applyFill="1" applyBorder="1"/>
    <xf numFmtId="166" fontId="12" fillId="7" borderId="0" xfId="2" applyNumberFormat="1" applyFont="1" applyFill="1"/>
    <xf numFmtId="166" fontId="11" fillId="7" borderId="0" xfId="2" applyNumberFormat="1" applyFont="1" applyFill="1"/>
    <xf numFmtId="166" fontId="12" fillId="7" borderId="1" xfId="2" applyNumberFormat="1" applyFont="1" applyFill="1" applyBorder="1"/>
    <xf numFmtId="166" fontId="12" fillId="7" borderId="2" xfId="2" applyNumberFormat="1" applyFont="1" applyFill="1" applyBorder="1"/>
    <xf numFmtId="166" fontId="12" fillId="0" borderId="0" xfId="2" applyNumberFormat="1" applyFont="1" applyFill="1"/>
    <xf numFmtId="166" fontId="11" fillId="0" borderId="0" xfId="2" applyNumberFormat="1" applyFont="1" applyFill="1"/>
    <xf numFmtId="166" fontId="12" fillId="0" borderId="1" xfId="2" applyNumberFormat="1" applyFont="1" applyFill="1" applyBorder="1"/>
    <xf numFmtId="166" fontId="12" fillId="0" borderId="2" xfId="2" applyNumberFormat="1" applyFont="1" applyFill="1" applyBorder="1"/>
    <xf numFmtId="165" fontId="6" fillId="7" borderId="0" xfId="4" applyNumberFormat="1" applyFont="1" applyFill="1" applyBorder="1" applyAlignment="1">
      <alignment horizontal="left"/>
    </xf>
    <xf numFmtId="165" fontId="2" fillId="7" borderId="0" xfId="5" applyNumberFormat="1" applyFont="1" applyFill="1"/>
    <xf numFmtId="166" fontId="11" fillId="7" borderId="0" xfId="2" applyNumberFormat="1" applyFont="1" applyFill="1" applyAlignment="1">
      <alignment horizontal="right"/>
    </xf>
    <xf numFmtId="165" fontId="2" fillId="7" borderId="0" xfId="0" applyNumberFormat="1" applyFont="1" applyFill="1"/>
    <xf numFmtId="10" fontId="0" fillId="0" borderId="0" xfId="2" applyNumberFormat="1" applyFont="1"/>
    <xf numFmtId="2" fontId="0" fillId="0" borderId="0" xfId="0" applyNumberFormat="1"/>
    <xf numFmtId="165"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23770"/>
          <a:ext cx="676783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6187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8750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6098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1922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03174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18668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22" sqref="A22"/>
    </sheetView>
  </sheetViews>
  <sheetFormatPr defaultRowHeight="14.5" x14ac:dyDescent="0.35"/>
  <cols>
    <col min="1" max="1" width="176.08984375" style="19" customWidth="1"/>
  </cols>
  <sheetData>
    <row r="1" spans="1:1" ht="23.5" x14ac:dyDescent="0.55000000000000004">
      <c r="A1" s="18" t="s">
        <v>21</v>
      </c>
    </row>
    <row r="2" spans="1:1" x14ac:dyDescent="0.35">
      <c r="A2" s="38" t="s">
        <v>141</v>
      </c>
    </row>
    <row r="3" spans="1:1" x14ac:dyDescent="0.35">
      <c r="A3" s="20" t="s">
        <v>142</v>
      </c>
    </row>
    <row r="4" spans="1:1" x14ac:dyDescent="0.35">
      <c r="A4" s="38" t="s">
        <v>20</v>
      </c>
    </row>
    <row r="5" spans="1:1" x14ac:dyDescent="0.35">
      <c r="A5" s="19" t="s">
        <v>143</v>
      </c>
    </row>
    <row r="6" spans="1:1" x14ac:dyDescent="0.35">
      <c r="A6" s="38"/>
    </row>
    <row r="7" spans="1:1" x14ac:dyDescent="0.35">
      <c r="A7" s="38"/>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tabSelected="1" workbookViewId="0">
      <pane ySplit="1" topLeftCell="A174" activePane="bottomLeft" state="frozen"/>
      <selection pane="bottomLeft" activeCell="E178" sqref="E178"/>
    </sheetView>
  </sheetViews>
  <sheetFormatPr defaultRowHeight="14.5" x14ac:dyDescent="0.35"/>
  <cols>
    <col min="1" max="1" width="78.08984375" customWidth="1"/>
    <col min="2" max="4" width="9" style="56" hidden="1" customWidth="1"/>
    <col min="5" max="7" width="9" bestFit="1" customWidth="1"/>
    <col min="8" max="8" width="10.453125" bestFit="1" customWidth="1"/>
    <col min="9" max="9" width="10.6328125" bestFit="1" customWidth="1"/>
  </cols>
  <sheetData>
    <row r="1" spans="1:9" ht="60" customHeight="1" x14ac:dyDescent="0.35">
      <c r="A1" s="15" t="s">
        <v>117</v>
      </c>
      <c r="B1" s="49">
        <f t="shared" ref="B1:G1" si="0">+C1-1</f>
        <v>2015</v>
      </c>
      <c r="C1" s="49">
        <f t="shared" si="0"/>
        <v>2016</v>
      </c>
      <c r="D1" s="49">
        <f t="shared" si="0"/>
        <v>2017</v>
      </c>
      <c r="E1" s="16">
        <f t="shared" si="0"/>
        <v>2018</v>
      </c>
      <c r="F1" s="16">
        <f t="shared" si="0"/>
        <v>2019</v>
      </c>
      <c r="G1" s="16">
        <f t="shared" si="0"/>
        <v>2020</v>
      </c>
      <c r="H1" s="16">
        <f>+I1-1</f>
        <v>2021</v>
      </c>
      <c r="I1" s="16">
        <v>2022</v>
      </c>
    </row>
    <row r="2" spans="1:9" x14ac:dyDescent="0.35">
      <c r="A2" t="s">
        <v>28</v>
      </c>
      <c r="B2" s="50"/>
      <c r="C2" s="50"/>
      <c r="D2" s="50"/>
      <c r="E2" s="3">
        <v>36397</v>
      </c>
      <c r="F2" s="3">
        <v>39117</v>
      </c>
      <c r="G2" s="3">
        <v>37403</v>
      </c>
      <c r="H2" s="3">
        <v>44538</v>
      </c>
      <c r="I2" s="3">
        <v>46710</v>
      </c>
    </row>
    <row r="3" spans="1:9" x14ac:dyDescent="0.35">
      <c r="A3" s="23" t="s">
        <v>29</v>
      </c>
      <c r="B3" s="51"/>
      <c r="C3" s="51"/>
      <c r="D3" s="51"/>
      <c r="E3" s="24">
        <v>20441</v>
      </c>
      <c r="F3" s="24">
        <v>21643</v>
      </c>
      <c r="G3" s="24">
        <v>21162</v>
      </c>
      <c r="H3" s="24">
        <v>24576</v>
      </c>
      <c r="I3" s="24">
        <v>25231</v>
      </c>
    </row>
    <row r="4" spans="1:9" s="1" customFormat="1" x14ac:dyDescent="0.35">
      <c r="A4" s="1" t="s">
        <v>4</v>
      </c>
      <c r="B4" s="52">
        <f t="shared" ref="B4:H4" si="1">+B2-B3</f>
        <v>0</v>
      </c>
      <c r="C4" s="52">
        <f t="shared" si="1"/>
        <v>0</v>
      </c>
      <c r="D4" s="52">
        <f t="shared" si="1"/>
        <v>0</v>
      </c>
      <c r="E4" s="9">
        <f t="shared" si="1"/>
        <v>15956</v>
      </c>
      <c r="F4" s="9">
        <f t="shared" si="1"/>
        <v>17474</v>
      </c>
      <c r="G4" s="9">
        <f t="shared" si="1"/>
        <v>16241</v>
      </c>
      <c r="H4" s="9">
        <f t="shared" si="1"/>
        <v>19962</v>
      </c>
      <c r="I4" s="9">
        <f>+I2-I3</f>
        <v>21479</v>
      </c>
    </row>
    <row r="5" spans="1:9" x14ac:dyDescent="0.35">
      <c r="A5" s="11" t="s">
        <v>22</v>
      </c>
      <c r="B5" s="50"/>
      <c r="C5" s="50"/>
      <c r="D5" s="50"/>
      <c r="E5" s="3">
        <v>3577</v>
      </c>
      <c r="F5" s="3">
        <v>3753</v>
      </c>
      <c r="G5" s="3">
        <v>3592</v>
      </c>
      <c r="H5" s="3">
        <v>3114</v>
      </c>
      <c r="I5" s="3">
        <v>3850</v>
      </c>
    </row>
    <row r="6" spans="1:9" x14ac:dyDescent="0.35">
      <c r="A6" s="11" t="s">
        <v>23</v>
      </c>
      <c r="B6" s="50"/>
      <c r="C6" s="50"/>
      <c r="D6" s="50"/>
      <c r="E6" s="3">
        <v>7934</v>
      </c>
      <c r="F6" s="3">
        <v>8949</v>
      </c>
      <c r="G6" s="3">
        <v>9534</v>
      </c>
      <c r="H6" s="3">
        <v>9911</v>
      </c>
      <c r="I6" s="3">
        <v>10954</v>
      </c>
    </row>
    <row r="7" spans="1:9" x14ac:dyDescent="0.35">
      <c r="A7" s="22" t="s">
        <v>24</v>
      </c>
      <c r="B7" s="53">
        <f t="shared" ref="B7:H7" si="2">+B5+B6</f>
        <v>0</v>
      </c>
      <c r="C7" s="53">
        <f t="shared" si="2"/>
        <v>0</v>
      </c>
      <c r="D7" s="53">
        <f t="shared" si="2"/>
        <v>0</v>
      </c>
      <c r="E7" s="21">
        <f t="shared" si="2"/>
        <v>11511</v>
      </c>
      <c r="F7" s="21">
        <f t="shared" si="2"/>
        <v>12702</v>
      </c>
      <c r="G7" s="21">
        <f t="shared" si="2"/>
        <v>13126</v>
      </c>
      <c r="H7" s="21">
        <f t="shared" si="2"/>
        <v>13025</v>
      </c>
      <c r="I7" s="21">
        <f>+I5+I6</f>
        <v>14804</v>
      </c>
    </row>
    <row r="8" spans="1:9" x14ac:dyDescent="0.35">
      <c r="A8" s="2" t="s">
        <v>25</v>
      </c>
      <c r="B8" s="50"/>
      <c r="C8" s="50"/>
      <c r="D8" s="50"/>
      <c r="E8" s="3">
        <v>54</v>
      </c>
      <c r="F8" s="3">
        <v>49</v>
      </c>
      <c r="G8" s="3">
        <v>89</v>
      </c>
      <c r="H8" s="3">
        <v>262</v>
      </c>
      <c r="I8" s="3">
        <v>205</v>
      </c>
    </row>
    <row r="9" spans="1:9" x14ac:dyDescent="0.35">
      <c r="A9" s="2" t="s">
        <v>5</v>
      </c>
      <c r="B9" s="50"/>
      <c r="C9" s="50"/>
      <c r="D9" s="50"/>
      <c r="E9" s="3">
        <v>66</v>
      </c>
      <c r="F9" s="3">
        <v>-78</v>
      </c>
      <c r="G9" s="3">
        <v>139</v>
      </c>
      <c r="H9" s="3">
        <v>14</v>
      </c>
      <c r="I9" s="3">
        <v>-181</v>
      </c>
    </row>
    <row r="10" spans="1:9" x14ac:dyDescent="0.35">
      <c r="A10" s="4" t="s">
        <v>26</v>
      </c>
      <c r="B10" s="54">
        <f t="shared" ref="B10:H10" si="3">+B4-B7-B8-B9</f>
        <v>0</v>
      </c>
      <c r="C10" s="54">
        <f t="shared" si="3"/>
        <v>0</v>
      </c>
      <c r="D10" s="54">
        <f t="shared" si="3"/>
        <v>0</v>
      </c>
      <c r="E10" s="5">
        <f t="shared" si="3"/>
        <v>4325</v>
      </c>
      <c r="F10" s="5">
        <f t="shared" si="3"/>
        <v>4801</v>
      </c>
      <c r="G10" s="5">
        <f t="shared" si="3"/>
        <v>2887</v>
      </c>
      <c r="H10" s="5">
        <f t="shared" si="3"/>
        <v>6661</v>
      </c>
      <c r="I10" s="5">
        <f>+I4-I7-I8-I9</f>
        <v>6651</v>
      </c>
    </row>
    <row r="11" spans="1:9" x14ac:dyDescent="0.35">
      <c r="A11" s="2" t="s">
        <v>27</v>
      </c>
      <c r="B11" s="50"/>
      <c r="C11" s="50"/>
      <c r="D11" s="50"/>
      <c r="E11" s="3">
        <v>2392</v>
      </c>
      <c r="F11" s="3">
        <v>772</v>
      </c>
      <c r="G11" s="3">
        <v>348</v>
      </c>
      <c r="H11" s="3">
        <v>934</v>
      </c>
      <c r="I11" s="3">
        <v>605</v>
      </c>
    </row>
    <row r="12" spans="1:9" ht="15" thickBot="1" x14ac:dyDescent="0.4">
      <c r="A12" s="6" t="s">
        <v>30</v>
      </c>
      <c r="B12" s="55">
        <f t="shared" ref="B12:H12" si="4">+B10-B11</f>
        <v>0</v>
      </c>
      <c r="C12" s="55">
        <f t="shared" si="4"/>
        <v>0</v>
      </c>
      <c r="D12" s="55">
        <f t="shared" si="4"/>
        <v>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E14">
        <v>1.19</v>
      </c>
      <c r="F14">
        <v>2.5499999999999998</v>
      </c>
      <c r="G14">
        <v>1.63</v>
      </c>
      <c r="H14">
        <v>3.64</v>
      </c>
      <c r="I14">
        <v>3.83</v>
      </c>
    </row>
    <row r="15" spans="1:9" x14ac:dyDescent="0.35">
      <c r="A15" s="2" t="s">
        <v>7</v>
      </c>
      <c r="E15">
        <v>1.17</v>
      </c>
      <c r="F15">
        <v>2.4900000000000002</v>
      </c>
      <c r="G15">
        <v>1.6</v>
      </c>
      <c r="H15">
        <v>3.56</v>
      </c>
      <c r="I15">
        <v>3.75</v>
      </c>
    </row>
    <row r="16" spans="1:9" x14ac:dyDescent="0.35">
      <c r="A16" s="1" t="s">
        <v>9</v>
      </c>
    </row>
    <row r="17" spans="1:9" x14ac:dyDescent="0.35">
      <c r="A17" s="2" t="s">
        <v>6</v>
      </c>
      <c r="E17">
        <v>1623.8</v>
      </c>
      <c r="F17">
        <v>1579.7</v>
      </c>
      <c r="G17" s="8">
        <v>1558.8</v>
      </c>
      <c r="H17" s="8">
        <v>1573</v>
      </c>
      <c r="I17" s="8">
        <v>1578.8</v>
      </c>
    </row>
    <row r="18" spans="1:9" x14ac:dyDescent="0.35">
      <c r="A18" s="2" t="s">
        <v>7</v>
      </c>
      <c r="E18">
        <v>1659.1</v>
      </c>
      <c r="F18">
        <v>1618.4</v>
      </c>
      <c r="G18" s="8">
        <v>1591.6</v>
      </c>
      <c r="H18" s="8">
        <v>1609.4</v>
      </c>
      <c r="I18" s="8">
        <v>1610.8</v>
      </c>
    </row>
    <row r="20" spans="1:9" s="12" customFormat="1" x14ac:dyDescent="0.35">
      <c r="A20" s="12" t="s">
        <v>2</v>
      </c>
      <c r="B20" s="57" t="e">
        <f t="shared" ref="B20:H20" si="5">+ROUND(((B12/B18)-B15),2)</f>
        <v>#DIV/0!</v>
      </c>
      <c r="C20" s="57" t="e">
        <f t="shared" si="5"/>
        <v>#DIV/0!</v>
      </c>
      <c r="D20" s="57" t="e">
        <f t="shared" si="5"/>
        <v>#DIV/0!</v>
      </c>
      <c r="E20" s="13">
        <f t="shared" si="5"/>
        <v>0</v>
      </c>
      <c r="F20" s="13">
        <f t="shared" si="5"/>
        <v>0</v>
      </c>
      <c r="G20" s="13">
        <f t="shared" si="5"/>
        <v>0</v>
      </c>
      <c r="H20" s="13">
        <f t="shared" si="5"/>
        <v>0</v>
      </c>
      <c r="I20" s="13">
        <f>+ROUND(((I12/I18)-I15),2)</f>
        <v>0</v>
      </c>
    </row>
    <row r="22" spans="1:9" x14ac:dyDescent="0.35">
      <c r="A22" s="14" t="s">
        <v>0</v>
      </c>
      <c r="B22" s="58"/>
      <c r="C22" s="58"/>
      <c r="D22" s="58"/>
      <c r="E22" s="14"/>
      <c r="F22" s="14"/>
      <c r="G22" s="14"/>
      <c r="H22" s="14"/>
      <c r="I22" s="14"/>
    </row>
    <row r="23" spans="1:9" x14ac:dyDescent="0.35">
      <c r="A23" s="1" t="s">
        <v>31</v>
      </c>
    </row>
    <row r="24" spans="1:9" x14ac:dyDescent="0.35">
      <c r="A24" s="10" t="s">
        <v>32</v>
      </c>
      <c r="B24" s="50"/>
      <c r="C24" s="50"/>
      <c r="D24" s="50"/>
      <c r="E24" s="3"/>
      <c r="F24" s="3"/>
      <c r="G24" s="3"/>
      <c r="H24" s="3"/>
      <c r="I24" s="3"/>
    </row>
    <row r="25" spans="1:9" x14ac:dyDescent="0.35">
      <c r="A25" s="11" t="s">
        <v>33</v>
      </c>
      <c r="B25" s="50"/>
      <c r="C25" s="50"/>
      <c r="D25" s="50"/>
      <c r="E25" s="3">
        <v>4249</v>
      </c>
      <c r="F25" s="3">
        <v>4466</v>
      </c>
      <c r="G25" s="3">
        <v>8348</v>
      </c>
      <c r="H25" s="3">
        <v>9889</v>
      </c>
      <c r="I25" s="3">
        <v>8574</v>
      </c>
    </row>
    <row r="26" spans="1:9" x14ac:dyDescent="0.35">
      <c r="A26" s="11" t="s">
        <v>34</v>
      </c>
      <c r="B26" s="50"/>
      <c r="C26" s="50"/>
      <c r="D26" s="50"/>
      <c r="E26" s="3">
        <v>996</v>
      </c>
      <c r="F26" s="3">
        <v>197</v>
      </c>
      <c r="G26" s="3">
        <v>439</v>
      </c>
      <c r="H26" s="3">
        <v>3587</v>
      </c>
      <c r="I26" s="3">
        <v>4423</v>
      </c>
    </row>
    <row r="27" spans="1:9" x14ac:dyDescent="0.35">
      <c r="A27" s="11" t="s">
        <v>35</v>
      </c>
      <c r="B27" s="50"/>
      <c r="C27" s="50"/>
      <c r="D27" s="50"/>
      <c r="E27" s="3">
        <v>3498</v>
      </c>
      <c r="F27" s="3">
        <v>4272</v>
      </c>
      <c r="G27" s="3">
        <v>2749</v>
      </c>
      <c r="H27" s="3">
        <v>4463</v>
      </c>
      <c r="I27" s="3">
        <v>4667</v>
      </c>
    </row>
    <row r="28" spans="1:9" x14ac:dyDescent="0.35">
      <c r="A28" s="11" t="s">
        <v>36</v>
      </c>
      <c r="B28" s="50"/>
      <c r="C28" s="50"/>
      <c r="D28" s="50"/>
      <c r="E28" s="3">
        <v>5261</v>
      </c>
      <c r="F28" s="3">
        <v>5622</v>
      </c>
      <c r="G28" s="3">
        <v>7367</v>
      </c>
      <c r="H28" s="3">
        <v>6854</v>
      </c>
      <c r="I28" s="3">
        <v>8420</v>
      </c>
    </row>
    <row r="29" spans="1:9" x14ac:dyDescent="0.35">
      <c r="A29" s="11" t="s">
        <v>37</v>
      </c>
      <c r="B29" s="50"/>
      <c r="C29" s="50"/>
      <c r="D29" s="50"/>
      <c r="E29" s="3">
        <v>1130</v>
      </c>
      <c r="F29" s="3">
        <v>1968</v>
      </c>
      <c r="G29" s="3">
        <v>1653</v>
      </c>
      <c r="H29" s="3">
        <v>1498</v>
      </c>
      <c r="I29" s="3">
        <v>2129</v>
      </c>
    </row>
    <row r="30" spans="1:9" x14ac:dyDescent="0.35">
      <c r="A30" s="4" t="s">
        <v>10</v>
      </c>
      <c r="B30" s="54">
        <f t="shared" ref="B30:H30" si="6">+SUM(B25:B29)</f>
        <v>0</v>
      </c>
      <c r="C30" s="54">
        <f t="shared" si="6"/>
        <v>0</v>
      </c>
      <c r="D30" s="54">
        <f t="shared" si="6"/>
        <v>0</v>
      </c>
      <c r="E30" s="5">
        <f t="shared" si="6"/>
        <v>15134</v>
      </c>
      <c r="F30" s="5">
        <f t="shared" si="6"/>
        <v>16525</v>
      </c>
      <c r="G30" s="5">
        <f t="shared" si="6"/>
        <v>20556</v>
      </c>
      <c r="H30" s="5">
        <f t="shared" si="6"/>
        <v>26291</v>
      </c>
      <c r="I30" s="5">
        <f>+SUM(I25:I29)</f>
        <v>28213</v>
      </c>
    </row>
    <row r="31" spans="1:9" x14ac:dyDescent="0.35">
      <c r="A31" s="2" t="s">
        <v>38</v>
      </c>
      <c r="B31" s="50"/>
      <c r="C31" s="50"/>
      <c r="D31" s="50"/>
      <c r="E31" s="3">
        <v>4454</v>
      </c>
      <c r="F31" s="3">
        <v>4744</v>
      </c>
      <c r="G31" s="3">
        <v>4866</v>
      </c>
      <c r="H31" s="3">
        <v>4904</v>
      </c>
      <c r="I31" s="3">
        <v>4791</v>
      </c>
    </row>
    <row r="32" spans="1:9" x14ac:dyDescent="0.35">
      <c r="A32" s="2" t="s">
        <v>39</v>
      </c>
      <c r="B32" s="50"/>
      <c r="C32" s="50"/>
      <c r="D32" s="50"/>
      <c r="E32" s="3" t="s">
        <v>144</v>
      </c>
      <c r="F32" s="3" t="s">
        <v>144</v>
      </c>
      <c r="G32" s="3">
        <v>3097</v>
      </c>
      <c r="H32" s="3">
        <v>3113</v>
      </c>
      <c r="I32" s="3">
        <v>2926</v>
      </c>
    </row>
    <row r="33" spans="1:9" x14ac:dyDescent="0.35">
      <c r="A33" s="2" t="s">
        <v>40</v>
      </c>
      <c r="B33" s="50"/>
      <c r="C33" s="50"/>
      <c r="D33" s="50"/>
      <c r="E33" s="3">
        <v>285</v>
      </c>
      <c r="F33" s="3">
        <v>283</v>
      </c>
      <c r="G33" s="3">
        <v>274</v>
      </c>
      <c r="H33" s="3">
        <v>269</v>
      </c>
      <c r="I33" s="3">
        <v>286</v>
      </c>
    </row>
    <row r="34" spans="1:9" x14ac:dyDescent="0.35">
      <c r="A34" s="2" t="s">
        <v>41</v>
      </c>
      <c r="B34" s="50"/>
      <c r="C34" s="50"/>
      <c r="D34" s="50"/>
      <c r="E34" s="3">
        <v>154</v>
      </c>
      <c r="F34" s="3">
        <v>154</v>
      </c>
      <c r="G34" s="3">
        <v>223</v>
      </c>
      <c r="H34" s="3">
        <v>242</v>
      </c>
      <c r="I34" s="3">
        <v>284</v>
      </c>
    </row>
    <row r="35" spans="1:9" x14ac:dyDescent="0.35">
      <c r="A35" s="2" t="s">
        <v>42</v>
      </c>
      <c r="B35" s="50"/>
      <c r="C35" s="50"/>
      <c r="D35" s="50"/>
      <c r="E35" s="3">
        <v>2509</v>
      </c>
      <c r="F35" s="3">
        <v>2011</v>
      </c>
      <c r="G35" s="3">
        <v>2326</v>
      </c>
      <c r="H35" s="3">
        <v>2921</v>
      </c>
      <c r="I35" s="3">
        <v>3821</v>
      </c>
    </row>
    <row r="36" spans="1:9" ht="15" thickBot="1" x14ac:dyDescent="0.4">
      <c r="A36" s="6" t="s">
        <v>43</v>
      </c>
      <c r="B36" s="55">
        <f t="shared" ref="B36:H36" si="7">+SUM(B30:B35)</f>
        <v>0</v>
      </c>
      <c r="C36" s="55">
        <f t="shared" si="7"/>
        <v>0</v>
      </c>
      <c r="D36" s="55">
        <f t="shared" si="7"/>
        <v>0</v>
      </c>
      <c r="E36" s="7">
        <f t="shared" si="7"/>
        <v>22536</v>
      </c>
      <c r="F36" s="7">
        <f t="shared" si="7"/>
        <v>23717</v>
      </c>
      <c r="G36" s="7">
        <f t="shared" si="7"/>
        <v>31342</v>
      </c>
      <c r="H36" s="7">
        <f t="shared" si="7"/>
        <v>37740</v>
      </c>
      <c r="I36" s="7">
        <f>+SUM(I30:I35)</f>
        <v>40321</v>
      </c>
    </row>
    <row r="37" spans="1:9" ht="15" thickTop="1" x14ac:dyDescent="0.35">
      <c r="A37" s="1" t="s">
        <v>44</v>
      </c>
      <c r="B37" s="50"/>
      <c r="C37" s="50"/>
      <c r="D37" s="50"/>
      <c r="E37" s="3"/>
      <c r="F37" s="3"/>
      <c r="G37" s="3"/>
      <c r="H37" s="3"/>
      <c r="I37" s="3"/>
    </row>
    <row r="38" spans="1:9" x14ac:dyDescent="0.35">
      <c r="A38" s="2" t="s">
        <v>45</v>
      </c>
      <c r="B38" s="50"/>
      <c r="C38" s="50"/>
      <c r="D38" s="50"/>
      <c r="E38" s="3"/>
      <c r="F38" s="3"/>
      <c r="G38" s="3"/>
      <c r="H38" s="3"/>
      <c r="I38" s="3"/>
    </row>
    <row r="39" spans="1:9" x14ac:dyDescent="0.35">
      <c r="A39" s="11" t="s">
        <v>46</v>
      </c>
      <c r="B39" s="50"/>
      <c r="C39" s="50"/>
      <c r="D39" s="50"/>
      <c r="E39" s="3">
        <v>6</v>
      </c>
      <c r="F39" s="3">
        <v>6</v>
      </c>
      <c r="G39" s="3">
        <v>3</v>
      </c>
      <c r="H39" s="3">
        <v>0</v>
      </c>
      <c r="I39" s="3">
        <v>500</v>
      </c>
    </row>
    <row r="40" spans="1:9" x14ac:dyDescent="0.35">
      <c r="A40" s="11" t="s">
        <v>47</v>
      </c>
      <c r="B40" s="50"/>
      <c r="C40" s="50"/>
      <c r="D40" s="50"/>
      <c r="E40" s="3">
        <v>336</v>
      </c>
      <c r="F40" s="3">
        <v>9</v>
      </c>
      <c r="G40" s="3">
        <v>248</v>
      </c>
      <c r="H40" s="3">
        <v>2</v>
      </c>
      <c r="I40" s="3">
        <v>10</v>
      </c>
    </row>
    <row r="41" spans="1:9" x14ac:dyDescent="0.35">
      <c r="A41" s="11" t="s">
        <v>11</v>
      </c>
      <c r="B41" s="50"/>
      <c r="C41" s="50"/>
      <c r="D41" s="50"/>
      <c r="E41" s="3">
        <v>2279</v>
      </c>
      <c r="F41" s="3">
        <v>2612</v>
      </c>
      <c r="G41" s="3">
        <v>2248</v>
      </c>
      <c r="H41" s="3">
        <v>2836</v>
      </c>
      <c r="I41" s="3">
        <v>3358</v>
      </c>
    </row>
    <row r="42" spans="1:9" x14ac:dyDescent="0.35">
      <c r="A42" s="11" t="s">
        <v>48</v>
      </c>
      <c r="B42" s="50"/>
      <c r="C42" s="50"/>
      <c r="D42" s="50"/>
      <c r="E42" s="3" t="s">
        <v>144</v>
      </c>
      <c r="F42" s="3" t="s">
        <v>144</v>
      </c>
      <c r="G42" s="3">
        <v>445</v>
      </c>
      <c r="H42" s="3">
        <v>467</v>
      </c>
      <c r="I42" s="3">
        <v>420</v>
      </c>
    </row>
    <row r="43" spans="1:9" x14ac:dyDescent="0.35">
      <c r="A43" s="11" t="s">
        <v>12</v>
      </c>
      <c r="B43" s="50"/>
      <c r="C43" s="50"/>
      <c r="D43" s="50"/>
      <c r="E43" s="3">
        <v>3269</v>
      </c>
      <c r="F43" s="3">
        <v>5010</v>
      </c>
      <c r="G43" s="3">
        <v>5184</v>
      </c>
      <c r="H43" s="3">
        <v>6063</v>
      </c>
      <c r="I43" s="3">
        <v>6220</v>
      </c>
    </row>
    <row r="44" spans="1:9" x14ac:dyDescent="0.35">
      <c r="A44" s="11" t="s">
        <v>49</v>
      </c>
      <c r="B44" s="50"/>
      <c r="C44" s="50"/>
      <c r="D44" s="50"/>
      <c r="E44" s="3">
        <v>150</v>
      </c>
      <c r="F44" s="3">
        <v>229</v>
      </c>
      <c r="G44" s="3">
        <v>156</v>
      </c>
      <c r="H44" s="3">
        <v>306</v>
      </c>
      <c r="I44" s="3">
        <v>222</v>
      </c>
    </row>
    <row r="45" spans="1:9" x14ac:dyDescent="0.35">
      <c r="A45" s="4" t="s">
        <v>13</v>
      </c>
      <c r="B45" s="54">
        <f t="shared" ref="B45:H45" si="8">+SUM(B39:B44)</f>
        <v>0</v>
      </c>
      <c r="C45" s="54">
        <f t="shared" si="8"/>
        <v>0</v>
      </c>
      <c r="D45" s="54">
        <f t="shared" si="8"/>
        <v>0</v>
      </c>
      <c r="E45" s="5">
        <f t="shared" si="8"/>
        <v>6040</v>
      </c>
      <c r="F45" s="5">
        <f t="shared" si="8"/>
        <v>7866</v>
      </c>
      <c r="G45" s="5">
        <f t="shared" si="8"/>
        <v>8284</v>
      </c>
      <c r="H45" s="5">
        <f t="shared" si="8"/>
        <v>9674</v>
      </c>
      <c r="I45" s="5">
        <f>+SUM(I39:I44)</f>
        <v>10730</v>
      </c>
    </row>
    <row r="46" spans="1:9" x14ac:dyDescent="0.35">
      <c r="A46" s="2" t="s">
        <v>50</v>
      </c>
      <c r="B46" s="50"/>
      <c r="C46" s="50"/>
      <c r="D46" s="50"/>
      <c r="E46" s="3">
        <v>3468</v>
      </c>
      <c r="F46" s="3">
        <v>3464</v>
      </c>
      <c r="G46" s="3">
        <v>9406</v>
      </c>
      <c r="H46" s="3">
        <v>9413</v>
      </c>
      <c r="I46" s="3">
        <v>8920</v>
      </c>
    </row>
    <row r="47" spans="1:9" x14ac:dyDescent="0.35">
      <c r="A47" s="2" t="s">
        <v>51</v>
      </c>
      <c r="B47" s="50"/>
      <c r="C47" s="50"/>
      <c r="D47" s="50"/>
      <c r="E47" s="3" t="s">
        <v>144</v>
      </c>
      <c r="F47" s="3" t="s">
        <v>144</v>
      </c>
      <c r="G47" s="3">
        <v>2913</v>
      </c>
      <c r="H47" s="3">
        <v>2931</v>
      </c>
      <c r="I47" s="3">
        <v>2777</v>
      </c>
    </row>
    <row r="48" spans="1:9" x14ac:dyDescent="0.35">
      <c r="A48" s="2" t="s">
        <v>52</v>
      </c>
      <c r="B48" s="50"/>
      <c r="C48" s="50"/>
      <c r="D48" s="50"/>
      <c r="E48" s="3">
        <v>3216</v>
      </c>
      <c r="F48" s="3">
        <v>3347</v>
      </c>
      <c r="G48" s="3">
        <v>2684</v>
      </c>
      <c r="H48" s="3">
        <v>2955</v>
      </c>
      <c r="I48" s="3">
        <v>2613</v>
      </c>
    </row>
    <row r="49" spans="1:9" x14ac:dyDescent="0.35">
      <c r="A49" s="2" t="s">
        <v>53</v>
      </c>
      <c r="B49" s="50"/>
      <c r="C49" s="50"/>
      <c r="D49" s="50"/>
      <c r="E49" s="3"/>
      <c r="F49" s="3"/>
      <c r="G49" s="3"/>
      <c r="H49" s="3"/>
      <c r="I49" s="3"/>
    </row>
    <row r="50" spans="1:9" x14ac:dyDescent="0.35">
      <c r="A50" s="11" t="s">
        <v>54</v>
      </c>
      <c r="B50" s="50"/>
      <c r="C50" s="50"/>
      <c r="D50" s="50"/>
      <c r="E50" s="3" t="s">
        <v>144</v>
      </c>
      <c r="F50" s="3" t="s">
        <v>144</v>
      </c>
      <c r="G50" s="3" t="s">
        <v>144</v>
      </c>
      <c r="H50" s="3">
        <v>0</v>
      </c>
      <c r="I50" s="3">
        <v>0</v>
      </c>
    </row>
    <row r="51" spans="1:9" x14ac:dyDescent="0.35">
      <c r="A51" s="2" t="s">
        <v>55</v>
      </c>
      <c r="B51" s="50"/>
      <c r="C51" s="50"/>
      <c r="D51" s="50"/>
      <c r="E51" s="3"/>
      <c r="F51" s="3"/>
      <c r="G51" s="3"/>
      <c r="H51" s="3"/>
      <c r="I51" s="3"/>
    </row>
    <row r="52" spans="1:9" x14ac:dyDescent="0.35">
      <c r="A52" s="11" t="s">
        <v>56</v>
      </c>
      <c r="B52" s="50"/>
      <c r="C52" s="50"/>
      <c r="D52" s="50"/>
      <c r="E52" s="3"/>
      <c r="F52" s="3"/>
      <c r="G52" s="3"/>
      <c r="H52" s="3"/>
      <c r="I52" s="3"/>
    </row>
    <row r="53" spans="1:9" x14ac:dyDescent="0.35">
      <c r="A53" s="17" t="s">
        <v>57</v>
      </c>
      <c r="B53" s="50"/>
      <c r="C53" s="50"/>
      <c r="D53" s="50"/>
      <c r="E53" s="3"/>
      <c r="F53" s="3"/>
      <c r="G53" s="3"/>
      <c r="H53" s="3"/>
      <c r="I53" s="3"/>
    </row>
    <row r="54" spans="1:9" x14ac:dyDescent="0.35">
      <c r="A54" s="17" t="s">
        <v>58</v>
      </c>
      <c r="B54" s="50"/>
      <c r="C54" s="50"/>
      <c r="D54" s="50"/>
      <c r="E54" s="3">
        <v>3</v>
      </c>
      <c r="F54" s="3">
        <v>3</v>
      </c>
      <c r="G54" s="3">
        <v>3</v>
      </c>
      <c r="H54" s="3">
        <v>3</v>
      </c>
      <c r="I54" s="3">
        <v>3</v>
      </c>
    </row>
    <row r="55" spans="1:9" x14ac:dyDescent="0.35">
      <c r="A55" s="17" t="s">
        <v>59</v>
      </c>
      <c r="B55" s="50"/>
      <c r="C55" s="50"/>
      <c r="D55" s="50"/>
      <c r="E55" s="3">
        <v>6384</v>
      </c>
      <c r="F55" s="3">
        <v>7163</v>
      </c>
      <c r="G55" s="3">
        <v>8299</v>
      </c>
      <c r="H55" s="3">
        <v>9965</v>
      </c>
      <c r="I55" s="3">
        <v>11484</v>
      </c>
    </row>
    <row r="56" spans="1:9" x14ac:dyDescent="0.35">
      <c r="A56" s="17" t="s">
        <v>60</v>
      </c>
      <c r="B56" s="50"/>
      <c r="C56" s="50"/>
      <c r="D56" s="50"/>
      <c r="E56" s="3">
        <v>-92</v>
      </c>
      <c r="F56" s="3">
        <v>231</v>
      </c>
      <c r="G56" s="3">
        <v>-56</v>
      </c>
      <c r="H56" s="3">
        <v>-380</v>
      </c>
      <c r="I56" s="3">
        <v>318</v>
      </c>
    </row>
    <row r="57" spans="1:9" x14ac:dyDescent="0.35">
      <c r="A57" s="17" t="s">
        <v>61</v>
      </c>
      <c r="B57" s="50"/>
      <c r="C57" s="50"/>
      <c r="D57" s="50"/>
      <c r="E57" s="3">
        <v>3517</v>
      </c>
      <c r="F57" s="3">
        <v>1643</v>
      </c>
      <c r="G57" s="3">
        <v>-191</v>
      </c>
      <c r="H57" s="3">
        <v>3179</v>
      </c>
      <c r="I57" s="3">
        <v>3476</v>
      </c>
    </row>
    <row r="58" spans="1:9" x14ac:dyDescent="0.35">
      <c r="A58" s="4" t="s">
        <v>62</v>
      </c>
      <c r="B58" s="54">
        <f t="shared" ref="B58:H58" si="9">+SUM(B53:B57)</f>
        <v>0</v>
      </c>
      <c r="C58" s="54">
        <f t="shared" si="9"/>
        <v>0</v>
      </c>
      <c r="D58" s="54">
        <f t="shared" si="9"/>
        <v>0</v>
      </c>
      <c r="E58" s="5">
        <f t="shared" si="9"/>
        <v>9812</v>
      </c>
      <c r="F58" s="5">
        <f t="shared" si="9"/>
        <v>9040</v>
      </c>
      <c r="G58" s="5">
        <f t="shared" si="9"/>
        <v>8055</v>
      </c>
      <c r="H58" s="5">
        <f t="shared" si="9"/>
        <v>12767</v>
      </c>
      <c r="I58" s="5">
        <f>+SUM(I53:I57)</f>
        <v>15281</v>
      </c>
    </row>
    <row r="59" spans="1:9" ht="15" thickBot="1" x14ac:dyDescent="0.4">
      <c r="A59" s="6" t="s">
        <v>63</v>
      </c>
      <c r="B59" s="55">
        <f t="shared" ref="B59:H59" si="10">+SUM(B45:B50)+B58</f>
        <v>0</v>
      </c>
      <c r="C59" s="55">
        <f t="shared" si="10"/>
        <v>0</v>
      </c>
      <c r="D59" s="55">
        <f t="shared" si="10"/>
        <v>0</v>
      </c>
      <c r="E59" s="7">
        <f t="shared" si="10"/>
        <v>22536</v>
      </c>
      <c r="F59" s="7">
        <f t="shared" si="10"/>
        <v>23717</v>
      </c>
      <c r="G59" s="7">
        <f t="shared" si="10"/>
        <v>31342</v>
      </c>
      <c r="H59" s="7">
        <f t="shared" si="10"/>
        <v>37740</v>
      </c>
      <c r="I59" s="7">
        <f>+SUM(I45:I50)+I58</f>
        <v>40321</v>
      </c>
    </row>
    <row r="60" spans="1:9" s="12" customFormat="1" ht="15" thickTop="1" x14ac:dyDescent="0.35">
      <c r="A60" s="12" t="s">
        <v>3</v>
      </c>
      <c r="B60" s="57">
        <f t="shared" ref="B60:H60" si="11">+B59-B36</f>
        <v>0</v>
      </c>
      <c r="C60" s="57">
        <f t="shared" si="11"/>
        <v>0</v>
      </c>
      <c r="D60" s="57">
        <f t="shared" si="11"/>
        <v>0</v>
      </c>
      <c r="E60" s="13">
        <f t="shared" si="11"/>
        <v>0</v>
      </c>
      <c r="F60" s="13">
        <f t="shared" si="11"/>
        <v>0</v>
      </c>
      <c r="G60" s="13">
        <f t="shared" si="11"/>
        <v>0</v>
      </c>
      <c r="H60" s="13">
        <f t="shared" si="11"/>
        <v>0</v>
      </c>
      <c r="I60" s="13">
        <f>+I59-I36</f>
        <v>0</v>
      </c>
    </row>
    <row r="61" spans="1:9" x14ac:dyDescent="0.35">
      <c r="A61" s="14" t="s">
        <v>1</v>
      </c>
      <c r="B61" s="58"/>
      <c r="C61" s="58"/>
      <c r="D61" s="58"/>
      <c r="E61" s="14"/>
      <c r="F61" s="14"/>
      <c r="G61" s="14"/>
      <c r="H61" s="14"/>
      <c r="I61" s="14"/>
    </row>
    <row r="62" spans="1:9" x14ac:dyDescent="0.35">
      <c r="A62" t="s">
        <v>15</v>
      </c>
    </row>
    <row r="63" spans="1:9" x14ac:dyDescent="0.35">
      <c r="A63" s="1" t="s">
        <v>64</v>
      </c>
    </row>
    <row r="64" spans="1:9" s="1" customFormat="1" x14ac:dyDescent="0.35">
      <c r="A64" s="10" t="s">
        <v>65</v>
      </c>
      <c r="B64" s="52"/>
      <c r="C64" s="52"/>
      <c r="D64" s="52"/>
      <c r="E64" s="9">
        <v>1933</v>
      </c>
      <c r="F64" s="9">
        <v>4029</v>
      </c>
      <c r="G64" s="9">
        <v>2539</v>
      </c>
      <c r="H64" s="9">
        <f>+H12</f>
        <v>5727</v>
      </c>
      <c r="I64" s="9">
        <f>+I12</f>
        <v>6046</v>
      </c>
    </row>
    <row r="65" spans="1:9" s="1" customFormat="1" x14ac:dyDescent="0.35">
      <c r="A65" s="2" t="s">
        <v>66</v>
      </c>
      <c r="B65" s="50"/>
      <c r="C65" s="50"/>
      <c r="D65" s="50"/>
      <c r="E65" s="3"/>
      <c r="F65" s="3"/>
      <c r="G65" s="3"/>
      <c r="H65" s="3"/>
      <c r="I65" s="3"/>
    </row>
    <row r="66" spans="1:9" x14ac:dyDescent="0.35">
      <c r="A66" s="11" t="s">
        <v>67</v>
      </c>
      <c r="B66" s="50"/>
      <c r="C66" s="50"/>
      <c r="D66" s="50"/>
      <c r="E66" s="3">
        <v>747</v>
      </c>
      <c r="F66" s="3">
        <v>705</v>
      </c>
      <c r="G66" s="3">
        <v>721</v>
      </c>
      <c r="H66" s="3">
        <v>744</v>
      </c>
      <c r="I66" s="3">
        <v>717</v>
      </c>
    </row>
    <row r="67" spans="1:9" x14ac:dyDescent="0.35">
      <c r="A67" s="11" t="s">
        <v>68</v>
      </c>
      <c r="B67" s="50"/>
      <c r="C67" s="50"/>
      <c r="D67" s="50"/>
      <c r="E67" s="3">
        <v>647</v>
      </c>
      <c r="F67" s="3">
        <v>34</v>
      </c>
      <c r="G67" s="3">
        <v>-380</v>
      </c>
      <c r="H67" s="3">
        <v>-385</v>
      </c>
      <c r="I67" s="3">
        <v>-650</v>
      </c>
    </row>
    <row r="68" spans="1:9" x14ac:dyDescent="0.35">
      <c r="A68" s="11" t="s">
        <v>69</v>
      </c>
      <c r="B68" s="50"/>
      <c r="C68" s="50"/>
      <c r="D68" s="50"/>
      <c r="E68" s="3">
        <v>218</v>
      </c>
      <c r="F68" s="3">
        <v>325</v>
      </c>
      <c r="G68" s="3">
        <v>429</v>
      </c>
      <c r="H68" s="3">
        <v>611</v>
      </c>
      <c r="I68" s="3">
        <v>638</v>
      </c>
    </row>
    <row r="69" spans="1:9" x14ac:dyDescent="0.35">
      <c r="A69" s="11" t="s">
        <v>70</v>
      </c>
      <c r="B69" s="50"/>
      <c r="C69" s="50"/>
      <c r="D69" s="50"/>
      <c r="E69" s="3">
        <v>27</v>
      </c>
      <c r="F69" s="3">
        <v>15</v>
      </c>
      <c r="G69" s="3">
        <v>398</v>
      </c>
      <c r="H69" s="3">
        <v>53</v>
      </c>
      <c r="I69" s="3">
        <v>123</v>
      </c>
    </row>
    <row r="70" spans="1:9" x14ac:dyDescent="0.35">
      <c r="A70" s="11" t="s">
        <v>71</v>
      </c>
      <c r="B70" s="50"/>
      <c r="C70" s="50"/>
      <c r="D70" s="50"/>
      <c r="E70" s="3">
        <v>-99</v>
      </c>
      <c r="F70" s="3">
        <v>233</v>
      </c>
      <c r="G70" s="3">
        <v>23</v>
      </c>
      <c r="H70" s="3">
        <v>-138</v>
      </c>
      <c r="I70" s="3">
        <v>-26</v>
      </c>
    </row>
    <row r="71" spans="1:9" x14ac:dyDescent="0.35">
      <c r="A71" s="2" t="s">
        <v>72</v>
      </c>
      <c r="B71" s="50"/>
      <c r="C71" s="50"/>
      <c r="D71" s="50"/>
      <c r="E71" s="3"/>
      <c r="F71" s="3"/>
      <c r="G71" s="3"/>
      <c r="H71" s="3"/>
      <c r="I71" s="3"/>
    </row>
    <row r="72" spans="1:9" x14ac:dyDescent="0.35">
      <c r="A72" s="11" t="s">
        <v>73</v>
      </c>
      <c r="B72" s="50"/>
      <c r="C72" s="50"/>
      <c r="D72" s="50"/>
      <c r="E72" s="3">
        <v>187</v>
      </c>
      <c r="F72" s="3">
        <v>-270</v>
      </c>
      <c r="G72" s="3">
        <v>1239</v>
      </c>
      <c r="H72" s="3">
        <v>-1606</v>
      </c>
      <c r="I72" s="3">
        <v>-504</v>
      </c>
    </row>
    <row r="73" spans="1:9" x14ac:dyDescent="0.35">
      <c r="A73" s="11" t="s">
        <v>74</v>
      </c>
      <c r="B73" s="50"/>
      <c r="C73" s="50"/>
      <c r="D73" s="50"/>
      <c r="E73" s="3">
        <v>-255</v>
      </c>
      <c r="F73" s="3">
        <v>-490</v>
      </c>
      <c r="G73" s="3">
        <v>-1854</v>
      </c>
      <c r="H73" s="3">
        <v>507</v>
      </c>
      <c r="I73" s="3">
        <v>-1676</v>
      </c>
    </row>
    <row r="74" spans="1:9" x14ac:dyDescent="0.35">
      <c r="A74" s="11" t="s">
        <v>99</v>
      </c>
      <c r="B74" s="50"/>
      <c r="C74" s="50"/>
      <c r="D74" s="50"/>
      <c r="E74" s="3">
        <v>35</v>
      </c>
      <c r="F74" s="3">
        <v>-203</v>
      </c>
      <c r="G74" s="3">
        <v>-654</v>
      </c>
      <c r="H74" s="3">
        <v>-182</v>
      </c>
      <c r="I74" s="3">
        <v>-845</v>
      </c>
    </row>
    <row r="75" spans="1:9" x14ac:dyDescent="0.35">
      <c r="A75" s="11" t="s">
        <v>98</v>
      </c>
      <c r="B75" s="50"/>
      <c r="C75" s="50"/>
      <c r="D75" s="50"/>
      <c r="E75" s="3">
        <v>1515</v>
      </c>
      <c r="F75" s="3">
        <v>1525</v>
      </c>
      <c r="G75" s="3">
        <v>24</v>
      </c>
      <c r="H75" s="3">
        <v>1326</v>
      </c>
      <c r="I75" s="3">
        <v>1365</v>
      </c>
    </row>
    <row r="76" spans="1:9" x14ac:dyDescent="0.35">
      <c r="A76" s="25" t="s">
        <v>75</v>
      </c>
      <c r="B76" s="59">
        <f t="shared" ref="B76:H76" si="12">+SUM(B64:B75)</f>
        <v>0</v>
      </c>
      <c r="C76" s="59">
        <f t="shared" si="12"/>
        <v>0</v>
      </c>
      <c r="D76" s="59">
        <f t="shared" si="12"/>
        <v>0</v>
      </c>
      <c r="E76" s="26">
        <f t="shared" si="12"/>
        <v>4955</v>
      </c>
      <c r="F76" s="26">
        <f t="shared" si="12"/>
        <v>5903</v>
      </c>
      <c r="G76" s="26">
        <f t="shared" si="12"/>
        <v>2485</v>
      </c>
      <c r="H76" s="26">
        <f t="shared" si="12"/>
        <v>6657</v>
      </c>
      <c r="I76" s="26">
        <f>+SUM(I64:I75)</f>
        <v>5188</v>
      </c>
    </row>
    <row r="77" spans="1:9" x14ac:dyDescent="0.35">
      <c r="A77" s="1" t="s">
        <v>76</v>
      </c>
      <c r="B77" s="50"/>
      <c r="C77" s="50"/>
      <c r="D77" s="50"/>
      <c r="E77" s="3"/>
      <c r="F77" s="3"/>
      <c r="G77" s="3"/>
      <c r="H77" s="3"/>
      <c r="I77" s="3"/>
    </row>
    <row r="78" spans="1:9" x14ac:dyDescent="0.35">
      <c r="A78" s="2" t="s">
        <v>77</v>
      </c>
      <c r="B78" s="50"/>
      <c r="C78" s="50"/>
      <c r="D78" s="50"/>
      <c r="E78" s="3">
        <v>-4738</v>
      </c>
      <c r="F78" s="3">
        <v>-2937</v>
      </c>
      <c r="G78" s="3">
        <v>-2426</v>
      </c>
      <c r="H78" s="3">
        <v>-9961</v>
      </c>
      <c r="I78" s="3">
        <v>-12913</v>
      </c>
    </row>
    <row r="79" spans="1:9" x14ac:dyDescent="0.35">
      <c r="A79" s="2" t="s">
        <v>78</v>
      </c>
      <c r="B79" s="50"/>
      <c r="C79" s="50"/>
      <c r="D79" s="50"/>
      <c r="E79" s="3">
        <v>3613</v>
      </c>
      <c r="F79" s="3">
        <v>1715</v>
      </c>
      <c r="G79" s="3">
        <v>74</v>
      </c>
      <c r="H79" s="3">
        <v>4236</v>
      </c>
      <c r="I79" s="3">
        <v>8199</v>
      </c>
    </row>
    <row r="80" spans="1:9" x14ac:dyDescent="0.35">
      <c r="A80" s="2" t="s">
        <v>79</v>
      </c>
      <c r="B80" s="50"/>
      <c r="C80" s="50"/>
      <c r="D80" s="50"/>
      <c r="E80" s="3">
        <v>2496</v>
      </c>
      <c r="F80" s="3">
        <v>2072</v>
      </c>
      <c r="G80" s="3">
        <v>2379</v>
      </c>
      <c r="H80" s="3">
        <v>2449</v>
      </c>
      <c r="I80" s="3">
        <v>3967</v>
      </c>
    </row>
    <row r="81" spans="1:9" x14ac:dyDescent="0.35">
      <c r="A81" s="2" t="s">
        <v>14</v>
      </c>
      <c r="B81" s="50"/>
      <c r="C81" s="50"/>
      <c r="D81" s="50"/>
      <c r="E81" s="3">
        <v>-1028</v>
      </c>
      <c r="F81" s="3">
        <v>-1119</v>
      </c>
      <c r="G81" s="3">
        <v>-1086</v>
      </c>
      <c r="H81" s="3">
        <v>-695</v>
      </c>
      <c r="I81" s="3">
        <v>-758</v>
      </c>
    </row>
    <row r="82" spans="1:9" x14ac:dyDescent="0.35">
      <c r="A82" s="2" t="s">
        <v>80</v>
      </c>
      <c r="B82" s="50"/>
      <c r="C82" s="50"/>
      <c r="D82" s="50"/>
      <c r="E82" s="3">
        <v>-25</v>
      </c>
      <c r="F82" s="3">
        <v>5</v>
      </c>
      <c r="G82" s="3">
        <v>31</v>
      </c>
      <c r="H82" s="3">
        <v>171</v>
      </c>
      <c r="I82" s="3">
        <v>-19</v>
      </c>
    </row>
    <row r="83" spans="1:9" x14ac:dyDescent="0.35">
      <c r="A83" s="27" t="s">
        <v>81</v>
      </c>
      <c r="B83" s="59">
        <f t="shared" ref="B83:H83" si="13">+SUM(B78:B82)</f>
        <v>0</v>
      </c>
      <c r="C83" s="59">
        <f t="shared" si="13"/>
        <v>0</v>
      </c>
      <c r="D83" s="59">
        <f t="shared" si="13"/>
        <v>0</v>
      </c>
      <c r="E83" s="26">
        <f t="shared" si="13"/>
        <v>318</v>
      </c>
      <c r="F83" s="26">
        <f t="shared" si="13"/>
        <v>-264</v>
      </c>
      <c r="G83" s="26">
        <f t="shared" si="13"/>
        <v>-1028</v>
      </c>
      <c r="H83" s="26">
        <f t="shared" si="13"/>
        <v>-3800</v>
      </c>
      <c r="I83" s="26">
        <f>+SUM(I78:I82)</f>
        <v>-1524</v>
      </c>
    </row>
    <row r="84" spans="1:9" x14ac:dyDescent="0.35">
      <c r="A84" s="1" t="s">
        <v>82</v>
      </c>
      <c r="B84" s="50"/>
      <c r="C84" s="50"/>
      <c r="D84" s="50"/>
      <c r="E84" s="3"/>
      <c r="F84" s="3"/>
      <c r="G84" s="3"/>
      <c r="H84" s="3"/>
      <c r="I84" s="3"/>
    </row>
    <row r="85" spans="1:9" x14ac:dyDescent="0.35">
      <c r="A85" s="2" t="s">
        <v>83</v>
      </c>
      <c r="B85" s="50"/>
      <c r="C85" s="50"/>
      <c r="D85" s="50"/>
      <c r="E85" s="3" t="s">
        <v>144</v>
      </c>
      <c r="F85" s="3" t="s">
        <v>144</v>
      </c>
      <c r="G85" s="3">
        <v>6134</v>
      </c>
      <c r="H85" s="3">
        <v>0</v>
      </c>
      <c r="I85" s="3">
        <v>0</v>
      </c>
    </row>
    <row r="86" spans="1:9" x14ac:dyDescent="0.35">
      <c r="A86" s="2" t="s">
        <v>84</v>
      </c>
      <c r="B86" s="50"/>
      <c r="C86" s="50"/>
      <c r="D86" s="50"/>
      <c r="E86" s="3">
        <v>13</v>
      </c>
      <c r="F86" s="3">
        <v>-325</v>
      </c>
      <c r="G86" s="3">
        <v>49</v>
      </c>
      <c r="H86" s="3">
        <v>-52</v>
      </c>
      <c r="I86" s="3">
        <v>15</v>
      </c>
    </row>
    <row r="87" spans="1:9" x14ac:dyDescent="0.35">
      <c r="A87" s="2" t="s">
        <v>85</v>
      </c>
      <c r="B87" s="50"/>
      <c r="C87" s="50"/>
      <c r="D87" s="50"/>
      <c r="E87" s="3">
        <v>-23</v>
      </c>
      <c r="F87" s="3" t="s">
        <v>144</v>
      </c>
      <c r="G87" s="3" t="s">
        <v>144</v>
      </c>
      <c r="H87" s="3">
        <v>-197</v>
      </c>
      <c r="I87" s="3">
        <v>0</v>
      </c>
    </row>
    <row r="88" spans="1:9" x14ac:dyDescent="0.35">
      <c r="A88" s="2" t="s">
        <v>86</v>
      </c>
      <c r="B88" s="50"/>
      <c r="C88" s="50"/>
      <c r="D88" s="50"/>
      <c r="E88" s="3">
        <v>733</v>
      </c>
      <c r="F88" s="3">
        <v>700</v>
      </c>
      <c r="G88" s="3">
        <v>885</v>
      </c>
      <c r="H88" s="3">
        <v>1172</v>
      </c>
      <c r="I88" s="3">
        <v>1151</v>
      </c>
    </row>
    <row r="89" spans="1:9" x14ac:dyDescent="0.35">
      <c r="A89" s="2" t="s">
        <v>16</v>
      </c>
      <c r="B89" s="50"/>
      <c r="C89" s="50"/>
      <c r="D89" s="50"/>
      <c r="E89" s="3">
        <v>-4254</v>
      </c>
      <c r="F89" s="3">
        <v>-4286</v>
      </c>
      <c r="G89" s="3">
        <v>-3067</v>
      </c>
      <c r="H89" s="3">
        <v>-608</v>
      </c>
      <c r="I89" s="3">
        <v>-4014</v>
      </c>
    </row>
    <row r="90" spans="1:9" x14ac:dyDescent="0.35">
      <c r="A90" s="2" t="s">
        <v>87</v>
      </c>
      <c r="B90" s="50"/>
      <c r="C90" s="50"/>
      <c r="D90" s="50"/>
      <c r="E90" s="3">
        <v>-1243</v>
      </c>
      <c r="F90" s="3">
        <v>-1332</v>
      </c>
      <c r="G90" s="3">
        <v>-1452</v>
      </c>
      <c r="H90" s="3">
        <v>-1638</v>
      </c>
      <c r="I90" s="3">
        <v>-1837</v>
      </c>
    </row>
    <row r="91" spans="1:9" x14ac:dyDescent="0.35">
      <c r="A91" s="2" t="s">
        <v>88</v>
      </c>
      <c r="B91" s="50"/>
      <c r="C91" s="50"/>
      <c r="D91" s="50"/>
      <c r="E91" s="3">
        <v>-55</v>
      </c>
      <c r="F91" s="3">
        <v>-50</v>
      </c>
      <c r="G91" s="3">
        <v>-58</v>
      </c>
      <c r="H91" s="3">
        <v>-136</v>
      </c>
      <c r="I91" s="3">
        <v>-151</v>
      </c>
    </row>
    <row r="92" spans="1:9" x14ac:dyDescent="0.35">
      <c r="A92" s="27" t="s">
        <v>89</v>
      </c>
      <c r="B92" s="59">
        <f t="shared" ref="B92:H92" si="14">+SUM(B85:B91)</f>
        <v>0</v>
      </c>
      <c r="C92" s="59">
        <f t="shared" si="14"/>
        <v>0</v>
      </c>
      <c r="D92" s="59">
        <f t="shared" si="14"/>
        <v>0</v>
      </c>
      <c r="E92" s="26">
        <f t="shared" si="14"/>
        <v>-4829</v>
      </c>
      <c r="F92" s="26">
        <f t="shared" si="14"/>
        <v>-5293</v>
      </c>
      <c r="G92" s="26">
        <f t="shared" si="14"/>
        <v>2491</v>
      </c>
      <c r="H92" s="26">
        <f t="shared" si="14"/>
        <v>-1459</v>
      </c>
      <c r="I92" s="26">
        <f>+SUM(I85:I91)</f>
        <v>-4836</v>
      </c>
    </row>
    <row r="93" spans="1:9" x14ac:dyDescent="0.35">
      <c r="A93" s="2" t="s">
        <v>90</v>
      </c>
      <c r="B93" s="50"/>
      <c r="C93" s="50"/>
      <c r="D93" s="50"/>
      <c r="E93" s="3">
        <v>45</v>
      </c>
      <c r="F93" s="3">
        <v>-129</v>
      </c>
      <c r="G93" s="3">
        <v>-66</v>
      </c>
      <c r="H93" s="3">
        <v>143</v>
      </c>
      <c r="I93" s="3">
        <v>-143</v>
      </c>
    </row>
    <row r="94" spans="1:9" x14ac:dyDescent="0.35">
      <c r="A94" s="27" t="s">
        <v>91</v>
      </c>
      <c r="B94" s="59">
        <f t="shared" ref="B94:H94" si="15">+B76+B83+B92+B93</f>
        <v>0</v>
      </c>
      <c r="C94" s="59">
        <f t="shared" si="15"/>
        <v>0</v>
      </c>
      <c r="D94" s="59">
        <f t="shared" si="15"/>
        <v>0</v>
      </c>
      <c r="E94" s="26">
        <f t="shared" si="15"/>
        <v>489</v>
      </c>
      <c r="F94" s="26">
        <f t="shared" si="15"/>
        <v>217</v>
      </c>
      <c r="G94" s="26">
        <f t="shared" si="15"/>
        <v>3882</v>
      </c>
      <c r="H94" s="26">
        <f t="shared" si="15"/>
        <v>1541</v>
      </c>
      <c r="I94" s="26">
        <f>+I76+I83+I92+I93</f>
        <v>-1315</v>
      </c>
    </row>
    <row r="95" spans="1:9" x14ac:dyDescent="0.35">
      <c r="A95" t="s">
        <v>92</v>
      </c>
      <c r="B95" s="50"/>
      <c r="C95" s="50"/>
      <c r="D95" s="50"/>
      <c r="E95" s="3">
        <v>3808</v>
      </c>
      <c r="F95" s="3">
        <v>4249</v>
      </c>
      <c r="G95" s="3">
        <v>4466</v>
      </c>
      <c r="H95" s="3">
        <v>8348</v>
      </c>
      <c r="I95" s="3">
        <f>+H96</f>
        <v>9889</v>
      </c>
    </row>
    <row r="96" spans="1:9" ht="15" thickBot="1" x14ac:dyDescent="0.4">
      <c r="A96" s="6" t="s">
        <v>93</v>
      </c>
      <c r="B96" s="55"/>
      <c r="C96" s="55"/>
      <c r="D96" s="55"/>
      <c r="E96" s="7">
        <v>4249</v>
      </c>
      <c r="F96" s="7">
        <v>4466</v>
      </c>
      <c r="G96" s="7">
        <v>8348</v>
      </c>
      <c r="H96" s="7">
        <f>+H94+H95</f>
        <v>9889</v>
      </c>
      <c r="I96" s="7">
        <f>+I94+I95</f>
        <v>8574</v>
      </c>
    </row>
    <row r="97" spans="1:9" s="12" customFormat="1" ht="15" thickTop="1" x14ac:dyDescent="0.35">
      <c r="A97" s="12" t="s">
        <v>19</v>
      </c>
      <c r="B97" s="57">
        <f t="shared" ref="B97:H97" si="16">+B96-B25</f>
        <v>0</v>
      </c>
      <c r="C97" s="57">
        <f t="shared" si="16"/>
        <v>0</v>
      </c>
      <c r="D97" s="57">
        <f t="shared" si="16"/>
        <v>0</v>
      </c>
      <c r="E97" s="13">
        <f t="shared" si="16"/>
        <v>0</v>
      </c>
      <c r="F97" s="13">
        <f t="shared" si="16"/>
        <v>0</v>
      </c>
      <c r="G97" s="13">
        <f t="shared" si="16"/>
        <v>0</v>
      </c>
      <c r="H97" s="13">
        <f t="shared" si="16"/>
        <v>0</v>
      </c>
      <c r="I97" s="13">
        <f>+I96-I25</f>
        <v>0</v>
      </c>
    </row>
    <row r="98" spans="1:9" x14ac:dyDescent="0.35">
      <c r="A98" t="s">
        <v>94</v>
      </c>
      <c r="B98" s="50"/>
      <c r="C98" s="50"/>
      <c r="D98" s="50"/>
      <c r="E98" s="3"/>
      <c r="F98" s="3"/>
      <c r="G98" s="3"/>
      <c r="H98" s="3"/>
      <c r="I98" s="3"/>
    </row>
    <row r="99" spans="1:9" x14ac:dyDescent="0.35">
      <c r="A99" s="2" t="s">
        <v>17</v>
      </c>
      <c r="B99" s="50"/>
      <c r="C99" s="50"/>
      <c r="D99" s="50"/>
      <c r="E99" s="3"/>
      <c r="F99" s="3"/>
      <c r="G99" s="3"/>
      <c r="H99" s="3"/>
      <c r="I99" s="3"/>
    </row>
    <row r="100" spans="1:9" x14ac:dyDescent="0.35">
      <c r="A100" s="11" t="s">
        <v>95</v>
      </c>
      <c r="B100" s="50"/>
      <c r="C100" s="50"/>
      <c r="D100" s="50"/>
      <c r="E100" s="3">
        <v>125</v>
      </c>
      <c r="F100" s="3">
        <v>153</v>
      </c>
      <c r="G100" s="3">
        <v>140</v>
      </c>
      <c r="H100" s="3">
        <v>293</v>
      </c>
      <c r="I100" s="3">
        <v>290</v>
      </c>
    </row>
    <row r="101" spans="1:9" x14ac:dyDescent="0.35">
      <c r="A101" s="11" t="s">
        <v>18</v>
      </c>
      <c r="B101" s="50"/>
      <c r="C101" s="50"/>
      <c r="D101" s="50"/>
      <c r="E101" s="3">
        <v>529</v>
      </c>
      <c r="F101" s="3">
        <v>757</v>
      </c>
      <c r="G101" s="3">
        <v>1028</v>
      </c>
      <c r="H101" s="3">
        <v>1177</v>
      </c>
      <c r="I101" s="3">
        <v>1231</v>
      </c>
    </row>
    <row r="102" spans="1:9" x14ac:dyDescent="0.35">
      <c r="A102" s="11" t="s">
        <v>96</v>
      </c>
      <c r="B102" s="50"/>
      <c r="C102" s="50"/>
      <c r="D102" s="50"/>
      <c r="E102" s="3">
        <v>294</v>
      </c>
      <c r="F102" s="3">
        <v>160</v>
      </c>
      <c r="G102" s="3">
        <v>121</v>
      </c>
      <c r="H102" s="3">
        <v>179</v>
      </c>
      <c r="I102" s="3">
        <v>160</v>
      </c>
    </row>
    <row r="103" spans="1:9" x14ac:dyDescent="0.35">
      <c r="A103" s="11" t="s">
        <v>97</v>
      </c>
      <c r="B103" s="50"/>
      <c r="C103" s="50"/>
      <c r="D103" s="50"/>
      <c r="E103" s="3">
        <v>320</v>
      </c>
      <c r="F103" s="3">
        <v>347</v>
      </c>
      <c r="G103" s="3">
        <v>385</v>
      </c>
      <c r="H103" s="3">
        <v>438</v>
      </c>
      <c r="I103" s="3">
        <v>480</v>
      </c>
    </row>
    <row r="105" spans="1:9" x14ac:dyDescent="0.35">
      <c r="A105" s="14" t="s">
        <v>100</v>
      </c>
      <c r="B105" s="58"/>
      <c r="C105" s="58"/>
      <c r="D105" s="58"/>
      <c r="E105" s="14"/>
      <c r="F105" s="14"/>
      <c r="G105" s="14"/>
      <c r="H105" s="14"/>
      <c r="I105" s="14"/>
    </row>
    <row r="106" spans="1:9" x14ac:dyDescent="0.35">
      <c r="A106" s="28" t="s">
        <v>110</v>
      </c>
      <c r="B106" s="50"/>
      <c r="C106" s="50"/>
      <c r="D106" s="50"/>
      <c r="E106" s="3"/>
      <c r="F106" s="3"/>
      <c r="G106" s="3"/>
      <c r="H106" s="3"/>
      <c r="I106" s="3"/>
    </row>
    <row r="107" spans="1:9" x14ac:dyDescent="0.35">
      <c r="A107" s="2" t="s">
        <v>101</v>
      </c>
      <c r="B107" s="50">
        <f t="shared" ref="B107:H107" si="17">+SUM(B108:B110)</f>
        <v>0</v>
      </c>
      <c r="C107" s="50">
        <f t="shared" si="17"/>
        <v>0</v>
      </c>
      <c r="D107" s="50">
        <f t="shared" si="17"/>
        <v>0</v>
      </c>
      <c r="E107" s="3">
        <f t="shared" si="17"/>
        <v>14855</v>
      </c>
      <c r="F107" s="3">
        <f t="shared" si="17"/>
        <v>15902</v>
      </c>
      <c r="G107" s="3">
        <f t="shared" si="17"/>
        <v>14484</v>
      </c>
      <c r="H107" s="3">
        <f t="shared" si="17"/>
        <v>17179</v>
      </c>
      <c r="I107" s="3">
        <f>+SUM(I108:I110)</f>
        <v>18353</v>
      </c>
    </row>
    <row r="108" spans="1:9" x14ac:dyDescent="0.35">
      <c r="A108" s="11" t="s">
        <v>114</v>
      </c>
      <c r="E108">
        <v>9322</v>
      </c>
      <c r="F108">
        <v>10045</v>
      </c>
      <c r="G108">
        <v>9329</v>
      </c>
      <c r="H108" s="8">
        <v>11644</v>
      </c>
      <c r="I108" s="8">
        <v>12228</v>
      </c>
    </row>
    <row r="109" spans="1:9" x14ac:dyDescent="0.35">
      <c r="A109" s="11" t="s">
        <v>115</v>
      </c>
      <c r="E109">
        <v>4938</v>
      </c>
      <c r="F109">
        <v>5260</v>
      </c>
      <c r="G109">
        <v>4639</v>
      </c>
      <c r="H109" s="8">
        <v>5028</v>
      </c>
      <c r="I109" s="8">
        <v>5492</v>
      </c>
    </row>
    <row r="110" spans="1:9" x14ac:dyDescent="0.35">
      <c r="A110" s="11" t="s">
        <v>116</v>
      </c>
      <c r="E110">
        <v>595</v>
      </c>
      <c r="F110">
        <v>597</v>
      </c>
      <c r="G110">
        <v>516</v>
      </c>
      <c r="H110">
        <v>507</v>
      </c>
      <c r="I110">
        <v>633</v>
      </c>
    </row>
    <row r="111" spans="1:9" x14ac:dyDescent="0.35">
      <c r="A111" s="2" t="s">
        <v>102</v>
      </c>
      <c r="B111" s="50">
        <f t="shared" ref="B111" si="18">+SUM(B112:B114)</f>
        <v>0</v>
      </c>
      <c r="C111" s="50">
        <f t="shared" ref="C111" si="19">+SUM(C112:C114)</f>
        <v>0</v>
      </c>
      <c r="D111" s="50">
        <f t="shared" ref="D111:H111" si="20">+SUM(D112:D114)</f>
        <v>0</v>
      </c>
      <c r="E111" s="3">
        <f t="shared" si="20"/>
        <v>9242</v>
      </c>
      <c r="F111" s="3">
        <f t="shared" si="20"/>
        <v>9812</v>
      </c>
      <c r="G111" s="3">
        <f t="shared" si="20"/>
        <v>9347</v>
      </c>
      <c r="H111" s="3">
        <f t="shared" si="20"/>
        <v>11456</v>
      </c>
      <c r="I111" s="3">
        <f>+SUM(I112:I114)</f>
        <v>12479</v>
      </c>
    </row>
    <row r="112" spans="1:9" x14ac:dyDescent="0.35">
      <c r="A112" s="11" t="s">
        <v>114</v>
      </c>
      <c r="E112">
        <v>5875</v>
      </c>
      <c r="F112">
        <v>6293</v>
      </c>
      <c r="G112">
        <v>5892</v>
      </c>
      <c r="H112" s="8">
        <v>6970</v>
      </c>
      <c r="I112" s="8">
        <v>7388</v>
      </c>
    </row>
    <row r="113" spans="1:9" x14ac:dyDescent="0.35">
      <c r="A113" s="11" t="s">
        <v>115</v>
      </c>
      <c r="E113">
        <v>2940</v>
      </c>
      <c r="F113">
        <v>3087</v>
      </c>
      <c r="G113">
        <v>3053</v>
      </c>
      <c r="H113" s="8">
        <v>3996</v>
      </c>
      <c r="I113" s="8">
        <v>4527</v>
      </c>
    </row>
    <row r="114" spans="1:9" x14ac:dyDescent="0.35">
      <c r="A114" s="11" t="s">
        <v>116</v>
      </c>
      <c r="E114">
        <v>427</v>
      </c>
      <c r="F114">
        <v>432</v>
      </c>
      <c r="G114">
        <v>402</v>
      </c>
      <c r="H114">
        <v>490</v>
      </c>
      <c r="I114">
        <v>564</v>
      </c>
    </row>
    <row r="115" spans="1:9" x14ac:dyDescent="0.35">
      <c r="A115" s="2" t="s">
        <v>103</v>
      </c>
      <c r="B115" s="50">
        <f t="shared" ref="B115" si="21">+SUM(B116:B118)</f>
        <v>0</v>
      </c>
      <c r="C115" s="50">
        <f t="shared" ref="C115" si="22">+SUM(C116:C118)</f>
        <v>0</v>
      </c>
      <c r="D115" s="50">
        <f t="shared" ref="D115:H115" si="23">+SUM(D116:D118)</f>
        <v>0</v>
      </c>
      <c r="E115" s="3">
        <f t="shared" si="23"/>
        <v>5134</v>
      </c>
      <c r="F115" s="3">
        <f t="shared" si="23"/>
        <v>6208</v>
      </c>
      <c r="G115" s="3">
        <f t="shared" si="23"/>
        <v>6679</v>
      </c>
      <c r="H115" s="3">
        <f t="shared" si="23"/>
        <v>8290</v>
      </c>
      <c r="I115" s="3">
        <f>+SUM(I116:I118)</f>
        <v>7547</v>
      </c>
    </row>
    <row r="116" spans="1:9" x14ac:dyDescent="0.35">
      <c r="A116" s="11" t="s">
        <v>114</v>
      </c>
      <c r="E116">
        <v>3496</v>
      </c>
      <c r="F116">
        <v>4262</v>
      </c>
      <c r="G116">
        <v>4635</v>
      </c>
      <c r="H116" s="8">
        <v>5748</v>
      </c>
      <c r="I116" s="8">
        <v>5416</v>
      </c>
    </row>
    <row r="117" spans="1:9" x14ac:dyDescent="0.35">
      <c r="A117" s="11" t="s">
        <v>115</v>
      </c>
      <c r="E117">
        <v>1508</v>
      </c>
      <c r="F117">
        <v>1808</v>
      </c>
      <c r="G117">
        <v>1896</v>
      </c>
      <c r="H117" s="8">
        <v>2347</v>
      </c>
      <c r="I117" s="8">
        <v>1938</v>
      </c>
    </row>
    <row r="118" spans="1:9" x14ac:dyDescent="0.35">
      <c r="A118" s="11" t="s">
        <v>116</v>
      </c>
      <c r="E118">
        <v>130</v>
      </c>
      <c r="F118">
        <v>138</v>
      </c>
      <c r="G118">
        <v>148</v>
      </c>
      <c r="H118">
        <v>195</v>
      </c>
      <c r="I118">
        <v>193</v>
      </c>
    </row>
    <row r="119" spans="1:9" x14ac:dyDescent="0.35">
      <c r="A119" s="2" t="s">
        <v>107</v>
      </c>
      <c r="B119" s="50">
        <f t="shared" ref="B119" si="24">+SUM(B120:B122)</f>
        <v>0</v>
      </c>
      <c r="C119" s="50">
        <f t="shared" ref="C119" si="25">+SUM(C120:C122)</f>
        <v>0</v>
      </c>
      <c r="D119" s="50">
        <f t="shared" ref="D119:H119" si="26">+SUM(D120:D122)</f>
        <v>0</v>
      </c>
      <c r="E119" s="3">
        <f t="shared" si="26"/>
        <v>5166</v>
      </c>
      <c r="F119" s="3">
        <f t="shared" si="26"/>
        <v>5254</v>
      </c>
      <c r="G119" s="3">
        <f t="shared" si="26"/>
        <v>5028</v>
      </c>
      <c r="H119" s="3">
        <f t="shared" si="26"/>
        <v>5343</v>
      </c>
      <c r="I119" s="3">
        <f>+SUM(I120:I122)</f>
        <v>5955</v>
      </c>
    </row>
    <row r="120" spans="1:9" x14ac:dyDescent="0.35">
      <c r="A120" s="11" t="s">
        <v>114</v>
      </c>
      <c r="E120">
        <v>3575</v>
      </c>
      <c r="F120">
        <v>3622</v>
      </c>
      <c r="G120">
        <v>3449</v>
      </c>
      <c r="H120" s="8">
        <v>3659</v>
      </c>
      <c r="I120" s="8">
        <v>4111</v>
      </c>
    </row>
    <row r="121" spans="1:9" x14ac:dyDescent="0.35">
      <c r="A121" s="11" t="s">
        <v>115</v>
      </c>
      <c r="E121">
        <v>1347</v>
      </c>
      <c r="F121">
        <v>1395</v>
      </c>
      <c r="G121">
        <v>1365</v>
      </c>
      <c r="H121" s="8">
        <v>1494</v>
      </c>
      <c r="I121" s="8">
        <v>1610</v>
      </c>
    </row>
    <row r="122" spans="1:9" x14ac:dyDescent="0.35">
      <c r="A122" s="11" t="s">
        <v>116</v>
      </c>
      <c r="E122">
        <v>244</v>
      </c>
      <c r="F122">
        <v>237</v>
      </c>
      <c r="G122">
        <v>214</v>
      </c>
      <c r="H122">
        <v>190</v>
      </c>
      <c r="I122">
        <v>234</v>
      </c>
    </row>
    <row r="123" spans="1:9" x14ac:dyDescent="0.35">
      <c r="A123" s="2" t="s">
        <v>108</v>
      </c>
      <c r="B123" s="50"/>
      <c r="C123" s="50"/>
      <c r="D123" s="50"/>
      <c r="E123" s="3">
        <v>88</v>
      </c>
      <c r="F123" s="3">
        <v>42</v>
      </c>
      <c r="G123" s="3">
        <v>30</v>
      </c>
      <c r="H123" s="3">
        <v>25</v>
      </c>
      <c r="I123" s="3">
        <v>102</v>
      </c>
    </row>
    <row r="124" spans="1:9" x14ac:dyDescent="0.35">
      <c r="A124" s="4" t="s">
        <v>104</v>
      </c>
      <c r="B124" s="54">
        <f t="shared" ref="B124:I124" si="27">+B107+B111+B115+B119+B123</f>
        <v>0</v>
      </c>
      <c r="C124" s="54">
        <f t="shared" si="27"/>
        <v>0</v>
      </c>
      <c r="D124" s="54">
        <f t="shared" si="27"/>
        <v>0</v>
      </c>
      <c r="E124" s="5">
        <f t="shared" si="27"/>
        <v>34485</v>
      </c>
      <c r="F124" s="5">
        <f t="shared" si="27"/>
        <v>37218</v>
      </c>
      <c r="G124" s="5">
        <f t="shared" si="27"/>
        <v>35568</v>
      </c>
      <c r="H124" s="5">
        <f t="shared" si="27"/>
        <v>42293</v>
      </c>
      <c r="I124" s="5">
        <f t="shared" si="27"/>
        <v>44436</v>
      </c>
    </row>
    <row r="125" spans="1:9" x14ac:dyDescent="0.35">
      <c r="A125" s="2" t="s">
        <v>105</v>
      </c>
      <c r="B125" s="50"/>
      <c r="C125" s="50"/>
      <c r="D125" s="50"/>
      <c r="E125" s="3">
        <v>1886</v>
      </c>
      <c r="F125" s="3">
        <v>1906</v>
      </c>
      <c r="G125" s="3">
        <v>1846</v>
      </c>
      <c r="H125" s="3">
        <f>+SUM(H126:H129)</f>
        <v>2205</v>
      </c>
      <c r="I125" s="3">
        <f>+SUM(I126:I129)</f>
        <v>2346</v>
      </c>
    </row>
    <row r="126" spans="1:9" x14ac:dyDescent="0.35">
      <c r="A126" s="11" t="s">
        <v>114</v>
      </c>
      <c r="B126" s="50"/>
      <c r="C126" s="50"/>
      <c r="D126" s="50"/>
      <c r="E126" s="3">
        <v>22268</v>
      </c>
      <c r="F126" s="3">
        <v>24222</v>
      </c>
      <c r="G126" s="3">
        <v>23305</v>
      </c>
      <c r="H126" s="3">
        <v>1986</v>
      </c>
      <c r="I126" s="3">
        <v>2094</v>
      </c>
    </row>
    <row r="127" spans="1:9" x14ac:dyDescent="0.35">
      <c r="A127" s="11" t="s">
        <v>115</v>
      </c>
      <c r="B127" s="50"/>
      <c r="C127" s="50"/>
      <c r="D127" s="50"/>
      <c r="E127" s="3">
        <v>10733</v>
      </c>
      <c r="F127" s="3">
        <v>11550</v>
      </c>
      <c r="G127" s="3">
        <v>10953</v>
      </c>
      <c r="H127" s="3">
        <v>104</v>
      </c>
      <c r="I127" s="3">
        <v>103</v>
      </c>
    </row>
    <row r="128" spans="1:9" x14ac:dyDescent="0.35">
      <c r="A128" s="11" t="s">
        <v>116</v>
      </c>
      <c r="B128" s="50"/>
      <c r="C128" s="50"/>
      <c r="D128" s="50"/>
      <c r="E128" s="3">
        <v>1396</v>
      </c>
      <c r="F128" s="3">
        <v>1404</v>
      </c>
      <c r="G128" s="3">
        <v>1280</v>
      </c>
      <c r="H128" s="3">
        <v>29</v>
      </c>
      <c r="I128" s="3">
        <v>26</v>
      </c>
    </row>
    <row r="129" spans="1:9" x14ac:dyDescent="0.35">
      <c r="A129" s="11" t="s">
        <v>122</v>
      </c>
      <c r="B129" s="50"/>
      <c r="C129" s="50"/>
      <c r="D129" s="50"/>
      <c r="E129" s="3">
        <v>2000</v>
      </c>
      <c r="F129" s="3">
        <v>42</v>
      </c>
      <c r="G129" s="3">
        <v>30</v>
      </c>
      <c r="H129" s="3">
        <v>86</v>
      </c>
      <c r="I129" s="3">
        <v>123</v>
      </c>
    </row>
    <row r="130" spans="1:9" x14ac:dyDescent="0.35">
      <c r="A130" s="2" t="s">
        <v>109</v>
      </c>
      <c r="B130" s="50"/>
      <c r="C130" s="50"/>
      <c r="D130" s="50"/>
      <c r="E130" s="3">
        <v>26</v>
      </c>
      <c r="F130" s="3">
        <v>-7</v>
      </c>
      <c r="G130" s="3">
        <v>-11</v>
      </c>
      <c r="H130" s="3">
        <v>40</v>
      </c>
      <c r="I130" s="3">
        <v>-72</v>
      </c>
    </row>
    <row r="131" spans="1:9" ht="15" thickBot="1" x14ac:dyDescent="0.4">
      <c r="A131" s="6" t="s">
        <v>106</v>
      </c>
      <c r="B131" s="55">
        <f t="shared" ref="B131:H131" si="28">+B124+B125+B130</f>
        <v>0</v>
      </c>
      <c r="C131" s="55">
        <f t="shared" si="28"/>
        <v>0</v>
      </c>
      <c r="D131" s="55">
        <f t="shared" si="28"/>
        <v>0</v>
      </c>
      <c r="E131" s="7">
        <f t="shared" si="28"/>
        <v>36397</v>
      </c>
      <c r="F131" s="7">
        <f t="shared" si="28"/>
        <v>39117</v>
      </c>
      <c r="G131" s="7">
        <f t="shared" si="28"/>
        <v>37403</v>
      </c>
      <c r="H131" s="7">
        <f t="shared" si="28"/>
        <v>44538</v>
      </c>
      <c r="I131" s="7">
        <f>+I124+I125+I130</f>
        <v>46710</v>
      </c>
    </row>
    <row r="132" spans="1:9" s="12" customFormat="1" ht="15" thickTop="1" x14ac:dyDescent="0.35">
      <c r="A132" s="12" t="s">
        <v>112</v>
      </c>
      <c r="B132" s="57">
        <f>+I131-I2</f>
        <v>0</v>
      </c>
      <c r="C132" s="57">
        <f t="shared" ref="C132:G132" si="29">+C131-C2</f>
        <v>0</v>
      </c>
      <c r="D132" s="57">
        <f t="shared" si="29"/>
        <v>0</v>
      </c>
      <c r="E132" s="13">
        <f t="shared" si="29"/>
        <v>0</v>
      </c>
      <c r="F132" s="13">
        <f t="shared" si="29"/>
        <v>0</v>
      </c>
      <c r="G132" s="13">
        <f t="shared" si="29"/>
        <v>0</v>
      </c>
      <c r="H132" s="13">
        <f>+H131-H2</f>
        <v>0</v>
      </c>
    </row>
    <row r="133" spans="1:9" x14ac:dyDescent="0.35">
      <c r="A133" s="1" t="s">
        <v>111</v>
      </c>
    </row>
    <row r="134" spans="1:9" x14ac:dyDescent="0.35">
      <c r="A134" s="2" t="s">
        <v>101</v>
      </c>
      <c r="B134" s="50"/>
      <c r="C134" s="50"/>
      <c r="D134" s="50"/>
      <c r="E134" s="3">
        <v>3600</v>
      </c>
      <c r="F134" s="3">
        <v>3925</v>
      </c>
      <c r="G134" s="3">
        <v>2899</v>
      </c>
      <c r="H134" s="3">
        <v>5089</v>
      </c>
      <c r="I134" s="3">
        <v>5114</v>
      </c>
    </row>
    <row r="135" spans="1:9" x14ac:dyDescent="0.35">
      <c r="A135" s="2" t="s">
        <v>102</v>
      </c>
      <c r="B135" s="50"/>
      <c r="C135" s="50"/>
      <c r="D135" s="50"/>
      <c r="E135" s="3">
        <v>1587</v>
      </c>
      <c r="F135" s="3">
        <v>1995</v>
      </c>
      <c r="G135" s="3">
        <v>1541</v>
      </c>
      <c r="H135" s="3">
        <v>2435</v>
      </c>
      <c r="I135" s="3">
        <v>3293</v>
      </c>
    </row>
    <row r="136" spans="1:9" x14ac:dyDescent="0.35">
      <c r="A136" s="2" t="s">
        <v>103</v>
      </c>
      <c r="B136" s="50"/>
      <c r="C136" s="50"/>
      <c r="D136" s="50"/>
      <c r="E136" s="3">
        <v>1807</v>
      </c>
      <c r="F136" s="3">
        <v>2376</v>
      </c>
      <c r="G136" s="3">
        <v>2490</v>
      </c>
      <c r="H136" s="3">
        <v>3243</v>
      </c>
      <c r="I136" s="3">
        <v>2365</v>
      </c>
    </row>
    <row r="137" spans="1:9" x14ac:dyDescent="0.35">
      <c r="A137" s="2" t="s">
        <v>107</v>
      </c>
      <c r="B137" s="50"/>
      <c r="C137" s="50"/>
      <c r="D137" s="50"/>
      <c r="E137" s="3">
        <v>1189</v>
      </c>
      <c r="F137" s="3">
        <v>1323</v>
      </c>
      <c r="G137" s="3">
        <v>1184</v>
      </c>
      <c r="H137" s="3">
        <v>1530</v>
      </c>
      <c r="I137" s="3">
        <v>1896</v>
      </c>
    </row>
    <row r="138" spans="1:9" x14ac:dyDescent="0.35">
      <c r="A138" s="2" t="s">
        <v>108</v>
      </c>
      <c r="B138" s="50"/>
      <c r="C138" s="50"/>
      <c r="D138" s="50"/>
      <c r="E138" s="3">
        <v>-2658</v>
      </c>
      <c r="F138" s="3">
        <v>-3262</v>
      </c>
      <c r="G138" s="3">
        <v>-3468</v>
      </c>
      <c r="H138" s="3">
        <v>-3656</v>
      </c>
      <c r="I138" s="3">
        <v>-4262</v>
      </c>
    </row>
    <row r="139" spans="1:9" x14ac:dyDescent="0.35">
      <c r="A139" s="4" t="s">
        <v>104</v>
      </c>
      <c r="B139" s="54">
        <f t="shared" ref="B139:I139" si="30">+SUM(B134:B138)</f>
        <v>0</v>
      </c>
      <c r="C139" s="54">
        <f t="shared" si="30"/>
        <v>0</v>
      </c>
      <c r="D139" s="54">
        <f t="shared" si="30"/>
        <v>0</v>
      </c>
      <c r="E139" s="5">
        <f t="shared" si="30"/>
        <v>5525</v>
      </c>
      <c r="F139" s="5">
        <f t="shared" si="30"/>
        <v>6357</v>
      </c>
      <c r="G139" s="5">
        <f t="shared" si="30"/>
        <v>4646</v>
      </c>
      <c r="H139" s="5">
        <f t="shared" si="30"/>
        <v>8641</v>
      </c>
      <c r="I139" s="5">
        <f t="shared" si="30"/>
        <v>8406</v>
      </c>
    </row>
    <row r="140" spans="1:9" x14ac:dyDescent="0.35">
      <c r="A140" s="2" t="s">
        <v>105</v>
      </c>
      <c r="B140" s="50"/>
      <c r="C140" s="50"/>
      <c r="D140" s="50"/>
      <c r="E140" s="3">
        <v>310</v>
      </c>
      <c r="F140" s="3">
        <v>303</v>
      </c>
      <c r="G140" s="3">
        <v>297</v>
      </c>
      <c r="H140" s="3">
        <v>543</v>
      </c>
      <c r="I140" s="3">
        <v>669</v>
      </c>
    </row>
    <row r="141" spans="1:9" x14ac:dyDescent="0.35">
      <c r="A141" s="2" t="s">
        <v>109</v>
      </c>
      <c r="B141" s="50"/>
      <c r="C141" s="50"/>
      <c r="D141" s="50"/>
      <c r="E141" s="3">
        <v>-1456</v>
      </c>
      <c r="F141" s="3">
        <v>-1810</v>
      </c>
      <c r="G141" s="3">
        <v>-1967</v>
      </c>
      <c r="H141" s="3">
        <v>-2261</v>
      </c>
      <c r="I141" s="3">
        <v>-2219</v>
      </c>
    </row>
    <row r="142" spans="1:9" ht="15" thickBot="1" x14ac:dyDescent="0.4">
      <c r="A142" s="6" t="s">
        <v>113</v>
      </c>
      <c r="B142" s="55">
        <f t="shared" ref="B142" si="31">+SUM(B139:B141)</f>
        <v>0</v>
      </c>
      <c r="C142" s="55">
        <f t="shared" ref="C142" si="32">+SUM(C139:C141)</f>
        <v>0</v>
      </c>
      <c r="D142" s="55">
        <f t="shared" ref="D142:H142" si="33">+SUM(D139:D141)</f>
        <v>0</v>
      </c>
      <c r="E142" s="7">
        <f t="shared" si="33"/>
        <v>4379</v>
      </c>
      <c r="F142" s="7">
        <f t="shared" si="33"/>
        <v>4850</v>
      </c>
      <c r="G142" s="7">
        <f t="shared" si="33"/>
        <v>2976</v>
      </c>
      <c r="H142" s="7">
        <f t="shared" si="33"/>
        <v>6923</v>
      </c>
      <c r="I142" s="7">
        <f>+SUM(I139:I141)</f>
        <v>6856</v>
      </c>
    </row>
    <row r="143" spans="1:9" s="12" customFormat="1" ht="15" thickTop="1" x14ac:dyDescent="0.35">
      <c r="A143" s="12" t="s">
        <v>112</v>
      </c>
      <c r="B143" s="57">
        <f t="shared" ref="B143:H143" si="34">+B142-B10-B8</f>
        <v>0</v>
      </c>
      <c r="C143" s="57">
        <f t="shared" si="34"/>
        <v>0</v>
      </c>
      <c r="D143" s="57">
        <f t="shared" si="34"/>
        <v>0</v>
      </c>
      <c r="E143" s="13">
        <f t="shared" si="34"/>
        <v>0</v>
      </c>
      <c r="F143" s="13">
        <f t="shared" si="34"/>
        <v>0</v>
      </c>
      <c r="G143" s="13">
        <f t="shared" si="34"/>
        <v>0</v>
      </c>
      <c r="H143" s="13">
        <f t="shared" si="34"/>
        <v>0</v>
      </c>
      <c r="I143" s="13">
        <f>+I142-I10-I8</f>
        <v>0</v>
      </c>
    </row>
    <row r="144" spans="1:9" x14ac:dyDescent="0.35">
      <c r="A144" s="1" t="s">
        <v>118</v>
      </c>
    </row>
    <row r="145" spans="1:9" x14ac:dyDescent="0.35">
      <c r="A145" s="2" t="s">
        <v>101</v>
      </c>
      <c r="B145" s="50"/>
      <c r="C145" s="50"/>
      <c r="D145" s="50"/>
      <c r="E145" s="3">
        <v>848</v>
      </c>
      <c r="F145" s="3">
        <v>814</v>
      </c>
      <c r="G145" s="3">
        <v>645</v>
      </c>
      <c r="H145" s="3">
        <v>617</v>
      </c>
      <c r="I145" s="3">
        <v>639</v>
      </c>
    </row>
    <row r="146" spans="1:9" x14ac:dyDescent="0.35">
      <c r="A146" s="2" t="s">
        <v>102</v>
      </c>
      <c r="B146" s="50"/>
      <c r="C146" s="50"/>
      <c r="D146" s="50"/>
      <c r="E146" s="3">
        <v>849</v>
      </c>
      <c r="F146" s="3">
        <v>929</v>
      </c>
      <c r="G146" s="3">
        <v>885</v>
      </c>
      <c r="H146" s="3">
        <v>982</v>
      </c>
      <c r="I146" s="3">
        <v>920</v>
      </c>
    </row>
    <row r="147" spans="1:9" x14ac:dyDescent="0.35">
      <c r="A147" s="2" t="s">
        <v>103</v>
      </c>
      <c r="B147" s="50"/>
      <c r="C147" s="50"/>
      <c r="D147" s="50"/>
      <c r="E147" s="3">
        <v>256</v>
      </c>
      <c r="F147" s="3">
        <v>237</v>
      </c>
      <c r="G147" s="3">
        <v>214</v>
      </c>
      <c r="H147" s="3">
        <v>288</v>
      </c>
      <c r="I147" s="3">
        <v>303</v>
      </c>
    </row>
    <row r="148" spans="1:9" x14ac:dyDescent="0.35">
      <c r="A148" s="2" t="s">
        <v>119</v>
      </c>
      <c r="B148" s="50"/>
      <c r="C148" s="50"/>
      <c r="D148" s="50"/>
      <c r="E148" s="3">
        <v>339</v>
      </c>
      <c r="F148" s="3">
        <v>326</v>
      </c>
      <c r="G148" s="3">
        <v>296</v>
      </c>
      <c r="H148" s="3">
        <v>304</v>
      </c>
      <c r="I148" s="3">
        <v>274</v>
      </c>
    </row>
    <row r="149" spans="1:9" x14ac:dyDescent="0.35">
      <c r="A149" s="2" t="s">
        <v>108</v>
      </c>
      <c r="B149" s="50"/>
      <c r="C149" s="50"/>
      <c r="D149" s="50"/>
      <c r="E149" s="3">
        <v>597</v>
      </c>
      <c r="F149" s="3">
        <v>665</v>
      </c>
      <c r="G149" s="3">
        <v>830</v>
      </c>
      <c r="H149" s="3">
        <v>780</v>
      </c>
      <c r="I149" s="3">
        <v>789</v>
      </c>
    </row>
    <row r="150" spans="1:9" x14ac:dyDescent="0.35">
      <c r="A150" s="4" t="s">
        <v>120</v>
      </c>
      <c r="B150" s="54">
        <f t="shared" ref="B150:I150" si="35">+SUM(B145:B149)</f>
        <v>0</v>
      </c>
      <c r="C150" s="54">
        <f t="shared" si="35"/>
        <v>0</v>
      </c>
      <c r="D150" s="54">
        <f t="shared" si="35"/>
        <v>0</v>
      </c>
      <c r="E150" s="5">
        <f t="shared" si="35"/>
        <v>2889</v>
      </c>
      <c r="F150" s="5">
        <f t="shared" si="35"/>
        <v>2971</v>
      </c>
      <c r="G150" s="5">
        <f t="shared" si="35"/>
        <v>2870</v>
      </c>
      <c r="H150" s="5">
        <f t="shared" si="35"/>
        <v>2971</v>
      </c>
      <c r="I150" s="5">
        <f t="shared" si="35"/>
        <v>2925</v>
      </c>
    </row>
    <row r="151" spans="1:9" x14ac:dyDescent="0.35">
      <c r="A151" s="2" t="s">
        <v>105</v>
      </c>
      <c r="B151" s="50"/>
      <c r="C151" s="50"/>
      <c r="D151" s="50"/>
      <c r="E151" s="3">
        <v>115</v>
      </c>
      <c r="F151" s="3">
        <v>100</v>
      </c>
      <c r="G151" s="3">
        <v>80</v>
      </c>
      <c r="H151" s="3">
        <v>63</v>
      </c>
      <c r="I151" s="3">
        <v>49</v>
      </c>
    </row>
    <row r="152" spans="1:9" x14ac:dyDescent="0.35">
      <c r="A152" s="2" t="s">
        <v>109</v>
      </c>
      <c r="B152" s="50"/>
      <c r="C152" s="50"/>
      <c r="D152" s="50"/>
      <c r="E152" s="3">
        <v>1450</v>
      </c>
      <c r="F152" s="3">
        <v>1673</v>
      </c>
      <c r="G152" s="3">
        <v>1916</v>
      </c>
      <c r="H152" s="3">
        <v>1870</v>
      </c>
      <c r="I152" s="3">
        <v>1817</v>
      </c>
    </row>
    <row r="153" spans="1:9" ht="15" thickBot="1" x14ac:dyDescent="0.4">
      <c r="A153" s="6" t="s">
        <v>121</v>
      </c>
      <c r="B153" s="55">
        <f t="shared" ref="B153:H153" si="36">+SUM(B150:B152)</f>
        <v>0</v>
      </c>
      <c r="C153" s="55">
        <f t="shared" si="36"/>
        <v>0</v>
      </c>
      <c r="D153" s="55">
        <f t="shared" si="36"/>
        <v>0</v>
      </c>
      <c r="E153" s="7">
        <f t="shared" si="36"/>
        <v>4454</v>
      </c>
      <c r="F153" s="7">
        <f t="shared" si="36"/>
        <v>4744</v>
      </c>
      <c r="G153" s="7">
        <f t="shared" si="36"/>
        <v>4866</v>
      </c>
      <c r="H153" s="7">
        <f t="shared" si="36"/>
        <v>4904</v>
      </c>
      <c r="I153" s="7">
        <f>+SUM(I150:I152)</f>
        <v>4791</v>
      </c>
    </row>
    <row r="154" spans="1:9" ht="15" thickTop="1" x14ac:dyDescent="0.35">
      <c r="A154" s="12" t="s">
        <v>112</v>
      </c>
      <c r="B154" s="57">
        <f t="shared" ref="B154:H154" si="37">+B153-B31</f>
        <v>0</v>
      </c>
      <c r="C154" s="57">
        <f t="shared" si="37"/>
        <v>0</v>
      </c>
      <c r="D154" s="57">
        <f t="shared" si="37"/>
        <v>0</v>
      </c>
      <c r="E154" s="13">
        <f t="shared" si="37"/>
        <v>0</v>
      </c>
      <c r="F154" s="13">
        <f t="shared" si="37"/>
        <v>0</v>
      </c>
      <c r="G154" s="13">
        <f t="shared" si="37"/>
        <v>0</v>
      </c>
      <c r="H154" s="13">
        <f t="shared" si="37"/>
        <v>0</v>
      </c>
      <c r="I154" s="13">
        <f>+I153-I31</f>
        <v>0</v>
      </c>
    </row>
    <row r="155" spans="1:9" x14ac:dyDescent="0.35">
      <c r="A155" s="1" t="s">
        <v>123</v>
      </c>
    </row>
    <row r="156" spans="1:9" x14ac:dyDescent="0.35">
      <c r="A156" s="2" t="s">
        <v>101</v>
      </c>
      <c r="B156" s="50"/>
      <c r="C156" s="50"/>
      <c r="D156" s="50"/>
      <c r="E156" s="3">
        <v>196</v>
      </c>
      <c r="F156" s="3">
        <v>117</v>
      </c>
      <c r="G156" s="3">
        <v>110</v>
      </c>
      <c r="H156" s="3">
        <v>98</v>
      </c>
      <c r="I156" s="3">
        <v>146</v>
      </c>
    </row>
    <row r="157" spans="1:9" x14ac:dyDescent="0.35">
      <c r="A157" s="2" t="s">
        <v>102</v>
      </c>
      <c r="B157" s="50"/>
      <c r="C157" s="50"/>
      <c r="D157" s="50"/>
      <c r="E157" s="3">
        <v>240</v>
      </c>
      <c r="F157" s="3">
        <v>233</v>
      </c>
      <c r="G157" s="3">
        <v>139</v>
      </c>
      <c r="H157" s="3">
        <v>153</v>
      </c>
      <c r="I157" s="3">
        <v>197</v>
      </c>
    </row>
    <row r="158" spans="1:9" x14ac:dyDescent="0.35">
      <c r="A158" s="2" t="s">
        <v>103</v>
      </c>
      <c r="B158" s="50"/>
      <c r="C158" s="50"/>
      <c r="D158" s="50"/>
      <c r="E158" s="3">
        <v>76</v>
      </c>
      <c r="F158" s="3">
        <v>49</v>
      </c>
      <c r="G158" s="3">
        <v>28</v>
      </c>
      <c r="H158" s="3">
        <v>94</v>
      </c>
      <c r="I158" s="3">
        <v>78</v>
      </c>
    </row>
    <row r="159" spans="1:9" x14ac:dyDescent="0.35">
      <c r="A159" s="2" t="s">
        <v>119</v>
      </c>
      <c r="B159" s="50"/>
      <c r="C159" s="50"/>
      <c r="D159" s="50"/>
      <c r="E159" s="3">
        <v>49</v>
      </c>
      <c r="F159" s="3">
        <v>47</v>
      </c>
      <c r="G159" s="3">
        <v>41</v>
      </c>
      <c r="H159" s="3">
        <v>54</v>
      </c>
      <c r="I159" s="3">
        <v>56</v>
      </c>
    </row>
    <row r="160" spans="1:9" x14ac:dyDescent="0.35">
      <c r="A160" s="2" t="s">
        <v>108</v>
      </c>
      <c r="B160" s="50"/>
      <c r="C160" s="50"/>
      <c r="D160" s="50"/>
      <c r="E160" s="3">
        <v>286</v>
      </c>
      <c r="F160" s="3">
        <v>278</v>
      </c>
      <c r="G160" s="3">
        <v>438</v>
      </c>
      <c r="H160" s="3">
        <v>278</v>
      </c>
      <c r="I160" s="3">
        <v>222</v>
      </c>
    </row>
    <row r="161" spans="1:9" x14ac:dyDescent="0.35">
      <c r="A161" s="4" t="s">
        <v>120</v>
      </c>
      <c r="B161" s="54">
        <f t="shared" ref="B161:I161" si="38">+SUM(B156:B160)</f>
        <v>0</v>
      </c>
      <c r="C161" s="54">
        <f t="shared" si="38"/>
        <v>0</v>
      </c>
      <c r="D161" s="54">
        <f t="shared" si="38"/>
        <v>0</v>
      </c>
      <c r="E161" s="5">
        <f t="shared" si="38"/>
        <v>847</v>
      </c>
      <c r="F161" s="5">
        <f t="shared" si="38"/>
        <v>724</v>
      </c>
      <c r="G161" s="5">
        <f t="shared" si="38"/>
        <v>756</v>
      </c>
      <c r="H161" s="5">
        <f t="shared" si="38"/>
        <v>677</v>
      </c>
      <c r="I161" s="5">
        <f t="shared" si="38"/>
        <v>699</v>
      </c>
    </row>
    <row r="162" spans="1:9" x14ac:dyDescent="0.35">
      <c r="A162" s="2" t="s">
        <v>105</v>
      </c>
      <c r="B162" s="50"/>
      <c r="C162" s="50"/>
      <c r="D162" s="50"/>
      <c r="E162" s="3">
        <v>22</v>
      </c>
      <c r="F162" s="3">
        <v>18</v>
      </c>
      <c r="G162" s="3">
        <v>12</v>
      </c>
      <c r="H162" s="3">
        <v>7</v>
      </c>
      <c r="I162" s="3">
        <v>9</v>
      </c>
    </row>
    <row r="163" spans="1:9" x14ac:dyDescent="0.35">
      <c r="A163" s="2" t="s">
        <v>109</v>
      </c>
      <c r="B163" s="50">
        <f t="shared" ref="B163:H163" si="39">-(SUM(B161:B162)+B81)</f>
        <v>0</v>
      </c>
      <c r="C163" s="50">
        <f t="shared" si="39"/>
        <v>0</v>
      </c>
      <c r="D163" s="50">
        <f t="shared" si="39"/>
        <v>0</v>
      </c>
      <c r="E163" s="3">
        <f t="shared" si="39"/>
        <v>159</v>
      </c>
      <c r="F163" s="3">
        <f t="shared" si="39"/>
        <v>377</v>
      </c>
      <c r="G163" s="3">
        <f t="shared" si="39"/>
        <v>318</v>
      </c>
      <c r="H163" s="3">
        <f t="shared" si="39"/>
        <v>11</v>
      </c>
      <c r="I163" s="3">
        <f>-(SUM(I161:I162)+I81)</f>
        <v>50</v>
      </c>
    </row>
    <row r="164" spans="1:9" ht="15" thickBot="1" x14ac:dyDescent="0.4">
      <c r="A164" s="6" t="s">
        <v>124</v>
      </c>
      <c r="B164" s="55">
        <f t="shared" ref="B164:H164" si="40">+SUM(B161:B163)</f>
        <v>0</v>
      </c>
      <c r="C164" s="55">
        <f t="shared" si="40"/>
        <v>0</v>
      </c>
      <c r="D164" s="55">
        <f t="shared" si="40"/>
        <v>0</v>
      </c>
      <c r="E164" s="7">
        <f t="shared" si="40"/>
        <v>1028</v>
      </c>
      <c r="F164" s="7">
        <f t="shared" si="40"/>
        <v>1119</v>
      </c>
      <c r="G164" s="7">
        <f t="shared" si="40"/>
        <v>1086</v>
      </c>
      <c r="H164" s="7">
        <f t="shared" si="40"/>
        <v>695</v>
      </c>
      <c r="I164" s="7">
        <f>+SUM(I161:I163)</f>
        <v>758</v>
      </c>
    </row>
    <row r="165" spans="1:9" ht="15" thickTop="1" x14ac:dyDescent="0.35">
      <c r="A165" s="12" t="s">
        <v>112</v>
      </c>
      <c r="B165" s="57">
        <f t="shared" ref="B165:H165" si="41">+B164+B81</f>
        <v>0</v>
      </c>
      <c r="C165" s="57">
        <f t="shared" si="41"/>
        <v>0</v>
      </c>
      <c r="D165" s="57">
        <f t="shared" si="41"/>
        <v>0</v>
      </c>
      <c r="E165" s="13">
        <f t="shared" si="41"/>
        <v>0</v>
      </c>
      <c r="F165" s="13">
        <f t="shared" si="41"/>
        <v>0</v>
      </c>
      <c r="G165" s="13">
        <f t="shared" si="41"/>
        <v>0</v>
      </c>
      <c r="H165" s="13">
        <f t="shared" si="41"/>
        <v>0</v>
      </c>
      <c r="I165" s="13">
        <f>+I164+I81</f>
        <v>0</v>
      </c>
    </row>
    <row r="166" spans="1:9" x14ac:dyDescent="0.35">
      <c r="A166" s="1" t="s">
        <v>125</v>
      </c>
    </row>
    <row r="167" spans="1:9" x14ac:dyDescent="0.35">
      <c r="A167" s="2" t="s">
        <v>101</v>
      </c>
      <c r="B167" s="50"/>
      <c r="C167" s="50"/>
      <c r="D167" s="50"/>
      <c r="E167" s="3">
        <v>160</v>
      </c>
      <c r="F167" s="3">
        <v>149</v>
      </c>
      <c r="G167" s="3">
        <v>148</v>
      </c>
      <c r="H167" s="3">
        <v>130</v>
      </c>
      <c r="I167" s="3">
        <v>124</v>
      </c>
    </row>
    <row r="168" spans="1:9" x14ac:dyDescent="0.35">
      <c r="A168" s="2" t="s">
        <v>102</v>
      </c>
      <c r="B168" s="50"/>
      <c r="C168" s="50"/>
      <c r="D168" s="50"/>
      <c r="E168" s="3">
        <v>116</v>
      </c>
      <c r="F168" s="3">
        <v>111</v>
      </c>
      <c r="G168" s="3">
        <v>132</v>
      </c>
      <c r="H168" s="3">
        <v>136</v>
      </c>
      <c r="I168" s="3">
        <v>134</v>
      </c>
    </row>
    <row r="169" spans="1:9" x14ac:dyDescent="0.35">
      <c r="A169" s="2" t="s">
        <v>103</v>
      </c>
      <c r="B169" s="50"/>
      <c r="C169" s="50"/>
      <c r="D169" s="50"/>
      <c r="E169" s="3">
        <v>56</v>
      </c>
      <c r="F169" s="3">
        <v>50</v>
      </c>
      <c r="G169" s="3">
        <v>44</v>
      </c>
      <c r="H169" s="3">
        <v>46</v>
      </c>
      <c r="I169" s="3">
        <v>41</v>
      </c>
    </row>
    <row r="170" spans="1:9" x14ac:dyDescent="0.35">
      <c r="A170" s="2" t="s">
        <v>107</v>
      </c>
      <c r="B170" s="50"/>
      <c r="C170" s="50"/>
      <c r="D170" s="50"/>
      <c r="E170" s="3">
        <v>55</v>
      </c>
      <c r="F170" s="3">
        <v>53</v>
      </c>
      <c r="G170" s="3">
        <v>46</v>
      </c>
      <c r="H170" s="3">
        <v>43</v>
      </c>
      <c r="I170" s="3">
        <v>42</v>
      </c>
    </row>
    <row r="171" spans="1:9" x14ac:dyDescent="0.35">
      <c r="A171" s="2" t="s">
        <v>108</v>
      </c>
      <c r="B171" s="50"/>
      <c r="C171" s="50"/>
      <c r="D171" s="50"/>
      <c r="E171" s="3">
        <v>217</v>
      </c>
      <c r="F171" s="3">
        <v>195</v>
      </c>
      <c r="G171" s="3">
        <v>214</v>
      </c>
      <c r="H171" s="3">
        <v>222</v>
      </c>
      <c r="I171" s="3">
        <v>220</v>
      </c>
    </row>
    <row r="172" spans="1:9" x14ac:dyDescent="0.35">
      <c r="A172" s="4" t="s">
        <v>120</v>
      </c>
      <c r="B172" s="54">
        <f t="shared" ref="B172:I172" si="42">+SUM(B167:B171)</f>
        <v>0</v>
      </c>
      <c r="C172" s="54">
        <f t="shared" si="42"/>
        <v>0</v>
      </c>
      <c r="D172" s="54">
        <f t="shared" si="42"/>
        <v>0</v>
      </c>
      <c r="E172" s="5">
        <f t="shared" si="42"/>
        <v>604</v>
      </c>
      <c r="F172" s="5">
        <f t="shared" si="42"/>
        <v>558</v>
      </c>
      <c r="G172" s="5">
        <f t="shared" si="42"/>
        <v>584</v>
      </c>
      <c r="H172" s="5">
        <f t="shared" si="42"/>
        <v>577</v>
      </c>
      <c r="I172" s="5">
        <f t="shared" si="42"/>
        <v>561</v>
      </c>
    </row>
    <row r="173" spans="1:9" x14ac:dyDescent="0.35">
      <c r="A173" s="2" t="s">
        <v>105</v>
      </c>
      <c r="B173" s="50"/>
      <c r="C173" s="50"/>
      <c r="D173" s="50"/>
      <c r="E173" s="3">
        <v>33</v>
      </c>
      <c r="F173" s="3">
        <v>31</v>
      </c>
      <c r="G173" s="3">
        <v>25</v>
      </c>
      <c r="H173" s="3">
        <v>26</v>
      </c>
      <c r="I173" s="3">
        <v>22</v>
      </c>
    </row>
    <row r="174" spans="1:9" x14ac:dyDescent="0.35">
      <c r="A174" s="2" t="s">
        <v>109</v>
      </c>
      <c r="B174" s="50"/>
      <c r="C174" s="50"/>
      <c r="D174" s="50"/>
      <c r="E174" s="3">
        <v>110</v>
      </c>
      <c r="F174" s="3">
        <v>116</v>
      </c>
      <c r="G174" s="3">
        <v>112</v>
      </c>
      <c r="H174" s="3">
        <v>141</v>
      </c>
      <c r="I174" s="3">
        <v>134</v>
      </c>
    </row>
    <row r="175" spans="1:9" ht="15" thickBot="1" x14ac:dyDescent="0.4">
      <c r="A175" s="6" t="s">
        <v>126</v>
      </c>
      <c r="B175" s="55">
        <f t="shared" ref="B175:H175" si="43">+SUM(B172:B174)</f>
        <v>0</v>
      </c>
      <c r="C175" s="55">
        <f t="shared" si="43"/>
        <v>0</v>
      </c>
      <c r="D175" s="55">
        <f t="shared" si="43"/>
        <v>0</v>
      </c>
      <c r="E175" s="7">
        <f t="shared" si="43"/>
        <v>747</v>
      </c>
      <c r="F175" s="7">
        <f t="shared" si="43"/>
        <v>705</v>
      </c>
      <c r="G175" s="7">
        <f t="shared" si="43"/>
        <v>721</v>
      </c>
      <c r="H175" s="7">
        <f t="shared" si="43"/>
        <v>744</v>
      </c>
      <c r="I175" s="7">
        <f>+SUM(I172:I174)</f>
        <v>717</v>
      </c>
    </row>
    <row r="176" spans="1:9" ht="15" thickTop="1" x14ac:dyDescent="0.35">
      <c r="A176" s="12" t="s">
        <v>112</v>
      </c>
      <c r="B176" s="57">
        <f t="shared" ref="B176:H176" si="44">+B175-B66</f>
        <v>0</v>
      </c>
      <c r="C176" s="57">
        <f t="shared" si="44"/>
        <v>0</v>
      </c>
      <c r="D176" s="57">
        <f t="shared" si="44"/>
        <v>0</v>
      </c>
      <c r="E176" s="13">
        <f t="shared" si="44"/>
        <v>0</v>
      </c>
      <c r="F176" s="13">
        <f t="shared" si="44"/>
        <v>0</v>
      </c>
      <c r="G176" s="13">
        <f t="shared" si="44"/>
        <v>0</v>
      </c>
      <c r="H176" s="13">
        <f t="shared" si="44"/>
        <v>0</v>
      </c>
      <c r="I176" s="13">
        <f>+I175-I66</f>
        <v>0</v>
      </c>
    </row>
    <row r="177" spans="1:9" x14ac:dyDescent="0.35">
      <c r="A177" s="14" t="s">
        <v>127</v>
      </c>
      <c r="B177" s="58"/>
      <c r="C177" s="58"/>
      <c r="D177" s="58"/>
      <c r="E177" s="14"/>
      <c r="F177" s="14"/>
      <c r="G177" s="14"/>
      <c r="H177" s="14"/>
      <c r="I177" s="14"/>
    </row>
    <row r="178" spans="1:9" x14ac:dyDescent="0.35">
      <c r="A178" s="28" t="s">
        <v>128</v>
      </c>
    </row>
    <row r="179" spans="1:9" x14ac:dyDescent="0.35">
      <c r="A179" s="33" t="s">
        <v>101</v>
      </c>
      <c r="B179" s="60"/>
      <c r="C179" s="60"/>
      <c r="D179" s="60"/>
      <c r="E179" s="34">
        <v>-0.02</v>
      </c>
      <c r="F179" s="64">
        <v>7.0000000000000007E-2</v>
      </c>
      <c r="G179" s="64">
        <v>-0.09</v>
      </c>
      <c r="H179" s="64">
        <v>0.19</v>
      </c>
      <c r="I179" s="34">
        <v>7.0000000000000007E-2</v>
      </c>
    </row>
    <row r="180" spans="1:9" x14ac:dyDescent="0.35">
      <c r="A180" s="31" t="s">
        <v>114</v>
      </c>
      <c r="B180" s="61"/>
      <c r="C180" s="61"/>
      <c r="D180" s="61"/>
      <c r="E180" s="30">
        <v>-0.04</v>
      </c>
      <c r="F180" s="65">
        <v>0.08</v>
      </c>
      <c r="G180" s="65">
        <v>-7.0000000000000007E-2</v>
      </c>
      <c r="H180" s="65">
        <v>0.25</v>
      </c>
      <c r="I180" s="30">
        <v>0.05</v>
      </c>
    </row>
    <row r="181" spans="1:9" x14ac:dyDescent="0.35">
      <c r="A181" s="31" t="s">
        <v>115</v>
      </c>
      <c r="B181" s="61"/>
      <c r="C181" s="61"/>
      <c r="D181" s="61"/>
      <c r="E181" s="30">
        <v>0.01</v>
      </c>
      <c r="F181" s="65">
        <v>7.0000000000000007E-2</v>
      </c>
      <c r="G181" s="65">
        <v>-0.12</v>
      </c>
      <c r="H181" s="65">
        <v>0.08</v>
      </c>
      <c r="I181" s="30">
        <v>0.09</v>
      </c>
    </row>
    <row r="182" spans="1:9" x14ac:dyDescent="0.35">
      <c r="A182" s="31" t="s">
        <v>116</v>
      </c>
      <c r="B182" s="61"/>
      <c r="C182" s="61"/>
      <c r="D182" s="61"/>
      <c r="E182" s="30">
        <v>-0.08</v>
      </c>
      <c r="F182" s="65">
        <v>0</v>
      </c>
      <c r="G182" s="65">
        <v>-0.14000000000000001</v>
      </c>
      <c r="H182" s="65">
        <v>-0.02</v>
      </c>
      <c r="I182" s="30">
        <v>0.25</v>
      </c>
    </row>
    <row r="183" spans="1:9" x14ac:dyDescent="0.35">
      <c r="A183" s="33" t="s">
        <v>102</v>
      </c>
      <c r="B183" s="60"/>
      <c r="C183" s="60"/>
      <c r="D183" s="60"/>
      <c r="E183" s="34">
        <v>0.09</v>
      </c>
      <c r="F183" s="64">
        <v>0.11</v>
      </c>
      <c r="G183" s="64">
        <v>-0.01</v>
      </c>
      <c r="H183" s="64">
        <v>0.17</v>
      </c>
      <c r="I183" s="34">
        <v>0.12</v>
      </c>
    </row>
    <row r="184" spans="1:9" x14ac:dyDescent="0.35">
      <c r="A184" s="31" t="s">
        <v>114</v>
      </c>
      <c r="B184" s="61"/>
      <c r="C184" s="61"/>
      <c r="D184" s="61"/>
      <c r="E184" s="30">
        <v>0.06</v>
      </c>
      <c r="F184" s="65">
        <v>0.12</v>
      </c>
      <c r="G184" s="65">
        <v>-0.03</v>
      </c>
      <c r="H184" s="65">
        <v>0.13</v>
      </c>
      <c r="I184" s="30">
        <v>0.09</v>
      </c>
    </row>
    <row r="185" spans="1:9" x14ac:dyDescent="0.35">
      <c r="A185" s="31" t="s">
        <v>115</v>
      </c>
      <c r="B185" s="61"/>
      <c r="C185" s="61"/>
      <c r="D185" s="61"/>
      <c r="E185" s="30">
        <v>0.16</v>
      </c>
      <c r="F185" s="65">
        <v>0.09</v>
      </c>
      <c r="G185" s="65">
        <v>0.02</v>
      </c>
      <c r="H185" s="65">
        <v>0.25</v>
      </c>
      <c r="I185" s="30">
        <v>0.16</v>
      </c>
    </row>
    <row r="186" spans="1:9" x14ac:dyDescent="0.35">
      <c r="A186" s="31" t="s">
        <v>116</v>
      </c>
      <c r="B186" s="61"/>
      <c r="C186" s="61"/>
      <c r="D186" s="61"/>
      <c r="E186" s="30">
        <v>0.06</v>
      </c>
      <c r="F186" s="65">
        <v>0.05</v>
      </c>
      <c r="G186" s="65">
        <v>-0.03</v>
      </c>
      <c r="H186" s="65">
        <v>0.19</v>
      </c>
      <c r="I186" s="30">
        <v>0.17</v>
      </c>
    </row>
    <row r="187" spans="1:9" x14ac:dyDescent="0.35">
      <c r="A187" s="33" t="s">
        <v>103</v>
      </c>
      <c r="B187" s="60"/>
      <c r="C187" s="60"/>
      <c r="D187" s="60"/>
      <c r="E187" s="34">
        <v>0.18</v>
      </c>
      <c r="F187" s="64">
        <v>0.24</v>
      </c>
      <c r="G187" s="64">
        <v>0.11</v>
      </c>
      <c r="H187" s="64">
        <v>0.19</v>
      </c>
      <c r="I187" s="34">
        <v>-0.13</v>
      </c>
    </row>
    <row r="188" spans="1:9" x14ac:dyDescent="0.35">
      <c r="A188" s="31" t="s">
        <v>114</v>
      </c>
      <c r="B188" s="61"/>
      <c r="C188" s="61"/>
      <c r="D188" s="61"/>
      <c r="E188" s="30">
        <v>0.16</v>
      </c>
      <c r="F188" s="65">
        <v>0.25</v>
      </c>
      <c r="G188" s="65">
        <v>0.12</v>
      </c>
      <c r="H188" s="65">
        <v>0.19</v>
      </c>
      <c r="I188" s="30">
        <v>-0.1</v>
      </c>
    </row>
    <row r="189" spans="1:9" x14ac:dyDescent="0.35">
      <c r="A189" s="31" t="s">
        <v>115</v>
      </c>
      <c r="B189" s="61"/>
      <c r="C189" s="61"/>
      <c r="D189" s="61"/>
      <c r="E189" s="30">
        <v>-0.23</v>
      </c>
      <c r="F189" s="65">
        <v>0.23</v>
      </c>
      <c r="G189" s="65">
        <v>0.08</v>
      </c>
      <c r="H189" s="65">
        <v>0.19</v>
      </c>
      <c r="I189" s="30">
        <v>-0.21</v>
      </c>
    </row>
    <row r="190" spans="1:9" x14ac:dyDescent="0.35">
      <c r="A190" s="31" t="s">
        <v>116</v>
      </c>
      <c r="B190" s="61"/>
      <c r="C190" s="61"/>
      <c r="D190" s="61"/>
      <c r="E190" s="30">
        <v>-0.01</v>
      </c>
      <c r="F190" s="65">
        <v>0.08</v>
      </c>
      <c r="G190" s="65">
        <v>0.11</v>
      </c>
      <c r="H190" s="65">
        <v>0.26</v>
      </c>
      <c r="I190" s="30">
        <v>-0.06</v>
      </c>
    </row>
    <row r="191" spans="1:9" x14ac:dyDescent="0.35">
      <c r="A191" s="33" t="s">
        <v>107</v>
      </c>
      <c r="B191" s="60"/>
      <c r="C191" s="60"/>
      <c r="D191" s="60"/>
      <c r="E191" s="34">
        <v>0.1</v>
      </c>
      <c r="F191" s="64">
        <v>0.13</v>
      </c>
      <c r="G191" s="64">
        <v>0.01</v>
      </c>
      <c r="H191" s="64">
        <v>0.08</v>
      </c>
      <c r="I191" s="34">
        <v>0.16</v>
      </c>
    </row>
    <row r="192" spans="1:9" x14ac:dyDescent="0.35">
      <c r="A192" s="31" t="s">
        <v>114</v>
      </c>
      <c r="B192" s="61"/>
      <c r="C192" s="61"/>
      <c r="D192" s="61"/>
      <c r="E192" s="30">
        <v>0.09</v>
      </c>
      <c r="F192" s="65">
        <v>0.12</v>
      </c>
      <c r="G192" s="65">
        <v>0</v>
      </c>
      <c r="H192" s="65">
        <v>0.08</v>
      </c>
      <c r="I192" s="30">
        <v>0.17</v>
      </c>
    </row>
    <row r="193" spans="1:9" x14ac:dyDescent="0.35">
      <c r="A193" s="31" t="s">
        <v>115</v>
      </c>
      <c r="B193" s="61"/>
      <c r="C193" s="61"/>
      <c r="D193" s="61"/>
      <c r="E193" s="30">
        <v>0.15</v>
      </c>
      <c r="F193" s="65">
        <v>0.15</v>
      </c>
      <c r="G193" s="65">
        <v>0.03</v>
      </c>
      <c r="H193" s="65">
        <v>0.1</v>
      </c>
      <c r="I193" s="30">
        <v>0.12</v>
      </c>
    </row>
    <row r="194" spans="1:9" x14ac:dyDescent="0.35">
      <c r="A194" s="31" t="s">
        <v>116</v>
      </c>
      <c r="B194" s="61"/>
      <c r="C194" s="61"/>
      <c r="D194" s="61"/>
      <c r="E194" s="30">
        <v>-0.08</v>
      </c>
      <c r="F194" s="65">
        <v>0.08</v>
      </c>
      <c r="G194" s="65">
        <v>-0.04</v>
      </c>
      <c r="H194" s="65">
        <v>-0.09</v>
      </c>
      <c r="I194" s="30">
        <v>0.28000000000000003</v>
      </c>
    </row>
    <row r="195" spans="1:9" x14ac:dyDescent="0.35">
      <c r="A195" s="33" t="s">
        <v>108</v>
      </c>
      <c r="B195" s="60"/>
      <c r="C195" s="60"/>
      <c r="D195" s="60"/>
      <c r="E195" s="34">
        <v>0.12</v>
      </c>
      <c r="F195" s="64">
        <v>-0.53</v>
      </c>
      <c r="G195" s="64">
        <v>-0.26</v>
      </c>
      <c r="H195" s="64">
        <v>-0.17</v>
      </c>
      <c r="I195" s="34">
        <v>3.02</v>
      </c>
    </row>
    <row r="196" spans="1:9" x14ac:dyDescent="0.35">
      <c r="A196" s="35" t="s">
        <v>104</v>
      </c>
      <c r="B196" s="62"/>
      <c r="C196" s="62"/>
      <c r="D196" s="62"/>
      <c r="E196" s="37">
        <v>0.05</v>
      </c>
      <c r="F196" s="66">
        <v>0.11</v>
      </c>
      <c r="G196" s="66">
        <v>-0.02</v>
      </c>
      <c r="H196" s="66">
        <v>0.17</v>
      </c>
      <c r="I196" s="37">
        <v>0.06</v>
      </c>
    </row>
    <row r="197" spans="1:9" x14ac:dyDescent="0.35">
      <c r="A197" s="33" t="s">
        <v>105</v>
      </c>
      <c r="B197" s="60"/>
      <c r="C197" s="60"/>
      <c r="D197" s="60"/>
      <c r="E197" s="34">
        <v>-0.11</v>
      </c>
      <c r="F197" s="64">
        <v>0.03</v>
      </c>
      <c r="G197" s="64">
        <v>-0.01</v>
      </c>
      <c r="H197" s="64">
        <v>0.16</v>
      </c>
      <c r="I197" s="34">
        <v>7.0000000000000007E-2</v>
      </c>
    </row>
    <row r="198" spans="1:9" x14ac:dyDescent="0.35">
      <c r="A198" s="31" t="s">
        <v>114</v>
      </c>
      <c r="B198" s="61"/>
      <c r="C198" s="61"/>
      <c r="D198" s="61"/>
      <c r="E198" s="30">
        <v>0.04</v>
      </c>
      <c r="F198" s="65">
        <v>0.12</v>
      </c>
      <c r="G198" s="65">
        <v>-0.02</v>
      </c>
      <c r="H198" s="65">
        <v>0.18</v>
      </c>
      <c r="I198" s="30">
        <v>0.06</v>
      </c>
    </row>
    <row r="199" spans="1:9" x14ac:dyDescent="0.35">
      <c r="A199" s="31" t="s">
        <v>115</v>
      </c>
      <c r="B199" s="61"/>
      <c r="C199" s="61"/>
      <c r="D199" s="61"/>
      <c r="E199" s="30">
        <v>0.09</v>
      </c>
      <c r="F199" s="65">
        <v>0.11</v>
      </c>
      <c r="G199" s="65">
        <v>-0.03</v>
      </c>
      <c r="H199" s="65">
        <v>0.15</v>
      </c>
      <c r="I199" s="30">
        <v>-0.03</v>
      </c>
    </row>
    <row r="200" spans="1:9" x14ac:dyDescent="0.35">
      <c r="A200" s="31" t="s">
        <v>116</v>
      </c>
      <c r="B200" s="61"/>
      <c r="C200" s="61"/>
      <c r="D200" s="61"/>
      <c r="E200" s="30">
        <v>-0.04</v>
      </c>
      <c r="F200" s="65">
        <v>0.04</v>
      </c>
      <c r="G200" s="65">
        <v>-0.06</v>
      </c>
      <c r="H200" s="65">
        <v>7.0000000000000007E-2</v>
      </c>
      <c r="I200" s="30">
        <v>-0.16</v>
      </c>
    </row>
    <row r="201" spans="1:9" x14ac:dyDescent="0.35">
      <c r="A201" s="31" t="s">
        <v>122</v>
      </c>
      <c r="B201" s="61"/>
      <c r="C201" s="61"/>
      <c r="D201" s="61"/>
      <c r="E201" s="30" t="s">
        <v>144</v>
      </c>
      <c r="F201" s="65" t="s">
        <v>144</v>
      </c>
      <c r="G201" s="65" t="s">
        <v>144</v>
      </c>
      <c r="H201" s="65" t="s">
        <v>144</v>
      </c>
      <c r="I201" s="30">
        <v>0.42</v>
      </c>
    </row>
    <row r="202" spans="1:9" x14ac:dyDescent="0.35">
      <c r="A202" s="29" t="s">
        <v>109</v>
      </c>
      <c r="B202" s="61"/>
      <c r="C202" s="61"/>
      <c r="D202" s="61"/>
      <c r="E202" s="30" t="s">
        <v>144</v>
      </c>
      <c r="F202" s="65" t="s">
        <v>144</v>
      </c>
      <c r="G202" s="65" t="s">
        <v>144</v>
      </c>
      <c r="H202" s="65" t="s">
        <v>144</v>
      </c>
      <c r="I202" s="30">
        <v>0</v>
      </c>
    </row>
    <row r="203" spans="1:9" ht="15" thickBot="1" x14ac:dyDescent="0.4">
      <c r="A203" s="32" t="s">
        <v>106</v>
      </c>
      <c r="B203" s="63"/>
      <c r="C203" s="63"/>
      <c r="D203" s="63"/>
      <c r="E203" s="36">
        <v>0.05</v>
      </c>
      <c r="F203" s="67">
        <v>0.11</v>
      </c>
      <c r="G203" s="67">
        <v>-0.02</v>
      </c>
      <c r="H203" s="67">
        <v>0.17</v>
      </c>
      <c r="I203" s="36">
        <v>0.06</v>
      </c>
    </row>
    <row r="204"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4"/>
  <sheetViews>
    <sheetView topLeftCell="A18" workbookViewId="0">
      <selection activeCell="G22" sqref="G22"/>
    </sheetView>
  </sheetViews>
  <sheetFormatPr defaultRowHeight="14.5" x14ac:dyDescent="0.35"/>
  <cols>
    <col min="1" max="1" width="48.81640625" customWidth="1"/>
    <col min="2" max="4" width="11.81640625" style="56" hidden="1" customWidth="1"/>
    <col min="5" max="14" width="11.81640625" customWidth="1"/>
  </cols>
  <sheetData>
    <row r="1" spans="1:14" ht="60" customHeight="1" x14ac:dyDescent="0.35">
      <c r="A1" s="15" t="s">
        <v>117</v>
      </c>
      <c r="B1" s="49">
        <f t="shared" ref="B1:G1" si="0">+C1-1</f>
        <v>2015</v>
      </c>
      <c r="C1" s="49">
        <f t="shared" si="0"/>
        <v>2016</v>
      </c>
      <c r="D1" s="49">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5">
      <c r="A2" s="40" t="s">
        <v>129</v>
      </c>
      <c r="B2" s="68"/>
      <c r="C2" s="68"/>
      <c r="D2" s="68"/>
      <c r="E2" s="40"/>
      <c r="F2" s="40"/>
      <c r="G2" s="40"/>
      <c r="H2" s="40"/>
      <c r="I2" s="40"/>
      <c r="J2" s="39"/>
      <c r="K2" s="39"/>
      <c r="L2" s="39"/>
      <c r="M2" s="39"/>
      <c r="N2" s="39"/>
    </row>
    <row r="3" spans="1:14" x14ac:dyDescent="0.35">
      <c r="A3" s="41" t="s">
        <v>140</v>
      </c>
      <c r="E3" s="74">
        <f>E18+E45+E72+E99</f>
        <v>34397</v>
      </c>
      <c r="F3" s="74">
        <f t="shared" ref="F3:I3" si="2">F18+F45+F72+F99</f>
        <v>37176</v>
      </c>
      <c r="G3" s="74">
        <f t="shared" si="2"/>
        <v>35538</v>
      </c>
      <c r="H3" s="74">
        <f t="shared" si="2"/>
        <v>42268</v>
      </c>
      <c r="I3" s="74">
        <f t="shared" si="2"/>
        <v>44334</v>
      </c>
    </row>
    <row r="4" spans="1:14" x14ac:dyDescent="0.35">
      <c r="A4" s="42" t="s">
        <v>130</v>
      </c>
      <c r="F4" s="72">
        <f>F3/E3-1</f>
        <v>8.0791929528738038E-2</v>
      </c>
      <c r="G4" s="72">
        <f t="shared" ref="G4:H4" si="3">G3/F3-1</f>
        <v>-4.4060684312459686E-2</v>
      </c>
      <c r="H4" s="72">
        <f t="shared" si="3"/>
        <v>0.18937475378468127</v>
      </c>
      <c r="I4" s="72">
        <f>I3/H3-1</f>
        <v>4.8878584271789594E-2</v>
      </c>
    </row>
    <row r="5" spans="1:14" x14ac:dyDescent="0.35">
      <c r="A5" s="41" t="s">
        <v>131</v>
      </c>
      <c r="E5">
        <f>E8+E11</f>
        <v>8570</v>
      </c>
      <c r="F5">
        <f t="shared" ref="F5:I5" si="4">F8+F11</f>
        <v>9982</v>
      </c>
      <c r="G5">
        <f t="shared" si="4"/>
        <v>8484</v>
      </c>
      <c r="H5">
        <f t="shared" si="4"/>
        <v>12652</v>
      </c>
      <c r="I5">
        <f t="shared" si="4"/>
        <v>13009</v>
      </c>
    </row>
    <row r="6" spans="1:14" x14ac:dyDescent="0.35">
      <c r="A6" s="42" t="s">
        <v>130</v>
      </c>
      <c r="F6" s="72">
        <f>F5/E5-1</f>
        <v>0.1647607934655777</v>
      </c>
      <c r="G6" s="72">
        <f t="shared" ref="G6:I6" si="5">G5/F5-1</f>
        <v>-0.15007012622720894</v>
      </c>
      <c r="H6" s="72">
        <f t="shared" si="5"/>
        <v>0.49127769919849129</v>
      </c>
      <c r="I6" s="72">
        <f t="shared" si="5"/>
        <v>2.8216882706291413E-2</v>
      </c>
    </row>
    <row r="7" spans="1:14" x14ac:dyDescent="0.35">
      <c r="A7" s="42" t="s">
        <v>132</v>
      </c>
      <c r="E7" s="73">
        <f>E5/E3</f>
        <v>0.24914963514259963</v>
      </c>
      <c r="F7" s="73">
        <f t="shared" ref="F7:I7" si="6">F5/F3</f>
        <v>0.26850656337421991</v>
      </c>
      <c r="G7" s="73">
        <f t="shared" si="6"/>
        <v>0.23873037312172884</v>
      </c>
      <c r="H7" s="73">
        <f t="shared" si="6"/>
        <v>0.29932809690546042</v>
      </c>
      <c r="I7" s="73">
        <f t="shared" si="6"/>
        <v>0.29343167771913203</v>
      </c>
    </row>
    <row r="8" spans="1:14" x14ac:dyDescent="0.35">
      <c r="A8" s="41" t="s">
        <v>133</v>
      </c>
      <c r="E8" s="74">
        <f>E35+E62+E89+E116</f>
        <v>387</v>
      </c>
      <c r="F8" s="74">
        <f t="shared" ref="F8:I8" si="7">F35+F62+F89+F116</f>
        <v>363</v>
      </c>
      <c r="G8" s="74">
        <f t="shared" si="7"/>
        <v>370</v>
      </c>
      <c r="H8" s="74">
        <f t="shared" si="7"/>
        <v>355</v>
      </c>
      <c r="I8" s="74">
        <f t="shared" si="7"/>
        <v>341</v>
      </c>
    </row>
    <row r="9" spans="1:14" x14ac:dyDescent="0.35">
      <c r="A9" s="42" t="s">
        <v>130</v>
      </c>
      <c r="F9" s="72">
        <f>F8/E8-1</f>
        <v>-6.2015503875968991E-2</v>
      </c>
      <c r="G9" s="72">
        <f t="shared" ref="G9" si="8">G8/F8-1</f>
        <v>1.9283746556473913E-2</v>
      </c>
      <c r="H9" s="72">
        <f t="shared" ref="H9" si="9">H8/G8-1</f>
        <v>-4.0540540540540571E-2</v>
      </c>
      <c r="I9" s="72">
        <f t="shared" ref="I9" si="10">I8/H8-1</f>
        <v>-3.9436619718309807E-2</v>
      </c>
    </row>
    <row r="10" spans="1:14" x14ac:dyDescent="0.35">
      <c r="A10" s="42" t="s">
        <v>134</v>
      </c>
      <c r="E10" s="72">
        <f>E8/E3</f>
        <v>1.1250981190220078E-2</v>
      </c>
      <c r="F10" s="72">
        <f t="shared" ref="F10:I10" si="11">F8/F3</f>
        <v>9.7643641058747579E-3</v>
      </c>
      <c r="G10" s="72">
        <f t="shared" si="11"/>
        <v>1.0411390624120659E-2</v>
      </c>
      <c r="H10" s="72">
        <f t="shared" si="11"/>
        <v>8.3987886817450553E-3</v>
      </c>
      <c r="I10" s="72">
        <f t="shared" si="11"/>
        <v>7.6916136599449632E-3</v>
      </c>
    </row>
    <row r="11" spans="1:14" x14ac:dyDescent="0.35">
      <c r="A11" s="41" t="s">
        <v>135</v>
      </c>
      <c r="E11" s="74">
        <f>E38+E65+E92+E119</f>
        <v>8183</v>
      </c>
      <c r="F11" s="74">
        <f t="shared" ref="F11:I11" si="12">F38+F65+F92+F119</f>
        <v>9619</v>
      </c>
      <c r="G11" s="74">
        <f t="shared" si="12"/>
        <v>8114</v>
      </c>
      <c r="H11" s="74">
        <f t="shared" si="12"/>
        <v>12297</v>
      </c>
      <c r="I11" s="74">
        <f t="shared" si="12"/>
        <v>12668</v>
      </c>
    </row>
    <row r="12" spans="1:14" x14ac:dyDescent="0.35">
      <c r="A12" s="42" t="s">
        <v>130</v>
      </c>
      <c r="E12" s="72"/>
      <c r="F12" s="72">
        <f>F11/E11-1</f>
        <v>0.17548576316754239</v>
      </c>
      <c r="G12" s="72">
        <f t="shared" ref="G12:H12" si="13">G11/F11-1</f>
        <v>-0.15646117059985443</v>
      </c>
      <c r="H12" s="72">
        <f t="shared" si="13"/>
        <v>0.51552871579985204</v>
      </c>
      <c r="I12" s="72">
        <f>I11/H11-1</f>
        <v>3.0169960152882869E-2</v>
      </c>
    </row>
    <row r="13" spans="1:14" x14ac:dyDescent="0.35">
      <c r="A13" s="42" t="s">
        <v>132</v>
      </c>
      <c r="E13" s="72">
        <f>E11/E3</f>
        <v>0.23789865395237958</v>
      </c>
      <c r="F13" s="72">
        <f>F11/F3</f>
        <v>0.25874219926834519</v>
      </c>
      <c r="G13" s="72">
        <f t="shared" ref="G13:I13" si="14">G11/G3</f>
        <v>0.22831898249760818</v>
      </c>
      <c r="H13" s="72">
        <f t="shared" si="14"/>
        <v>0.29092930822371532</v>
      </c>
      <c r="I13" s="72">
        <f t="shared" si="14"/>
        <v>0.28574006405918706</v>
      </c>
    </row>
    <row r="14" spans="1:14" x14ac:dyDescent="0.35">
      <c r="A14" s="41" t="s">
        <v>136</v>
      </c>
      <c r="E14" s="74">
        <f>E41+E68+E95+E122</f>
        <v>561</v>
      </c>
      <c r="F14" s="74">
        <f t="shared" ref="F14:I14" si="15">F41+F68+F95+F122</f>
        <v>446</v>
      </c>
      <c r="G14" s="74">
        <f t="shared" si="15"/>
        <v>318</v>
      </c>
      <c r="H14" s="74">
        <f t="shared" si="15"/>
        <v>399</v>
      </c>
      <c r="I14" s="74">
        <f t="shared" si="15"/>
        <v>477</v>
      </c>
    </row>
    <row r="15" spans="1:14" x14ac:dyDescent="0.35">
      <c r="A15" s="42" t="s">
        <v>130</v>
      </c>
      <c r="E15" s="72"/>
      <c r="F15" s="72">
        <f>F14/E14-1</f>
        <v>-0.20499108734402849</v>
      </c>
      <c r="G15" s="72">
        <f t="shared" ref="G15:I15" si="16">G14/F14-1</f>
        <v>-0.28699551569506732</v>
      </c>
      <c r="H15" s="72">
        <f t="shared" si="16"/>
        <v>0.25471698113207553</v>
      </c>
      <c r="I15" s="72">
        <f t="shared" si="16"/>
        <v>0.19548872180451138</v>
      </c>
    </row>
    <row r="16" spans="1:14" x14ac:dyDescent="0.35">
      <c r="A16" s="42" t="s">
        <v>134</v>
      </c>
      <c r="E16" s="72">
        <f>E14/E3</f>
        <v>1.6309561880396548E-2</v>
      </c>
      <c r="F16" s="72">
        <f t="shared" ref="F16:I16" si="17">F14/F3</f>
        <v>1.1996987303636755E-2</v>
      </c>
      <c r="G16" s="72">
        <f t="shared" si="17"/>
        <v>8.9481681580280258E-3</v>
      </c>
      <c r="H16" s="72">
        <f t="shared" si="17"/>
        <v>9.4397653070881042E-3</v>
      </c>
      <c r="I16" s="72">
        <f t="shared" si="17"/>
        <v>1.075923670320747E-2</v>
      </c>
    </row>
    <row r="17" spans="1:14" x14ac:dyDescent="0.35">
      <c r="A17" s="43" t="str">
        <f>+Historicals!A107</f>
        <v>North America</v>
      </c>
      <c r="B17" s="69"/>
      <c r="C17" s="69"/>
      <c r="D17" s="69"/>
      <c r="E17" s="43"/>
      <c r="F17" s="43"/>
      <c r="G17" s="43"/>
      <c r="H17" s="43"/>
      <c r="I17" s="43"/>
      <c r="J17" s="39"/>
      <c r="K17" s="39"/>
      <c r="L17" s="39"/>
      <c r="M17" s="39"/>
      <c r="N17" s="39"/>
    </row>
    <row r="18" spans="1:14" x14ac:dyDescent="0.35">
      <c r="A18" s="9" t="s">
        <v>137</v>
      </c>
      <c r="B18" s="52">
        <f>+Historicals!B107</f>
        <v>0</v>
      </c>
      <c r="C18" s="52">
        <f>+Historicals!C107</f>
        <v>0</v>
      </c>
      <c r="D18" s="52">
        <f>+Historicals!D107</f>
        <v>0</v>
      </c>
      <c r="E18" s="9">
        <f>E20+E24+E28</f>
        <v>14855</v>
      </c>
      <c r="F18" s="9">
        <f t="shared" ref="F18:I18" si="18">F20+F24+F28</f>
        <v>15902</v>
      </c>
      <c r="G18" s="9">
        <f t="shared" si="18"/>
        <v>14484</v>
      </c>
      <c r="H18" s="9">
        <f t="shared" si="18"/>
        <v>17179</v>
      </c>
      <c r="I18" s="9">
        <f t="shared" si="18"/>
        <v>18353</v>
      </c>
      <c r="J18" t="s">
        <v>145</v>
      </c>
    </row>
    <row r="19" spans="1:14" x14ac:dyDescent="0.35">
      <c r="A19" s="44" t="s">
        <v>130</v>
      </c>
      <c r="B19" s="70" t="str">
        <f t="shared" ref="B19:H19" si="19">+IFERROR(B18/A18-1,"nm")</f>
        <v>nm</v>
      </c>
      <c r="C19" s="70" t="str">
        <f t="shared" si="19"/>
        <v>nm</v>
      </c>
      <c r="D19" s="70" t="str">
        <f t="shared" si="19"/>
        <v>nm</v>
      </c>
      <c r="E19" s="47" t="str">
        <f t="shared" si="19"/>
        <v>nm</v>
      </c>
      <c r="F19" s="47">
        <f t="shared" si="19"/>
        <v>7.0481319421070276E-2</v>
      </c>
      <c r="G19" s="47">
        <f t="shared" si="19"/>
        <v>-8.9171173437303519E-2</v>
      </c>
      <c r="H19" s="47">
        <f t="shared" si="19"/>
        <v>0.18606738470035911</v>
      </c>
      <c r="I19" s="47">
        <f>+IFERROR(I18/H18-1,"nm")</f>
        <v>6.8339251411607238E-2</v>
      </c>
    </row>
    <row r="20" spans="1:14" x14ac:dyDescent="0.35">
      <c r="A20" s="45" t="s">
        <v>114</v>
      </c>
      <c r="B20" s="50">
        <f>+Historicals!B108</f>
        <v>0</v>
      </c>
      <c r="C20" s="50">
        <f>+Historicals!C108</f>
        <v>0</v>
      </c>
      <c r="D20" s="50">
        <f>+Historicals!D108</f>
        <v>0</v>
      </c>
      <c r="E20" s="3">
        <f>+Historicals!E108</f>
        <v>9322</v>
      </c>
      <c r="F20" s="3">
        <f>+Historicals!F108</f>
        <v>10045</v>
      </c>
      <c r="G20" s="3">
        <f>+Historicals!G108</f>
        <v>9329</v>
      </c>
      <c r="H20" s="3">
        <f>+Historicals!H108</f>
        <v>11644</v>
      </c>
      <c r="I20" s="3">
        <f>+Historicals!I108</f>
        <v>12228</v>
      </c>
    </row>
    <row r="21" spans="1:14" x14ac:dyDescent="0.35">
      <c r="A21" s="44" t="s">
        <v>130</v>
      </c>
      <c r="B21" s="70" t="str">
        <f t="shared" ref="B21" si="20">+IFERROR(B20/A20-1,"nm")</f>
        <v>nm</v>
      </c>
      <c r="C21" s="70" t="str">
        <f t="shared" ref="C21" si="21">+IFERROR(C20/B20-1,"nm")</f>
        <v>nm</v>
      </c>
      <c r="D21" s="70" t="str">
        <f t="shared" ref="D21" si="22">+IFERROR(D20/C20-1,"nm")</f>
        <v>nm</v>
      </c>
      <c r="E21" s="47" t="str">
        <f t="shared" ref="E21" si="23">+IFERROR(E20/D20-1,"nm")</f>
        <v>nm</v>
      </c>
      <c r="F21" s="47">
        <f t="shared" ref="F21" si="24">+IFERROR(F20/E20-1,"nm")</f>
        <v>7.755846384895948E-2</v>
      </c>
      <c r="G21" s="47">
        <f t="shared" ref="G21" si="25">+IFERROR(G20/F20-1,"nm")</f>
        <v>-7.1279243404678949E-2</v>
      </c>
      <c r="H21" s="47">
        <f t="shared" ref="H21" si="26">+IFERROR(H20/G20-1,"nm")</f>
        <v>0.24815092721620746</v>
      </c>
      <c r="I21" s="47">
        <f>+IFERROR(I20/H20-1,"nm")</f>
        <v>5.0154586052902683E-2</v>
      </c>
    </row>
    <row r="22" spans="1:14" x14ac:dyDescent="0.35">
      <c r="A22" s="44" t="s">
        <v>138</v>
      </c>
      <c r="B22" s="70">
        <f>+Historicals!B180</f>
        <v>0</v>
      </c>
      <c r="C22" s="70">
        <f>+Historicals!C180</f>
        <v>0</v>
      </c>
      <c r="D22" s="70">
        <f>+Historicals!D180</f>
        <v>0</v>
      </c>
      <c r="E22" s="47">
        <f>+Historicals!E180</f>
        <v>-0.04</v>
      </c>
      <c r="F22" s="47">
        <f>+Historicals!F180</f>
        <v>0.08</v>
      </c>
      <c r="G22" s="47">
        <f>+Historicals!G180</f>
        <v>-7.0000000000000007E-2</v>
      </c>
      <c r="H22" s="47">
        <f>+Historicals!H180</f>
        <v>0.25</v>
      </c>
      <c r="I22" s="47">
        <f>+Historicals!I180</f>
        <v>0.05</v>
      </c>
    </row>
    <row r="23" spans="1:14" x14ac:dyDescent="0.35">
      <c r="A23" s="44" t="s">
        <v>139</v>
      </c>
      <c r="B23" s="70" t="str">
        <f t="shared" ref="B23:H23" si="27">+IFERROR(B21-B22,"nm")</f>
        <v>nm</v>
      </c>
      <c r="C23" s="70" t="str">
        <f t="shared" si="27"/>
        <v>nm</v>
      </c>
      <c r="D23" s="70" t="str">
        <f t="shared" si="27"/>
        <v>nm</v>
      </c>
      <c r="E23" s="47" t="str">
        <f t="shared" si="27"/>
        <v>nm</v>
      </c>
      <c r="F23" s="47">
        <f t="shared" si="27"/>
        <v>-2.4415361510405215E-3</v>
      </c>
      <c r="G23" s="47">
        <f t="shared" si="27"/>
        <v>-1.2792434046789425E-3</v>
      </c>
      <c r="H23" s="47">
        <f t="shared" si="27"/>
        <v>-1.849072783792538E-3</v>
      </c>
      <c r="I23" s="47">
        <f>+IFERROR(I21-I22,"nm")</f>
        <v>1.5458605290268046E-4</v>
      </c>
    </row>
    <row r="24" spans="1:14" x14ac:dyDescent="0.35">
      <c r="A24" s="45" t="s">
        <v>115</v>
      </c>
      <c r="B24" s="50">
        <f>+Historicals!B109</f>
        <v>0</v>
      </c>
      <c r="C24" s="50">
        <f>+Historicals!C109</f>
        <v>0</v>
      </c>
      <c r="D24" s="50">
        <f>+Historicals!D109</f>
        <v>0</v>
      </c>
      <c r="E24" s="3">
        <f>+Historicals!E109</f>
        <v>4938</v>
      </c>
      <c r="F24" s="3">
        <f>+Historicals!F109</f>
        <v>5260</v>
      </c>
      <c r="G24" s="3">
        <f>+Historicals!G109</f>
        <v>4639</v>
      </c>
      <c r="H24" s="3">
        <f>+Historicals!H109</f>
        <v>5028</v>
      </c>
      <c r="I24" s="3">
        <f>+Historicals!I109</f>
        <v>5492</v>
      </c>
    </row>
    <row r="25" spans="1:14" x14ac:dyDescent="0.35">
      <c r="A25" s="44" t="s">
        <v>130</v>
      </c>
      <c r="B25" s="70" t="str">
        <f t="shared" ref="B25" si="28">+IFERROR(B24/A24-1,"nm")</f>
        <v>nm</v>
      </c>
      <c r="C25" s="70" t="str">
        <f t="shared" ref="C25" si="29">+IFERROR(C24/B24-1,"nm")</f>
        <v>nm</v>
      </c>
      <c r="D25" s="70" t="str">
        <f t="shared" ref="D25" si="30">+IFERROR(D24/C24-1,"nm")</f>
        <v>nm</v>
      </c>
      <c r="E25" s="47" t="str">
        <f t="shared" ref="E25" si="31">+IFERROR(E24/D24-1,"nm")</f>
        <v>nm</v>
      </c>
      <c r="F25" s="47">
        <f t="shared" ref="F25" si="32">+IFERROR(F24/E24-1,"nm")</f>
        <v>6.5208586472256025E-2</v>
      </c>
      <c r="G25" s="47">
        <f t="shared" ref="G25" si="33">+IFERROR(G24/F24-1,"nm")</f>
        <v>-0.11806083650190113</v>
      </c>
      <c r="H25" s="47">
        <f t="shared" ref="H25" si="34">+IFERROR(H24/G24-1,"nm")</f>
        <v>8.3854278939426541E-2</v>
      </c>
      <c r="I25" s="47">
        <f>+IFERROR(I24/H24-1,"nm")</f>
        <v>9.2283214001591007E-2</v>
      </c>
    </row>
    <row r="26" spans="1:14" x14ac:dyDescent="0.35">
      <c r="A26" s="44" t="s">
        <v>138</v>
      </c>
      <c r="B26" s="70">
        <f>+Historicals!B184</f>
        <v>0</v>
      </c>
      <c r="C26" s="70">
        <f>+Historicals!C184</f>
        <v>0</v>
      </c>
      <c r="D26" s="70">
        <f>+Historicals!D184</f>
        <v>0</v>
      </c>
      <c r="E26" s="47">
        <f>+Historicals!E184</f>
        <v>0.06</v>
      </c>
      <c r="F26" s="47">
        <f>+Historicals!F184</f>
        <v>0.12</v>
      </c>
      <c r="G26" s="47">
        <f>+Historicals!G184</f>
        <v>-0.03</v>
      </c>
      <c r="H26" s="47">
        <f>+Historicals!H184</f>
        <v>0.13</v>
      </c>
      <c r="I26" s="47">
        <f>+Historicals!I184</f>
        <v>0.09</v>
      </c>
    </row>
    <row r="27" spans="1:14" x14ac:dyDescent="0.35">
      <c r="A27" s="44" t="s">
        <v>139</v>
      </c>
      <c r="B27" s="70" t="str">
        <f t="shared" ref="B27" si="35">+IFERROR(B25-B26,"nm")</f>
        <v>nm</v>
      </c>
      <c r="C27" s="70" t="str">
        <f t="shared" ref="C27" si="36">+IFERROR(C25-C26,"nm")</f>
        <v>nm</v>
      </c>
      <c r="D27" s="70" t="str">
        <f t="shared" ref="D27" si="37">+IFERROR(D25-D26,"nm")</f>
        <v>nm</v>
      </c>
      <c r="E27" s="47" t="str">
        <f t="shared" ref="E27" si="38">+IFERROR(E25-E26,"nm")</f>
        <v>nm</v>
      </c>
      <c r="F27" s="47">
        <f t="shared" ref="F27" si="39">+IFERROR(F25-F26,"nm")</f>
        <v>-5.4791413527743971E-2</v>
      </c>
      <c r="G27" s="47">
        <f t="shared" ref="G27" si="40">+IFERROR(G25-G26,"nm")</f>
        <v>-8.8060836501901135E-2</v>
      </c>
      <c r="H27" s="47">
        <f t="shared" ref="H27" si="41">+IFERROR(H25-H26,"nm")</f>
        <v>-4.6145721060573464E-2</v>
      </c>
      <c r="I27" s="47">
        <f>+IFERROR(I25-I26,"nm")</f>
        <v>2.2832140015910107E-3</v>
      </c>
    </row>
    <row r="28" spans="1:14" x14ac:dyDescent="0.35">
      <c r="A28" s="45" t="s">
        <v>116</v>
      </c>
      <c r="B28" s="50">
        <f>+Historicals!B110</f>
        <v>0</v>
      </c>
      <c r="C28" s="50">
        <f>+Historicals!C110</f>
        <v>0</v>
      </c>
      <c r="D28" s="50">
        <f>+Historicals!D110</f>
        <v>0</v>
      </c>
      <c r="E28" s="3">
        <f>+Historicals!E110</f>
        <v>595</v>
      </c>
      <c r="F28" s="3">
        <f>+Historicals!F110</f>
        <v>597</v>
      </c>
      <c r="G28" s="3">
        <f>+Historicals!G110</f>
        <v>516</v>
      </c>
      <c r="H28" s="3">
        <f>+Historicals!H110</f>
        <v>507</v>
      </c>
      <c r="I28" s="3">
        <f>+Historicals!I110</f>
        <v>633</v>
      </c>
    </row>
    <row r="29" spans="1:14" x14ac:dyDescent="0.35">
      <c r="A29" s="44" t="s">
        <v>130</v>
      </c>
      <c r="B29" s="70" t="str">
        <f t="shared" ref="B29" si="42">+IFERROR(B28/A28-1,"nm")</f>
        <v>nm</v>
      </c>
      <c r="C29" s="70" t="str">
        <f t="shared" ref="C29" si="43">+IFERROR(C28/B28-1,"nm")</f>
        <v>nm</v>
      </c>
      <c r="D29" s="70" t="str">
        <f t="shared" ref="D29" si="44">+IFERROR(D28/C28-1,"nm")</f>
        <v>nm</v>
      </c>
      <c r="E29" s="47" t="str">
        <f t="shared" ref="E29" si="45">+IFERROR(E28/D28-1,"nm")</f>
        <v>nm</v>
      </c>
      <c r="F29" s="47">
        <f t="shared" ref="F29" si="46">+IFERROR(F28/E28-1,"nm")</f>
        <v>3.3613445378151141E-3</v>
      </c>
      <c r="G29" s="47">
        <f t="shared" ref="G29" si="47">+IFERROR(G28/F28-1,"nm")</f>
        <v>-0.13567839195979903</v>
      </c>
      <c r="H29" s="47">
        <f t="shared" ref="H29" si="48">+IFERROR(H28/G28-1,"nm")</f>
        <v>-1.744186046511631E-2</v>
      </c>
      <c r="I29" s="47">
        <f>+IFERROR(I28/H28-1,"nm")</f>
        <v>0.24852071005917153</v>
      </c>
    </row>
    <row r="30" spans="1:14" x14ac:dyDescent="0.35">
      <c r="A30" s="44" t="s">
        <v>138</v>
      </c>
      <c r="B30" s="70">
        <f>+Historicals!B182</f>
        <v>0</v>
      </c>
      <c r="C30" s="70">
        <f>+Historicals!C182</f>
        <v>0</v>
      </c>
      <c r="D30" s="70">
        <f>+Historicals!D182</f>
        <v>0</v>
      </c>
      <c r="E30" s="47">
        <f>+Historicals!E182</f>
        <v>-0.08</v>
      </c>
      <c r="F30" s="47">
        <f>+Historicals!F182</f>
        <v>0</v>
      </c>
      <c r="G30" s="47">
        <f>+Historicals!G182</f>
        <v>-0.14000000000000001</v>
      </c>
      <c r="H30" s="47">
        <f>+Historicals!H182</f>
        <v>-0.02</v>
      </c>
      <c r="I30" s="47">
        <f>+Historicals!I182</f>
        <v>0.25</v>
      </c>
    </row>
    <row r="31" spans="1:14" x14ac:dyDescent="0.35">
      <c r="A31" s="44" t="s">
        <v>139</v>
      </c>
      <c r="B31" s="70" t="str">
        <f t="shared" ref="B31" si="49">+IFERROR(B29-B30,"nm")</f>
        <v>nm</v>
      </c>
      <c r="C31" s="70" t="str">
        <f t="shared" ref="C31" si="50">+IFERROR(C29-C30,"nm")</f>
        <v>nm</v>
      </c>
      <c r="D31" s="70" t="str">
        <f t="shared" ref="D31" si="51">+IFERROR(D29-D30,"nm")</f>
        <v>nm</v>
      </c>
      <c r="E31" s="47" t="str">
        <f t="shared" ref="E31" si="52">+IFERROR(E29-E30,"nm")</f>
        <v>nm</v>
      </c>
      <c r="F31" s="47">
        <f t="shared" ref="F31" si="53">+IFERROR(F29-F30,"nm")</f>
        <v>3.3613445378151141E-3</v>
      </c>
      <c r="G31" s="47">
        <f t="shared" ref="G31" si="54">+IFERROR(G29-G30,"nm")</f>
        <v>4.321608040200986E-3</v>
      </c>
      <c r="H31" s="47">
        <f t="shared" ref="H31" si="55">+IFERROR(H29-H30,"nm")</f>
        <v>2.5581395348836904E-3</v>
      </c>
      <c r="I31" s="47">
        <f>+IFERROR(I29-I30,"nm")</f>
        <v>-1.4792899408284654E-3</v>
      </c>
    </row>
    <row r="32" spans="1:14" x14ac:dyDescent="0.35">
      <c r="A32" s="9" t="s">
        <v>131</v>
      </c>
      <c r="B32" s="71">
        <f t="shared" ref="B32:H32" si="56">+B38+B35</f>
        <v>0</v>
      </c>
      <c r="C32" s="71">
        <f t="shared" si="56"/>
        <v>0</v>
      </c>
      <c r="D32" s="71">
        <f t="shared" si="56"/>
        <v>0</v>
      </c>
      <c r="E32" s="48">
        <f t="shared" si="56"/>
        <v>3760</v>
      </c>
      <c r="F32" s="48">
        <f t="shared" si="56"/>
        <v>4074</v>
      </c>
      <c r="G32" s="48">
        <f t="shared" si="56"/>
        <v>3047</v>
      </c>
      <c r="H32" s="48">
        <f t="shared" si="56"/>
        <v>5219</v>
      </c>
      <c r="I32" s="48">
        <f>+I38+I35</f>
        <v>5238</v>
      </c>
    </row>
    <row r="33" spans="1:14" x14ac:dyDescent="0.35">
      <c r="A33" s="46" t="s">
        <v>130</v>
      </c>
      <c r="B33" s="70" t="str">
        <f t="shared" ref="B33" si="57">+IFERROR(B32/A32-1,"nm")</f>
        <v>nm</v>
      </c>
      <c r="C33" s="70" t="str">
        <f t="shared" ref="C33" si="58">+IFERROR(C32/B32-1,"nm")</f>
        <v>nm</v>
      </c>
      <c r="D33" s="70" t="str">
        <f t="shared" ref="D33" si="59">+IFERROR(D32/C32-1,"nm")</f>
        <v>nm</v>
      </c>
      <c r="E33" s="47" t="str">
        <f t="shared" ref="E33" si="60">+IFERROR(E32/D32-1,"nm")</f>
        <v>nm</v>
      </c>
      <c r="F33" s="47">
        <f t="shared" ref="F33" si="61">+IFERROR(F32/E32-1,"nm")</f>
        <v>8.3510638297872308E-2</v>
      </c>
      <c r="G33" s="47">
        <f t="shared" ref="G33" si="62">+IFERROR(G32/F32-1,"nm")</f>
        <v>-0.25208640157093765</v>
      </c>
      <c r="H33" s="47">
        <f t="shared" ref="H33" si="63">+IFERROR(H32/G32-1,"nm")</f>
        <v>0.71283229405973092</v>
      </c>
      <c r="I33" s="47">
        <f>+IFERROR(I32/H32-1,"nm")</f>
        <v>3.6405441655489312E-3</v>
      </c>
    </row>
    <row r="34" spans="1:14" x14ac:dyDescent="0.35">
      <c r="A34" s="46" t="s">
        <v>132</v>
      </c>
      <c r="B34" s="70" t="str">
        <f t="shared" ref="B34:H34" si="64">+IFERROR(B32/B$18,"nm")</f>
        <v>nm</v>
      </c>
      <c r="C34" s="70" t="str">
        <f t="shared" si="64"/>
        <v>nm</v>
      </c>
      <c r="D34" s="70" t="str">
        <f t="shared" si="64"/>
        <v>nm</v>
      </c>
      <c r="E34" s="47">
        <f t="shared" si="64"/>
        <v>0.25311342982160889</v>
      </c>
      <c r="F34" s="47">
        <f t="shared" si="64"/>
        <v>0.25619418941013711</v>
      </c>
      <c r="G34" s="47">
        <f t="shared" si="64"/>
        <v>0.2103700635183651</v>
      </c>
      <c r="H34" s="47">
        <f t="shared" si="64"/>
        <v>0.30380115256999823</v>
      </c>
      <c r="I34" s="47">
        <f>+IFERROR(I32/I$18,"nm")</f>
        <v>0.28540293140086087</v>
      </c>
    </row>
    <row r="35" spans="1:14" x14ac:dyDescent="0.35">
      <c r="A35" s="9" t="s">
        <v>133</v>
      </c>
      <c r="B35" s="52">
        <f>+Historicals!B167</f>
        <v>0</v>
      </c>
      <c r="C35" s="52">
        <f>+Historicals!C167</f>
        <v>0</v>
      </c>
      <c r="D35" s="52">
        <f>+Historicals!D167</f>
        <v>0</v>
      </c>
      <c r="E35" s="9">
        <f>+Historicals!E167</f>
        <v>160</v>
      </c>
      <c r="F35" s="9">
        <f>+Historicals!F167</f>
        <v>149</v>
      </c>
      <c r="G35" s="9">
        <f>+Historicals!G167</f>
        <v>148</v>
      </c>
      <c r="H35" s="9">
        <f>+Historicals!H167</f>
        <v>130</v>
      </c>
      <c r="I35" s="9">
        <f>+Historicals!I167</f>
        <v>124</v>
      </c>
    </row>
    <row r="36" spans="1:14" x14ac:dyDescent="0.35">
      <c r="A36" s="46" t="s">
        <v>130</v>
      </c>
      <c r="B36" s="70" t="str">
        <f t="shared" ref="B36" si="65">+IFERROR(B35/A35-1,"nm")</f>
        <v>nm</v>
      </c>
      <c r="C36" s="70" t="str">
        <f t="shared" ref="C36" si="66">+IFERROR(C35/B35-1,"nm")</f>
        <v>nm</v>
      </c>
      <c r="D36" s="70" t="str">
        <f t="shared" ref="D36" si="67">+IFERROR(D35/C35-1,"nm")</f>
        <v>nm</v>
      </c>
      <c r="E36" s="47" t="str">
        <f t="shared" ref="E36" si="68">+IFERROR(E35/D35-1,"nm")</f>
        <v>nm</v>
      </c>
      <c r="F36" s="47">
        <f t="shared" ref="F36" si="69">+IFERROR(F35/E35-1,"nm")</f>
        <v>-6.8749999999999978E-2</v>
      </c>
      <c r="G36" s="47">
        <f t="shared" ref="G36" si="70">+IFERROR(G35/F35-1,"nm")</f>
        <v>-6.7114093959731447E-3</v>
      </c>
      <c r="H36" s="47">
        <f t="shared" ref="H36" si="71">+IFERROR(H35/G35-1,"nm")</f>
        <v>-0.1216216216216216</v>
      </c>
      <c r="I36" s="47">
        <f>+IFERROR(I35/H35-1,"nm")</f>
        <v>-4.6153846153846101E-2</v>
      </c>
    </row>
    <row r="37" spans="1:14" x14ac:dyDescent="0.35">
      <c r="A37" s="46" t="s">
        <v>134</v>
      </c>
      <c r="B37" s="70" t="str">
        <f t="shared" ref="B37:H37" si="72">+IFERROR(B35/B$18,"nm")</f>
        <v>nm</v>
      </c>
      <c r="C37" s="70" t="str">
        <f t="shared" si="72"/>
        <v>nm</v>
      </c>
      <c r="D37" s="70" t="str">
        <f t="shared" si="72"/>
        <v>nm</v>
      </c>
      <c r="E37" s="47">
        <f t="shared" si="72"/>
        <v>1.0770784247728038E-2</v>
      </c>
      <c r="F37" s="47">
        <f t="shared" si="72"/>
        <v>9.3698905798012821E-3</v>
      </c>
      <c r="G37" s="47">
        <f t="shared" si="72"/>
        <v>1.0218171775752554E-2</v>
      </c>
      <c r="H37" s="47">
        <f t="shared" si="72"/>
        <v>7.5673787764130628E-3</v>
      </c>
      <c r="I37" s="47">
        <f>+IFERROR(I35/I$18,"nm")</f>
        <v>6.7563886013185855E-3</v>
      </c>
    </row>
    <row r="38" spans="1:14" x14ac:dyDescent="0.35">
      <c r="A38" s="9" t="s">
        <v>135</v>
      </c>
      <c r="B38" s="52">
        <f>+Historicals!B134</f>
        <v>0</v>
      </c>
      <c r="C38" s="52">
        <f>+Historicals!C134</f>
        <v>0</v>
      </c>
      <c r="D38" s="52">
        <f>+Historicals!D134</f>
        <v>0</v>
      </c>
      <c r="E38" s="9">
        <f>+Historicals!E134</f>
        <v>3600</v>
      </c>
      <c r="F38" s="9">
        <f>+Historicals!F134</f>
        <v>3925</v>
      </c>
      <c r="G38" s="9">
        <f>+Historicals!G134</f>
        <v>2899</v>
      </c>
      <c r="H38" s="9">
        <f>+Historicals!H134</f>
        <v>5089</v>
      </c>
      <c r="I38" s="9">
        <f>+Historicals!I134</f>
        <v>5114</v>
      </c>
    </row>
    <row r="39" spans="1:14" x14ac:dyDescent="0.35">
      <c r="A39" s="46" t="s">
        <v>130</v>
      </c>
      <c r="B39" s="70" t="str">
        <f t="shared" ref="B39" si="73">+IFERROR(B38/A38-1,"nm")</f>
        <v>nm</v>
      </c>
      <c r="C39" s="70" t="str">
        <f t="shared" ref="C39" si="74">+IFERROR(C38/B38-1,"nm")</f>
        <v>nm</v>
      </c>
      <c r="D39" s="70" t="str">
        <f t="shared" ref="D39" si="75">+IFERROR(D38/C38-1,"nm")</f>
        <v>nm</v>
      </c>
      <c r="E39" s="47" t="str">
        <f t="shared" ref="E39" si="76">+IFERROR(E38/D38-1,"nm")</f>
        <v>nm</v>
      </c>
      <c r="F39" s="47">
        <f t="shared" ref="F39" si="77">+IFERROR(F38/E38-1,"nm")</f>
        <v>9.0277777777777679E-2</v>
      </c>
      <c r="G39" s="47">
        <f t="shared" ref="G39" si="78">+IFERROR(G38/F38-1,"nm")</f>
        <v>-0.26140127388535028</v>
      </c>
      <c r="H39" s="47">
        <f t="shared" ref="H39" si="79">+IFERROR(H38/G38-1,"nm")</f>
        <v>0.75543290789927564</v>
      </c>
      <c r="I39" s="47">
        <f>+IFERROR(I38/H38-1,"nm")</f>
        <v>4.9125564943997002E-3</v>
      </c>
    </row>
    <row r="40" spans="1:14" x14ac:dyDescent="0.35">
      <c r="A40" s="46" t="s">
        <v>132</v>
      </c>
      <c r="B40" s="70" t="str">
        <f t="shared" ref="B40:H40" si="80">+IFERROR(B38/B$18,"nm")</f>
        <v>nm</v>
      </c>
      <c r="C40" s="70" t="str">
        <f t="shared" si="80"/>
        <v>nm</v>
      </c>
      <c r="D40" s="70" t="str">
        <f t="shared" si="80"/>
        <v>nm</v>
      </c>
      <c r="E40" s="47">
        <f t="shared" si="80"/>
        <v>0.24234264557388085</v>
      </c>
      <c r="F40" s="47">
        <f t="shared" si="80"/>
        <v>0.2468242988303358</v>
      </c>
      <c r="G40" s="47">
        <f t="shared" si="80"/>
        <v>0.20015189174261253</v>
      </c>
      <c r="H40" s="47">
        <f t="shared" si="80"/>
        <v>0.29623377379358518</v>
      </c>
      <c r="I40" s="47">
        <f>+IFERROR(I38/I$18,"nm")</f>
        <v>0.27864654279954232</v>
      </c>
    </row>
    <row r="41" spans="1:14" x14ac:dyDescent="0.35">
      <c r="A41" s="9" t="s">
        <v>136</v>
      </c>
      <c r="B41" s="52">
        <f>+Historicals!B156</f>
        <v>0</v>
      </c>
      <c r="C41" s="52">
        <f>+Historicals!C156</f>
        <v>0</v>
      </c>
      <c r="D41" s="52">
        <f>+Historicals!D156</f>
        <v>0</v>
      </c>
      <c r="E41" s="9">
        <f>+Historicals!E156</f>
        <v>196</v>
      </c>
      <c r="F41" s="9">
        <f>+Historicals!F156</f>
        <v>117</v>
      </c>
      <c r="G41" s="9">
        <f>+Historicals!G156</f>
        <v>110</v>
      </c>
      <c r="H41" s="9">
        <f>+Historicals!H156</f>
        <v>98</v>
      </c>
      <c r="I41" s="9">
        <f>+Historicals!I156</f>
        <v>146</v>
      </c>
    </row>
    <row r="42" spans="1:14" x14ac:dyDescent="0.35">
      <c r="A42" s="46" t="s">
        <v>130</v>
      </c>
      <c r="B42" s="70" t="str">
        <f t="shared" ref="B42" si="81">+IFERROR(B41/A41-1,"nm")</f>
        <v>nm</v>
      </c>
      <c r="C42" s="70" t="str">
        <f t="shared" ref="C42" si="82">+IFERROR(C41/B41-1,"nm")</f>
        <v>nm</v>
      </c>
      <c r="D42" s="70" t="str">
        <f t="shared" ref="D42" si="83">+IFERROR(D41/C41-1,"nm")</f>
        <v>nm</v>
      </c>
      <c r="E42" s="47" t="str">
        <f t="shared" ref="E42" si="84">+IFERROR(E41/D41-1,"nm")</f>
        <v>nm</v>
      </c>
      <c r="F42" s="47">
        <f t="shared" ref="F42" si="85">+IFERROR(F41/E41-1,"nm")</f>
        <v>-0.40306122448979587</v>
      </c>
      <c r="G42" s="47">
        <f t="shared" ref="G42" si="86">+IFERROR(G41/F41-1,"nm")</f>
        <v>-5.9829059829059839E-2</v>
      </c>
      <c r="H42" s="47">
        <f t="shared" ref="H42" si="87">+IFERROR(H41/G41-1,"nm")</f>
        <v>-0.10909090909090913</v>
      </c>
      <c r="I42" s="47">
        <f>+IFERROR(I41/H41-1,"nm")</f>
        <v>0.48979591836734704</v>
      </c>
    </row>
    <row r="43" spans="1:14" x14ac:dyDescent="0.35">
      <c r="A43" s="46" t="s">
        <v>134</v>
      </c>
      <c r="B43" s="70" t="str">
        <f t="shared" ref="B43:H43" si="88">+IFERROR(B41/B$18,"nm")</f>
        <v>nm</v>
      </c>
      <c r="C43" s="70" t="str">
        <f t="shared" si="88"/>
        <v>nm</v>
      </c>
      <c r="D43" s="70" t="str">
        <f t="shared" si="88"/>
        <v>nm</v>
      </c>
      <c r="E43" s="47">
        <f t="shared" si="88"/>
        <v>1.3194210703466847E-2</v>
      </c>
      <c r="F43" s="47">
        <f t="shared" si="88"/>
        <v>7.3575650861526856E-3</v>
      </c>
      <c r="G43" s="47">
        <f t="shared" si="88"/>
        <v>7.5945871306268989E-3</v>
      </c>
      <c r="H43" s="47">
        <f t="shared" si="88"/>
        <v>5.7046393852960009E-3</v>
      </c>
      <c r="I43" s="47">
        <f>+IFERROR(I41/I$18,"nm")</f>
        <v>7.9551027080041418E-3</v>
      </c>
    </row>
    <row r="44" spans="1:14" x14ac:dyDescent="0.35">
      <c r="A44" s="43" t="str">
        <f>+Historicals!A111</f>
        <v>Europe, Middle East &amp; Africa</v>
      </c>
      <c r="B44" s="69"/>
      <c r="C44" s="69"/>
      <c r="D44" s="69"/>
      <c r="E44" s="43"/>
      <c r="F44" s="43"/>
      <c r="G44" s="43"/>
      <c r="H44" s="43"/>
      <c r="I44" s="43"/>
      <c r="J44" s="39"/>
      <c r="K44" s="39"/>
      <c r="L44" s="39"/>
      <c r="M44" s="39"/>
      <c r="N44" s="39"/>
    </row>
    <row r="45" spans="1:14" x14ac:dyDescent="0.35">
      <c r="A45" s="9" t="s">
        <v>137</v>
      </c>
      <c r="E45">
        <f>E47+E51+E55</f>
        <v>9242</v>
      </c>
      <c r="F45">
        <f t="shared" ref="F45:I45" si="89">F47+F51+F55</f>
        <v>9812</v>
      </c>
      <c r="G45">
        <f t="shared" si="89"/>
        <v>9347</v>
      </c>
      <c r="H45">
        <f t="shared" si="89"/>
        <v>11456</v>
      </c>
      <c r="I45">
        <f t="shared" si="89"/>
        <v>12479</v>
      </c>
    </row>
    <row r="46" spans="1:14" x14ac:dyDescent="0.35">
      <c r="A46" s="44" t="s">
        <v>130</v>
      </c>
      <c r="E46" s="47" t="str">
        <f t="shared" ref="E46" si="90">+IFERROR(E45/D45-1,"nm")</f>
        <v>nm</v>
      </c>
      <c r="F46" s="47">
        <f t="shared" ref="F46" si="91">+IFERROR(F45/E45-1,"nm")</f>
        <v>6.1674962129409261E-2</v>
      </c>
      <c r="G46" s="47">
        <f t="shared" ref="G46" si="92">+IFERROR(G45/F45-1,"nm")</f>
        <v>-4.7390949857317621E-2</v>
      </c>
      <c r="H46" s="47">
        <f t="shared" ref="H46" si="93">+IFERROR(H45/G45-1,"nm")</f>
        <v>0.22563389322777372</v>
      </c>
      <c r="I46" s="47">
        <f t="shared" ref="I46" si="94">+IFERROR(I45/H45-1,"nm")</f>
        <v>8.9298184357541999E-2</v>
      </c>
    </row>
    <row r="47" spans="1:14" x14ac:dyDescent="0.35">
      <c r="A47" s="45" t="s">
        <v>114</v>
      </c>
      <c r="E47">
        <f>Historicals!E112</f>
        <v>5875</v>
      </c>
      <c r="F47">
        <f>Historicals!F112</f>
        <v>6293</v>
      </c>
      <c r="G47">
        <f>Historicals!G112</f>
        <v>5892</v>
      </c>
      <c r="H47">
        <f>Historicals!H112</f>
        <v>6970</v>
      </c>
      <c r="I47">
        <f>Historicals!I112</f>
        <v>7388</v>
      </c>
    </row>
    <row r="48" spans="1:14" x14ac:dyDescent="0.35">
      <c r="A48" s="44" t="s">
        <v>130</v>
      </c>
      <c r="E48" s="47" t="str">
        <f t="shared" ref="E48" si="95">+IFERROR(E47/D47-1,"nm")</f>
        <v>nm</v>
      </c>
      <c r="F48" s="47">
        <f t="shared" ref="F48" si="96">+IFERROR(F47/E47-1,"nm")</f>
        <v>7.1148936170212673E-2</v>
      </c>
      <c r="G48" s="47">
        <f t="shared" ref="G48" si="97">+IFERROR(G47/F47-1,"nm")</f>
        <v>-6.3721595423486432E-2</v>
      </c>
      <c r="H48" s="47">
        <f t="shared" ref="H48" si="98">+IFERROR(H47/G47-1,"nm")</f>
        <v>0.18295994568907004</v>
      </c>
      <c r="I48" s="47">
        <f t="shared" ref="I48" si="99">+IFERROR(I47/H47-1,"nm")</f>
        <v>5.9971305595408975E-2</v>
      </c>
    </row>
    <row r="49" spans="1:9" x14ac:dyDescent="0.35">
      <c r="A49" s="44" t="s">
        <v>138</v>
      </c>
      <c r="E49" s="47">
        <f>+Historicals!E184</f>
        <v>0.06</v>
      </c>
      <c r="F49" s="47">
        <f>+Historicals!F184</f>
        <v>0.12</v>
      </c>
      <c r="G49" s="47">
        <f>+Historicals!G184</f>
        <v>-0.03</v>
      </c>
      <c r="H49" s="47">
        <f>+Historicals!H184</f>
        <v>0.13</v>
      </c>
      <c r="I49" s="47">
        <f>+Historicals!I184</f>
        <v>0.09</v>
      </c>
    </row>
    <row r="50" spans="1:9" x14ac:dyDescent="0.35">
      <c r="A50" s="44" t="s">
        <v>139</v>
      </c>
      <c r="E50" s="47" t="str">
        <f t="shared" ref="E50:H50" si="100">+IFERROR(E48-E49,"nm")</f>
        <v>nm</v>
      </c>
      <c r="F50" s="47">
        <f t="shared" si="100"/>
        <v>-4.8851063829787322E-2</v>
      </c>
      <c r="G50" s="47">
        <f t="shared" si="100"/>
        <v>-3.3721595423486433E-2</v>
      </c>
      <c r="H50" s="47">
        <f t="shared" si="100"/>
        <v>5.2959945689070032E-2</v>
      </c>
      <c r="I50" s="47">
        <f>+IFERROR(I48-I49,"nm")</f>
        <v>-3.0028694404591022E-2</v>
      </c>
    </row>
    <row r="51" spans="1:9" x14ac:dyDescent="0.35">
      <c r="A51" s="45" t="s">
        <v>115</v>
      </c>
      <c r="E51">
        <f>Historicals!E113</f>
        <v>2940</v>
      </c>
      <c r="F51">
        <f>Historicals!F113</f>
        <v>3087</v>
      </c>
      <c r="G51">
        <f>Historicals!G113</f>
        <v>3053</v>
      </c>
      <c r="H51">
        <f>Historicals!H113</f>
        <v>3996</v>
      </c>
      <c r="I51">
        <f>Historicals!I113</f>
        <v>4527</v>
      </c>
    </row>
    <row r="52" spans="1:9" x14ac:dyDescent="0.35">
      <c r="A52" s="44" t="s">
        <v>130</v>
      </c>
      <c r="E52" s="47" t="str">
        <f t="shared" ref="E52" si="101">+IFERROR(E51/D51-1,"nm")</f>
        <v>nm</v>
      </c>
      <c r="F52" s="47">
        <f t="shared" ref="F52" si="102">+IFERROR(F51/E51-1,"nm")</f>
        <v>5.0000000000000044E-2</v>
      </c>
      <c r="G52" s="47">
        <f t="shared" ref="G52" si="103">+IFERROR(G51/F51-1,"nm")</f>
        <v>-1.1013929381276322E-2</v>
      </c>
      <c r="H52" s="47">
        <f t="shared" ref="H52" si="104">+IFERROR(H51/G51-1,"nm")</f>
        <v>0.30887651490337364</v>
      </c>
      <c r="I52" s="47">
        <f>+IFERROR(I51/H51-1,"nm")</f>
        <v>0.13288288288288297</v>
      </c>
    </row>
    <row r="53" spans="1:9" x14ac:dyDescent="0.35">
      <c r="A53" s="44" t="s">
        <v>138</v>
      </c>
      <c r="E53" s="47">
        <f>+Historicals!E185</f>
        <v>0.16</v>
      </c>
      <c r="F53" s="47">
        <f>+Historicals!F185</f>
        <v>0.09</v>
      </c>
      <c r="G53" s="47">
        <f>+Historicals!G185</f>
        <v>0.02</v>
      </c>
      <c r="H53" s="47">
        <f>+Historicals!H185</f>
        <v>0.25</v>
      </c>
      <c r="I53" s="47">
        <f>+Historicals!I185</f>
        <v>0.16</v>
      </c>
    </row>
    <row r="54" spans="1:9" x14ac:dyDescent="0.35">
      <c r="A54" s="44" t="s">
        <v>139</v>
      </c>
      <c r="E54" s="47" t="str">
        <f t="shared" ref="E54:H54" si="105">+IFERROR(E52-E53,"nm")</f>
        <v>nm</v>
      </c>
      <c r="F54" s="47">
        <f t="shared" si="105"/>
        <v>-3.9999999999999952E-2</v>
      </c>
      <c r="G54" s="47">
        <f t="shared" si="105"/>
        <v>-3.1013929381276322E-2</v>
      </c>
      <c r="H54" s="47">
        <f t="shared" si="105"/>
        <v>5.8876514903373645E-2</v>
      </c>
      <c r="I54" s="47">
        <f>+IFERROR(I52-I53,"nm")</f>
        <v>-2.7117117117117034E-2</v>
      </c>
    </row>
    <row r="55" spans="1:9" x14ac:dyDescent="0.35">
      <c r="A55" s="45" t="s">
        <v>116</v>
      </c>
      <c r="E55">
        <f>Historicals!E114</f>
        <v>427</v>
      </c>
      <c r="F55">
        <f>Historicals!F114</f>
        <v>432</v>
      </c>
      <c r="G55">
        <f>Historicals!G114</f>
        <v>402</v>
      </c>
      <c r="H55">
        <f>Historicals!H114</f>
        <v>490</v>
      </c>
      <c r="I55">
        <f>Historicals!I114</f>
        <v>564</v>
      </c>
    </row>
    <row r="56" spans="1:9" x14ac:dyDescent="0.35">
      <c r="A56" s="44" t="s">
        <v>130</v>
      </c>
      <c r="E56" s="47" t="str">
        <f t="shared" ref="E56" si="106">+IFERROR(E55/D55-1,"nm")</f>
        <v>nm</v>
      </c>
      <c r="F56" s="47">
        <f t="shared" ref="F56" si="107">+IFERROR(F55/E55-1,"nm")</f>
        <v>1.1709601873536313E-2</v>
      </c>
      <c r="G56" s="47">
        <f t="shared" ref="G56" si="108">+IFERROR(G55/F55-1,"nm")</f>
        <v>-6.944444444444442E-2</v>
      </c>
      <c r="H56" s="47">
        <f t="shared" ref="H56" si="109">+IFERROR(H55/G55-1,"nm")</f>
        <v>0.21890547263681581</v>
      </c>
      <c r="I56" s="47">
        <f>+IFERROR(I55/H55-1,"nm")</f>
        <v>0.15102040816326534</v>
      </c>
    </row>
    <row r="57" spans="1:9" x14ac:dyDescent="0.35">
      <c r="A57" s="44" t="s">
        <v>138</v>
      </c>
      <c r="E57" s="47">
        <f>+Historicals!E186</f>
        <v>0.06</v>
      </c>
      <c r="F57" s="47">
        <f>+Historicals!F186</f>
        <v>0.05</v>
      </c>
      <c r="G57" s="47">
        <f>+Historicals!G186</f>
        <v>-0.03</v>
      </c>
      <c r="H57" s="47">
        <f>+Historicals!H186</f>
        <v>0.19</v>
      </c>
      <c r="I57" s="47">
        <f>+Historicals!I186</f>
        <v>0.17</v>
      </c>
    </row>
    <row r="58" spans="1:9" x14ac:dyDescent="0.35">
      <c r="A58" s="44" t="s">
        <v>139</v>
      </c>
      <c r="E58" s="47" t="str">
        <f t="shared" ref="E58:H58" si="110">+IFERROR(E56-E57,"nm")</f>
        <v>nm</v>
      </c>
      <c r="F58" s="47">
        <f t="shared" si="110"/>
        <v>-3.829039812646369E-2</v>
      </c>
      <c r="G58" s="47">
        <f t="shared" si="110"/>
        <v>-3.9444444444444421E-2</v>
      </c>
      <c r="H58" s="47">
        <f t="shared" si="110"/>
        <v>2.890547263681581E-2</v>
      </c>
      <c r="I58" s="47">
        <f>+IFERROR(I56-I57,"nm")</f>
        <v>-1.8979591836734672E-2</v>
      </c>
    </row>
    <row r="59" spans="1:9" x14ac:dyDescent="0.35">
      <c r="A59" s="9" t="s">
        <v>131</v>
      </c>
      <c r="E59">
        <f>E65+E62</f>
        <v>1703</v>
      </c>
      <c r="F59">
        <f t="shared" ref="F59:I59" si="111">F65+F62</f>
        <v>2106</v>
      </c>
      <c r="G59">
        <f t="shared" si="111"/>
        <v>1673</v>
      </c>
      <c r="H59">
        <f t="shared" si="111"/>
        <v>2571</v>
      </c>
      <c r="I59">
        <f t="shared" si="111"/>
        <v>3427</v>
      </c>
    </row>
    <row r="60" spans="1:9" x14ac:dyDescent="0.35">
      <c r="A60" s="46" t="s">
        <v>130</v>
      </c>
      <c r="E60" s="47" t="str">
        <f t="shared" ref="E60" si="112">+IFERROR(E59/D59-1,"nm")</f>
        <v>nm</v>
      </c>
      <c r="F60" s="47">
        <f t="shared" ref="F60" si="113">+IFERROR(F59/E59-1,"nm")</f>
        <v>0.23664122137404586</v>
      </c>
      <c r="G60" s="47">
        <f t="shared" ref="G60" si="114">+IFERROR(G59/F59-1,"nm")</f>
        <v>-0.20560303893637222</v>
      </c>
      <c r="H60" s="47">
        <f t="shared" ref="H60" si="115">+IFERROR(H59/G59-1,"nm")</f>
        <v>0.53676031081888831</v>
      </c>
      <c r="I60" s="47">
        <f>+IFERROR(I59/H59-1,"nm")</f>
        <v>0.33294437961882539</v>
      </c>
    </row>
    <row r="61" spans="1:9" x14ac:dyDescent="0.35">
      <c r="A61" s="46" t="s">
        <v>132</v>
      </c>
      <c r="E61" s="47">
        <f>+IFERROR(E59/E$45,"nm")</f>
        <v>0.18426747457260334</v>
      </c>
      <c r="F61" s="47">
        <f t="shared" ref="F61:I61" si="116">+IFERROR(F59/F$45,"nm")</f>
        <v>0.21463514064410924</v>
      </c>
      <c r="G61" s="47">
        <f t="shared" si="116"/>
        <v>0.17898791055953783</v>
      </c>
      <c r="H61" s="47">
        <f t="shared" si="116"/>
        <v>0.22442388268156424</v>
      </c>
      <c r="I61" s="47">
        <f t="shared" si="116"/>
        <v>0.27462136389133746</v>
      </c>
    </row>
    <row r="62" spans="1:9" x14ac:dyDescent="0.35">
      <c r="A62" s="9" t="s">
        <v>133</v>
      </c>
      <c r="E62">
        <f>Historicals!E168</f>
        <v>116</v>
      </c>
      <c r="F62">
        <f>Historicals!F168</f>
        <v>111</v>
      </c>
      <c r="G62">
        <f>Historicals!G168</f>
        <v>132</v>
      </c>
      <c r="H62">
        <f>Historicals!H168</f>
        <v>136</v>
      </c>
      <c r="I62">
        <f>Historicals!I168</f>
        <v>134</v>
      </c>
    </row>
    <row r="63" spans="1:9" x14ac:dyDescent="0.35">
      <c r="A63" s="46" t="s">
        <v>130</v>
      </c>
      <c r="E63" s="47" t="str">
        <f t="shared" ref="E63" si="117">+IFERROR(E62/D62-1,"nm")</f>
        <v>nm</v>
      </c>
      <c r="F63" s="47">
        <f t="shared" ref="F63" si="118">+IFERROR(F62/E62-1,"nm")</f>
        <v>-4.31034482758621E-2</v>
      </c>
      <c r="G63" s="47">
        <f t="shared" ref="G63" si="119">+IFERROR(G62/F62-1,"nm")</f>
        <v>0.18918918918918926</v>
      </c>
      <c r="H63" s="47">
        <f t="shared" ref="H63" si="120">+IFERROR(H62/G62-1,"nm")</f>
        <v>3.0303030303030276E-2</v>
      </c>
      <c r="I63" s="47">
        <f>+IFERROR(I62/H62-1,"nm")</f>
        <v>-1.4705882352941124E-2</v>
      </c>
    </row>
    <row r="64" spans="1:9" x14ac:dyDescent="0.35">
      <c r="A64" s="46" t="s">
        <v>134</v>
      </c>
      <c r="E64" s="47">
        <f>+IFERROR(E62/E$45,"nm")</f>
        <v>1.2551395801774508E-2</v>
      </c>
      <c r="F64" s="47">
        <f t="shared" ref="F64:I64" si="121">+IFERROR(F62/F$45,"nm")</f>
        <v>1.1312678353037097E-2</v>
      </c>
      <c r="G64" s="47">
        <f t="shared" si="121"/>
        <v>1.4122178239007167E-2</v>
      </c>
      <c r="H64" s="47">
        <f t="shared" si="121"/>
        <v>1.1871508379888268E-2</v>
      </c>
      <c r="I64" s="47">
        <f t="shared" si="121"/>
        <v>1.0738039907043834E-2</v>
      </c>
    </row>
    <row r="65" spans="1:14" x14ac:dyDescent="0.35">
      <c r="A65" s="9" t="s">
        <v>135</v>
      </c>
      <c r="E65">
        <f>Historicals!E135</f>
        <v>1587</v>
      </c>
      <c r="F65">
        <f>Historicals!F135</f>
        <v>1995</v>
      </c>
      <c r="G65">
        <f>Historicals!G135</f>
        <v>1541</v>
      </c>
      <c r="H65">
        <f>Historicals!H135</f>
        <v>2435</v>
      </c>
      <c r="I65">
        <f>Historicals!I135</f>
        <v>3293</v>
      </c>
    </row>
    <row r="66" spans="1:14" x14ac:dyDescent="0.35">
      <c r="A66" s="46" t="s">
        <v>130</v>
      </c>
      <c r="E66" s="47" t="str">
        <f t="shared" ref="E66" si="122">+IFERROR(E65/D65-1,"nm")</f>
        <v>nm</v>
      </c>
      <c r="F66" s="47">
        <f>+IFERROR(F65/E65-1,"nm")</f>
        <v>0.25708884688090738</v>
      </c>
      <c r="G66" s="47">
        <f t="shared" ref="G66" si="123">+IFERROR(G65/F65-1,"nm")</f>
        <v>-0.22756892230576442</v>
      </c>
      <c r="H66" s="47">
        <f t="shared" ref="H66" si="124">+IFERROR(H65/G65-1,"nm")</f>
        <v>0.58014276443867629</v>
      </c>
      <c r="I66" s="47">
        <f>+IFERROR(I65/H65-1,"nm")</f>
        <v>0.3523613963039014</v>
      </c>
    </row>
    <row r="67" spans="1:14" x14ac:dyDescent="0.35">
      <c r="A67" s="46" t="s">
        <v>132</v>
      </c>
      <c r="E67" s="47">
        <f>+IFERROR(E65/E$45,"nm")</f>
        <v>0.17171607877082881</v>
      </c>
      <c r="F67" s="47">
        <f t="shared" ref="F67:I67" si="125">+IFERROR(F65/F$45,"nm")</f>
        <v>0.20332246229107215</v>
      </c>
      <c r="G67" s="47">
        <f t="shared" si="125"/>
        <v>0.16486573232053064</v>
      </c>
      <c r="H67" s="47">
        <f t="shared" si="125"/>
        <v>0.21255237430167598</v>
      </c>
      <c r="I67" s="47">
        <f t="shared" si="125"/>
        <v>0.26388332398429359</v>
      </c>
    </row>
    <row r="68" spans="1:14" x14ac:dyDescent="0.35">
      <c r="A68" s="9" t="s">
        <v>136</v>
      </c>
      <c r="E68">
        <f>Historicals!E157</f>
        <v>240</v>
      </c>
      <c r="F68">
        <f>Historicals!F157</f>
        <v>233</v>
      </c>
      <c r="G68">
        <f>Historicals!G157</f>
        <v>139</v>
      </c>
      <c r="H68">
        <f>Historicals!H157</f>
        <v>153</v>
      </c>
      <c r="I68">
        <f>Historicals!I157</f>
        <v>197</v>
      </c>
    </row>
    <row r="69" spans="1:14" x14ac:dyDescent="0.35">
      <c r="A69" s="46" t="s">
        <v>130</v>
      </c>
      <c r="E69" s="47" t="str">
        <f t="shared" ref="E69" si="126">+IFERROR(E68/D68-1,"nm")</f>
        <v>nm</v>
      </c>
      <c r="F69" s="47">
        <f>+IFERROR(F68/E68-1,"nm")</f>
        <v>-2.9166666666666674E-2</v>
      </c>
      <c r="G69" s="47">
        <f t="shared" ref="G69" si="127">+IFERROR(G68/F68-1,"nm")</f>
        <v>-0.40343347639484983</v>
      </c>
      <c r="H69" s="47">
        <f t="shared" ref="H69" si="128">+IFERROR(H68/G68-1,"nm")</f>
        <v>0.10071942446043169</v>
      </c>
      <c r="I69" s="47">
        <f>+IFERROR(I68/H68-1,"nm")</f>
        <v>0.28758169934640532</v>
      </c>
    </row>
    <row r="70" spans="1:14" x14ac:dyDescent="0.35">
      <c r="A70" s="46" t="s">
        <v>134</v>
      </c>
      <c r="E70" s="47">
        <f>+IFERROR(E68/E$45,"nm")</f>
        <v>2.5968405107119671E-2</v>
      </c>
      <c r="F70" s="47">
        <f t="shared" ref="F70:I70" si="129">+IFERROR(F68/F$45,"nm")</f>
        <v>2.3746432939258051E-2</v>
      </c>
      <c r="G70" s="47">
        <f t="shared" si="129"/>
        <v>1.4871081630469669E-2</v>
      </c>
      <c r="H70" s="47">
        <f t="shared" si="129"/>
        <v>1.3355446927374302E-2</v>
      </c>
      <c r="I70" s="47">
        <f t="shared" si="129"/>
        <v>1.5786521355877874E-2</v>
      </c>
    </row>
    <row r="71" spans="1:14" x14ac:dyDescent="0.35">
      <c r="A71" s="43" t="str">
        <f>+Historicals!A115</f>
        <v>Greater China</v>
      </c>
      <c r="B71" s="69"/>
      <c r="C71" s="69"/>
      <c r="D71" s="69"/>
      <c r="E71" s="43"/>
      <c r="F71" s="43"/>
      <c r="G71" s="43"/>
      <c r="H71" s="43"/>
      <c r="I71" s="43"/>
      <c r="J71" s="39"/>
      <c r="K71" s="39"/>
      <c r="L71" s="39"/>
      <c r="M71" s="39"/>
      <c r="N71" s="39"/>
    </row>
    <row r="72" spans="1:14" x14ac:dyDescent="0.35">
      <c r="A72" s="9" t="s">
        <v>137</v>
      </c>
      <c r="E72">
        <f>E74+E78+E82</f>
        <v>5134</v>
      </c>
      <c r="F72">
        <f t="shared" ref="F72:I72" si="130">F74+F78+F82</f>
        <v>6208</v>
      </c>
      <c r="G72">
        <f t="shared" si="130"/>
        <v>6679</v>
      </c>
      <c r="H72">
        <f t="shared" si="130"/>
        <v>8290</v>
      </c>
      <c r="I72">
        <f t="shared" si="130"/>
        <v>7547</v>
      </c>
    </row>
    <row r="73" spans="1:14" x14ac:dyDescent="0.35">
      <c r="A73" s="44" t="s">
        <v>130</v>
      </c>
      <c r="E73" s="47" t="str">
        <f t="shared" ref="E73" si="131">+IFERROR(E72/D72-1,"nm")</f>
        <v>nm</v>
      </c>
      <c r="F73" s="47">
        <f t="shared" ref="F73" si="132">+IFERROR(F72/E72-1,"nm")</f>
        <v>0.20919361121932223</v>
      </c>
      <c r="G73" s="47">
        <f t="shared" ref="G73" si="133">+IFERROR(G72/F72-1,"nm")</f>
        <v>7.5869845360824639E-2</v>
      </c>
      <c r="H73" s="47">
        <f t="shared" ref="H73" si="134">+IFERROR(H72/G72-1,"nm")</f>
        <v>0.24120377301991325</v>
      </c>
      <c r="I73" s="47">
        <f t="shared" ref="I73" si="135">+IFERROR(I72/H72-1,"nm")</f>
        <v>-8.9626055488540413E-2</v>
      </c>
    </row>
    <row r="74" spans="1:14" x14ac:dyDescent="0.35">
      <c r="A74" s="45" t="s">
        <v>114</v>
      </c>
      <c r="E74">
        <f>Historicals!E116</f>
        <v>3496</v>
      </c>
      <c r="F74">
        <f>Historicals!F116</f>
        <v>4262</v>
      </c>
      <c r="G74">
        <f>Historicals!G116</f>
        <v>4635</v>
      </c>
      <c r="H74">
        <f>Historicals!H116</f>
        <v>5748</v>
      </c>
      <c r="I74">
        <f>Historicals!I116</f>
        <v>5416</v>
      </c>
    </row>
    <row r="75" spans="1:14" x14ac:dyDescent="0.35">
      <c r="A75" s="44" t="s">
        <v>130</v>
      </c>
      <c r="E75" s="47" t="str">
        <f t="shared" ref="E75" si="136">+IFERROR(E74/D74-1,"nm")</f>
        <v>nm</v>
      </c>
      <c r="F75" s="47">
        <f t="shared" ref="F75" si="137">+IFERROR(F74/E74-1,"nm")</f>
        <v>0.21910755148741412</v>
      </c>
      <c r="G75" s="47">
        <f t="shared" ref="G75" si="138">+IFERROR(G74/F74-1,"nm")</f>
        <v>8.7517597372125833E-2</v>
      </c>
      <c r="H75" s="47">
        <f t="shared" ref="H75" si="139">+IFERROR(H74/G74-1,"nm")</f>
        <v>0.24012944983818763</v>
      </c>
      <c r="I75" s="47">
        <f t="shared" ref="I75" si="140">+IFERROR(I74/H74-1,"nm")</f>
        <v>-5.7759220598469052E-2</v>
      </c>
    </row>
    <row r="76" spans="1:14" x14ac:dyDescent="0.35">
      <c r="A76" s="44" t="s">
        <v>138</v>
      </c>
      <c r="E76" s="47">
        <f>+Historicals!E188</f>
        <v>0.16</v>
      </c>
      <c r="F76" s="47">
        <f>+Historicals!F188</f>
        <v>0.25</v>
      </c>
      <c r="G76" s="47">
        <f>+Historicals!G188</f>
        <v>0.12</v>
      </c>
      <c r="H76" s="47">
        <f>+Historicals!H188</f>
        <v>0.19</v>
      </c>
      <c r="I76" s="47">
        <f>+Historicals!I188</f>
        <v>-0.1</v>
      </c>
    </row>
    <row r="77" spans="1:14" x14ac:dyDescent="0.35">
      <c r="A77" s="44" t="s">
        <v>139</v>
      </c>
      <c r="E77" s="47" t="str">
        <f t="shared" ref="E77:H77" si="141">+IFERROR(E75-E76,"nm")</f>
        <v>nm</v>
      </c>
      <c r="F77" s="47">
        <f t="shared" si="141"/>
        <v>-3.0892448512585879E-2</v>
      </c>
      <c r="G77" s="47">
        <f>+IFERROR(G75-G76,"nm")</f>
        <v>-3.2482402627874163E-2</v>
      </c>
      <c r="H77" s="47">
        <f t="shared" si="141"/>
        <v>5.0129449838187623E-2</v>
      </c>
      <c r="I77" s="47">
        <f>+IFERROR(I75-I76,"nm")</f>
        <v>4.2240779401530953E-2</v>
      </c>
    </row>
    <row r="78" spans="1:14" x14ac:dyDescent="0.35">
      <c r="A78" s="45" t="s">
        <v>115</v>
      </c>
      <c r="E78">
        <f>Historicals!E117</f>
        <v>1508</v>
      </c>
      <c r="F78">
        <f>Historicals!F117</f>
        <v>1808</v>
      </c>
      <c r="G78">
        <f>Historicals!G117</f>
        <v>1896</v>
      </c>
      <c r="H78">
        <f>Historicals!H117</f>
        <v>2347</v>
      </c>
      <c r="I78">
        <f>Historicals!I117</f>
        <v>1938</v>
      </c>
    </row>
    <row r="79" spans="1:14" x14ac:dyDescent="0.35">
      <c r="A79" s="44" t="s">
        <v>130</v>
      </c>
      <c r="E79" s="47" t="str">
        <f t="shared" ref="E79" si="142">+IFERROR(E78/D78-1,"nm")</f>
        <v>nm</v>
      </c>
      <c r="F79" s="47">
        <f t="shared" ref="F79" si="143">+IFERROR(F78/E78-1,"nm")</f>
        <v>0.19893899204244025</v>
      </c>
      <c r="G79" s="47">
        <f t="shared" ref="G79" si="144">+IFERROR(G78/F78-1,"nm")</f>
        <v>4.8672566371681381E-2</v>
      </c>
      <c r="H79" s="47">
        <f t="shared" ref="H79" si="145">+IFERROR(H78/G78-1,"nm")</f>
        <v>0.2378691983122363</v>
      </c>
      <c r="I79" s="47">
        <f>+IFERROR(I78/H78-1,"nm")</f>
        <v>-0.17426501917341286</v>
      </c>
    </row>
    <row r="80" spans="1:14" x14ac:dyDescent="0.35">
      <c r="A80" s="44" t="s">
        <v>138</v>
      </c>
      <c r="E80" s="47">
        <f>+Historicals!E189</f>
        <v>-0.23</v>
      </c>
      <c r="F80" s="47">
        <f>+Historicals!F189</f>
        <v>0.23</v>
      </c>
      <c r="G80" s="47">
        <f>+Historicals!G189</f>
        <v>0.08</v>
      </c>
      <c r="H80" s="47">
        <f>+Historicals!H189</f>
        <v>0.19</v>
      </c>
      <c r="I80" s="47">
        <f>+Historicals!I189</f>
        <v>-0.21</v>
      </c>
    </row>
    <row r="81" spans="1:10" x14ac:dyDescent="0.35">
      <c r="A81" s="44" t="s">
        <v>139</v>
      </c>
      <c r="E81" s="47" t="str">
        <f t="shared" ref="E81:H81" si="146">+IFERROR(E79-E80,"nm")</f>
        <v>nm</v>
      </c>
      <c r="F81" s="47">
        <f t="shared" si="146"/>
        <v>-3.1061007957559755E-2</v>
      </c>
      <c r="G81" s="47">
        <f t="shared" si="146"/>
        <v>-3.1327433628318621E-2</v>
      </c>
      <c r="H81" s="47">
        <f t="shared" si="146"/>
        <v>4.7869198312236294E-2</v>
      </c>
      <c r="I81" s="47">
        <f>+IFERROR(I79-I80,"nm")</f>
        <v>3.5734980826587132E-2</v>
      </c>
    </row>
    <row r="82" spans="1:10" x14ac:dyDescent="0.35">
      <c r="A82" s="45" t="s">
        <v>116</v>
      </c>
      <c r="E82">
        <f>Historicals!E118</f>
        <v>130</v>
      </c>
      <c r="F82">
        <f>Historicals!F118</f>
        <v>138</v>
      </c>
      <c r="G82">
        <f>Historicals!G118</f>
        <v>148</v>
      </c>
      <c r="H82">
        <f>Historicals!H118</f>
        <v>195</v>
      </c>
      <c r="I82">
        <f>Historicals!I118</f>
        <v>193</v>
      </c>
    </row>
    <row r="83" spans="1:10" x14ac:dyDescent="0.35">
      <c r="A83" s="44" t="s">
        <v>130</v>
      </c>
      <c r="E83" s="47" t="str">
        <f t="shared" ref="E83" si="147">+IFERROR(E82/D82-1,"nm")</f>
        <v>nm</v>
      </c>
      <c r="F83" s="47">
        <f t="shared" ref="F83" si="148">+IFERROR(F82/E82-1,"nm")</f>
        <v>6.1538461538461542E-2</v>
      </c>
      <c r="G83" s="47">
        <f t="shared" ref="G83" si="149">+IFERROR(G82/F82-1,"nm")</f>
        <v>7.2463768115942129E-2</v>
      </c>
      <c r="H83" s="47">
        <f t="shared" ref="H83" si="150">+IFERROR(H82/G82-1,"nm")</f>
        <v>0.31756756756756754</v>
      </c>
      <c r="I83" s="47">
        <f>+IFERROR(I82/H82-1,"nm")</f>
        <v>-1.025641025641022E-2</v>
      </c>
    </row>
    <row r="84" spans="1:10" x14ac:dyDescent="0.35">
      <c r="A84" s="44" t="s">
        <v>138</v>
      </c>
      <c r="E84" s="47">
        <f>+Historicals!E190</f>
        <v>-0.01</v>
      </c>
      <c r="F84" s="47">
        <f>+Historicals!F190</f>
        <v>0.08</v>
      </c>
      <c r="G84" s="47">
        <f>+Historicals!G190</f>
        <v>0.11</v>
      </c>
      <c r="H84" s="47">
        <f>+Historicals!H190</f>
        <v>0.26</v>
      </c>
      <c r="I84" s="47">
        <f>+Historicals!I190</f>
        <v>-0.06</v>
      </c>
      <c r="J84" s="47"/>
    </row>
    <row r="85" spans="1:10" x14ac:dyDescent="0.35">
      <c r="A85" s="44" t="s">
        <v>139</v>
      </c>
      <c r="E85" s="47" t="str">
        <f t="shared" ref="E85:H85" si="151">+IFERROR(E83-E84,"nm")</f>
        <v>nm</v>
      </c>
      <c r="F85" s="47">
        <f t="shared" si="151"/>
        <v>-1.846153846153846E-2</v>
      </c>
      <c r="G85" s="47">
        <f t="shared" si="151"/>
        <v>-3.7536231884057872E-2</v>
      </c>
      <c r="H85" s="47">
        <f t="shared" si="151"/>
        <v>5.7567567567567535E-2</v>
      </c>
      <c r="I85" s="47">
        <f>+IFERROR(I83-I84,"nm")</f>
        <v>4.9743589743589778E-2</v>
      </c>
    </row>
    <row r="86" spans="1:10" x14ac:dyDescent="0.35">
      <c r="A86" s="9" t="s">
        <v>131</v>
      </c>
      <c r="E86">
        <f>E89+E92</f>
        <v>1863</v>
      </c>
      <c r="F86">
        <f t="shared" ref="F86:I86" si="152">F89+F92</f>
        <v>2426</v>
      </c>
      <c r="G86">
        <f t="shared" si="152"/>
        <v>2534</v>
      </c>
      <c r="H86">
        <f t="shared" si="152"/>
        <v>3289</v>
      </c>
      <c r="I86">
        <f t="shared" si="152"/>
        <v>2406</v>
      </c>
    </row>
    <row r="87" spans="1:10" x14ac:dyDescent="0.35">
      <c r="A87" s="46" t="s">
        <v>130</v>
      </c>
      <c r="E87" s="47" t="str">
        <f t="shared" ref="E87" si="153">+IFERROR(E86/D86-1,"nm")</f>
        <v>nm</v>
      </c>
      <c r="F87" s="47">
        <f>+IFERROR(F86/E86-1,"nm")</f>
        <v>0.3022007514761138</v>
      </c>
      <c r="G87" s="47">
        <f t="shared" ref="G87" si="154">+IFERROR(G86/F86-1,"nm")</f>
        <v>4.4517724649629109E-2</v>
      </c>
      <c r="H87" s="47">
        <f t="shared" ref="H87" si="155">+IFERROR(H86/G86-1,"nm")</f>
        <v>0.29794790844514596</v>
      </c>
      <c r="I87" s="47">
        <f>+IFERROR(I86/H86-1,"nm")</f>
        <v>-0.26847065977500761</v>
      </c>
    </row>
    <row r="88" spans="1:10" x14ac:dyDescent="0.35">
      <c r="A88" s="46" t="s">
        <v>132</v>
      </c>
      <c r="E88" s="47">
        <f>+IFERROR(E86/E$72,"nm")</f>
        <v>0.36287495130502534</v>
      </c>
      <c r="F88" s="47">
        <f>+IFERROR(F86/F$72,"nm")</f>
        <v>0.3907860824742268</v>
      </c>
      <c r="G88" s="47">
        <f t="shared" ref="G88:I88" si="156">+IFERROR(G86/G$72,"nm")</f>
        <v>0.37939811349004343</v>
      </c>
      <c r="H88" s="47">
        <f t="shared" si="156"/>
        <v>0.39674306393244874</v>
      </c>
      <c r="I88" s="47">
        <f t="shared" si="156"/>
        <v>0.31880217304889358</v>
      </c>
    </row>
    <row r="89" spans="1:10" x14ac:dyDescent="0.35">
      <c r="A89" s="9" t="s">
        <v>133</v>
      </c>
      <c r="E89">
        <f>Historicals!E169</f>
        <v>56</v>
      </c>
      <c r="F89">
        <f>Historicals!F169</f>
        <v>50</v>
      </c>
      <c r="G89">
        <f>Historicals!G169</f>
        <v>44</v>
      </c>
      <c r="H89">
        <f>Historicals!H169</f>
        <v>46</v>
      </c>
      <c r="I89">
        <f>Historicals!I169</f>
        <v>41</v>
      </c>
    </row>
    <row r="90" spans="1:10" x14ac:dyDescent="0.35">
      <c r="A90" s="46" t="s">
        <v>130</v>
      </c>
      <c r="E90" s="47" t="str">
        <f t="shared" ref="E90" si="157">+IFERROR(E89/D89-1,"nm")</f>
        <v>nm</v>
      </c>
      <c r="F90" s="47">
        <f>+IFERROR(F89/E89-1,"nm")</f>
        <v>-0.1071428571428571</v>
      </c>
      <c r="G90" s="47">
        <f t="shared" ref="G90" si="158">+IFERROR(G89/F89-1,"nm")</f>
        <v>-0.12</v>
      </c>
      <c r="H90" s="47">
        <f t="shared" ref="H90" si="159">+IFERROR(H89/G89-1,"nm")</f>
        <v>4.5454545454545414E-2</v>
      </c>
      <c r="I90" s="47">
        <f>+IFERROR(I89/H89-1,"nm")</f>
        <v>-0.10869565217391308</v>
      </c>
    </row>
    <row r="91" spans="1:10" x14ac:dyDescent="0.35">
      <c r="A91" s="46" t="s">
        <v>134</v>
      </c>
      <c r="E91" s="47">
        <f>+IFERROR(E89/E$72,"nm")</f>
        <v>1.090767432800935E-2</v>
      </c>
      <c r="F91" s="47">
        <f>+IFERROR(F89/F$72,"nm")</f>
        <v>8.0541237113402053E-3</v>
      </c>
      <c r="G91" s="47">
        <f t="shared" ref="G91:I91" si="160">+IFERROR(G89/G$72,"nm")</f>
        <v>6.5878125467884411E-3</v>
      </c>
      <c r="H91" s="47">
        <f t="shared" si="160"/>
        <v>5.5488540410132689E-3</v>
      </c>
      <c r="I91" s="47">
        <f t="shared" si="160"/>
        <v>5.4326222340002651E-3</v>
      </c>
    </row>
    <row r="92" spans="1:10" x14ac:dyDescent="0.35">
      <c r="A92" s="9" t="s">
        <v>135</v>
      </c>
      <c r="E92">
        <f>Historicals!E136</f>
        <v>1807</v>
      </c>
      <c r="F92">
        <f>Historicals!F136</f>
        <v>2376</v>
      </c>
      <c r="G92">
        <f>Historicals!G136</f>
        <v>2490</v>
      </c>
      <c r="H92">
        <f>Historicals!H136</f>
        <v>3243</v>
      </c>
      <c r="I92">
        <f>Historicals!I136</f>
        <v>2365</v>
      </c>
    </row>
    <row r="93" spans="1:10" x14ac:dyDescent="0.35">
      <c r="A93" s="46" t="s">
        <v>130</v>
      </c>
      <c r="E93" s="47" t="str">
        <f t="shared" ref="E93" si="161">+IFERROR(E92/D92-1,"nm")</f>
        <v>nm</v>
      </c>
      <c r="F93" s="47">
        <f>+IFERROR(F92/E92-1,"nm")</f>
        <v>0.31488655229662421</v>
      </c>
      <c r="G93" s="47">
        <f t="shared" ref="G93" si="162">+IFERROR(G92/F92-1,"nm")</f>
        <v>4.7979797979798011E-2</v>
      </c>
      <c r="H93" s="47">
        <f t="shared" ref="H93" si="163">+IFERROR(H92/G92-1,"nm")</f>
        <v>0.30240963855421676</v>
      </c>
      <c r="I93" s="47">
        <f>+IFERROR(I92/H92-1,"nm")</f>
        <v>-0.27073697193956214</v>
      </c>
    </row>
    <row r="94" spans="1:10" x14ac:dyDescent="0.35">
      <c r="A94" s="46" t="s">
        <v>132</v>
      </c>
      <c r="E94" s="47">
        <f>+IFERROR(E92/E$72,"nm")</f>
        <v>0.35196727697701596</v>
      </c>
      <c r="F94" s="47">
        <f>+IFERROR(F92/F$72,"nm")</f>
        <v>0.38273195876288657</v>
      </c>
      <c r="G94" s="47">
        <f t="shared" ref="G94:I94" si="164">+IFERROR(G92/G$72,"nm")</f>
        <v>0.37281030094325496</v>
      </c>
      <c r="H94" s="47">
        <f t="shared" si="164"/>
        <v>0.39119420989143544</v>
      </c>
      <c r="I94" s="47">
        <f t="shared" si="164"/>
        <v>0.31336955081489332</v>
      </c>
    </row>
    <row r="95" spans="1:10" x14ac:dyDescent="0.35">
      <c r="A95" s="9" t="s">
        <v>136</v>
      </c>
      <c r="E95">
        <f>Historicals!E158</f>
        <v>76</v>
      </c>
      <c r="F95">
        <f>Historicals!F158</f>
        <v>49</v>
      </c>
      <c r="G95">
        <f>Historicals!G158</f>
        <v>28</v>
      </c>
      <c r="H95">
        <f>Historicals!H158</f>
        <v>94</v>
      </c>
      <c r="I95">
        <f>Historicals!I158</f>
        <v>78</v>
      </c>
    </row>
    <row r="96" spans="1:10" x14ac:dyDescent="0.35">
      <c r="A96" s="46" t="s">
        <v>130</v>
      </c>
      <c r="E96" s="47" t="str">
        <f t="shared" ref="E96" si="165">+IFERROR(E95/D95-1,"nm")</f>
        <v>nm</v>
      </c>
      <c r="F96" s="47">
        <f>+IFERROR(F95/E95-1,"nm")</f>
        <v>-0.35526315789473684</v>
      </c>
      <c r="G96" s="47">
        <f t="shared" ref="G96" si="166">+IFERROR(G95/F95-1,"nm")</f>
        <v>-0.4285714285714286</v>
      </c>
      <c r="H96" s="47">
        <f t="shared" ref="H96" si="167">+IFERROR(H95/G95-1,"nm")</f>
        <v>2.3571428571428572</v>
      </c>
      <c r="I96" s="47">
        <f>+IFERROR(I95/H95-1,"nm")</f>
        <v>-0.17021276595744683</v>
      </c>
    </row>
    <row r="97" spans="1:14" x14ac:dyDescent="0.35">
      <c r="A97" s="46" t="s">
        <v>134</v>
      </c>
      <c r="E97" s="47">
        <f>+IFERROR(E95/E$72,"nm")</f>
        <v>1.4803272302298403E-2</v>
      </c>
      <c r="F97" s="47">
        <f>+IFERROR(F95/F$72,"nm")</f>
        <v>7.8930412371134018E-3</v>
      </c>
      <c r="G97" s="47">
        <f t="shared" ref="G97:I97" si="168">+IFERROR(G95/G$72,"nm")</f>
        <v>4.1922443479562805E-3</v>
      </c>
      <c r="H97" s="47">
        <f t="shared" si="168"/>
        <v>1.1338962605548853E-2</v>
      </c>
      <c r="I97" s="47">
        <f t="shared" si="168"/>
        <v>1.0335232542732211E-2</v>
      </c>
    </row>
    <row r="98" spans="1:14" x14ac:dyDescent="0.35">
      <c r="A98" s="43" t="str">
        <f>+Historicals!A119</f>
        <v>Asia Pacific &amp; Latin America</v>
      </c>
      <c r="B98" s="69"/>
      <c r="C98" s="69"/>
      <c r="D98" s="69"/>
      <c r="E98" s="43"/>
      <c r="F98" s="43"/>
      <c r="G98" s="43"/>
      <c r="H98" s="43"/>
      <c r="I98" s="43"/>
      <c r="J98" s="39"/>
      <c r="K98" s="39"/>
      <c r="L98" s="39"/>
      <c r="M98" s="39"/>
      <c r="N98" s="39"/>
    </row>
    <row r="99" spans="1:14" x14ac:dyDescent="0.35">
      <c r="A99" s="9" t="s">
        <v>137</v>
      </c>
      <c r="E99">
        <f>E101+E105+E109</f>
        <v>5166</v>
      </c>
      <c r="F99">
        <f t="shared" ref="F99:I99" si="169">F101+F105+F109</f>
        <v>5254</v>
      </c>
      <c r="G99">
        <f t="shared" si="169"/>
        <v>5028</v>
      </c>
      <c r="H99">
        <f t="shared" si="169"/>
        <v>5343</v>
      </c>
      <c r="I99">
        <f t="shared" si="169"/>
        <v>5955</v>
      </c>
    </row>
    <row r="100" spans="1:14" x14ac:dyDescent="0.35">
      <c r="A100" s="44" t="s">
        <v>130</v>
      </c>
      <c r="E100" s="47" t="str">
        <f t="shared" ref="E100" si="170">+IFERROR(E99/D99-1,"nm")</f>
        <v>nm</v>
      </c>
      <c r="F100" s="47">
        <f>+IFERROR(F99/E99-1,"nm")</f>
        <v>1.7034456058846237E-2</v>
      </c>
      <c r="G100" s="47">
        <f t="shared" ref="G100" si="171">+IFERROR(G99/F99-1,"nm")</f>
        <v>-4.3014845831747195E-2</v>
      </c>
      <c r="H100" s="47">
        <f t="shared" ref="H100" si="172">+IFERROR(H99/G99-1,"nm")</f>
        <v>6.2649164677804237E-2</v>
      </c>
      <c r="I100" s="47">
        <f t="shared" ref="I100" si="173">+IFERROR(I99/H99-1,"nm")</f>
        <v>0.11454239191465465</v>
      </c>
    </row>
    <row r="101" spans="1:14" x14ac:dyDescent="0.35">
      <c r="A101" s="45" t="s">
        <v>114</v>
      </c>
      <c r="E101">
        <f>Historicals!E120</f>
        <v>3575</v>
      </c>
      <c r="F101">
        <f>Historicals!F120</f>
        <v>3622</v>
      </c>
      <c r="G101">
        <f>Historicals!G120</f>
        <v>3449</v>
      </c>
      <c r="H101">
        <f>Historicals!H120</f>
        <v>3659</v>
      </c>
      <c r="I101">
        <f>Historicals!I120</f>
        <v>4111</v>
      </c>
    </row>
    <row r="102" spans="1:14" x14ac:dyDescent="0.35">
      <c r="A102" s="44" t="s">
        <v>130</v>
      </c>
      <c r="E102" s="47" t="str">
        <f t="shared" ref="E102" si="174">+IFERROR(E101/D101-1,"nm")</f>
        <v>nm</v>
      </c>
      <c r="F102" s="47">
        <f t="shared" ref="F102" si="175">+IFERROR(F101/E101-1,"nm")</f>
        <v>1.3146853146853044E-2</v>
      </c>
      <c r="G102" s="47">
        <f t="shared" ref="G102" si="176">+IFERROR(G101/F101-1,"nm")</f>
        <v>-4.7763666482606326E-2</v>
      </c>
      <c r="H102" s="47">
        <f t="shared" ref="H102" si="177">+IFERROR(H101/G101-1,"nm")</f>
        <v>6.0887213685126174E-2</v>
      </c>
      <c r="I102" s="47">
        <f t="shared" ref="I102" si="178">+IFERROR(I101/H101-1,"nm")</f>
        <v>0.12353101940420874</v>
      </c>
    </row>
    <row r="103" spans="1:14" x14ac:dyDescent="0.35">
      <c r="A103" s="44" t="s">
        <v>138</v>
      </c>
      <c r="E103" s="47">
        <f>+Historicals!E192</f>
        <v>0.09</v>
      </c>
      <c r="F103" s="47">
        <f>+Historicals!F192</f>
        <v>0.12</v>
      </c>
      <c r="G103" s="47">
        <f>+Historicals!G192</f>
        <v>0</v>
      </c>
      <c r="H103" s="47">
        <f>+Historicals!H192</f>
        <v>0.08</v>
      </c>
      <c r="I103" s="47">
        <f>+Historicals!I192</f>
        <v>0.17</v>
      </c>
    </row>
    <row r="104" spans="1:14" x14ac:dyDescent="0.35">
      <c r="A104" s="44" t="s">
        <v>139</v>
      </c>
      <c r="E104" s="47" t="str">
        <f t="shared" ref="E104:F104" si="179">+IFERROR(E102-E103,"nm")</f>
        <v>nm</v>
      </c>
      <c r="F104" s="47">
        <f t="shared" si="179"/>
        <v>-0.10685314685314695</v>
      </c>
      <c r="G104" s="47">
        <f>+IFERROR(G102-G103,"nm")</f>
        <v>-4.7763666482606326E-2</v>
      </c>
      <c r="H104" s="47">
        <f t="shared" ref="H104" si="180">+IFERROR(H102-H103,"nm")</f>
        <v>-1.9112786314873828E-2</v>
      </c>
      <c r="I104" s="47">
        <f>+IFERROR(I102-I103,"nm")</f>
        <v>-4.646898059579127E-2</v>
      </c>
    </row>
    <row r="105" spans="1:14" x14ac:dyDescent="0.35">
      <c r="A105" s="45" t="s">
        <v>115</v>
      </c>
      <c r="E105">
        <f>Historicals!E121</f>
        <v>1347</v>
      </c>
      <c r="F105">
        <f>Historicals!F121</f>
        <v>1395</v>
      </c>
      <c r="G105">
        <f>Historicals!G121</f>
        <v>1365</v>
      </c>
      <c r="H105">
        <f>Historicals!H121</f>
        <v>1494</v>
      </c>
      <c r="I105">
        <f>Historicals!I121</f>
        <v>1610</v>
      </c>
    </row>
    <row r="106" spans="1:14" x14ac:dyDescent="0.35">
      <c r="A106" s="44" t="s">
        <v>130</v>
      </c>
      <c r="E106" s="47" t="str">
        <f t="shared" ref="E106" si="181">+IFERROR(E105/D105-1,"nm")</f>
        <v>nm</v>
      </c>
      <c r="F106" s="47">
        <f t="shared" ref="F106" si="182">+IFERROR(F105/E105-1,"nm")</f>
        <v>3.563474387527843E-2</v>
      </c>
      <c r="G106" s="47">
        <f t="shared" ref="G106" si="183">+IFERROR(G105/F105-1,"nm")</f>
        <v>-2.1505376344086002E-2</v>
      </c>
      <c r="H106" s="47">
        <f t="shared" ref="H106" si="184">+IFERROR(H105/G105-1,"nm")</f>
        <v>9.4505494505494614E-2</v>
      </c>
      <c r="I106" s="47">
        <f>+IFERROR(I105/H105-1,"nm")</f>
        <v>7.7643908969210251E-2</v>
      </c>
    </row>
    <row r="107" spans="1:14" x14ac:dyDescent="0.35">
      <c r="A107" s="44" t="s">
        <v>138</v>
      </c>
      <c r="E107" s="47">
        <f>+Historicals!E193</f>
        <v>0.15</v>
      </c>
      <c r="F107" s="47">
        <f>+Historicals!F193</f>
        <v>0.15</v>
      </c>
      <c r="G107" s="47">
        <f>+Historicals!G193</f>
        <v>0.03</v>
      </c>
      <c r="H107" s="47">
        <f>+Historicals!H193</f>
        <v>0.1</v>
      </c>
      <c r="I107" s="47">
        <f>+Historicals!I193</f>
        <v>0.12</v>
      </c>
    </row>
    <row r="108" spans="1:14" x14ac:dyDescent="0.35">
      <c r="A108" s="44" t="s">
        <v>139</v>
      </c>
      <c r="E108" s="47" t="str">
        <f t="shared" ref="E108:G108" si="185">+IFERROR(E106-E107,"nm")</f>
        <v>nm</v>
      </c>
      <c r="F108" s="47">
        <f t="shared" si="185"/>
        <v>-0.11436525612472156</v>
      </c>
      <c r="G108" s="47">
        <f t="shared" si="185"/>
        <v>-5.1505376344086001E-2</v>
      </c>
      <c r="H108" s="47">
        <f>+IFERROR(H106-H107,"nm")</f>
        <v>-5.4945054945053917E-3</v>
      </c>
      <c r="I108" s="47">
        <f>+IFERROR(I106-I107,"nm")</f>
        <v>-4.2356091030789744E-2</v>
      </c>
    </row>
    <row r="109" spans="1:14" x14ac:dyDescent="0.35">
      <c r="A109" s="45" t="s">
        <v>116</v>
      </c>
      <c r="E109">
        <f>Historicals!E122</f>
        <v>244</v>
      </c>
      <c r="F109">
        <f>Historicals!F122</f>
        <v>237</v>
      </c>
      <c r="G109">
        <f>Historicals!G122</f>
        <v>214</v>
      </c>
      <c r="H109">
        <f>Historicals!H122</f>
        <v>190</v>
      </c>
      <c r="I109">
        <f>Historicals!I122</f>
        <v>234</v>
      </c>
    </row>
    <row r="110" spans="1:14" x14ac:dyDescent="0.35">
      <c r="A110" s="44" t="s">
        <v>130</v>
      </c>
      <c r="E110" s="47" t="str">
        <f t="shared" ref="E110" si="186">+IFERROR(E109/D109-1,"nm")</f>
        <v>nm</v>
      </c>
      <c r="F110" s="47">
        <f t="shared" ref="F110" si="187">+IFERROR(F109/E109-1,"nm")</f>
        <v>-2.8688524590163911E-2</v>
      </c>
      <c r="G110" s="47">
        <f>+IFERROR(G109/F109-1,"nm")</f>
        <v>-9.7046413502109741E-2</v>
      </c>
      <c r="H110" s="47">
        <f t="shared" ref="H110" si="188">+IFERROR(H109/G109-1,"nm")</f>
        <v>-0.11214953271028039</v>
      </c>
      <c r="I110" s="47">
        <f>+IFERROR(I109/H109-1,"nm")</f>
        <v>0.23157894736842111</v>
      </c>
    </row>
    <row r="111" spans="1:14" x14ac:dyDescent="0.35">
      <c r="A111" s="44" t="s">
        <v>138</v>
      </c>
      <c r="E111" s="47">
        <f>+Historicals!E194</f>
        <v>-0.08</v>
      </c>
      <c r="F111" s="47">
        <f>+Historicals!F194</f>
        <v>0.08</v>
      </c>
      <c r="G111" s="47">
        <f>+Historicals!G194</f>
        <v>-0.04</v>
      </c>
      <c r="H111" s="47">
        <f>+Historicals!H194</f>
        <v>-0.09</v>
      </c>
      <c r="I111" s="47">
        <f>+Historicals!I194</f>
        <v>0.28000000000000003</v>
      </c>
    </row>
    <row r="112" spans="1:14" x14ac:dyDescent="0.35">
      <c r="A112" s="44" t="s">
        <v>139</v>
      </c>
      <c r="E112" s="47" t="str">
        <f t="shared" ref="E112:H112" si="189">+IFERROR(E110-E111,"nm")</f>
        <v>nm</v>
      </c>
      <c r="F112" s="47">
        <f t="shared" si="189"/>
        <v>-0.10868852459016391</v>
      </c>
      <c r="G112" s="47">
        <f>+IFERROR(G110-G111,"nm")</f>
        <v>-5.704641350210974E-2</v>
      </c>
      <c r="H112" s="47">
        <f t="shared" si="189"/>
        <v>-2.214953271028039E-2</v>
      </c>
      <c r="I112" s="47">
        <f>+IFERROR(I110-I111,"nm")</f>
        <v>-4.842105263157892E-2</v>
      </c>
    </row>
    <row r="113" spans="1:9" x14ac:dyDescent="0.35">
      <c r="A113" s="9" t="s">
        <v>131</v>
      </c>
      <c r="E113">
        <f>E116+E119</f>
        <v>1244</v>
      </c>
      <c r="F113">
        <f t="shared" ref="F113:I113" si="190">F116+F119</f>
        <v>1376</v>
      </c>
      <c r="G113">
        <f t="shared" si="190"/>
        <v>1230</v>
      </c>
      <c r="H113">
        <f t="shared" si="190"/>
        <v>1573</v>
      </c>
      <c r="I113">
        <f t="shared" si="190"/>
        <v>1938</v>
      </c>
    </row>
    <row r="114" spans="1:9" x14ac:dyDescent="0.35">
      <c r="A114" s="46" t="s">
        <v>130</v>
      </c>
      <c r="E114" s="47" t="str">
        <f t="shared" ref="E114" si="191">+IFERROR(E113/D113-1,"nm")</f>
        <v>nm</v>
      </c>
      <c r="F114" s="47">
        <f>+IFERROR(F113/E113-1,"nm")</f>
        <v>0.10610932475884249</v>
      </c>
      <c r="G114" s="47">
        <f t="shared" ref="G114" si="192">+IFERROR(G113/F113-1,"nm")</f>
        <v>-0.10610465116279066</v>
      </c>
      <c r="H114" s="47">
        <f t="shared" ref="H114" si="193">+IFERROR(H113/G113-1,"nm")</f>
        <v>0.27886178861788613</v>
      </c>
      <c r="I114" s="47">
        <f>+IFERROR(I113/H113-1,"nm")</f>
        <v>0.23204068658614108</v>
      </c>
    </row>
    <row r="115" spans="1:9" x14ac:dyDescent="0.35">
      <c r="A115" s="46" t="s">
        <v>132</v>
      </c>
      <c r="E115" s="47">
        <f>+IFERROR(E113/E$99,"nm")</f>
        <v>0.2408052651955091</v>
      </c>
      <c r="F115" s="47">
        <f t="shared" ref="F115:I115" si="194">+IFERROR(F113/F$99,"nm")</f>
        <v>0.26189569851541683</v>
      </c>
      <c r="G115" s="47">
        <f t="shared" si="194"/>
        <v>0.24463007159904535</v>
      </c>
      <c r="H115" s="47">
        <f t="shared" si="194"/>
        <v>0.2944038929440389</v>
      </c>
      <c r="I115" s="47">
        <f t="shared" si="194"/>
        <v>0.32544080604534004</v>
      </c>
    </row>
    <row r="116" spans="1:9" x14ac:dyDescent="0.35">
      <c r="A116" s="9" t="s">
        <v>133</v>
      </c>
      <c r="E116">
        <f>Historicals!E170</f>
        <v>55</v>
      </c>
      <c r="F116">
        <f>Historicals!F170</f>
        <v>53</v>
      </c>
      <c r="G116">
        <f>Historicals!G170</f>
        <v>46</v>
      </c>
      <c r="H116">
        <f>Historicals!H170</f>
        <v>43</v>
      </c>
      <c r="I116">
        <f>Historicals!I170</f>
        <v>42</v>
      </c>
    </row>
    <row r="117" spans="1:9" x14ac:dyDescent="0.35">
      <c r="A117" s="46" t="s">
        <v>130</v>
      </c>
      <c r="E117" s="47" t="str">
        <f t="shared" ref="E117" si="195">+IFERROR(E116/D116-1,"nm")</f>
        <v>nm</v>
      </c>
      <c r="F117" s="47">
        <f>+IFERROR(F116/E116-1,"nm")</f>
        <v>-3.6363636363636376E-2</v>
      </c>
      <c r="G117" s="47">
        <f t="shared" ref="G117" si="196">+IFERROR(G116/F116-1,"nm")</f>
        <v>-0.13207547169811318</v>
      </c>
      <c r="H117" s="47">
        <f t="shared" ref="H117" si="197">+IFERROR(H116/G116-1,"nm")</f>
        <v>-6.5217391304347783E-2</v>
      </c>
      <c r="I117" s="47">
        <f>+IFERROR(I116/H116-1,"nm")</f>
        <v>-2.3255813953488413E-2</v>
      </c>
    </row>
    <row r="118" spans="1:9" x14ac:dyDescent="0.35">
      <c r="A118" s="46" t="s">
        <v>134</v>
      </c>
      <c r="E118" s="47">
        <f>+IFERROR(E116/E$99,"nm")</f>
        <v>1.064653503677894E-2</v>
      </c>
      <c r="F118" s="47">
        <f t="shared" ref="F118:I118" si="198">+IFERROR(F116/F$99,"nm")</f>
        <v>1.0087552341073468E-2</v>
      </c>
      <c r="G118" s="47">
        <f t="shared" si="198"/>
        <v>9.148766905330152E-3</v>
      </c>
      <c r="H118" s="47">
        <f t="shared" si="198"/>
        <v>8.0479131574022079E-3</v>
      </c>
      <c r="I118" s="47">
        <f t="shared" si="198"/>
        <v>7.0528967254408059E-3</v>
      </c>
    </row>
    <row r="119" spans="1:9" x14ac:dyDescent="0.35">
      <c r="A119" s="9" t="s">
        <v>135</v>
      </c>
      <c r="E119">
        <f>Historicals!E137</f>
        <v>1189</v>
      </c>
      <c r="F119">
        <f>Historicals!F137</f>
        <v>1323</v>
      </c>
      <c r="G119">
        <f>Historicals!G137</f>
        <v>1184</v>
      </c>
      <c r="H119">
        <f>Historicals!H137</f>
        <v>1530</v>
      </c>
      <c r="I119">
        <f>Historicals!I137</f>
        <v>1896</v>
      </c>
    </row>
    <row r="120" spans="1:9" x14ac:dyDescent="0.35">
      <c r="A120" s="46" t="s">
        <v>130</v>
      </c>
      <c r="E120" s="47" t="str">
        <f t="shared" ref="E120" si="199">+IFERROR(E119/D119-1,"nm")</f>
        <v>nm</v>
      </c>
      <c r="F120" s="47">
        <f>+IFERROR(F119/E119-1,"nm")</f>
        <v>0.11269974768713209</v>
      </c>
      <c r="G120" s="47">
        <f t="shared" ref="G120" si="200">+IFERROR(G119/F119-1,"nm")</f>
        <v>-0.1050642479213908</v>
      </c>
      <c r="H120" s="47">
        <f t="shared" ref="H120" si="201">+IFERROR(H119/G119-1,"nm")</f>
        <v>0.29222972972972983</v>
      </c>
      <c r="I120" s="47">
        <f>+IFERROR(I119/H119-1,"nm")</f>
        <v>0.23921568627450984</v>
      </c>
    </row>
    <row r="121" spans="1:9" x14ac:dyDescent="0.35">
      <c r="A121" s="46" t="s">
        <v>132</v>
      </c>
      <c r="E121" s="47">
        <f>+IFERROR(E119/E$99,"nm")</f>
        <v>0.23015873015873015</v>
      </c>
      <c r="F121" s="47">
        <f t="shared" ref="F121:I121" si="202">+IFERROR(F119/F$99,"nm")</f>
        <v>0.25180814617434338</v>
      </c>
      <c r="G121" s="47">
        <f t="shared" si="202"/>
        <v>0.2354813046937152</v>
      </c>
      <c r="H121" s="47">
        <f t="shared" si="202"/>
        <v>0.28635597978663674</v>
      </c>
      <c r="I121" s="47">
        <f t="shared" si="202"/>
        <v>0.31838790931989924</v>
      </c>
    </row>
    <row r="122" spans="1:9" x14ac:dyDescent="0.35">
      <c r="A122" s="9" t="s">
        <v>136</v>
      </c>
      <c r="E122">
        <f>Historicals!E159</f>
        <v>49</v>
      </c>
      <c r="F122">
        <f>Historicals!F159</f>
        <v>47</v>
      </c>
      <c r="G122">
        <f>Historicals!G159</f>
        <v>41</v>
      </c>
      <c r="H122">
        <f>Historicals!H159</f>
        <v>54</v>
      </c>
      <c r="I122">
        <f>Historicals!I159</f>
        <v>56</v>
      </c>
    </row>
    <row r="123" spans="1:9" x14ac:dyDescent="0.35">
      <c r="A123" s="46" t="s">
        <v>130</v>
      </c>
      <c r="E123" s="47" t="str">
        <f t="shared" ref="E123" si="203">+IFERROR(E122/D122-1,"nm")</f>
        <v>nm</v>
      </c>
      <c r="F123" s="47">
        <f>+IFERROR(F122/E122-1,"nm")</f>
        <v>-4.081632653061229E-2</v>
      </c>
      <c r="G123" s="47">
        <f t="shared" ref="G123" si="204">+IFERROR(G122/F122-1,"nm")</f>
        <v>-0.12765957446808507</v>
      </c>
      <c r="H123" s="47">
        <f t="shared" ref="H123" si="205">+IFERROR(H122/G122-1,"nm")</f>
        <v>0.31707317073170738</v>
      </c>
      <c r="I123" s="47">
        <f>+IFERROR(I122/H122-1,"nm")</f>
        <v>3.7037037037036979E-2</v>
      </c>
    </row>
    <row r="124" spans="1:9" x14ac:dyDescent="0.35">
      <c r="A124" s="46" t="s">
        <v>134</v>
      </c>
      <c r="E124" s="47">
        <f>+IFERROR(E122/E$99,"nm")</f>
        <v>9.485094850948509E-3</v>
      </c>
      <c r="F124" s="47">
        <f t="shared" ref="F124:I124" si="206">+IFERROR(F122/F$99,"nm")</f>
        <v>8.9455652835934533E-3</v>
      </c>
      <c r="G124" s="47">
        <f t="shared" si="206"/>
        <v>8.1543357199681775E-3</v>
      </c>
      <c r="H124" s="47">
        <f t="shared" si="206"/>
        <v>1.0106681639528355E-2</v>
      </c>
      <c r="I124" s="47">
        <f t="shared" si="206"/>
        <v>9.4038623005877411E-3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Krith Boonyapison</cp:lastModifiedBy>
  <dcterms:created xsi:type="dcterms:W3CDTF">2020-05-20T17:26:08Z</dcterms:created>
  <dcterms:modified xsi:type="dcterms:W3CDTF">2023-10-05T03:39:01Z</dcterms:modified>
</cp:coreProperties>
</file>