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th\Downloads\"/>
    </mc:Choice>
  </mc:AlternateContent>
  <xr:revisionPtr revIDLastSave="0" documentId="13_ncr:1_{1427D92C-E3E6-4A39-B035-2D8A9A29E942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3" i="3" l="1"/>
  <c r="L183" i="3" s="1"/>
  <c r="J183" i="3"/>
  <c r="K164" i="3"/>
  <c r="L164" i="3" s="1"/>
  <c r="J164" i="3"/>
  <c r="J165" i="3" s="1"/>
  <c r="K145" i="3"/>
  <c r="L145" i="3"/>
  <c r="M145" i="3"/>
  <c r="N145" i="3"/>
  <c r="J145" i="3"/>
  <c r="F17" i="3"/>
  <c r="G17" i="3"/>
  <c r="H17" i="3"/>
  <c r="I17" i="3"/>
  <c r="E17" i="3"/>
  <c r="F14" i="3"/>
  <c r="G14" i="3"/>
  <c r="H14" i="3"/>
  <c r="I14" i="3"/>
  <c r="E14" i="3"/>
  <c r="F8" i="3"/>
  <c r="G8" i="3"/>
  <c r="H8" i="3"/>
  <c r="I8" i="3"/>
  <c r="E8" i="3"/>
  <c r="E11" i="3" s="1"/>
  <c r="F5" i="3"/>
  <c r="G5" i="3"/>
  <c r="H5" i="3"/>
  <c r="I5" i="3"/>
  <c r="E5" i="3"/>
  <c r="F3" i="3"/>
  <c r="G3" i="3"/>
  <c r="H3" i="3"/>
  <c r="I3" i="3"/>
  <c r="K3" i="3"/>
  <c r="E3" i="3"/>
  <c r="F200" i="3"/>
  <c r="G200" i="3"/>
  <c r="H200" i="3"/>
  <c r="I200" i="3"/>
  <c r="E200" i="3"/>
  <c r="F198" i="3"/>
  <c r="G198" i="3"/>
  <c r="H198" i="3"/>
  <c r="I199" i="3" s="1"/>
  <c r="I198" i="3"/>
  <c r="E198" i="3"/>
  <c r="F197" i="3"/>
  <c r="G197" i="3"/>
  <c r="H197" i="3"/>
  <c r="I197" i="3"/>
  <c r="E197" i="3"/>
  <c r="F195" i="3"/>
  <c r="G195" i="3"/>
  <c r="H195" i="3"/>
  <c r="I195" i="3"/>
  <c r="J197" i="3" s="1"/>
  <c r="E195" i="3"/>
  <c r="F194" i="3"/>
  <c r="G194" i="3"/>
  <c r="H194" i="3"/>
  <c r="I194" i="3"/>
  <c r="E194" i="3"/>
  <c r="F192" i="3"/>
  <c r="G192" i="3"/>
  <c r="H192" i="3"/>
  <c r="I192" i="3"/>
  <c r="E192" i="3"/>
  <c r="F190" i="3"/>
  <c r="G190" i="3"/>
  <c r="H190" i="3"/>
  <c r="I190" i="3"/>
  <c r="E190" i="3"/>
  <c r="F188" i="3"/>
  <c r="G188" i="3"/>
  <c r="H188" i="3"/>
  <c r="H189" i="3" s="1"/>
  <c r="I188" i="3"/>
  <c r="I189" i="3" s="1"/>
  <c r="E188" i="3"/>
  <c r="F183" i="3"/>
  <c r="G183" i="3"/>
  <c r="G184" i="3" s="1"/>
  <c r="H183" i="3"/>
  <c r="H184" i="3" s="1"/>
  <c r="I183" i="3"/>
  <c r="J184" i="3" s="1"/>
  <c r="E183" i="3"/>
  <c r="D200" i="3"/>
  <c r="C200" i="3"/>
  <c r="B200" i="3"/>
  <c r="C199" i="3"/>
  <c r="B199" i="3"/>
  <c r="H199" i="3"/>
  <c r="G199" i="3"/>
  <c r="F199" i="3"/>
  <c r="E199" i="3"/>
  <c r="D198" i="3"/>
  <c r="D199" i="3" s="1"/>
  <c r="C198" i="3"/>
  <c r="B198" i="3"/>
  <c r="E196" i="3"/>
  <c r="D196" i="3"/>
  <c r="C196" i="3"/>
  <c r="G196" i="3"/>
  <c r="D195" i="3"/>
  <c r="D197" i="3" s="1"/>
  <c r="C195" i="3"/>
  <c r="C197" i="3" s="1"/>
  <c r="B195" i="3"/>
  <c r="B196" i="3" s="1"/>
  <c r="D194" i="3"/>
  <c r="C194" i="3"/>
  <c r="B194" i="3"/>
  <c r="F193" i="3"/>
  <c r="I193" i="3"/>
  <c r="H185" i="3"/>
  <c r="H187" i="3" s="1"/>
  <c r="G193" i="3"/>
  <c r="E193" i="3"/>
  <c r="D192" i="3"/>
  <c r="D193" i="3" s="1"/>
  <c r="C192" i="3"/>
  <c r="C193" i="3" s="1"/>
  <c r="B192" i="3"/>
  <c r="B193" i="3" s="1"/>
  <c r="G191" i="3"/>
  <c r="F191" i="3"/>
  <c r="E191" i="3"/>
  <c r="D191" i="3"/>
  <c r="D190" i="3"/>
  <c r="C190" i="3"/>
  <c r="B190" i="3"/>
  <c r="E189" i="3"/>
  <c r="D189" i="3"/>
  <c r="G189" i="3"/>
  <c r="F189" i="3"/>
  <c r="D188" i="3"/>
  <c r="C188" i="3"/>
  <c r="C191" i="3" s="1"/>
  <c r="B188" i="3"/>
  <c r="B191" i="3" s="1"/>
  <c r="F185" i="3"/>
  <c r="F187" i="3" s="1"/>
  <c r="E185" i="3"/>
  <c r="E187" i="3" s="1"/>
  <c r="D185" i="3"/>
  <c r="D186" i="3" s="1"/>
  <c r="C185" i="3"/>
  <c r="C186" i="3" s="1"/>
  <c r="B185" i="3"/>
  <c r="B186" i="3" s="1"/>
  <c r="K184" i="3"/>
  <c r="F184" i="3"/>
  <c r="E184" i="3"/>
  <c r="D184" i="3"/>
  <c r="C184" i="3"/>
  <c r="B184" i="3"/>
  <c r="D183" i="3"/>
  <c r="C183" i="3"/>
  <c r="B183" i="3"/>
  <c r="F181" i="3"/>
  <c r="G181" i="3"/>
  <c r="H181" i="3"/>
  <c r="I181" i="3"/>
  <c r="E181" i="3"/>
  <c r="F179" i="3"/>
  <c r="G179" i="3"/>
  <c r="H179" i="3"/>
  <c r="H180" i="3" s="1"/>
  <c r="I179" i="3"/>
  <c r="I180" i="3" s="1"/>
  <c r="E179" i="3"/>
  <c r="F178" i="3"/>
  <c r="G178" i="3"/>
  <c r="H178" i="3"/>
  <c r="I178" i="3"/>
  <c r="J178" i="3" s="1"/>
  <c r="E178" i="3"/>
  <c r="F176" i="3"/>
  <c r="G176" i="3"/>
  <c r="H176" i="3"/>
  <c r="H177" i="3" s="1"/>
  <c r="I176" i="3"/>
  <c r="I177" i="3" s="1"/>
  <c r="E176" i="3"/>
  <c r="F175" i="3"/>
  <c r="G175" i="3"/>
  <c r="H175" i="3"/>
  <c r="I175" i="3"/>
  <c r="E175" i="3"/>
  <c r="F173" i="3"/>
  <c r="G173" i="3"/>
  <c r="H173" i="3"/>
  <c r="H174" i="3" s="1"/>
  <c r="I173" i="3"/>
  <c r="E173" i="3"/>
  <c r="F171" i="3"/>
  <c r="G171" i="3"/>
  <c r="H171" i="3"/>
  <c r="I171" i="3"/>
  <c r="E171" i="3"/>
  <c r="F169" i="3"/>
  <c r="G169" i="3"/>
  <c r="H169" i="3"/>
  <c r="I169" i="3"/>
  <c r="E169" i="3"/>
  <c r="F164" i="3"/>
  <c r="G164" i="3"/>
  <c r="H164" i="3"/>
  <c r="H165" i="3" s="1"/>
  <c r="I164" i="3"/>
  <c r="E164" i="3"/>
  <c r="D181" i="3"/>
  <c r="B181" i="3"/>
  <c r="F180" i="3"/>
  <c r="E180" i="3"/>
  <c r="D179" i="3"/>
  <c r="D180" i="3" s="1"/>
  <c r="C179" i="3"/>
  <c r="C180" i="3" s="1"/>
  <c r="B179" i="3"/>
  <c r="B180" i="3" s="1"/>
  <c r="D178" i="3"/>
  <c r="G177" i="3"/>
  <c r="D176" i="3"/>
  <c r="C176" i="3"/>
  <c r="C178" i="3" s="1"/>
  <c r="B176" i="3"/>
  <c r="B177" i="3" s="1"/>
  <c r="B175" i="3"/>
  <c r="I174" i="3"/>
  <c r="G174" i="3"/>
  <c r="E174" i="3"/>
  <c r="D173" i="3"/>
  <c r="D175" i="3" s="1"/>
  <c r="C173" i="3"/>
  <c r="D174" i="3" s="1"/>
  <c r="B173" i="3"/>
  <c r="B174" i="3" s="1"/>
  <c r="F172" i="3"/>
  <c r="D172" i="3"/>
  <c r="B172" i="3"/>
  <c r="D171" i="3"/>
  <c r="C171" i="3"/>
  <c r="C170" i="3"/>
  <c r="I170" i="3"/>
  <c r="H170" i="3"/>
  <c r="F170" i="3"/>
  <c r="E170" i="3"/>
  <c r="D169" i="3"/>
  <c r="D170" i="3" s="1"/>
  <c r="C169" i="3"/>
  <c r="C172" i="3" s="1"/>
  <c r="B169" i="3"/>
  <c r="B170" i="3" s="1"/>
  <c r="E166" i="3"/>
  <c r="E168" i="3" s="1"/>
  <c r="D166" i="3"/>
  <c r="B166" i="3"/>
  <c r="B167" i="3" s="1"/>
  <c r="B165" i="3"/>
  <c r="F165" i="3"/>
  <c r="D164" i="3"/>
  <c r="C164" i="3"/>
  <c r="D165" i="3" s="1"/>
  <c r="B164" i="3"/>
  <c r="F11" i="3"/>
  <c r="G11" i="3"/>
  <c r="H11" i="3"/>
  <c r="I11" i="3"/>
  <c r="F7" i="3"/>
  <c r="F6" i="3"/>
  <c r="G4" i="3"/>
  <c r="F162" i="3"/>
  <c r="G162" i="3"/>
  <c r="H162" i="3"/>
  <c r="I162" i="3"/>
  <c r="E162" i="3"/>
  <c r="F160" i="3"/>
  <c r="G160" i="3"/>
  <c r="H160" i="3"/>
  <c r="I160" i="3"/>
  <c r="E160" i="3"/>
  <c r="I159" i="3"/>
  <c r="J159" i="3" s="1"/>
  <c r="J157" i="3" s="1"/>
  <c r="F159" i="3"/>
  <c r="G159" i="3"/>
  <c r="H159" i="3"/>
  <c r="E159" i="3"/>
  <c r="F158" i="3"/>
  <c r="F157" i="3"/>
  <c r="G157" i="3"/>
  <c r="H157" i="3"/>
  <c r="I157" i="3"/>
  <c r="E157" i="3"/>
  <c r="F156" i="3"/>
  <c r="G156" i="3"/>
  <c r="H156" i="3"/>
  <c r="I156" i="3"/>
  <c r="E156" i="3"/>
  <c r="F154" i="3"/>
  <c r="G154" i="3"/>
  <c r="H154" i="3"/>
  <c r="I154" i="3"/>
  <c r="E154" i="3"/>
  <c r="F152" i="3"/>
  <c r="G152" i="3"/>
  <c r="H152" i="3"/>
  <c r="I152" i="3"/>
  <c r="E152" i="3"/>
  <c r="F150" i="3"/>
  <c r="G150" i="3"/>
  <c r="H150" i="3"/>
  <c r="I150" i="3"/>
  <c r="E150" i="3"/>
  <c r="E147" i="3" s="1"/>
  <c r="E149" i="3" s="1"/>
  <c r="L146" i="3"/>
  <c r="J146" i="3"/>
  <c r="F146" i="3"/>
  <c r="F145" i="3"/>
  <c r="G145" i="3"/>
  <c r="H145" i="3"/>
  <c r="I145" i="3"/>
  <c r="E145" i="3"/>
  <c r="F143" i="3"/>
  <c r="G143" i="3"/>
  <c r="H143" i="3"/>
  <c r="I143" i="3"/>
  <c r="E143" i="3"/>
  <c r="J110" i="3"/>
  <c r="F141" i="3"/>
  <c r="G141" i="3"/>
  <c r="H141" i="3"/>
  <c r="I141" i="3"/>
  <c r="E141" i="3"/>
  <c r="F140" i="3"/>
  <c r="G140" i="3"/>
  <c r="H140" i="3"/>
  <c r="I140" i="3"/>
  <c r="E140" i="3"/>
  <c r="F138" i="3"/>
  <c r="G138" i="3"/>
  <c r="H138" i="3"/>
  <c r="I138" i="3"/>
  <c r="E138" i="3"/>
  <c r="F137" i="3"/>
  <c r="G137" i="3"/>
  <c r="H137" i="3"/>
  <c r="I137" i="3"/>
  <c r="E137" i="3"/>
  <c r="F136" i="3"/>
  <c r="F135" i="3"/>
  <c r="G135" i="3"/>
  <c r="H135" i="3"/>
  <c r="I135" i="3"/>
  <c r="E135" i="3"/>
  <c r="F133" i="3"/>
  <c r="G133" i="3"/>
  <c r="H133" i="3"/>
  <c r="I133" i="3"/>
  <c r="E133" i="3"/>
  <c r="F131" i="3"/>
  <c r="G131" i="3"/>
  <c r="H131" i="3"/>
  <c r="I131" i="3"/>
  <c r="E131" i="3"/>
  <c r="F126" i="3"/>
  <c r="G126" i="3"/>
  <c r="H126" i="3"/>
  <c r="I126" i="3"/>
  <c r="E126" i="3"/>
  <c r="F124" i="3"/>
  <c r="G124" i="3"/>
  <c r="H124" i="3"/>
  <c r="I124" i="3"/>
  <c r="E124" i="3"/>
  <c r="K123" i="3"/>
  <c r="F123" i="3"/>
  <c r="F122" i="3"/>
  <c r="G122" i="3"/>
  <c r="H122" i="3"/>
  <c r="I122" i="3"/>
  <c r="E122" i="3"/>
  <c r="K121" i="3"/>
  <c r="F121" i="3"/>
  <c r="F120" i="3"/>
  <c r="G120" i="3"/>
  <c r="H120" i="3"/>
  <c r="I120" i="3"/>
  <c r="E120" i="3"/>
  <c r="K118" i="3"/>
  <c r="F118" i="3"/>
  <c r="G118" i="3"/>
  <c r="H118" i="3"/>
  <c r="I118" i="3"/>
  <c r="E118" i="3"/>
  <c r="F116" i="3"/>
  <c r="G116" i="3"/>
  <c r="H116" i="3"/>
  <c r="I116" i="3"/>
  <c r="E116" i="3"/>
  <c r="F114" i="3"/>
  <c r="G114" i="3"/>
  <c r="H114" i="3"/>
  <c r="I114" i="3"/>
  <c r="E114" i="3"/>
  <c r="F112" i="3"/>
  <c r="G112" i="3"/>
  <c r="H112" i="3"/>
  <c r="I112" i="3"/>
  <c r="E112" i="3"/>
  <c r="F111" i="3"/>
  <c r="F110" i="3"/>
  <c r="G110" i="3"/>
  <c r="H110" i="3"/>
  <c r="I110" i="3"/>
  <c r="E110" i="3"/>
  <c r="F109" i="3"/>
  <c r="G109" i="3"/>
  <c r="H109" i="3"/>
  <c r="I109" i="3"/>
  <c r="E109" i="3"/>
  <c r="F108" i="3"/>
  <c r="F107" i="3"/>
  <c r="G107" i="3"/>
  <c r="H107" i="3"/>
  <c r="I107" i="3"/>
  <c r="E107" i="3"/>
  <c r="I106" i="3"/>
  <c r="F106" i="3"/>
  <c r="G106" i="3"/>
  <c r="H106" i="3"/>
  <c r="E106" i="3"/>
  <c r="F105" i="3"/>
  <c r="F104" i="3"/>
  <c r="G104" i="3"/>
  <c r="H104" i="3"/>
  <c r="I104" i="3"/>
  <c r="E104" i="3"/>
  <c r="D162" i="3"/>
  <c r="C162" i="3"/>
  <c r="B162" i="3"/>
  <c r="H161" i="3"/>
  <c r="G161" i="3"/>
  <c r="F161" i="3"/>
  <c r="E161" i="3"/>
  <c r="D161" i="3"/>
  <c r="C161" i="3"/>
  <c r="B161" i="3"/>
  <c r="D160" i="3"/>
  <c r="C160" i="3"/>
  <c r="B160" i="3"/>
  <c r="I158" i="3"/>
  <c r="H158" i="3"/>
  <c r="G158" i="3"/>
  <c r="D157" i="3"/>
  <c r="D159" i="3" s="1"/>
  <c r="C157" i="3"/>
  <c r="C159" i="3" s="1"/>
  <c r="B157" i="3"/>
  <c r="D156" i="3"/>
  <c r="C156" i="3"/>
  <c r="B156" i="3"/>
  <c r="F155" i="3"/>
  <c r="E155" i="3"/>
  <c r="D155" i="3"/>
  <c r="C155" i="3"/>
  <c r="B155" i="3"/>
  <c r="D154" i="3"/>
  <c r="C154" i="3"/>
  <c r="B154" i="3"/>
  <c r="H153" i="3"/>
  <c r="G153" i="3"/>
  <c r="F153" i="3"/>
  <c r="E153" i="3"/>
  <c r="D153" i="3"/>
  <c r="D152" i="3"/>
  <c r="C152" i="3"/>
  <c r="B152" i="3"/>
  <c r="I151" i="3"/>
  <c r="H151" i="3"/>
  <c r="G151" i="3"/>
  <c r="F151" i="3"/>
  <c r="E151" i="3"/>
  <c r="D151" i="3"/>
  <c r="C151" i="3"/>
  <c r="B151" i="3"/>
  <c r="D150" i="3"/>
  <c r="C150" i="3"/>
  <c r="C153" i="3" s="1"/>
  <c r="B150" i="3"/>
  <c r="B153" i="3" s="1"/>
  <c r="F147" i="3"/>
  <c r="F149" i="3" s="1"/>
  <c r="D147" i="3"/>
  <c r="C147" i="3"/>
  <c r="B147" i="3"/>
  <c r="F102" i="3"/>
  <c r="G102" i="3"/>
  <c r="H102" i="3"/>
  <c r="I102" i="3"/>
  <c r="E102" i="3"/>
  <c r="F101" i="3"/>
  <c r="F100" i="3"/>
  <c r="G100" i="3"/>
  <c r="H100" i="3"/>
  <c r="I100" i="3"/>
  <c r="E100" i="3"/>
  <c r="E97" i="3"/>
  <c r="E99" i="3" s="1"/>
  <c r="K96" i="3"/>
  <c r="I96" i="3"/>
  <c r="F95" i="3"/>
  <c r="G95" i="3"/>
  <c r="H95" i="3"/>
  <c r="I95" i="3"/>
  <c r="E95" i="3"/>
  <c r="F94" i="3"/>
  <c r="F93" i="3"/>
  <c r="G93" i="3"/>
  <c r="H93" i="3"/>
  <c r="I93" i="3"/>
  <c r="E93" i="3"/>
  <c r="H92" i="3"/>
  <c r="F91" i="3"/>
  <c r="G91" i="3"/>
  <c r="H91" i="3"/>
  <c r="I91" i="3"/>
  <c r="E91" i="3"/>
  <c r="J90" i="3"/>
  <c r="K90" i="3"/>
  <c r="G90" i="3"/>
  <c r="J89" i="3"/>
  <c r="F89" i="3"/>
  <c r="G89" i="3"/>
  <c r="H89" i="3"/>
  <c r="I89" i="3"/>
  <c r="E89" i="3"/>
  <c r="F88" i="3"/>
  <c r="F87" i="3"/>
  <c r="G87" i="3"/>
  <c r="H87" i="3"/>
  <c r="I87" i="3"/>
  <c r="E87" i="3"/>
  <c r="F85" i="3"/>
  <c r="G85" i="3"/>
  <c r="H85" i="3"/>
  <c r="I85" i="3"/>
  <c r="E85" i="3"/>
  <c r="F83" i="3"/>
  <c r="G83" i="3"/>
  <c r="H83" i="3"/>
  <c r="I83" i="3"/>
  <c r="E83" i="3"/>
  <c r="K80" i="3"/>
  <c r="L80" i="3"/>
  <c r="M80" i="3"/>
  <c r="N80" i="3"/>
  <c r="J80" i="3"/>
  <c r="K49" i="3"/>
  <c r="L49" i="3"/>
  <c r="M49" i="3"/>
  <c r="N49" i="3"/>
  <c r="J49" i="3"/>
  <c r="F81" i="3"/>
  <c r="G81" i="3"/>
  <c r="H81" i="3"/>
  <c r="I81" i="3"/>
  <c r="E81" i="3"/>
  <c r="F79" i="3"/>
  <c r="G79" i="3"/>
  <c r="H79" i="3"/>
  <c r="I79" i="3"/>
  <c r="E79" i="3"/>
  <c r="F78" i="3"/>
  <c r="G78" i="3"/>
  <c r="H78" i="3"/>
  <c r="I78" i="3"/>
  <c r="E78" i="3"/>
  <c r="F76" i="3"/>
  <c r="G76" i="3"/>
  <c r="H76" i="3"/>
  <c r="I76" i="3"/>
  <c r="E76" i="3"/>
  <c r="F75" i="3"/>
  <c r="G75" i="3"/>
  <c r="H75" i="3"/>
  <c r="I75" i="3"/>
  <c r="E75" i="3"/>
  <c r="F74" i="3"/>
  <c r="F73" i="3"/>
  <c r="G73" i="3"/>
  <c r="H73" i="3"/>
  <c r="I73" i="3"/>
  <c r="E73" i="3"/>
  <c r="E66" i="3" s="1"/>
  <c r="G72" i="3"/>
  <c r="E72" i="3"/>
  <c r="F71" i="3"/>
  <c r="G71" i="3"/>
  <c r="H71" i="3"/>
  <c r="I71" i="3"/>
  <c r="E71" i="3"/>
  <c r="F69" i="3"/>
  <c r="G69" i="3"/>
  <c r="H69" i="3"/>
  <c r="I69" i="3"/>
  <c r="E69" i="3"/>
  <c r="H65" i="3"/>
  <c r="F64" i="3"/>
  <c r="G64" i="3"/>
  <c r="H64" i="3"/>
  <c r="I64" i="3"/>
  <c r="E64" i="3"/>
  <c r="F62" i="3"/>
  <c r="G62" i="3"/>
  <c r="H62" i="3"/>
  <c r="I62" i="3"/>
  <c r="E62" i="3"/>
  <c r="H61" i="3"/>
  <c r="F60" i="3"/>
  <c r="G60" i="3"/>
  <c r="H60" i="3"/>
  <c r="I60" i="3"/>
  <c r="E60" i="3"/>
  <c r="F59" i="3"/>
  <c r="F58" i="3"/>
  <c r="G58" i="3"/>
  <c r="H58" i="3"/>
  <c r="I58" i="3"/>
  <c r="E58" i="3"/>
  <c r="F56" i="3"/>
  <c r="G56" i="3"/>
  <c r="H56" i="3"/>
  <c r="I56" i="3"/>
  <c r="E56" i="3"/>
  <c r="F54" i="3"/>
  <c r="G54" i="3"/>
  <c r="H54" i="3"/>
  <c r="I54" i="3"/>
  <c r="E54" i="3"/>
  <c r="G53" i="3"/>
  <c r="F53" i="3"/>
  <c r="F52" i="3"/>
  <c r="G52" i="3"/>
  <c r="H52" i="3"/>
  <c r="I52" i="3"/>
  <c r="E52" i="3"/>
  <c r="L184" i="3" l="1"/>
  <c r="M183" i="3"/>
  <c r="L165" i="3"/>
  <c r="M164" i="3"/>
  <c r="L3" i="3"/>
  <c r="K165" i="3"/>
  <c r="J3" i="3"/>
  <c r="K4" i="3" s="1"/>
  <c r="H196" i="3"/>
  <c r="I196" i="3"/>
  <c r="H191" i="3"/>
  <c r="E186" i="3"/>
  <c r="F186" i="3"/>
  <c r="J195" i="3"/>
  <c r="J196" i="3" s="1"/>
  <c r="K197" i="3"/>
  <c r="F196" i="3"/>
  <c r="B189" i="3"/>
  <c r="G185" i="3"/>
  <c r="C189" i="3"/>
  <c r="I191" i="3"/>
  <c r="J191" i="3" s="1"/>
  <c r="I185" i="3"/>
  <c r="I187" i="3" s="1"/>
  <c r="I184" i="3"/>
  <c r="B187" i="3"/>
  <c r="J200" i="3"/>
  <c r="C187" i="3"/>
  <c r="D187" i="3"/>
  <c r="B197" i="3"/>
  <c r="H193" i="3"/>
  <c r="F177" i="3"/>
  <c r="E177" i="3"/>
  <c r="F174" i="3"/>
  <c r="J176" i="3"/>
  <c r="J177" i="3" s="1"/>
  <c r="K178" i="3"/>
  <c r="E167" i="3"/>
  <c r="C177" i="3"/>
  <c r="C166" i="3"/>
  <c r="B171" i="3"/>
  <c r="E172" i="3"/>
  <c r="D177" i="3"/>
  <c r="G172" i="3"/>
  <c r="C165" i="3"/>
  <c r="F166" i="3"/>
  <c r="F168" i="3" s="1"/>
  <c r="H172" i="3"/>
  <c r="C181" i="3"/>
  <c r="G166" i="3"/>
  <c r="G168" i="3" s="1"/>
  <c r="E165" i="3"/>
  <c r="H166" i="3"/>
  <c r="H168" i="3" s="1"/>
  <c r="C175" i="3"/>
  <c r="I166" i="3"/>
  <c r="I168" i="3" s="1"/>
  <c r="I172" i="3"/>
  <c r="J172" i="3" s="1"/>
  <c r="G165" i="3"/>
  <c r="G170" i="3"/>
  <c r="C174" i="3"/>
  <c r="I165" i="3"/>
  <c r="B168" i="3"/>
  <c r="J181" i="3"/>
  <c r="G180" i="3"/>
  <c r="B178" i="3"/>
  <c r="D168" i="3"/>
  <c r="B158" i="3"/>
  <c r="B159" i="3"/>
  <c r="K159" i="3"/>
  <c r="K157" i="3" s="1"/>
  <c r="B148" i="3"/>
  <c r="B149" i="3"/>
  <c r="C148" i="3"/>
  <c r="C149" i="3"/>
  <c r="D148" i="3"/>
  <c r="D149" i="3"/>
  <c r="C158" i="3"/>
  <c r="E148" i="3"/>
  <c r="D158" i="3"/>
  <c r="F148" i="3"/>
  <c r="G155" i="3"/>
  <c r="G147" i="3"/>
  <c r="G149" i="3" s="1"/>
  <c r="E158" i="3"/>
  <c r="I161" i="3"/>
  <c r="J162" i="3"/>
  <c r="J160" i="3" s="1"/>
  <c r="I153" i="3"/>
  <c r="J153" i="3" s="1"/>
  <c r="H155" i="3"/>
  <c r="H147" i="3"/>
  <c r="H149" i="3" s="1"/>
  <c r="I155" i="3"/>
  <c r="I147" i="3"/>
  <c r="I149" i="3" s="1"/>
  <c r="E68" i="3"/>
  <c r="M184" i="3" l="1"/>
  <c r="N183" i="3"/>
  <c r="N184" i="3" s="1"/>
  <c r="N164" i="3"/>
  <c r="M3" i="3"/>
  <c r="M165" i="3"/>
  <c r="J14" i="3"/>
  <c r="K158" i="3"/>
  <c r="J161" i="3"/>
  <c r="H186" i="3"/>
  <c r="G187" i="3"/>
  <c r="K195" i="3"/>
  <c r="K196" i="3" s="1"/>
  <c r="L197" i="3"/>
  <c r="J187" i="3"/>
  <c r="I186" i="3"/>
  <c r="K191" i="3"/>
  <c r="G186" i="3"/>
  <c r="K200" i="3"/>
  <c r="J198" i="3"/>
  <c r="J199" i="3" s="1"/>
  <c r="F167" i="3"/>
  <c r="K172" i="3"/>
  <c r="G167" i="3"/>
  <c r="C167" i="3"/>
  <c r="C168" i="3"/>
  <c r="I167" i="3"/>
  <c r="J168" i="3"/>
  <c r="D167" i="3"/>
  <c r="K181" i="3"/>
  <c r="J179" i="3"/>
  <c r="J180" i="3" s="1"/>
  <c r="H167" i="3"/>
  <c r="K176" i="3"/>
  <c r="K177" i="3" s="1"/>
  <c r="L178" i="3"/>
  <c r="I148" i="3"/>
  <c r="J149" i="3"/>
  <c r="J147" i="3" s="1"/>
  <c r="H148" i="3"/>
  <c r="K153" i="3"/>
  <c r="K162" i="3"/>
  <c r="K160" i="3" s="1"/>
  <c r="L159" i="3"/>
  <c r="L157" i="3" s="1"/>
  <c r="G148" i="3"/>
  <c r="K14" i="3" l="1"/>
  <c r="N165" i="3"/>
  <c r="N3" i="3"/>
  <c r="J17" i="3"/>
  <c r="K161" i="3"/>
  <c r="L200" i="3"/>
  <c r="K198" i="3"/>
  <c r="K199" i="3" s="1"/>
  <c r="J188" i="3"/>
  <c r="J190" i="3" s="1"/>
  <c r="L191" i="3"/>
  <c r="J185" i="3"/>
  <c r="K187" i="3"/>
  <c r="L195" i="3"/>
  <c r="L196" i="3" s="1"/>
  <c r="M197" i="3"/>
  <c r="L181" i="3"/>
  <c r="K179" i="3"/>
  <c r="K180" i="3" s="1"/>
  <c r="J166" i="3"/>
  <c r="K168" i="3"/>
  <c r="L172" i="3"/>
  <c r="J169" i="3"/>
  <c r="J171" i="3" s="1"/>
  <c r="L176" i="3"/>
  <c r="L177" i="3" s="1"/>
  <c r="M178" i="3"/>
  <c r="M159" i="3"/>
  <c r="M157" i="3" s="1"/>
  <c r="L162" i="3"/>
  <c r="L160" i="3" s="1"/>
  <c r="L153" i="3"/>
  <c r="K149" i="3"/>
  <c r="K147" i="3" s="1"/>
  <c r="K17" i="3" l="1"/>
  <c r="J5" i="3"/>
  <c r="L14" i="3"/>
  <c r="L161" i="3"/>
  <c r="K188" i="3"/>
  <c r="K190" i="3" s="1"/>
  <c r="K185" i="3"/>
  <c r="L187" i="3"/>
  <c r="M191" i="3"/>
  <c r="K189" i="3"/>
  <c r="M195" i="3"/>
  <c r="M196" i="3" s="1"/>
  <c r="N197" i="3"/>
  <c r="N195" i="3" s="1"/>
  <c r="N196" i="3" s="1"/>
  <c r="J186" i="3"/>
  <c r="J192" i="3"/>
  <c r="J194" i="3" s="1"/>
  <c r="J189" i="3"/>
  <c r="M200" i="3"/>
  <c r="L198" i="3"/>
  <c r="L199" i="3" s="1"/>
  <c r="K169" i="3"/>
  <c r="K171" i="3" s="1"/>
  <c r="M176" i="3"/>
  <c r="M177" i="3" s="1"/>
  <c r="N178" i="3"/>
  <c r="N176" i="3" s="1"/>
  <c r="N177" i="3" s="1"/>
  <c r="J170" i="3"/>
  <c r="M172" i="3"/>
  <c r="K166" i="3"/>
  <c r="K5" i="3" s="1"/>
  <c r="K7" i="3" s="1"/>
  <c r="L168" i="3"/>
  <c r="J167" i="3"/>
  <c r="J173" i="3"/>
  <c r="J175" i="3" s="1"/>
  <c r="M181" i="3"/>
  <c r="L179" i="3"/>
  <c r="L180" i="3" s="1"/>
  <c r="L149" i="3"/>
  <c r="L147" i="3" s="1"/>
  <c r="M153" i="3"/>
  <c r="M162" i="3"/>
  <c r="M160" i="3" s="1"/>
  <c r="N159" i="3"/>
  <c r="N157" i="3" s="1"/>
  <c r="N14" i="3" s="1"/>
  <c r="L17" i="3" l="1"/>
  <c r="M14" i="3"/>
  <c r="M161" i="3"/>
  <c r="N200" i="3"/>
  <c r="N198" i="3" s="1"/>
  <c r="M198" i="3"/>
  <c r="M199" i="3" s="1"/>
  <c r="J193" i="3"/>
  <c r="N191" i="3"/>
  <c r="N188" i="3" s="1"/>
  <c r="N190" i="3" s="1"/>
  <c r="M188" i="3"/>
  <c r="M190" i="3" s="1"/>
  <c r="L188" i="3"/>
  <c r="L190" i="3" s="1"/>
  <c r="L185" i="3"/>
  <c r="M187" i="3"/>
  <c r="K186" i="3"/>
  <c r="K192" i="3"/>
  <c r="K194" i="3" s="1"/>
  <c r="K170" i="3"/>
  <c r="N181" i="3"/>
  <c r="N179" i="3" s="1"/>
  <c r="M179" i="3"/>
  <c r="M180" i="3" s="1"/>
  <c r="L166" i="3"/>
  <c r="M168" i="3"/>
  <c r="K167" i="3"/>
  <c r="K173" i="3"/>
  <c r="K175" i="3" s="1"/>
  <c r="J174" i="3"/>
  <c r="L169" i="3"/>
  <c r="L171" i="3" s="1"/>
  <c r="N172" i="3"/>
  <c r="N169" i="3" s="1"/>
  <c r="N171" i="3" s="1"/>
  <c r="M169" i="3"/>
  <c r="M171" i="3" s="1"/>
  <c r="N162" i="3"/>
  <c r="N160" i="3" s="1"/>
  <c r="N153" i="3"/>
  <c r="M149" i="3"/>
  <c r="M147" i="3" s="1"/>
  <c r="L5" i="3" l="1"/>
  <c r="M17" i="3"/>
  <c r="N161" i="3"/>
  <c r="N17" i="3"/>
  <c r="L186" i="3"/>
  <c r="L192" i="3"/>
  <c r="L194" i="3" s="1"/>
  <c r="L189" i="3"/>
  <c r="N189" i="3"/>
  <c r="K193" i="3"/>
  <c r="N187" i="3"/>
  <c r="N185" i="3" s="1"/>
  <c r="M185" i="3"/>
  <c r="M189" i="3"/>
  <c r="N199" i="3"/>
  <c r="M170" i="3"/>
  <c r="N170" i="3"/>
  <c r="L170" i="3"/>
  <c r="K174" i="3"/>
  <c r="M166" i="3"/>
  <c r="N168" i="3"/>
  <c r="N166" i="3" s="1"/>
  <c r="L167" i="3"/>
  <c r="L173" i="3"/>
  <c r="L175" i="3" s="1"/>
  <c r="N180" i="3"/>
  <c r="N149" i="3"/>
  <c r="N147" i="3" s="1"/>
  <c r="M5" i="3" l="1"/>
  <c r="N5" i="3"/>
  <c r="M186" i="3"/>
  <c r="M192" i="3"/>
  <c r="M194" i="3" s="1"/>
  <c r="N186" i="3"/>
  <c r="N192" i="3"/>
  <c r="N194" i="3" s="1"/>
  <c r="L193" i="3"/>
  <c r="L174" i="3"/>
  <c r="M167" i="3"/>
  <c r="M173" i="3"/>
  <c r="M175" i="3" s="1"/>
  <c r="N167" i="3"/>
  <c r="N173" i="3"/>
  <c r="N175" i="3" s="1"/>
  <c r="I146" i="3"/>
  <c r="G146" i="3"/>
  <c r="E146" i="3"/>
  <c r="D146" i="3"/>
  <c r="C146" i="3"/>
  <c r="B146" i="3"/>
  <c r="H146" i="3"/>
  <c r="D145" i="3"/>
  <c r="C145" i="3"/>
  <c r="B145" i="3"/>
  <c r="D143" i="3"/>
  <c r="C143" i="3"/>
  <c r="B143" i="3"/>
  <c r="G142" i="3"/>
  <c r="F142" i="3"/>
  <c r="E142" i="3"/>
  <c r="D142" i="3"/>
  <c r="C142" i="3"/>
  <c r="B142" i="3"/>
  <c r="I134" i="3"/>
  <c r="J134" i="3" s="1"/>
  <c r="H142" i="3"/>
  <c r="D141" i="3"/>
  <c r="C141" i="3"/>
  <c r="B141" i="3"/>
  <c r="J140" i="3"/>
  <c r="K140" i="3" s="1"/>
  <c r="L140" i="3" s="1"/>
  <c r="M140" i="3" s="1"/>
  <c r="N140" i="3" s="1"/>
  <c r="I139" i="3"/>
  <c r="H139" i="3"/>
  <c r="G139" i="3"/>
  <c r="F139" i="3"/>
  <c r="E139" i="3"/>
  <c r="D139" i="3"/>
  <c r="C139" i="3"/>
  <c r="D138" i="3"/>
  <c r="D140" i="3" s="1"/>
  <c r="C138" i="3"/>
  <c r="C140" i="3" s="1"/>
  <c r="B138" i="3"/>
  <c r="B139" i="3" s="1"/>
  <c r="D137" i="3"/>
  <c r="C137" i="3"/>
  <c r="B137" i="3"/>
  <c r="E136" i="3"/>
  <c r="D136" i="3"/>
  <c r="C136" i="3"/>
  <c r="B136" i="3"/>
  <c r="I136" i="3"/>
  <c r="H136" i="3"/>
  <c r="G136" i="3"/>
  <c r="D135" i="3"/>
  <c r="C135" i="3"/>
  <c r="B135" i="3"/>
  <c r="H134" i="3"/>
  <c r="G134" i="3"/>
  <c r="F134" i="3"/>
  <c r="E134" i="3"/>
  <c r="D134" i="3"/>
  <c r="D133" i="3"/>
  <c r="C133" i="3"/>
  <c r="B133" i="3"/>
  <c r="I132" i="3"/>
  <c r="H132" i="3"/>
  <c r="G132" i="3"/>
  <c r="F132" i="3"/>
  <c r="E132" i="3"/>
  <c r="D132" i="3"/>
  <c r="C132" i="3"/>
  <c r="B132" i="3"/>
  <c r="D131" i="3"/>
  <c r="C131" i="3"/>
  <c r="C134" i="3" s="1"/>
  <c r="B131" i="3"/>
  <c r="B134" i="3" s="1"/>
  <c r="F128" i="3"/>
  <c r="F130" i="3" s="1"/>
  <c r="E128" i="3"/>
  <c r="E130" i="3" s="1"/>
  <c r="D128" i="3"/>
  <c r="D129" i="3" s="1"/>
  <c r="C128" i="3"/>
  <c r="C129" i="3" s="1"/>
  <c r="B128" i="3"/>
  <c r="B129" i="3" s="1"/>
  <c r="K127" i="3"/>
  <c r="L127" i="3" s="1"/>
  <c r="M127" i="3" s="1"/>
  <c r="N127" i="3" s="1"/>
  <c r="B127" i="3"/>
  <c r="K126" i="3"/>
  <c r="K125" i="3" s="1"/>
  <c r="D126" i="3"/>
  <c r="C126" i="3"/>
  <c r="B126" i="3"/>
  <c r="J125" i="3"/>
  <c r="I125" i="3"/>
  <c r="I127" i="3" s="1"/>
  <c r="H125" i="3"/>
  <c r="H127" i="3" s="1"/>
  <c r="G125" i="3"/>
  <c r="G127" i="3" s="1"/>
  <c r="B125" i="3"/>
  <c r="J124" i="3"/>
  <c r="F125" i="3"/>
  <c r="F127" i="3" s="1"/>
  <c r="E125" i="3"/>
  <c r="E127" i="3" s="1"/>
  <c r="D124" i="3"/>
  <c r="D125" i="3" s="1"/>
  <c r="D127" i="3" s="1"/>
  <c r="C124" i="3"/>
  <c r="C125" i="3" s="1"/>
  <c r="C127" i="3" s="1"/>
  <c r="B124" i="3"/>
  <c r="L123" i="3"/>
  <c r="M123" i="3" s="1"/>
  <c r="N123" i="3" s="1"/>
  <c r="D123" i="3"/>
  <c r="C123" i="3"/>
  <c r="B123" i="3"/>
  <c r="K122" i="3"/>
  <c r="L122" i="3" s="1"/>
  <c r="D122" i="3"/>
  <c r="C122" i="3"/>
  <c r="B122" i="3"/>
  <c r="J121" i="3"/>
  <c r="I121" i="3"/>
  <c r="I123" i="3" s="1"/>
  <c r="D121" i="3"/>
  <c r="C121" i="3"/>
  <c r="B121" i="3"/>
  <c r="J120" i="3"/>
  <c r="K120" i="3" s="1"/>
  <c r="H121" i="3"/>
  <c r="H123" i="3" s="1"/>
  <c r="G121" i="3"/>
  <c r="G123" i="3" s="1"/>
  <c r="E121" i="3"/>
  <c r="E123" i="3" s="1"/>
  <c r="D120" i="3"/>
  <c r="C120" i="3"/>
  <c r="B120" i="3"/>
  <c r="K119" i="3"/>
  <c r="L119" i="3" s="1"/>
  <c r="M119" i="3" s="1"/>
  <c r="N119" i="3" s="1"/>
  <c r="D119" i="3"/>
  <c r="C119" i="3"/>
  <c r="B119" i="3"/>
  <c r="L118" i="3"/>
  <c r="D118" i="3"/>
  <c r="C118" i="3"/>
  <c r="B118" i="3"/>
  <c r="K117" i="3"/>
  <c r="J117" i="3"/>
  <c r="F117" i="3"/>
  <c r="F119" i="3" s="1"/>
  <c r="E117" i="3"/>
  <c r="E119" i="3" s="1"/>
  <c r="D117" i="3"/>
  <c r="C117" i="3"/>
  <c r="B117" i="3"/>
  <c r="I117" i="3"/>
  <c r="I119" i="3" s="1"/>
  <c r="H117" i="3"/>
  <c r="H119" i="3" s="1"/>
  <c r="G117" i="3"/>
  <c r="G119" i="3" s="1"/>
  <c r="D116" i="3"/>
  <c r="C116" i="3"/>
  <c r="B116" i="3"/>
  <c r="I115" i="3"/>
  <c r="H115" i="3"/>
  <c r="G115" i="3"/>
  <c r="F115" i="3"/>
  <c r="E115" i="3"/>
  <c r="D114" i="3"/>
  <c r="D115" i="3" s="1"/>
  <c r="C114" i="3"/>
  <c r="C115" i="3" s="1"/>
  <c r="B114" i="3"/>
  <c r="B115" i="3" s="1"/>
  <c r="D112" i="3"/>
  <c r="C112" i="3"/>
  <c r="B112" i="3"/>
  <c r="H111" i="3"/>
  <c r="E111" i="3"/>
  <c r="D111" i="3"/>
  <c r="C111" i="3"/>
  <c r="B111" i="3"/>
  <c r="I103" i="3"/>
  <c r="J103" i="3" s="1"/>
  <c r="G111" i="3"/>
  <c r="D110" i="3"/>
  <c r="C110" i="3"/>
  <c r="B110" i="3"/>
  <c r="J109" i="3"/>
  <c r="I108" i="3"/>
  <c r="H108" i="3"/>
  <c r="G108" i="3"/>
  <c r="E108" i="3"/>
  <c r="D108" i="3"/>
  <c r="C108" i="3"/>
  <c r="D107" i="3"/>
  <c r="D109" i="3" s="1"/>
  <c r="C107" i="3"/>
  <c r="C109" i="3" s="1"/>
  <c r="B107" i="3"/>
  <c r="B108" i="3" s="1"/>
  <c r="D106" i="3"/>
  <c r="C106" i="3"/>
  <c r="B106" i="3"/>
  <c r="D105" i="3"/>
  <c r="C105" i="3"/>
  <c r="B105" i="3"/>
  <c r="I105" i="3"/>
  <c r="H105" i="3"/>
  <c r="G97" i="3"/>
  <c r="G99" i="3" s="1"/>
  <c r="E105" i="3"/>
  <c r="D104" i="3"/>
  <c r="C104" i="3"/>
  <c r="B104" i="3"/>
  <c r="H103" i="3"/>
  <c r="G103" i="3"/>
  <c r="F103" i="3"/>
  <c r="E103" i="3"/>
  <c r="D103" i="3"/>
  <c r="D102" i="3"/>
  <c r="C102" i="3"/>
  <c r="B102" i="3"/>
  <c r="H101" i="3"/>
  <c r="G101" i="3"/>
  <c r="E101" i="3"/>
  <c r="D101" i="3"/>
  <c r="C101" i="3"/>
  <c r="B101" i="3"/>
  <c r="I101" i="3"/>
  <c r="D100" i="3"/>
  <c r="C100" i="3"/>
  <c r="C103" i="3" s="1"/>
  <c r="B100" i="3"/>
  <c r="B103" i="3" s="1"/>
  <c r="E98" i="3"/>
  <c r="F97" i="3"/>
  <c r="F99" i="3" s="1"/>
  <c r="D97" i="3"/>
  <c r="D98" i="3" s="1"/>
  <c r="C97" i="3"/>
  <c r="C98" i="3" s="1"/>
  <c r="B97" i="3"/>
  <c r="B99" i="3" s="1"/>
  <c r="L96" i="3"/>
  <c r="M96" i="3" s="1"/>
  <c r="N96" i="3" s="1"/>
  <c r="C96" i="3"/>
  <c r="K95" i="3"/>
  <c r="K94" i="3" s="1"/>
  <c r="D95" i="3"/>
  <c r="C95" i="3"/>
  <c r="B95" i="3"/>
  <c r="J94" i="3"/>
  <c r="I94" i="3"/>
  <c r="H94" i="3"/>
  <c r="H96" i="3" s="1"/>
  <c r="G94" i="3"/>
  <c r="G96" i="3" s="1"/>
  <c r="C94" i="3"/>
  <c r="J93" i="3"/>
  <c r="F96" i="3"/>
  <c r="E94" i="3"/>
  <c r="E96" i="3" s="1"/>
  <c r="D93" i="3"/>
  <c r="D94" i="3" s="1"/>
  <c r="D96" i="3" s="1"/>
  <c r="C93" i="3"/>
  <c r="B93" i="3"/>
  <c r="B94" i="3" s="1"/>
  <c r="B96" i="3" s="1"/>
  <c r="K92" i="3"/>
  <c r="L92" i="3" s="1"/>
  <c r="M92" i="3" s="1"/>
  <c r="N92" i="3" s="1"/>
  <c r="C92" i="3"/>
  <c r="B92" i="3"/>
  <c r="K91" i="3"/>
  <c r="L91" i="3" s="1"/>
  <c r="D91" i="3"/>
  <c r="C91" i="3"/>
  <c r="B91" i="3"/>
  <c r="I90" i="3"/>
  <c r="I92" i="3" s="1"/>
  <c r="E90" i="3"/>
  <c r="E92" i="3" s="1"/>
  <c r="C90" i="3"/>
  <c r="B90" i="3"/>
  <c r="K89" i="3"/>
  <c r="H90" i="3"/>
  <c r="G92" i="3"/>
  <c r="F90" i="3"/>
  <c r="F92" i="3" s="1"/>
  <c r="D89" i="3"/>
  <c r="D90" i="3" s="1"/>
  <c r="D92" i="3" s="1"/>
  <c r="C89" i="3"/>
  <c r="B89" i="3"/>
  <c r="K88" i="3"/>
  <c r="L88" i="3" s="1"/>
  <c r="M88" i="3" s="1"/>
  <c r="N88" i="3" s="1"/>
  <c r="D88" i="3"/>
  <c r="C88" i="3"/>
  <c r="B88" i="3"/>
  <c r="K87" i="3"/>
  <c r="L87" i="3" s="1"/>
  <c r="D87" i="3"/>
  <c r="C87" i="3"/>
  <c r="B87" i="3"/>
  <c r="K86" i="3"/>
  <c r="J86" i="3"/>
  <c r="G86" i="3"/>
  <c r="G88" i="3" s="1"/>
  <c r="E86" i="3"/>
  <c r="E88" i="3" s="1"/>
  <c r="D86" i="3"/>
  <c r="C86" i="3"/>
  <c r="B86" i="3"/>
  <c r="I86" i="3"/>
  <c r="I88" i="3" s="1"/>
  <c r="H86" i="3"/>
  <c r="H88" i="3" s="1"/>
  <c r="F86" i="3"/>
  <c r="D85" i="3"/>
  <c r="C85" i="3"/>
  <c r="B85" i="3"/>
  <c r="I84" i="3"/>
  <c r="H84" i="3"/>
  <c r="G84" i="3"/>
  <c r="F84" i="3"/>
  <c r="E84" i="3"/>
  <c r="D83" i="3"/>
  <c r="D84" i="3" s="1"/>
  <c r="C83" i="3"/>
  <c r="C84" i="3" s="1"/>
  <c r="B83" i="3"/>
  <c r="B84" i="3" s="1"/>
  <c r="A82" i="3"/>
  <c r="J81" i="3"/>
  <c r="D81" i="3"/>
  <c r="H80" i="3"/>
  <c r="G80" i="3"/>
  <c r="F80" i="3"/>
  <c r="E80" i="3"/>
  <c r="D80" i="3"/>
  <c r="C80" i="3"/>
  <c r="B80" i="3"/>
  <c r="I80" i="3"/>
  <c r="D79" i="3"/>
  <c r="C79" i="3"/>
  <c r="C81" i="3" s="1"/>
  <c r="B79" i="3"/>
  <c r="B81" i="3" s="1"/>
  <c r="I77" i="3"/>
  <c r="H77" i="3"/>
  <c r="J78" i="3"/>
  <c r="K78" i="3" s="1"/>
  <c r="L78" i="3" s="1"/>
  <c r="M78" i="3" s="1"/>
  <c r="N78" i="3" s="1"/>
  <c r="G77" i="3"/>
  <c r="F77" i="3"/>
  <c r="D76" i="3"/>
  <c r="D78" i="3" s="1"/>
  <c r="C76" i="3"/>
  <c r="C78" i="3" s="1"/>
  <c r="B76" i="3"/>
  <c r="B77" i="3" s="1"/>
  <c r="D75" i="3"/>
  <c r="C75" i="3"/>
  <c r="B75" i="3"/>
  <c r="E74" i="3"/>
  <c r="D74" i="3"/>
  <c r="C74" i="3"/>
  <c r="B74" i="3"/>
  <c r="I74" i="3"/>
  <c r="H74" i="3"/>
  <c r="G74" i="3"/>
  <c r="D73" i="3"/>
  <c r="C73" i="3"/>
  <c r="B73" i="3"/>
  <c r="B66" i="3" s="1"/>
  <c r="I72" i="3"/>
  <c r="J72" i="3" s="1"/>
  <c r="H72" i="3"/>
  <c r="I70" i="3"/>
  <c r="H70" i="3"/>
  <c r="G70" i="3"/>
  <c r="F70" i="3"/>
  <c r="E70" i="3"/>
  <c r="D70" i="3"/>
  <c r="C70" i="3"/>
  <c r="F72" i="3"/>
  <c r="D69" i="3"/>
  <c r="D71" i="3" s="1"/>
  <c r="C69" i="3"/>
  <c r="C72" i="3" s="1"/>
  <c r="B69" i="3"/>
  <c r="B72" i="3" s="1"/>
  <c r="I66" i="3"/>
  <c r="H66" i="3"/>
  <c r="G66" i="3"/>
  <c r="G68" i="3" s="1"/>
  <c r="F66" i="3"/>
  <c r="K65" i="3"/>
  <c r="L65" i="3" s="1"/>
  <c r="M64" i="3"/>
  <c r="N64" i="3" s="1"/>
  <c r="L64" i="3"/>
  <c r="K64" i="3"/>
  <c r="D64" i="3"/>
  <c r="C64" i="3"/>
  <c r="B64" i="3"/>
  <c r="K63" i="3"/>
  <c r="J63" i="3"/>
  <c r="C63" i="3"/>
  <c r="C65" i="3" s="1"/>
  <c r="B63" i="3"/>
  <c r="B65" i="3" s="1"/>
  <c r="J62" i="3"/>
  <c r="H63" i="3"/>
  <c r="G63" i="3"/>
  <c r="G65" i="3" s="1"/>
  <c r="F63" i="3"/>
  <c r="F65" i="3" s="1"/>
  <c r="E63" i="3"/>
  <c r="E65" i="3" s="1"/>
  <c r="D62" i="3"/>
  <c r="D63" i="3" s="1"/>
  <c r="D65" i="3" s="1"/>
  <c r="C62" i="3"/>
  <c r="B62" i="3"/>
  <c r="K61" i="3"/>
  <c r="L61" i="3" s="1"/>
  <c r="M61" i="3" s="1"/>
  <c r="N61" i="3" s="1"/>
  <c r="K60" i="3"/>
  <c r="L60" i="3" s="1"/>
  <c r="D60" i="3"/>
  <c r="D61" i="3" s="1"/>
  <c r="C60" i="3"/>
  <c r="B60" i="3"/>
  <c r="J59" i="3"/>
  <c r="E59" i="3"/>
  <c r="E61" i="3" s="1"/>
  <c r="D59" i="3"/>
  <c r="C59" i="3"/>
  <c r="C61" i="3" s="1"/>
  <c r="B59" i="3"/>
  <c r="B61" i="3" s="1"/>
  <c r="J58" i="3"/>
  <c r="I59" i="3"/>
  <c r="I61" i="3" s="1"/>
  <c r="H59" i="3"/>
  <c r="G59" i="3"/>
  <c r="G61" i="3" s="1"/>
  <c r="F61" i="3"/>
  <c r="D58" i="3"/>
  <c r="C58" i="3"/>
  <c r="B58" i="3"/>
  <c r="K57" i="3"/>
  <c r="L57" i="3" s="1"/>
  <c r="M57" i="3" s="1"/>
  <c r="N57" i="3" s="1"/>
  <c r="G57" i="3"/>
  <c r="K56" i="3"/>
  <c r="L56" i="3" s="1"/>
  <c r="F57" i="3"/>
  <c r="D56" i="3"/>
  <c r="C56" i="3"/>
  <c r="B56" i="3"/>
  <c r="J55" i="3"/>
  <c r="G55" i="3"/>
  <c r="F55" i="3"/>
  <c r="E55" i="3"/>
  <c r="E57" i="3" s="1"/>
  <c r="D55" i="3"/>
  <c r="D57" i="3" s="1"/>
  <c r="C55" i="3"/>
  <c r="C57" i="3" s="1"/>
  <c r="B55" i="3"/>
  <c r="B57" i="3" s="1"/>
  <c r="J54" i="3"/>
  <c r="I55" i="3"/>
  <c r="I57" i="3" s="1"/>
  <c r="H55" i="3"/>
  <c r="H57" i="3" s="1"/>
  <c r="D54" i="3"/>
  <c r="C54" i="3"/>
  <c r="B54" i="3"/>
  <c r="I53" i="3"/>
  <c r="H53" i="3"/>
  <c r="E53" i="3"/>
  <c r="D52" i="3"/>
  <c r="D53" i="3" s="1"/>
  <c r="C52" i="3"/>
  <c r="C53" i="3" s="1"/>
  <c r="B52" i="3"/>
  <c r="B53" i="3" s="1"/>
  <c r="N193" i="3" l="1"/>
  <c r="M193" i="3"/>
  <c r="N174" i="3"/>
  <c r="M174" i="3"/>
  <c r="E129" i="3"/>
  <c r="F129" i="3"/>
  <c r="K109" i="3"/>
  <c r="L109" i="3" s="1"/>
  <c r="M109" i="3" s="1"/>
  <c r="N109" i="3" s="1"/>
  <c r="J107" i="3"/>
  <c r="F98" i="3"/>
  <c r="F68" i="3"/>
  <c r="F67" i="3"/>
  <c r="I67" i="3"/>
  <c r="I68" i="3"/>
  <c r="H67" i="3"/>
  <c r="H68" i="3"/>
  <c r="K124" i="3"/>
  <c r="M122" i="3"/>
  <c r="L121" i="3"/>
  <c r="M118" i="3"/>
  <c r="L117" i="3"/>
  <c r="K134" i="3"/>
  <c r="L120" i="3"/>
  <c r="J143" i="3"/>
  <c r="C130" i="3"/>
  <c r="G128" i="3"/>
  <c r="G130" i="3" s="1"/>
  <c r="I128" i="3"/>
  <c r="I130" i="3" s="1"/>
  <c r="D130" i="3"/>
  <c r="B140" i="3"/>
  <c r="B130" i="3"/>
  <c r="I142" i="3"/>
  <c r="J116" i="3"/>
  <c r="H128" i="3"/>
  <c r="H130" i="3" s="1"/>
  <c r="L126" i="3"/>
  <c r="L86" i="3"/>
  <c r="M87" i="3"/>
  <c r="K103" i="3"/>
  <c r="G98" i="3"/>
  <c r="M91" i="3"/>
  <c r="L90" i="3"/>
  <c r="L89" i="3" s="1"/>
  <c r="K93" i="3"/>
  <c r="J85" i="3"/>
  <c r="I97" i="3"/>
  <c r="I99" i="3" s="1"/>
  <c r="C99" i="3"/>
  <c r="J112" i="3"/>
  <c r="J111" i="3" s="1"/>
  <c r="D99" i="3"/>
  <c r="B109" i="3"/>
  <c r="B98" i="3"/>
  <c r="G105" i="3"/>
  <c r="I111" i="3"/>
  <c r="L95" i="3"/>
  <c r="H97" i="3"/>
  <c r="H99" i="3" s="1"/>
  <c r="J52" i="3"/>
  <c r="K62" i="3"/>
  <c r="L59" i="3"/>
  <c r="M60" i="3"/>
  <c r="K72" i="3"/>
  <c r="B67" i="3"/>
  <c r="B68" i="3"/>
  <c r="K54" i="3"/>
  <c r="M65" i="3"/>
  <c r="L63" i="3"/>
  <c r="M56" i="3"/>
  <c r="L55" i="3"/>
  <c r="K81" i="3"/>
  <c r="K55" i="3"/>
  <c r="D72" i="3"/>
  <c r="C77" i="3"/>
  <c r="C66" i="3"/>
  <c r="J68" i="3"/>
  <c r="K68" i="3" s="1"/>
  <c r="L68" i="3" s="1"/>
  <c r="M68" i="3" s="1"/>
  <c r="N68" i="3" s="1"/>
  <c r="B71" i="3"/>
  <c r="D77" i="3"/>
  <c r="K59" i="3"/>
  <c r="K58" i="3" s="1"/>
  <c r="L58" i="3" s="1"/>
  <c r="I63" i="3"/>
  <c r="I65" i="3" s="1"/>
  <c r="D66" i="3"/>
  <c r="G67" i="3"/>
  <c r="C71" i="3"/>
  <c r="E77" i="3"/>
  <c r="B70" i="3"/>
  <c r="B78" i="3"/>
  <c r="G129" i="3" l="1"/>
  <c r="I129" i="3"/>
  <c r="J130" i="3"/>
  <c r="K130" i="3" s="1"/>
  <c r="L130" i="3" s="1"/>
  <c r="M130" i="3" s="1"/>
  <c r="N130" i="3" s="1"/>
  <c r="K143" i="3"/>
  <c r="L134" i="3"/>
  <c r="M126" i="3"/>
  <c r="L125" i="3"/>
  <c r="L124" i="3" s="1"/>
  <c r="H129" i="3"/>
  <c r="N118" i="3"/>
  <c r="N117" i="3" s="1"/>
  <c r="M117" i="3"/>
  <c r="N122" i="3"/>
  <c r="N121" i="3" s="1"/>
  <c r="M121" i="3"/>
  <c r="M120" i="3" s="1"/>
  <c r="N120" i="3" s="1"/>
  <c r="J114" i="3"/>
  <c r="K116" i="3"/>
  <c r="L103" i="3"/>
  <c r="K112" i="3"/>
  <c r="K85" i="3"/>
  <c r="J83" i="3"/>
  <c r="H98" i="3"/>
  <c r="N91" i="3"/>
  <c r="N90" i="3" s="1"/>
  <c r="M90" i="3"/>
  <c r="M89" i="3" s="1"/>
  <c r="N89" i="3" s="1"/>
  <c r="L94" i="3"/>
  <c r="L93" i="3" s="1"/>
  <c r="M95" i="3"/>
  <c r="N87" i="3"/>
  <c r="N86" i="3" s="1"/>
  <c r="M86" i="3"/>
  <c r="I98" i="3"/>
  <c r="J99" i="3"/>
  <c r="K99" i="3" s="1"/>
  <c r="L99" i="3" s="1"/>
  <c r="M99" i="3" s="1"/>
  <c r="N99" i="3" s="1"/>
  <c r="N56" i="3"/>
  <c r="N55" i="3" s="1"/>
  <c r="M55" i="3"/>
  <c r="N65" i="3"/>
  <c r="N63" i="3" s="1"/>
  <c r="M63" i="3"/>
  <c r="L72" i="3"/>
  <c r="E67" i="3"/>
  <c r="L62" i="3"/>
  <c r="M62" i="3" s="1"/>
  <c r="N62" i="3" s="1"/>
  <c r="L81" i="3"/>
  <c r="J66" i="3"/>
  <c r="J53" i="3"/>
  <c r="J79" i="3"/>
  <c r="J69" i="3" s="1"/>
  <c r="J71" i="3" s="1"/>
  <c r="J76" i="3"/>
  <c r="J77" i="3" s="1"/>
  <c r="D67" i="3"/>
  <c r="D68" i="3"/>
  <c r="L54" i="3"/>
  <c r="K52" i="3"/>
  <c r="C67" i="3"/>
  <c r="C68" i="3"/>
  <c r="M59" i="3"/>
  <c r="M58" i="3" s="1"/>
  <c r="N58" i="3" s="1"/>
  <c r="N60" i="3"/>
  <c r="N59" i="3" s="1"/>
  <c r="M125" i="3" l="1"/>
  <c r="M124" i="3" s="1"/>
  <c r="N124" i="3" s="1"/>
  <c r="N126" i="3"/>
  <c r="N125" i="3" s="1"/>
  <c r="K114" i="3"/>
  <c r="L116" i="3"/>
  <c r="M134" i="3"/>
  <c r="J115" i="3"/>
  <c r="J128" i="3"/>
  <c r="J141" i="3"/>
  <c r="J138" i="3"/>
  <c r="J139" i="3" s="1"/>
  <c r="L143" i="3"/>
  <c r="M94" i="3"/>
  <c r="M93" i="3" s="1"/>
  <c r="N93" i="3" s="1"/>
  <c r="N95" i="3"/>
  <c r="N94" i="3" s="1"/>
  <c r="K83" i="3"/>
  <c r="L85" i="3"/>
  <c r="M103" i="3"/>
  <c r="J108" i="3"/>
  <c r="J100" i="3"/>
  <c r="J102" i="3" s="1"/>
  <c r="J84" i="3"/>
  <c r="J97" i="3"/>
  <c r="L112" i="3"/>
  <c r="J67" i="3"/>
  <c r="J73" i="3"/>
  <c r="M72" i="3"/>
  <c r="K76" i="3"/>
  <c r="K77" i="3" s="1"/>
  <c r="K66" i="3"/>
  <c r="K53" i="3"/>
  <c r="K79" i="3"/>
  <c r="K69" i="3" s="1"/>
  <c r="K71" i="3" s="1"/>
  <c r="M81" i="3"/>
  <c r="L52" i="3"/>
  <c r="M54" i="3"/>
  <c r="J70" i="3"/>
  <c r="J131" i="3" l="1"/>
  <c r="J133" i="3" s="1"/>
  <c r="J142" i="3"/>
  <c r="J75" i="3"/>
  <c r="J74" i="3"/>
  <c r="J132" i="3"/>
  <c r="N134" i="3"/>
  <c r="M116" i="3"/>
  <c r="L114" i="3"/>
  <c r="M143" i="3"/>
  <c r="J135" i="3"/>
  <c r="J137" i="3" s="1"/>
  <c r="J129" i="3"/>
  <c r="K128" i="3"/>
  <c r="K138" i="3"/>
  <c r="K139" i="3" s="1"/>
  <c r="K115" i="3"/>
  <c r="K141" i="3"/>
  <c r="J101" i="3"/>
  <c r="K97" i="3"/>
  <c r="K84" i="3"/>
  <c r="K110" i="3"/>
  <c r="K107" i="3"/>
  <c r="K108" i="3" s="1"/>
  <c r="M112" i="3"/>
  <c r="J98" i="3"/>
  <c r="J104" i="3"/>
  <c r="J106" i="3" s="1"/>
  <c r="M85" i="3"/>
  <c r="L83" i="3"/>
  <c r="N103" i="3"/>
  <c r="K70" i="3"/>
  <c r="N72" i="3"/>
  <c r="M52" i="3"/>
  <c r="N54" i="3"/>
  <c r="N52" i="3" s="1"/>
  <c r="N81" i="3"/>
  <c r="L53" i="3"/>
  <c r="L76" i="3"/>
  <c r="L77" i="3" s="1"/>
  <c r="L79" i="3"/>
  <c r="L69" i="3" s="1"/>
  <c r="L71" i="3" s="1"/>
  <c r="L66" i="3"/>
  <c r="K73" i="3"/>
  <c r="K67" i="3"/>
  <c r="K131" i="3" l="1"/>
  <c r="K135" i="3" s="1"/>
  <c r="K142" i="3"/>
  <c r="J158" i="3"/>
  <c r="J150" i="3"/>
  <c r="K100" i="3"/>
  <c r="K102" i="3" s="1"/>
  <c r="K111" i="3"/>
  <c r="K74" i="3"/>
  <c r="K75" i="3"/>
  <c r="K129" i="3"/>
  <c r="J136" i="3"/>
  <c r="L128" i="3"/>
  <c r="L115" i="3"/>
  <c r="L138" i="3"/>
  <c r="L139" i="3" s="1"/>
  <c r="L141" i="3"/>
  <c r="N143" i="3"/>
  <c r="N116" i="3"/>
  <c r="N114" i="3" s="1"/>
  <c r="M114" i="3"/>
  <c r="N85" i="3"/>
  <c r="N83" i="3" s="1"/>
  <c r="M83" i="3"/>
  <c r="N112" i="3"/>
  <c r="K104" i="3"/>
  <c r="K98" i="3"/>
  <c r="K101" i="3"/>
  <c r="L84" i="3"/>
  <c r="L110" i="3"/>
  <c r="L107" i="3"/>
  <c r="L108" i="3" s="1"/>
  <c r="L97" i="3"/>
  <c r="J105" i="3"/>
  <c r="L73" i="3"/>
  <c r="L75" i="3" s="1"/>
  <c r="L67" i="3"/>
  <c r="M66" i="3"/>
  <c r="M76" i="3"/>
  <c r="M77" i="3" s="1"/>
  <c r="M79" i="3"/>
  <c r="M69" i="3" s="1"/>
  <c r="M71" i="3" s="1"/>
  <c r="M53" i="3"/>
  <c r="L70" i="3"/>
  <c r="N66" i="3"/>
  <c r="N76" i="3"/>
  <c r="N79" i="3"/>
  <c r="N69" i="3" s="1"/>
  <c r="N71" i="3" s="1"/>
  <c r="N53" i="3"/>
  <c r="J152" i="3" l="1"/>
  <c r="J8" i="3"/>
  <c r="K132" i="3"/>
  <c r="K133" i="3"/>
  <c r="L131" i="3"/>
  <c r="L133" i="3" s="1"/>
  <c r="L142" i="3"/>
  <c r="K136" i="3"/>
  <c r="K137" i="3"/>
  <c r="J148" i="3"/>
  <c r="J154" i="3"/>
  <c r="K150" i="3"/>
  <c r="J151" i="3"/>
  <c r="L100" i="3"/>
  <c r="L111" i="3"/>
  <c r="L101" i="3"/>
  <c r="L102" i="3"/>
  <c r="K106" i="3"/>
  <c r="K105" i="3"/>
  <c r="N77" i="3"/>
  <c r="M115" i="3"/>
  <c r="M138" i="3"/>
  <c r="M139" i="3" s="1"/>
  <c r="M128" i="3"/>
  <c r="M141" i="3"/>
  <c r="N138" i="3"/>
  <c r="N128" i="3"/>
  <c r="N115" i="3"/>
  <c r="N141" i="3"/>
  <c r="L132" i="3"/>
  <c r="L135" i="3"/>
  <c r="L137" i="3" s="1"/>
  <c r="L129" i="3"/>
  <c r="M107" i="3"/>
  <c r="M108" i="3" s="1"/>
  <c r="M97" i="3"/>
  <c r="M84" i="3"/>
  <c r="M110" i="3"/>
  <c r="L98" i="3"/>
  <c r="L104" i="3"/>
  <c r="L106" i="3" s="1"/>
  <c r="N107" i="3"/>
  <c r="N97" i="3"/>
  <c r="N84" i="3"/>
  <c r="N110" i="3"/>
  <c r="N70" i="3"/>
  <c r="L74" i="3"/>
  <c r="N73" i="3"/>
  <c r="N67" i="3"/>
  <c r="M73" i="3"/>
  <c r="M75" i="3" s="1"/>
  <c r="M67" i="3"/>
  <c r="M70" i="3"/>
  <c r="K152" i="3" l="1"/>
  <c r="K8" i="3"/>
  <c r="J156" i="3"/>
  <c r="J11" i="3"/>
  <c r="N131" i="3"/>
  <c r="N133" i="3" s="1"/>
  <c r="N142" i="3"/>
  <c r="M131" i="3"/>
  <c r="M133" i="3" s="1"/>
  <c r="M142" i="3"/>
  <c r="N139" i="3"/>
  <c r="L158" i="3"/>
  <c r="L150" i="3"/>
  <c r="K148" i="3"/>
  <c r="K154" i="3"/>
  <c r="K151" i="3"/>
  <c r="J155" i="3"/>
  <c r="M100" i="3"/>
  <c r="M102" i="3" s="1"/>
  <c r="M111" i="3"/>
  <c r="N100" i="3"/>
  <c r="N102" i="3" s="1"/>
  <c r="N111" i="3"/>
  <c r="N108" i="3"/>
  <c r="N75" i="3"/>
  <c r="N74" i="3"/>
  <c r="M135" i="3"/>
  <c r="M137" i="3" s="1"/>
  <c r="M129" i="3"/>
  <c r="N135" i="3"/>
  <c r="N137" i="3" s="1"/>
  <c r="N129" i="3"/>
  <c r="L136" i="3"/>
  <c r="N132" i="3"/>
  <c r="M132" i="3"/>
  <c r="M101" i="3"/>
  <c r="N98" i="3"/>
  <c r="N104" i="3"/>
  <c r="N106" i="3" s="1"/>
  <c r="L105" i="3"/>
  <c r="N101" i="3"/>
  <c r="M104" i="3"/>
  <c r="M106" i="3" s="1"/>
  <c r="M98" i="3"/>
  <c r="M74" i="3"/>
  <c r="K156" i="3" l="1"/>
  <c r="K11" i="3"/>
  <c r="L152" i="3"/>
  <c r="L8" i="3"/>
  <c r="N150" i="3"/>
  <c r="L148" i="3"/>
  <c r="L154" i="3"/>
  <c r="M158" i="3"/>
  <c r="M150" i="3"/>
  <c r="K155" i="3"/>
  <c r="K146" i="3" s="1"/>
  <c r="L151" i="3"/>
  <c r="N136" i="3"/>
  <c r="M136" i="3"/>
  <c r="M105" i="3"/>
  <c r="N105" i="3"/>
  <c r="M152" i="3" l="1"/>
  <c r="M8" i="3"/>
  <c r="L156" i="3"/>
  <c r="L11" i="3"/>
  <c r="N152" i="3"/>
  <c r="N8" i="3"/>
  <c r="M148" i="3"/>
  <c r="M154" i="3"/>
  <c r="M151" i="3"/>
  <c r="L155" i="3"/>
  <c r="N148" i="3"/>
  <c r="N154" i="3"/>
  <c r="N151" i="3"/>
  <c r="N158" i="3"/>
  <c r="N156" i="3" l="1"/>
  <c r="N11" i="3"/>
  <c r="M156" i="3"/>
  <c r="M11" i="3"/>
  <c r="N155" i="3"/>
  <c r="M155" i="3"/>
  <c r="M146" i="3" s="1"/>
  <c r="H175" i="1"/>
  <c r="H176" i="1" s="1"/>
  <c r="I172" i="1"/>
  <c r="I175" i="1" s="1"/>
  <c r="I176" i="1" s="1"/>
  <c r="H172" i="1"/>
  <c r="I163" i="1"/>
  <c r="H163" i="1"/>
  <c r="I161" i="1"/>
  <c r="I164" i="1" s="1"/>
  <c r="I165" i="1" s="1"/>
  <c r="H161" i="1"/>
  <c r="H164" i="1" s="1"/>
  <c r="H165" i="1" s="1"/>
  <c r="I150" i="1"/>
  <c r="I153" i="1" s="1"/>
  <c r="I154" i="1" s="1"/>
  <c r="H150" i="1"/>
  <c r="H153" i="1" s="1"/>
  <c r="H154" i="1" s="1"/>
  <c r="I139" i="1"/>
  <c r="I142" i="1" s="1"/>
  <c r="H139" i="1"/>
  <c r="H142" i="1" s="1"/>
  <c r="H143" i="1" s="1"/>
  <c r="I125" i="1"/>
  <c r="H125" i="1"/>
  <c r="I119" i="1"/>
  <c r="H119" i="1"/>
  <c r="I115" i="1"/>
  <c r="I124" i="1" s="1"/>
  <c r="I131" i="1" s="1"/>
  <c r="H115" i="1"/>
  <c r="I111" i="1"/>
  <c r="H111" i="1"/>
  <c r="I107" i="1"/>
  <c r="H107" i="1"/>
  <c r="H124" i="1" s="1"/>
  <c r="H131" i="1" s="1"/>
  <c r="H132" i="1" s="1"/>
  <c r="I92" i="1"/>
  <c r="H92" i="1"/>
  <c r="I83" i="1"/>
  <c r="H83" i="1"/>
  <c r="I59" i="1"/>
  <c r="H59" i="1"/>
  <c r="H60" i="1" s="1"/>
  <c r="I58" i="1"/>
  <c r="H58" i="1"/>
  <c r="I45" i="1"/>
  <c r="H45" i="1"/>
  <c r="I30" i="1"/>
  <c r="I36" i="1" s="1"/>
  <c r="H30" i="1"/>
  <c r="H36" i="1" s="1"/>
  <c r="I7" i="1"/>
  <c r="I10" i="1" s="1"/>
  <c r="I12" i="1" s="1"/>
  <c r="H7" i="1"/>
  <c r="I4" i="1"/>
  <c r="H4" i="1"/>
  <c r="H10" i="1" s="1"/>
  <c r="H12" i="1" s="1"/>
  <c r="G172" i="1"/>
  <c r="G175" i="1" s="1"/>
  <c r="G176" i="1" s="1"/>
  <c r="F172" i="1"/>
  <c r="F175" i="1" s="1"/>
  <c r="F176" i="1" s="1"/>
  <c r="E172" i="1"/>
  <c r="E175" i="1" s="1"/>
  <c r="E176" i="1" s="1"/>
  <c r="E164" i="1"/>
  <c r="E165" i="1" s="1"/>
  <c r="G163" i="1"/>
  <c r="E163" i="1"/>
  <c r="G161" i="1"/>
  <c r="G164" i="1" s="1"/>
  <c r="G165" i="1" s="1"/>
  <c r="F161" i="1"/>
  <c r="F163" i="1" s="1"/>
  <c r="F164" i="1" s="1"/>
  <c r="F165" i="1" s="1"/>
  <c r="E161" i="1"/>
  <c r="G150" i="1"/>
  <c r="G153" i="1" s="1"/>
  <c r="G154" i="1" s="1"/>
  <c r="F150" i="1"/>
  <c r="F153" i="1" s="1"/>
  <c r="F154" i="1" s="1"/>
  <c r="E150" i="1"/>
  <c r="E153" i="1" s="1"/>
  <c r="E154" i="1" s="1"/>
  <c r="G142" i="1"/>
  <c r="F142" i="1"/>
  <c r="G139" i="1"/>
  <c r="F139" i="1"/>
  <c r="E139" i="1"/>
  <c r="E142" i="1" s="1"/>
  <c r="G124" i="1"/>
  <c r="G131" i="1" s="1"/>
  <c r="G132" i="1" s="1"/>
  <c r="E124" i="1"/>
  <c r="E131" i="1" s="1"/>
  <c r="E132" i="1" s="1"/>
  <c r="G119" i="1"/>
  <c r="F119" i="1"/>
  <c r="E119" i="1"/>
  <c r="G115" i="1"/>
  <c r="F115" i="1"/>
  <c r="E115" i="1"/>
  <c r="G111" i="1"/>
  <c r="F111" i="1"/>
  <c r="E111" i="1"/>
  <c r="G107" i="1"/>
  <c r="F107" i="1"/>
  <c r="F124" i="1" s="1"/>
  <c r="F131" i="1" s="1"/>
  <c r="F132" i="1" s="1"/>
  <c r="E107" i="1"/>
  <c r="G97" i="1"/>
  <c r="F97" i="1"/>
  <c r="E97" i="1"/>
  <c r="G94" i="1"/>
  <c r="G92" i="1"/>
  <c r="F92" i="1"/>
  <c r="E92" i="1"/>
  <c r="G83" i="1"/>
  <c r="F83" i="1"/>
  <c r="E83" i="1"/>
  <c r="G76" i="1"/>
  <c r="F76" i="1"/>
  <c r="F94" i="1" s="1"/>
  <c r="E76" i="1"/>
  <c r="E94" i="1" s="1"/>
  <c r="G59" i="1"/>
  <c r="F59" i="1"/>
  <c r="F60" i="1" s="1"/>
  <c r="G58" i="1"/>
  <c r="F58" i="1"/>
  <c r="E58" i="1"/>
  <c r="E59" i="1" s="1"/>
  <c r="G45" i="1"/>
  <c r="F45" i="1"/>
  <c r="E45" i="1"/>
  <c r="G30" i="1"/>
  <c r="G36" i="1" s="1"/>
  <c r="G60" i="1" s="1"/>
  <c r="F30" i="1"/>
  <c r="F36" i="1" s="1"/>
  <c r="E30" i="1"/>
  <c r="E36" i="1" s="1"/>
  <c r="G7" i="1"/>
  <c r="F7" i="1"/>
  <c r="E7" i="1"/>
  <c r="G4" i="1"/>
  <c r="G10" i="1" s="1"/>
  <c r="F4" i="1"/>
  <c r="F10" i="1" s="1"/>
  <c r="E4" i="1"/>
  <c r="E10" i="1" s="1"/>
  <c r="E12" i="1" s="1"/>
  <c r="E20" i="1" s="1"/>
  <c r="N146" i="3" l="1"/>
  <c r="I60" i="1"/>
  <c r="I143" i="1"/>
  <c r="H20" i="1"/>
  <c r="H64" i="1"/>
  <c r="H76" i="1" s="1"/>
  <c r="H94" i="1" s="1"/>
  <c r="H96" i="1" s="1"/>
  <c r="I20" i="1"/>
  <c r="I64" i="1"/>
  <c r="I76" i="1" s="1"/>
  <c r="I94" i="1" s="1"/>
  <c r="F12" i="1"/>
  <c r="F20" i="1" s="1"/>
  <c r="F143" i="1"/>
  <c r="G12" i="1"/>
  <c r="G20" i="1" s="1"/>
  <c r="G143" i="1"/>
  <c r="E60" i="1"/>
  <c r="E143" i="1"/>
  <c r="H97" i="1" l="1"/>
  <c r="I95" i="1"/>
  <c r="I96" i="1" s="1"/>
  <c r="I97" i="1" s="1"/>
  <c r="J28" i="3" l="1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J7" i="3"/>
  <c r="N6" i="3"/>
  <c r="M6" i="3"/>
  <c r="L6" i="3"/>
  <c r="K6" i="3"/>
  <c r="J6" i="3"/>
  <c r="N4" i="3"/>
  <c r="M4" i="3"/>
  <c r="L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E7" i="3"/>
  <c r="D7" i="3"/>
  <c r="C7" i="3"/>
  <c r="B7" i="3"/>
  <c r="I6" i="3"/>
  <c r="H6" i="3"/>
  <c r="G6" i="3"/>
  <c r="E6" i="3"/>
  <c r="D6" i="3"/>
  <c r="C6" i="3"/>
  <c r="B6" i="3"/>
  <c r="I4" i="3"/>
  <c r="H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4" i="3"/>
  <c r="K25" i="3"/>
  <c r="L25" i="3" s="1"/>
  <c r="M25" i="3" s="1"/>
  <c r="N25" i="3" s="1"/>
  <c r="N24" i="3" s="1"/>
  <c r="K26" i="3"/>
  <c r="L26" i="3" s="1"/>
  <c r="M26" i="3" s="1"/>
  <c r="N26" i="3" s="1"/>
  <c r="F49" i="3" l="1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C175" i="1"/>
  <c r="C176" i="1" s="1"/>
  <c r="D172" i="1"/>
  <c r="D175" i="1" s="1"/>
  <c r="D176" i="1" s="1"/>
  <c r="C172" i="1"/>
  <c r="B172" i="1"/>
  <c r="B175" i="1" s="1"/>
  <c r="B176" i="1" s="1"/>
  <c r="B163" i="1"/>
  <c r="D161" i="1"/>
  <c r="D163" i="1" s="1"/>
  <c r="C161" i="1"/>
  <c r="C163" i="1" s="1"/>
  <c r="B161" i="1"/>
  <c r="D150" i="1"/>
  <c r="D153" i="1" s="1"/>
  <c r="D154" i="1" s="1"/>
  <c r="C150" i="1"/>
  <c r="C153" i="1" s="1"/>
  <c r="C154" i="1" s="1"/>
  <c r="B150" i="1"/>
  <c r="B153" i="1" s="1"/>
  <c r="B154" i="1" s="1"/>
  <c r="I36" i="3" l="1"/>
  <c r="B164" i="1"/>
  <c r="B165" i="1" s="1"/>
  <c r="M41" i="3"/>
  <c r="C36" i="3"/>
  <c r="G36" i="3"/>
  <c r="H36" i="3"/>
  <c r="D36" i="3"/>
  <c r="D37" i="3"/>
  <c r="F37" i="3"/>
  <c r="F36" i="3"/>
  <c r="E36" i="3"/>
  <c r="L32" i="3"/>
  <c r="M33" i="3"/>
  <c r="L31" i="3"/>
  <c r="L28" i="3"/>
  <c r="L27" i="3" s="1"/>
  <c r="M29" i="3"/>
  <c r="K21" i="3"/>
  <c r="C164" i="1"/>
  <c r="C165" i="1" s="1"/>
  <c r="D164" i="1"/>
  <c r="D165" i="1" s="1"/>
  <c r="D119" i="1"/>
  <c r="C119" i="1"/>
  <c r="B119" i="1"/>
  <c r="D115" i="1"/>
  <c r="C115" i="1"/>
  <c r="B115" i="1"/>
  <c r="D111" i="1"/>
  <c r="C111" i="1"/>
  <c r="B111" i="1"/>
  <c r="H21" i="3"/>
  <c r="H37" i="3" s="1"/>
  <c r="G21" i="3"/>
  <c r="G37" i="3" s="1"/>
  <c r="F21" i="3"/>
  <c r="E21" i="3"/>
  <c r="D107" i="1"/>
  <c r="D21" i="3" s="1"/>
  <c r="C107" i="1"/>
  <c r="C21" i="3" s="1"/>
  <c r="B107" i="1"/>
  <c r="B21" i="3" s="1"/>
  <c r="B37" i="3" s="1"/>
  <c r="I21" i="3"/>
  <c r="I50" i="3" s="1"/>
  <c r="J50" i="3" s="1"/>
  <c r="D139" i="1"/>
  <c r="D142" i="1" s="1"/>
  <c r="C139" i="1"/>
  <c r="C142" i="1" s="1"/>
  <c r="B139" i="1"/>
  <c r="B142" i="1" s="1"/>
  <c r="C50" i="3" l="1"/>
  <c r="C22" i="3"/>
  <c r="C44" i="3"/>
  <c r="C47" i="3"/>
  <c r="C40" i="3"/>
  <c r="N41" i="3"/>
  <c r="D40" i="3"/>
  <c r="D22" i="3"/>
  <c r="D44" i="3"/>
  <c r="D47" i="3"/>
  <c r="D50" i="3"/>
  <c r="K50" i="3"/>
  <c r="E50" i="3"/>
  <c r="E40" i="3"/>
  <c r="E22" i="3"/>
  <c r="E44" i="3"/>
  <c r="E47" i="3"/>
  <c r="C37" i="3"/>
  <c r="F50" i="3"/>
  <c r="F47" i="3"/>
  <c r="F40" i="3"/>
  <c r="F22" i="3"/>
  <c r="F44" i="3"/>
  <c r="H50" i="3"/>
  <c r="H22" i="3"/>
  <c r="H47" i="3"/>
  <c r="H40" i="3"/>
  <c r="H44" i="3"/>
  <c r="E37" i="3"/>
  <c r="J48" i="3"/>
  <c r="J38" i="3" s="1"/>
  <c r="B22" i="3"/>
  <c r="B40" i="3"/>
  <c r="B44" i="3"/>
  <c r="B47" i="3"/>
  <c r="B50" i="3"/>
  <c r="G44" i="3"/>
  <c r="G50" i="3"/>
  <c r="G22" i="3"/>
  <c r="G47" i="3"/>
  <c r="G40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C124" i="1"/>
  <c r="D124" i="1"/>
  <c r="B124" i="1"/>
  <c r="B131" i="1" s="1"/>
  <c r="L50" i="3" l="1"/>
  <c r="L48" i="3" s="1"/>
  <c r="L38" i="3" s="1"/>
  <c r="K48" i="3"/>
  <c r="K38" i="3" s="1"/>
  <c r="N31" i="3"/>
  <c r="K47" i="3"/>
  <c r="J45" i="3"/>
  <c r="J46" i="3" s="1"/>
  <c r="K37" i="3"/>
  <c r="J35" i="3"/>
  <c r="J36" i="3" s="1"/>
  <c r="L22" i="3"/>
  <c r="N27" i="3"/>
  <c r="N21" i="3" s="1"/>
  <c r="M21" i="3"/>
  <c r="D131" i="1"/>
  <c r="D132" i="1" s="1"/>
  <c r="B132" i="1"/>
  <c r="C131" i="1"/>
  <c r="C132" i="1" s="1"/>
  <c r="D97" i="1"/>
  <c r="C97" i="1"/>
  <c r="B97" i="1"/>
  <c r="D92" i="1"/>
  <c r="C92" i="1"/>
  <c r="B92" i="1"/>
  <c r="D83" i="1"/>
  <c r="C83" i="1"/>
  <c r="B83" i="1"/>
  <c r="C76" i="1"/>
  <c r="B76" i="1"/>
  <c r="D76" i="1"/>
  <c r="D58" i="1"/>
  <c r="C58" i="1"/>
  <c r="B58" i="1"/>
  <c r="D45" i="1"/>
  <c r="D59" i="1" s="1"/>
  <c r="C45" i="1"/>
  <c r="C59" i="1" s="1"/>
  <c r="B45" i="1"/>
  <c r="D30" i="1"/>
  <c r="D36" i="1" s="1"/>
  <c r="C30" i="1"/>
  <c r="C36" i="1" s="1"/>
  <c r="B30" i="1"/>
  <c r="B36" i="1" s="1"/>
  <c r="D7" i="1"/>
  <c r="C7" i="1"/>
  <c r="B7" i="1"/>
  <c r="D4" i="1"/>
  <c r="C4" i="1"/>
  <c r="B4" i="1"/>
  <c r="B10" i="1" s="1"/>
  <c r="L47" i="3" l="1"/>
  <c r="K45" i="3"/>
  <c r="K46" i="3" s="1"/>
  <c r="J42" i="3"/>
  <c r="C10" i="1"/>
  <c r="C143" i="1" s="1"/>
  <c r="D10" i="1"/>
  <c r="D12" i="1" s="1"/>
  <c r="D20" i="1" s="1"/>
  <c r="B59" i="1"/>
  <c r="B60" i="1" s="1"/>
  <c r="M50" i="3"/>
  <c r="M48" i="3" s="1"/>
  <c r="M38" i="3" s="1"/>
  <c r="L37" i="3"/>
  <c r="K35" i="3"/>
  <c r="K36" i="3" s="1"/>
  <c r="M22" i="3"/>
  <c r="N22" i="3"/>
  <c r="B12" i="1"/>
  <c r="B20" i="1" s="1"/>
  <c r="B143" i="1"/>
  <c r="C12" i="1"/>
  <c r="C20" i="1" s="1"/>
  <c r="D94" i="1"/>
  <c r="C94" i="1"/>
  <c r="B94" i="1"/>
  <c r="C60" i="1"/>
  <c r="D60" i="1"/>
  <c r="K42" i="3" l="1"/>
  <c r="J43" i="3"/>
  <c r="J44" i="3"/>
  <c r="K43" i="3"/>
  <c r="K44" i="3"/>
  <c r="M47" i="3"/>
  <c r="L45" i="3"/>
  <c r="L46" i="3" s="1"/>
  <c r="D143" i="1"/>
  <c r="N50" i="3"/>
  <c r="M37" i="3"/>
  <c r="L35" i="3"/>
  <c r="N47" i="3" l="1"/>
  <c r="M45" i="3"/>
  <c r="M46" i="3" s="1"/>
  <c r="L36" i="3"/>
  <c r="L42" i="3"/>
  <c r="N48" i="3"/>
  <c r="N38" i="3" s="1"/>
  <c r="N37" i="3"/>
  <c r="N35" i="3" s="1"/>
  <c r="M35" i="3"/>
  <c r="H1" i="1"/>
  <c r="G1" i="1" s="1"/>
  <c r="F1" i="1" s="1"/>
  <c r="E1" i="1" s="1"/>
  <c r="D1" i="1" s="1"/>
  <c r="C1" i="1" s="1"/>
  <c r="B1" i="1" s="1"/>
  <c r="M36" i="3" l="1"/>
  <c r="M42" i="3"/>
  <c r="N42" i="3"/>
  <c r="L44" i="3"/>
  <c r="L43" i="3"/>
  <c r="N45" i="3"/>
  <c r="N46" i="3" s="1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<sst xmlns="http://schemas.openxmlformats.org/spreadsheetml/2006/main" count="431" uniqueCount="154">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</sst>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2" fillId="0" borderId="0" xfId="2" applyNumberFormat="1" applyFont="1" applyFill="1"/>
    <xf numFmtId="166" fontId="11" fillId="0" borderId="0" xfId="2" applyNumberFormat="1" applyFont="1" applyFill="1"/>
    <xf numFmtId="166" fontId="12" fillId="0" borderId="1" xfId="2" applyNumberFormat="1" applyFont="1" applyFill="1" applyBorder="1"/>
    <xf numFmtId="166" fontId="12" fillId="0" borderId="2" xfId="2" applyNumberFormat="1" applyFont="1" applyFill="1" applyBorder="1"/>
    <xf numFmtId="165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07920"/>
          <a:ext cx="6767830" cy="18872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46020"/>
          <a:ext cx="4038600" cy="355219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71650"/>
          <a:ext cx="1760220" cy="11125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45130"/>
          <a:ext cx="1798320" cy="11125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103370"/>
          <a:ext cx="1943100" cy="11125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215890"/>
          <a:ext cx="2727960" cy="133477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5150" y="5370830"/>
          <a:ext cx="11506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opLeftCell="A13" workbookViewId="0">
      <selection activeCell="A2" sqref="A2"/>
    </sheetView>
  </sheetViews>
  <sheetFormatPr defaultRowHeight="14.5" x14ac:dyDescent="0.35"/>
  <cols>
    <col min="1" max="1" width="176.08984375" style="19" customWidth="1"/>
  </cols>
  <sheetData>
    <row r="1" spans="1:1" ht="23.5" x14ac:dyDescent="0.55000000000000004">
      <c r="A1" s="18" t="s">
        <v>20</v>
      </c>
    </row>
    <row r="2" spans="1:1" x14ac:dyDescent="0.35">
      <c r="A2" s="38" t="s">
        <v>150</v>
      </c>
    </row>
    <row r="3" spans="1:1" x14ac:dyDescent="0.35">
      <c r="A3" s="20" t="s">
        <v>140</v>
      </c>
    </row>
    <row r="4" spans="1:1" x14ac:dyDescent="0.35">
      <c r="A4" s="20" t="s">
        <v>151</v>
      </c>
    </row>
    <row r="5" spans="1:1" x14ac:dyDescent="0.35">
      <c r="A5" s="38" t="s">
        <v>152</v>
      </c>
    </row>
    <row r="6" spans="1:1" x14ac:dyDescent="0.35">
      <c r="A6" s="19" t="s">
        <v>141</v>
      </c>
    </row>
    <row r="7" spans="1:1" x14ac:dyDescent="0.35">
      <c r="A7" s="38"/>
    </row>
    <row r="8" spans="1:1" x14ac:dyDescent="0.35">
      <c r="A8" s="38"/>
    </row>
    <row r="11" spans="1:1" x14ac:dyDescent="0.35">
      <c r="A11" s="20"/>
    </row>
    <row r="12" spans="1:1" x14ac:dyDescent="0.35">
      <c r="A12" s="20"/>
    </row>
    <row r="13" spans="1:1" x14ac:dyDescent="0.3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41" activePane="bottomLeft" state="frozen"/>
      <selection pane="bottomLeft" activeCell="E180" sqref="E180"/>
    </sheetView>
  </sheetViews>
  <sheetFormatPr defaultRowHeight="14.5" x14ac:dyDescent="0.35"/>
  <cols>
    <col min="1" max="1" width="78.089843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5">
      <c r="A2" t="s">
        <v>27</v>
      </c>
      <c r="B2" s="3"/>
      <c r="C2" s="3"/>
      <c r="D2" s="3"/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5">
      <c r="A3" s="23" t="s">
        <v>28</v>
      </c>
      <c r="B3" s="24"/>
      <c r="C3" s="24"/>
      <c r="D3" s="24"/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5">
      <c r="A4" s="1" t="s">
        <v>4</v>
      </c>
      <c r="B4" s="9">
        <f t="shared" ref="B4:H4" si="1">+B2-B3</f>
        <v>0</v>
      </c>
      <c r="C4" s="9">
        <f t="shared" si="1"/>
        <v>0</v>
      </c>
      <c r="D4" s="9">
        <f t="shared" si="1"/>
        <v>0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5">
      <c r="A5" s="11" t="s">
        <v>21</v>
      </c>
      <c r="B5" s="3"/>
      <c r="C5" s="3"/>
      <c r="D5" s="3"/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5">
      <c r="A6" s="11" t="s">
        <v>22</v>
      </c>
      <c r="B6" s="3"/>
      <c r="C6" s="3"/>
      <c r="D6" s="3"/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5">
      <c r="A7" s="22" t="s">
        <v>23</v>
      </c>
      <c r="B7" s="21">
        <f t="shared" ref="B7:H7" si="2">+B5+B6</f>
        <v>0</v>
      </c>
      <c r="C7" s="21">
        <f t="shared" si="2"/>
        <v>0</v>
      </c>
      <c r="D7" s="21">
        <f t="shared" si="2"/>
        <v>0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5">
      <c r="A8" s="2" t="s">
        <v>24</v>
      </c>
      <c r="B8" s="3"/>
      <c r="C8" s="3"/>
      <c r="D8" s="3"/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5">
      <c r="A9" s="2" t="s">
        <v>5</v>
      </c>
      <c r="B9" s="3"/>
      <c r="C9" s="3"/>
      <c r="D9" s="3"/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5">
      <c r="A10" s="4" t="s">
        <v>25</v>
      </c>
      <c r="B10" s="5">
        <f t="shared" ref="B10:H10" si="3">+B4-B7-B8-B9</f>
        <v>0</v>
      </c>
      <c r="C10" s="5">
        <f t="shared" si="3"/>
        <v>0</v>
      </c>
      <c r="D10" s="5">
        <f t="shared" si="3"/>
        <v>0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5">
      <c r="A11" s="2" t="s">
        <v>26</v>
      </c>
      <c r="B11" s="3"/>
      <c r="C11" s="3"/>
      <c r="D11" s="3"/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4">
      <c r="A12" s="6" t="s">
        <v>29</v>
      </c>
      <c r="B12" s="7">
        <f t="shared" ref="B12:H12" si="4">+B10-B11</f>
        <v>0</v>
      </c>
      <c r="C12" s="7">
        <f t="shared" si="4"/>
        <v>0</v>
      </c>
      <c r="D12" s="7">
        <f t="shared" si="4"/>
        <v>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5">
      <c r="A13" s="1" t="s">
        <v>8</v>
      </c>
    </row>
    <row r="14" spans="1:9" x14ac:dyDescent="0.35">
      <c r="A14" s="2" t="s">
        <v>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5">
      <c r="A15" s="2" t="s">
        <v>7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5">
      <c r="A16" s="1" t="s">
        <v>9</v>
      </c>
    </row>
    <row r="17" spans="1:9" x14ac:dyDescent="0.35">
      <c r="A17" s="2" t="s">
        <v>6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5">
      <c r="A18" s="2" t="s">
        <v>7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5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 t="e">
        <f t="shared" si="5"/>
        <v>#DIV/0!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5">
      <c r="A23" s="1" t="s">
        <v>30</v>
      </c>
    </row>
    <row r="24" spans="1:9" x14ac:dyDescent="0.3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5">
      <c r="A25" s="11" t="s">
        <v>32</v>
      </c>
      <c r="B25" s="3"/>
      <c r="C25" s="3"/>
      <c r="D25" s="3"/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5">
      <c r="A26" s="11" t="s">
        <v>33</v>
      </c>
      <c r="B26" s="3"/>
      <c r="C26" s="3"/>
      <c r="D26" s="3"/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5">
      <c r="A27" s="11" t="s">
        <v>34</v>
      </c>
      <c r="B27" s="3"/>
      <c r="C27" s="3"/>
      <c r="D27" s="3"/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5">
      <c r="A28" s="11" t="s">
        <v>35</v>
      </c>
      <c r="B28" s="3"/>
      <c r="C28" s="3"/>
      <c r="D28" s="3"/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5">
      <c r="A29" s="11" t="s">
        <v>36</v>
      </c>
      <c r="B29" s="3"/>
      <c r="C29" s="3"/>
      <c r="D29" s="3"/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5">
      <c r="A30" s="4" t="s">
        <v>10</v>
      </c>
      <c r="B30" s="5">
        <f t="shared" ref="B30:H30" si="6">+SUM(B25:B29)</f>
        <v>0</v>
      </c>
      <c r="C30" s="5">
        <f t="shared" si="6"/>
        <v>0</v>
      </c>
      <c r="D30" s="5">
        <f t="shared" si="6"/>
        <v>0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5">
      <c r="A31" s="2" t="s">
        <v>37</v>
      </c>
      <c r="B31" s="3"/>
      <c r="C31" s="3"/>
      <c r="D31" s="3"/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5">
      <c r="A32" s="2" t="s">
        <v>38</v>
      </c>
      <c r="B32" s="3"/>
      <c r="C32" s="3"/>
      <c r="D32" s="3"/>
      <c r="E32" s="3" t="s">
        <v>153</v>
      </c>
      <c r="F32" s="3" t="s">
        <v>153</v>
      </c>
      <c r="G32" s="3">
        <v>3097</v>
      </c>
      <c r="H32" s="3">
        <v>3113</v>
      </c>
      <c r="I32" s="3">
        <v>2926</v>
      </c>
    </row>
    <row r="33" spans="1:9" x14ac:dyDescent="0.35">
      <c r="A33" s="2" t="s">
        <v>39</v>
      </c>
      <c r="B33" s="3"/>
      <c r="C33" s="3"/>
      <c r="D33" s="3"/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5">
      <c r="A34" s="2" t="s">
        <v>40</v>
      </c>
      <c r="B34" s="3"/>
      <c r="C34" s="3"/>
      <c r="D34" s="3"/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5">
      <c r="A35" s="2" t="s">
        <v>41</v>
      </c>
      <c r="B35" s="3"/>
      <c r="C35" s="3"/>
      <c r="D35" s="3"/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4">
      <c r="A36" s="6" t="s">
        <v>42</v>
      </c>
      <c r="B36" s="7">
        <f t="shared" ref="B36:H36" si="7">+SUM(B30:B35)</f>
        <v>0</v>
      </c>
      <c r="C36" s="7">
        <f t="shared" si="7"/>
        <v>0</v>
      </c>
      <c r="D36" s="7">
        <f t="shared" si="7"/>
        <v>0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5">
      <c r="A39" s="11" t="s">
        <v>45</v>
      </c>
      <c r="B39" s="3"/>
      <c r="C39" s="3"/>
      <c r="D39" s="3"/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5">
      <c r="A40" s="11" t="s">
        <v>46</v>
      </c>
      <c r="B40" s="3"/>
      <c r="C40" s="3"/>
      <c r="D40" s="3"/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5">
      <c r="A41" s="11" t="s">
        <v>11</v>
      </c>
      <c r="B41" s="3"/>
      <c r="C41" s="3"/>
      <c r="D41" s="3"/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5">
      <c r="A42" s="11" t="s">
        <v>47</v>
      </c>
      <c r="B42" s="3"/>
      <c r="C42" s="3"/>
      <c r="D42" s="3"/>
      <c r="E42" s="3" t="s">
        <v>153</v>
      </c>
      <c r="F42" s="3" t="s">
        <v>153</v>
      </c>
      <c r="G42" s="3">
        <v>445</v>
      </c>
      <c r="H42" s="3">
        <v>467</v>
      </c>
      <c r="I42" s="3">
        <v>420</v>
      </c>
    </row>
    <row r="43" spans="1:9" x14ac:dyDescent="0.35">
      <c r="A43" s="11" t="s">
        <v>12</v>
      </c>
      <c r="B43" s="3"/>
      <c r="C43" s="3"/>
      <c r="D43" s="3"/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5">
      <c r="A44" s="11" t="s">
        <v>48</v>
      </c>
      <c r="B44" s="3"/>
      <c r="C44" s="3"/>
      <c r="D44" s="3"/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5">
      <c r="A45" s="4" t="s">
        <v>13</v>
      </c>
      <c r="B45" s="5">
        <f t="shared" ref="B45:H45" si="8">+SUM(B39:B44)</f>
        <v>0</v>
      </c>
      <c r="C45" s="5">
        <f t="shared" si="8"/>
        <v>0</v>
      </c>
      <c r="D45" s="5">
        <f t="shared" si="8"/>
        <v>0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5">
      <c r="A46" s="2" t="s">
        <v>49</v>
      </c>
      <c r="B46" s="3"/>
      <c r="C46" s="3"/>
      <c r="D46" s="3"/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5">
      <c r="A47" s="2" t="s">
        <v>50</v>
      </c>
      <c r="B47" s="3"/>
      <c r="C47" s="3"/>
      <c r="D47" s="3"/>
      <c r="E47" s="3" t="s">
        <v>153</v>
      </c>
      <c r="F47" s="3" t="s">
        <v>153</v>
      </c>
      <c r="G47" s="3">
        <v>2913</v>
      </c>
      <c r="H47" s="3">
        <v>2931</v>
      </c>
      <c r="I47" s="3">
        <v>2777</v>
      </c>
    </row>
    <row r="48" spans="1:9" x14ac:dyDescent="0.35">
      <c r="A48" s="2" t="s">
        <v>51</v>
      </c>
      <c r="B48" s="3"/>
      <c r="C48" s="3"/>
      <c r="D48" s="3"/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5">
      <c r="A50" s="11" t="s">
        <v>53</v>
      </c>
      <c r="B50" s="3"/>
      <c r="C50" s="3"/>
      <c r="D50" s="3"/>
      <c r="E50" s="3" t="s">
        <v>153</v>
      </c>
      <c r="F50" s="3" t="s">
        <v>153</v>
      </c>
      <c r="G50" s="3" t="s">
        <v>153</v>
      </c>
      <c r="H50" s="3">
        <v>0</v>
      </c>
      <c r="I50" s="3">
        <v>0</v>
      </c>
    </row>
    <row r="51" spans="1:9" x14ac:dyDescent="0.3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5">
      <c r="A54" s="17" t="s">
        <v>57</v>
      </c>
      <c r="B54" s="3"/>
      <c r="C54" s="3"/>
      <c r="D54" s="3"/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5">
      <c r="A55" s="17" t="s">
        <v>58</v>
      </c>
      <c r="B55" s="3"/>
      <c r="C55" s="3"/>
      <c r="D55" s="3"/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5">
      <c r="A56" s="17" t="s">
        <v>59</v>
      </c>
      <c r="B56" s="3"/>
      <c r="C56" s="3"/>
      <c r="D56" s="3"/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5">
      <c r="A57" s="17" t="s">
        <v>60</v>
      </c>
      <c r="B57" s="3"/>
      <c r="C57" s="3"/>
      <c r="D57" s="3"/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5">
      <c r="A58" s="4" t="s">
        <v>61</v>
      </c>
      <c r="B58" s="5">
        <f t="shared" ref="B58:H58" si="9">+SUM(B53:B57)</f>
        <v>0</v>
      </c>
      <c r="C58" s="5">
        <f t="shared" si="9"/>
        <v>0</v>
      </c>
      <c r="D58" s="5">
        <f t="shared" si="9"/>
        <v>0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4">
      <c r="A59" s="6" t="s">
        <v>62</v>
      </c>
      <c r="B59" s="7">
        <f t="shared" ref="B59:H59" si="10">+SUM(B45:B50)+B58</f>
        <v>0</v>
      </c>
      <c r="C59" s="7">
        <f t="shared" si="10"/>
        <v>0</v>
      </c>
      <c r="D59" s="7">
        <f t="shared" si="10"/>
        <v>0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5">
      <c r="A62" t="s">
        <v>15</v>
      </c>
    </row>
    <row r="63" spans="1:9" x14ac:dyDescent="0.35">
      <c r="A63" s="1" t="s">
        <v>63</v>
      </c>
    </row>
    <row r="64" spans="1:9" s="1" customFormat="1" x14ac:dyDescent="0.35">
      <c r="A64" s="10" t="s">
        <v>64</v>
      </c>
      <c r="B64" s="9"/>
      <c r="C64" s="9"/>
      <c r="D64" s="9"/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5">
      <c r="A66" s="11" t="s">
        <v>66</v>
      </c>
      <c r="B66" s="3"/>
      <c r="C66" s="3"/>
      <c r="D66" s="3"/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5">
      <c r="A67" s="11" t="s">
        <v>67</v>
      </c>
      <c r="B67" s="3"/>
      <c r="C67" s="3"/>
      <c r="D67" s="3"/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5">
      <c r="A68" s="11" t="s">
        <v>68</v>
      </c>
      <c r="B68" s="3"/>
      <c r="C68" s="3"/>
      <c r="D68" s="3"/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5">
      <c r="A69" s="11" t="s">
        <v>69</v>
      </c>
      <c r="B69" s="3"/>
      <c r="C69" s="3"/>
      <c r="D69" s="3"/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5">
      <c r="A70" s="11" t="s">
        <v>70</v>
      </c>
      <c r="B70" s="3"/>
      <c r="C70" s="3"/>
      <c r="D70" s="3"/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5">
      <c r="A72" s="11" t="s">
        <v>72</v>
      </c>
      <c r="B72" s="3"/>
      <c r="C72" s="3"/>
      <c r="D72" s="3"/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5">
      <c r="A73" s="11" t="s">
        <v>73</v>
      </c>
      <c r="B73" s="3"/>
      <c r="C73" s="3"/>
      <c r="D73" s="3"/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5">
      <c r="A74" s="11" t="s">
        <v>98</v>
      </c>
      <c r="B74" s="3"/>
      <c r="C74" s="3"/>
      <c r="D74" s="3"/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5">
      <c r="A75" s="11" t="s">
        <v>97</v>
      </c>
      <c r="B75" s="3"/>
      <c r="C75" s="3"/>
      <c r="D75" s="3"/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5">
      <c r="A76" s="25" t="s">
        <v>74</v>
      </c>
      <c r="B76" s="26">
        <f t="shared" ref="B76:H76" si="12">+SUM(B64:B75)</f>
        <v>0</v>
      </c>
      <c r="C76" s="26">
        <f t="shared" si="12"/>
        <v>0</v>
      </c>
      <c r="D76" s="26">
        <f t="shared" si="12"/>
        <v>0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5">
      <c r="A78" s="2" t="s">
        <v>76</v>
      </c>
      <c r="B78" s="3"/>
      <c r="C78" s="3"/>
      <c r="D78" s="3"/>
      <c r="E78" s="3">
        <v>-4738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5">
      <c r="A79" s="2" t="s">
        <v>77</v>
      </c>
      <c r="B79" s="3"/>
      <c r="C79" s="3"/>
      <c r="D79" s="3"/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5">
      <c r="A80" s="2" t="s">
        <v>78</v>
      </c>
      <c r="B80" s="3"/>
      <c r="C80" s="3"/>
      <c r="D80" s="3"/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5">
      <c r="A81" s="2" t="s">
        <v>14</v>
      </c>
      <c r="B81" s="3"/>
      <c r="C81" s="3"/>
      <c r="D81" s="3"/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5">
      <c r="A82" s="2" t="s">
        <v>79</v>
      </c>
      <c r="B82" s="3"/>
      <c r="C82" s="3"/>
      <c r="D82" s="3"/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5">
      <c r="A83" s="27" t="s">
        <v>80</v>
      </c>
      <c r="B83" s="26">
        <f t="shared" ref="B83:H83" si="13">+SUM(B78:B82)</f>
        <v>0</v>
      </c>
      <c r="C83" s="26">
        <f t="shared" si="13"/>
        <v>0</v>
      </c>
      <c r="D83" s="26">
        <f t="shared" si="13"/>
        <v>0</v>
      </c>
      <c r="E83" s="26">
        <f t="shared" si="13"/>
        <v>318</v>
      </c>
      <c r="F83" s="26">
        <f t="shared" si="13"/>
        <v>-264</v>
      </c>
      <c r="G83" s="26">
        <f t="shared" si="13"/>
        <v>-1028</v>
      </c>
      <c r="H83" s="26">
        <f t="shared" si="13"/>
        <v>-3800</v>
      </c>
      <c r="I83" s="26">
        <f>+SUM(I78:I82)</f>
        <v>-1524</v>
      </c>
    </row>
    <row r="84" spans="1:9" x14ac:dyDescent="0.3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5">
      <c r="A85" s="2" t="s">
        <v>82</v>
      </c>
      <c r="B85" s="3"/>
      <c r="C85" s="3"/>
      <c r="D85" s="3"/>
      <c r="E85" s="3" t="s">
        <v>153</v>
      </c>
      <c r="F85" s="3" t="s">
        <v>153</v>
      </c>
      <c r="G85" s="3">
        <v>6134</v>
      </c>
      <c r="H85" s="3">
        <v>0</v>
      </c>
      <c r="I85" s="3">
        <v>0</v>
      </c>
    </row>
    <row r="86" spans="1:9" x14ac:dyDescent="0.35">
      <c r="A86" s="2" t="s">
        <v>83</v>
      </c>
      <c r="B86" s="3"/>
      <c r="C86" s="3"/>
      <c r="D86" s="3"/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5">
      <c r="A87" s="2" t="s">
        <v>84</v>
      </c>
      <c r="B87" s="3"/>
      <c r="C87" s="3"/>
      <c r="D87" s="3"/>
      <c r="E87" s="3">
        <v>-23</v>
      </c>
      <c r="F87" s="3" t="s">
        <v>153</v>
      </c>
      <c r="G87" s="3" t="s">
        <v>153</v>
      </c>
      <c r="H87" s="3">
        <v>-197</v>
      </c>
      <c r="I87" s="3">
        <v>0</v>
      </c>
    </row>
    <row r="88" spans="1:9" x14ac:dyDescent="0.35">
      <c r="A88" s="2" t="s">
        <v>85</v>
      </c>
      <c r="B88" s="3"/>
      <c r="C88" s="3"/>
      <c r="D88" s="3"/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5">
      <c r="A89" s="2" t="s">
        <v>16</v>
      </c>
      <c r="B89" s="3"/>
      <c r="C89" s="3"/>
      <c r="D89" s="3"/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5">
      <c r="A90" s="2" t="s">
        <v>86</v>
      </c>
      <c r="B90" s="3"/>
      <c r="C90" s="3"/>
      <c r="D90" s="3"/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5">
      <c r="A91" s="2" t="s">
        <v>87</v>
      </c>
      <c r="B91" s="3"/>
      <c r="C91" s="3"/>
      <c r="D91" s="3"/>
      <c r="E91" s="3">
        <v>-55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35">
      <c r="A92" s="27" t="s">
        <v>88</v>
      </c>
      <c r="B92" s="26">
        <f t="shared" ref="B92:H92" si="14">+SUM(B85:B91)</f>
        <v>0</v>
      </c>
      <c r="C92" s="26">
        <f t="shared" si="14"/>
        <v>0</v>
      </c>
      <c r="D92" s="26">
        <f t="shared" si="14"/>
        <v>0</v>
      </c>
      <c r="E92" s="26">
        <f t="shared" si="14"/>
        <v>-4829</v>
      </c>
      <c r="F92" s="26">
        <f t="shared" si="14"/>
        <v>-5293</v>
      </c>
      <c r="G92" s="26">
        <f t="shared" si="14"/>
        <v>2491</v>
      </c>
      <c r="H92" s="26">
        <f t="shared" si="14"/>
        <v>-1459</v>
      </c>
      <c r="I92" s="26">
        <f>+SUM(I85:I91)</f>
        <v>-4836</v>
      </c>
    </row>
    <row r="93" spans="1:9" x14ac:dyDescent="0.35">
      <c r="A93" s="2" t="s">
        <v>89</v>
      </c>
      <c r="B93" s="3"/>
      <c r="C93" s="3"/>
      <c r="D93" s="3"/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5">
      <c r="A94" s="27" t="s">
        <v>90</v>
      </c>
      <c r="B94" s="26">
        <f t="shared" ref="B94:H94" si="15">+B76+B83+B92+B93</f>
        <v>0</v>
      </c>
      <c r="C94" s="26">
        <f t="shared" si="15"/>
        <v>0</v>
      </c>
      <c r="D94" s="26">
        <f t="shared" si="15"/>
        <v>0</v>
      </c>
      <c r="E94" s="26">
        <f t="shared" si="15"/>
        <v>489</v>
      </c>
      <c r="F94" s="26">
        <f t="shared" si="15"/>
        <v>217</v>
      </c>
      <c r="G94" s="26">
        <f t="shared" si="15"/>
        <v>3882</v>
      </c>
      <c r="H94" s="26">
        <f t="shared" si="15"/>
        <v>1541</v>
      </c>
      <c r="I94" s="26">
        <f>+I76+I83+I92+I93</f>
        <v>-1315</v>
      </c>
    </row>
    <row r="95" spans="1:9" x14ac:dyDescent="0.35">
      <c r="A95" t="s">
        <v>91</v>
      </c>
      <c r="B95" s="3"/>
      <c r="C95" s="3"/>
      <c r="D95" s="3"/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4">
      <c r="A96" s="6" t="s">
        <v>92</v>
      </c>
      <c r="B96" s="7"/>
      <c r="C96" s="7"/>
      <c r="D96" s="7"/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5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3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5">
      <c r="A100" s="11" t="s">
        <v>94</v>
      </c>
      <c r="B100" s="3"/>
      <c r="C100" s="3"/>
      <c r="D100" s="3"/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5">
      <c r="A101" s="11" t="s">
        <v>18</v>
      </c>
      <c r="B101" s="3"/>
      <c r="C101" s="3"/>
      <c r="D101" s="3"/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5">
      <c r="A102" s="11" t="s">
        <v>95</v>
      </c>
      <c r="B102" s="3"/>
      <c r="C102" s="3"/>
      <c r="D102" s="3"/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5">
      <c r="A103" s="11" t="s">
        <v>96</v>
      </c>
      <c r="B103" s="3"/>
      <c r="C103" s="3"/>
      <c r="D103" s="3"/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5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5">
      <c r="A107" s="2" t="s">
        <v>100</v>
      </c>
      <c r="B107" s="3">
        <f t="shared" ref="B107:H107" si="17">+SUM(B108:B110)</f>
        <v>0</v>
      </c>
      <c r="C107" s="3">
        <f t="shared" si="17"/>
        <v>0</v>
      </c>
      <c r="D107" s="3">
        <f t="shared" si="17"/>
        <v>0</v>
      </c>
      <c r="E107" s="3">
        <f t="shared" si="17"/>
        <v>14855</v>
      </c>
      <c r="F107" s="3">
        <f t="shared" si="17"/>
        <v>15902</v>
      </c>
      <c r="G107" s="3">
        <f t="shared" si="17"/>
        <v>14484</v>
      </c>
      <c r="H107" s="3">
        <f t="shared" si="17"/>
        <v>17179</v>
      </c>
      <c r="I107" s="3">
        <f>+SUM(I108:I110)</f>
        <v>18353</v>
      </c>
    </row>
    <row r="108" spans="1:9" x14ac:dyDescent="0.35">
      <c r="A108" s="11" t="s">
        <v>113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5">
      <c r="A109" s="11" t="s">
        <v>114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5">
      <c r="A110" s="11" t="s">
        <v>115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5">
      <c r="A111" s="2" t="s">
        <v>101</v>
      </c>
      <c r="B111" s="3">
        <f t="shared" ref="B111" si="18">+SUM(B112:B114)</f>
        <v>0</v>
      </c>
      <c r="C111" s="3">
        <f t="shared" ref="C111" si="19">+SUM(C112:C114)</f>
        <v>0</v>
      </c>
      <c r="D111" s="3">
        <f t="shared" ref="D111:H111" si="20">+SUM(D112:D114)</f>
        <v>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5">
      <c r="A112" s="11" t="s">
        <v>113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5">
      <c r="A113" s="11" t="s">
        <v>114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5">
      <c r="A114" s="11" t="s">
        <v>115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5">
      <c r="A115" s="2" t="s">
        <v>102</v>
      </c>
      <c r="B115" s="3">
        <f t="shared" ref="B115" si="21">+SUM(B116:B118)</f>
        <v>0</v>
      </c>
      <c r="C115" s="3">
        <f t="shared" ref="C115" si="22">+SUM(C116:C118)</f>
        <v>0</v>
      </c>
      <c r="D115" s="3">
        <f t="shared" ref="D115:H115" si="23">+SUM(D116:D118)</f>
        <v>0</v>
      </c>
      <c r="E115" s="3">
        <f t="shared" si="23"/>
        <v>5134</v>
      </c>
      <c r="F115" s="3">
        <f t="shared" si="23"/>
        <v>6208</v>
      </c>
      <c r="G115" s="3">
        <f t="shared" si="23"/>
        <v>6679</v>
      </c>
      <c r="H115" s="3">
        <f t="shared" si="23"/>
        <v>8290</v>
      </c>
      <c r="I115" s="3">
        <f>+SUM(I116:I118)</f>
        <v>7547</v>
      </c>
    </row>
    <row r="116" spans="1:9" x14ac:dyDescent="0.35">
      <c r="A116" s="11" t="s">
        <v>113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5">
      <c r="A117" s="11" t="s">
        <v>114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5">
      <c r="A118" s="11" t="s">
        <v>115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5">
      <c r="A119" s="2" t="s">
        <v>106</v>
      </c>
      <c r="B119" s="3">
        <f t="shared" ref="B119" si="24">+SUM(B120:B122)</f>
        <v>0</v>
      </c>
      <c r="C119" s="3">
        <f t="shared" ref="C119" si="25">+SUM(C120:C122)</f>
        <v>0</v>
      </c>
      <c r="D119" s="3">
        <f t="shared" ref="D119:H119" si="26">+SUM(D120:D122)</f>
        <v>0</v>
      </c>
      <c r="E119" s="3">
        <f t="shared" si="26"/>
        <v>5166</v>
      </c>
      <c r="F119" s="3">
        <f t="shared" si="26"/>
        <v>5254</v>
      </c>
      <c r="G119" s="3">
        <f t="shared" si="26"/>
        <v>5028</v>
      </c>
      <c r="H119" s="3">
        <f t="shared" si="26"/>
        <v>5343</v>
      </c>
      <c r="I119" s="3">
        <f>+SUM(I120:I122)</f>
        <v>5955</v>
      </c>
    </row>
    <row r="120" spans="1:9" x14ac:dyDescent="0.35">
      <c r="A120" s="11" t="s">
        <v>113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5">
      <c r="A121" s="11" t="s">
        <v>114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5">
      <c r="A122" s="11" t="s">
        <v>115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5">
      <c r="A123" s="2" t="s">
        <v>107</v>
      </c>
      <c r="B123" s="3"/>
      <c r="C123" s="3"/>
      <c r="D123" s="3"/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5">
      <c r="A124" s="4" t="s">
        <v>103</v>
      </c>
      <c r="B124" s="5">
        <f t="shared" ref="B124:I124" si="27">+B107+B111+B115+B119+B123</f>
        <v>0</v>
      </c>
      <c r="C124" s="5">
        <f t="shared" si="27"/>
        <v>0</v>
      </c>
      <c r="D124" s="5">
        <f t="shared" si="27"/>
        <v>0</v>
      </c>
      <c r="E124" s="5">
        <f t="shared" si="27"/>
        <v>34485</v>
      </c>
      <c r="F124" s="5">
        <f t="shared" si="27"/>
        <v>37218</v>
      </c>
      <c r="G124" s="5">
        <f t="shared" si="27"/>
        <v>35568</v>
      </c>
      <c r="H124" s="5">
        <f t="shared" si="27"/>
        <v>42293</v>
      </c>
      <c r="I124" s="5">
        <f t="shared" si="27"/>
        <v>44436</v>
      </c>
    </row>
    <row r="125" spans="1:9" x14ac:dyDescent="0.35">
      <c r="A125" s="2" t="s">
        <v>104</v>
      </c>
      <c r="B125" s="3"/>
      <c r="C125" s="3"/>
      <c r="D125" s="3"/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35">
      <c r="A126" s="11" t="s">
        <v>113</v>
      </c>
      <c r="B126" s="3"/>
      <c r="C126" s="3"/>
      <c r="D126" s="3"/>
      <c r="E126" s="3">
        <v>22268</v>
      </c>
      <c r="F126" s="3">
        <v>24222</v>
      </c>
      <c r="G126" s="3">
        <v>23305</v>
      </c>
      <c r="H126" s="3">
        <v>1986</v>
      </c>
      <c r="I126" s="3">
        <v>2094</v>
      </c>
    </row>
    <row r="127" spans="1:9" x14ac:dyDescent="0.35">
      <c r="A127" s="11" t="s">
        <v>114</v>
      </c>
      <c r="B127" s="3"/>
      <c r="C127" s="3"/>
      <c r="D127" s="3"/>
      <c r="E127" s="3">
        <v>10733</v>
      </c>
      <c r="F127" s="3">
        <v>11550</v>
      </c>
      <c r="G127" s="3">
        <v>10953</v>
      </c>
      <c r="H127" s="3">
        <v>104</v>
      </c>
      <c r="I127" s="3">
        <v>103</v>
      </c>
    </row>
    <row r="128" spans="1:9" x14ac:dyDescent="0.35">
      <c r="A128" s="11" t="s">
        <v>115</v>
      </c>
      <c r="B128" s="3"/>
      <c r="C128" s="3"/>
      <c r="D128" s="3"/>
      <c r="E128" s="3">
        <v>1396</v>
      </c>
      <c r="F128" s="3">
        <v>1404</v>
      </c>
      <c r="G128" s="3">
        <v>1280</v>
      </c>
      <c r="H128" s="3">
        <v>29</v>
      </c>
      <c r="I128" s="3">
        <v>26</v>
      </c>
    </row>
    <row r="129" spans="1:9" x14ac:dyDescent="0.35">
      <c r="A129" s="11" t="s">
        <v>121</v>
      </c>
      <c r="B129" s="3"/>
      <c r="C129" s="3"/>
      <c r="D129" s="3"/>
      <c r="E129" s="3">
        <v>2000</v>
      </c>
      <c r="F129" s="3">
        <v>42</v>
      </c>
      <c r="G129" s="3">
        <v>30</v>
      </c>
      <c r="H129" s="3">
        <v>86</v>
      </c>
      <c r="I129" s="3">
        <v>123</v>
      </c>
    </row>
    <row r="130" spans="1:9" x14ac:dyDescent="0.35">
      <c r="A130" s="2" t="s">
        <v>108</v>
      </c>
      <c r="B130" s="3"/>
      <c r="C130" s="3"/>
      <c r="D130" s="3"/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4">
      <c r="A131" s="6" t="s">
        <v>105</v>
      </c>
      <c r="B131" s="7">
        <f t="shared" ref="B131:H131" si="28">+B124+B125+B130</f>
        <v>0</v>
      </c>
      <c r="C131" s="7">
        <f t="shared" si="28"/>
        <v>0</v>
      </c>
      <c r="D131" s="7">
        <f t="shared" si="28"/>
        <v>0</v>
      </c>
      <c r="E131" s="7">
        <f t="shared" si="28"/>
        <v>36397</v>
      </c>
      <c r="F131" s="7">
        <f t="shared" si="28"/>
        <v>39117</v>
      </c>
      <c r="G131" s="7">
        <f t="shared" si="28"/>
        <v>37403</v>
      </c>
      <c r="H131" s="7">
        <f t="shared" si="28"/>
        <v>44538</v>
      </c>
      <c r="I131" s="7">
        <f>+I124+I125+I130</f>
        <v>46710</v>
      </c>
    </row>
    <row r="132" spans="1:9" s="12" customFormat="1" ht="15" thickTop="1" x14ac:dyDescent="0.35">
      <c r="A132" s="12" t="s">
        <v>111</v>
      </c>
      <c r="B132" s="13">
        <f>+I131-I2</f>
        <v>0</v>
      </c>
      <c r="C132" s="13">
        <f t="shared" ref="C132:G132" si="29">+C131-C2</f>
        <v>0</v>
      </c>
      <c r="D132" s="13">
        <f t="shared" si="29"/>
        <v>0</v>
      </c>
      <c r="E132" s="13">
        <f t="shared" si="29"/>
        <v>0</v>
      </c>
      <c r="F132" s="13">
        <f t="shared" si="29"/>
        <v>0</v>
      </c>
      <c r="G132" s="13">
        <f t="shared" si="29"/>
        <v>0</v>
      </c>
      <c r="H132" s="13">
        <f>+H131-H2</f>
        <v>0</v>
      </c>
    </row>
    <row r="133" spans="1:9" x14ac:dyDescent="0.35">
      <c r="A133" s="1" t="s">
        <v>110</v>
      </c>
    </row>
    <row r="134" spans="1:9" x14ac:dyDescent="0.35">
      <c r="A134" s="2" t="s">
        <v>100</v>
      </c>
      <c r="B134" s="3"/>
      <c r="C134" s="3"/>
      <c r="D134" s="3"/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5">
      <c r="A135" s="2" t="s">
        <v>101</v>
      </c>
      <c r="B135" s="3"/>
      <c r="C135" s="3"/>
      <c r="D135" s="3"/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5">
      <c r="A136" s="2" t="s">
        <v>102</v>
      </c>
      <c r="B136" s="3"/>
      <c r="C136" s="3"/>
      <c r="D136" s="3"/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5">
      <c r="A137" s="2" t="s">
        <v>106</v>
      </c>
      <c r="B137" s="3"/>
      <c r="C137" s="3"/>
      <c r="D137" s="3"/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5">
      <c r="A138" s="2" t="s">
        <v>107</v>
      </c>
      <c r="B138" s="3"/>
      <c r="C138" s="3"/>
      <c r="D138" s="3"/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5">
      <c r="A139" s="4" t="s">
        <v>103</v>
      </c>
      <c r="B139" s="5">
        <f t="shared" ref="B139:I139" si="30">+SUM(B134:B138)</f>
        <v>0</v>
      </c>
      <c r="C139" s="5">
        <f t="shared" si="30"/>
        <v>0</v>
      </c>
      <c r="D139" s="5">
        <f t="shared" si="30"/>
        <v>0</v>
      </c>
      <c r="E139" s="5">
        <f t="shared" si="30"/>
        <v>5525</v>
      </c>
      <c r="F139" s="5">
        <f t="shared" si="30"/>
        <v>6357</v>
      </c>
      <c r="G139" s="5">
        <f t="shared" si="30"/>
        <v>4646</v>
      </c>
      <c r="H139" s="5">
        <f t="shared" si="30"/>
        <v>8641</v>
      </c>
      <c r="I139" s="5">
        <f t="shared" si="30"/>
        <v>8406</v>
      </c>
    </row>
    <row r="140" spans="1:9" x14ac:dyDescent="0.35">
      <c r="A140" s="2" t="s">
        <v>104</v>
      </c>
      <c r="B140" s="3"/>
      <c r="C140" s="3"/>
      <c r="D140" s="3"/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5">
      <c r="A141" s="2" t="s">
        <v>108</v>
      </c>
      <c r="B141" s="3"/>
      <c r="C141" s="3"/>
      <c r="D141" s="3"/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4">
      <c r="A142" s="6" t="s">
        <v>112</v>
      </c>
      <c r="B142" s="7">
        <f t="shared" ref="B142" si="31">+SUM(B139:B141)</f>
        <v>0</v>
      </c>
      <c r="C142" s="7">
        <f t="shared" ref="C142" si="32">+SUM(C139:C141)</f>
        <v>0</v>
      </c>
      <c r="D142" s="7">
        <f t="shared" ref="D142:H142" si="33">+SUM(D139:D141)</f>
        <v>0</v>
      </c>
      <c r="E142" s="7">
        <f t="shared" si="33"/>
        <v>4379</v>
      </c>
      <c r="F142" s="7">
        <f t="shared" si="33"/>
        <v>4850</v>
      </c>
      <c r="G142" s="7">
        <f t="shared" si="33"/>
        <v>2976</v>
      </c>
      <c r="H142" s="7">
        <f t="shared" si="33"/>
        <v>6923</v>
      </c>
      <c r="I142" s="7">
        <f>+SUM(I139:I141)</f>
        <v>6856</v>
      </c>
    </row>
    <row r="143" spans="1:9" s="12" customFormat="1" ht="15" thickTop="1" x14ac:dyDescent="0.35">
      <c r="A143" s="12" t="s">
        <v>111</v>
      </c>
      <c r="B143" s="13">
        <f t="shared" ref="B143:H143" si="34">+B142-B10-B8</f>
        <v>0</v>
      </c>
      <c r="C143" s="13">
        <f t="shared" si="34"/>
        <v>0</v>
      </c>
      <c r="D143" s="13">
        <f t="shared" si="34"/>
        <v>0</v>
      </c>
      <c r="E143" s="13">
        <f t="shared" si="34"/>
        <v>0</v>
      </c>
      <c r="F143" s="13">
        <f t="shared" si="34"/>
        <v>0</v>
      </c>
      <c r="G143" s="13">
        <f t="shared" si="34"/>
        <v>0</v>
      </c>
      <c r="H143" s="13">
        <f t="shared" si="34"/>
        <v>0</v>
      </c>
      <c r="I143" s="13">
        <f>+I142-I10-I8</f>
        <v>0</v>
      </c>
    </row>
    <row r="144" spans="1:9" x14ac:dyDescent="0.35">
      <c r="A144" s="1" t="s">
        <v>117</v>
      </c>
    </row>
    <row r="145" spans="1:9" x14ac:dyDescent="0.35">
      <c r="A145" s="2" t="s">
        <v>100</v>
      </c>
      <c r="B145" s="3"/>
      <c r="C145" s="3"/>
      <c r="D145" s="3"/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5">
      <c r="A146" s="2" t="s">
        <v>101</v>
      </c>
      <c r="B146" s="3"/>
      <c r="C146" s="3"/>
      <c r="D146" s="3"/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5">
      <c r="A147" s="2" t="s">
        <v>102</v>
      </c>
      <c r="B147" s="3"/>
      <c r="C147" s="3"/>
      <c r="D147" s="3"/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5">
      <c r="A148" s="2" t="s">
        <v>118</v>
      </c>
      <c r="B148" s="3"/>
      <c r="C148" s="3"/>
      <c r="D148" s="3"/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5">
      <c r="A149" s="2" t="s">
        <v>107</v>
      </c>
      <c r="B149" s="3"/>
      <c r="C149" s="3"/>
      <c r="D149" s="3"/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5">
      <c r="A150" s="4" t="s">
        <v>119</v>
      </c>
      <c r="B150" s="5">
        <f t="shared" ref="B150:I150" si="35">+SUM(B145:B149)</f>
        <v>0</v>
      </c>
      <c r="C150" s="5">
        <f t="shared" si="35"/>
        <v>0</v>
      </c>
      <c r="D150" s="5">
        <f t="shared" si="35"/>
        <v>0</v>
      </c>
      <c r="E150" s="5">
        <f t="shared" si="35"/>
        <v>2889</v>
      </c>
      <c r="F150" s="5">
        <f t="shared" si="35"/>
        <v>2971</v>
      </c>
      <c r="G150" s="5">
        <f t="shared" si="35"/>
        <v>2870</v>
      </c>
      <c r="H150" s="5">
        <f t="shared" si="35"/>
        <v>2971</v>
      </c>
      <c r="I150" s="5">
        <f t="shared" si="35"/>
        <v>2925</v>
      </c>
    </row>
    <row r="151" spans="1:9" x14ac:dyDescent="0.35">
      <c r="A151" s="2" t="s">
        <v>104</v>
      </c>
      <c r="B151" s="3"/>
      <c r="C151" s="3"/>
      <c r="D151" s="3"/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5">
      <c r="A152" s="2" t="s">
        <v>108</v>
      </c>
      <c r="B152" s="3"/>
      <c r="C152" s="3"/>
      <c r="D152" s="3"/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4">
      <c r="A153" s="6" t="s">
        <v>120</v>
      </c>
      <c r="B153" s="7">
        <f t="shared" ref="B153:H153" si="36">+SUM(B150:B152)</f>
        <v>0</v>
      </c>
      <c r="C153" s="7">
        <f t="shared" si="36"/>
        <v>0</v>
      </c>
      <c r="D153" s="7">
        <f t="shared" si="36"/>
        <v>0</v>
      </c>
      <c r="E153" s="7">
        <f t="shared" si="36"/>
        <v>4454</v>
      </c>
      <c r="F153" s="7">
        <f t="shared" si="36"/>
        <v>4744</v>
      </c>
      <c r="G153" s="7">
        <f t="shared" si="36"/>
        <v>4866</v>
      </c>
      <c r="H153" s="7">
        <f t="shared" si="36"/>
        <v>4904</v>
      </c>
      <c r="I153" s="7">
        <f>+SUM(I150:I152)</f>
        <v>4791</v>
      </c>
    </row>
    <row r="154" spans="1:9" ht="15" thickTop="1" x14ac:dyDescent="0.35">
      <c r="A154" s="12" t="s">
        <v>111</v>
      </c>
      <c r="B154" s="13">
        <f t="shared" ref="B154:H154" si="37">+B153-B31</f>
        <v>0</v>
      </c>
      <c r="C154" s="13">
        <f t="shared" si="37"/>
        <v>0</v>
      </c>
      <c r="D154" s="13">
        <f t="shared" si="37"/>
        <v>0</v>
      </c>
      <c r="E154" s="13">
        <f t="shared" si="37"/>
        <v>0</v>
      </c>
      <c r="F154" s="13">
        <f t="shared" si="37"/>
        <v>0</v>
      </c>
      <c r="G154" s="13">
        <f t="shared" si="37"/>
        <v>0</v>
      </c>
      <c r="H154" s="13">
        <f t="shared" si="37"/>
        <v>0</v>
      </c>
      <c r="I154" s="13">
        <f>+I153-I31</f>
        <v>0</v>
      </c>
    </row>
    <row r="155" spans="1:9" x14ac:dyDescent="0.35">
      <c r="A155" s="1" t="s">
        <v>122</v>
      </c>
    </row>
    <row r="156" spans="1:9" x14ac:dyDescent="0.35">
      <c r="A156" s="2" t="s">
        <v>100</v>
      </c>
      <c r="B156" s="3"/>
      <c r="C156" s="3"/>
      <c r="D156" s="3"/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5">
      <c r="A157" s="2" t="s">
        <v>101</v>
      </c>
      <c r="B157" s="3"/>
      <c r="C157" s="3"/>
      <c r="D157" s="3"/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5">
      <c r="A158" s="2" t="s">
        <v>102</v>
      </c>
      <c r="B158" s="3"/>
      <c r="C158" s="3"/>
      <c r="D158" s="3"/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5">
      <c r="A159" s="2" t="s">
        <v>118</v>
      </c>
      <c r="B159" s="3"/>
      <c r="C159" s="3"/>
      <c r="D159" s="3"/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5">
      <c r="A160" s="2" t="s">
        <v>107</v>
      </c>
      <c r="B160" s="3"/>
      <c r="C160" s="3"/>
      <c r="D160" s="3"/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5">
      <c r="A161" s="4" t="s">
        <v>119</v>
      </c>
      <c r="B161" s="5">
        <f t="shared" ref="B161:I161" si="38">+SUM(B156:B160)</f>
        <v>0</v>
      </c>
      <c r="C161" s="5">
        <f t="shared" si="38"/>
        <v>0</v>
      </c>
      <c r="D161" s="5">
        <f t="shared" si="38"/>
        <v>0</v>
      </c>
      <c r="E161" s="5">
        <f t="shared" si="38"/>
        <v>847</v>
      </c>
      <c r="F161" s="5">
        <f t="shared" si="38"/>
        <v>724</v>
      </c>
      <c r="G161" s="5">
        <f t="shared" si="38"/>
        <v>756</v>
      </c>
      <c r="H161" s="5">
        <f t="shared" si="38"/>
        <v>677</v>
      </c>
      <c r="I161" s="5">
        <f t="shared" si="38"/>
        <v>699</v>
      </c>
    </row>
    <row r="162" spans="1:9" x14ac:dyDescent="0.35">
      <c r="A162" s="2" t="s">
        <v>104</v>
      </c>
      <c r="B162" s="3"/>
      <c r="C162" s="3"/>
      <c r="D162" s="3"/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5">
      <c r="A163" s="2" t="s">
        <v>108</v>
      </c>
      <c r="B163" s="3">
        <f t="shared" ref="B163:H163" si="39">-(SUM(B161:B162)+B81)</f>
        <v>0</v>
      </c>
      <c r="C163" s="3">
        <f t="shared" si="39"/>
        <v>0</v>
      </c>
      <c r="D163" s="3">
        <f t="shared" si="39"/>
        <v>0</v>
      </c>
      <c r="E163" s="3">
        <f t="shared" si="39"/>
        <v>159</v>
      </c>
      <c r="F163" s="3">
        <f t="shared" si="39"/>
        <v>377</v>
      </c>
      <c r="G163" s="3">
        <f t="shared" si="39"/>
        <v>318</v>
      </c>
      <c r="H163" s="3">
        <f t="shared" si="39"/>
        <v>11</v>
      </c>
      <c r="I163" s="3">
        <f>-(SUM(I161:I162)+I81)</f>
        <v>50</v>
      </c>
    </row>
    <row r="164" spans="1:9" ht="15" thickBot="1" x14ac:dyDescent="0.4">
      <c r="A164" s="6" t="s">
        <v>123</v>
      </c>
      <c r="B164" s="7">
        <f t="shared" ref="B164:H164" si="40">+SUM(B161:B163)</f>
        <v>0</v>
      </c>
      <c r="C164" s="7">
        <f t="shared" si="40"/>
        <v>0</v>
      </c>
      <c r="D164" s="7">
        <f t="shared" si="40"/>
        <v>0</v>
      </c>
      <c r="E164" s="7">
        <f t="shared" si="40"/>
        <v>1028</v>
      </c>
      <c r="F164" s="7">
        <f t="shared" si="40"/>
        <v>1119</v>
      </c>
      <c r="G164" s="7">
        <f t="shared" si="40"/>
        <v>1086</v>
      </c>
      <c r="H164" s="7">
        <f t="shared" si="40"/>
        <v>695</v>
      </c>
      <c r="I164" s="7">
        <f>+SUM(I161:I163)</f>
        <v>758</v>
      </c>
    </row>
    <row r="165" spans="1:9" ht="15" thickTop="1" x14ac:dyDescent="0.35">
      <c r="A165" s="12" t="s">
        <v>111</v>
      </c>
      <c r="B165" s="13">
        <f t="shared" ref="B165:H165" si="41">+B164+B81</f>
        <v>0</v>
      </c>
      <c r="C165" s="13">
        <f t="shared" si="41"/>
        <v>0</v>
      </c>
      <c r="D165" s="13">
        <f t="shared" si="41"/>
        <v>0</v>
      </c>
      <c r="E165" s="13">
        <f t="shared" si="41"/>
        <v>0</v>
      </c>
      <c r="F165" s="13">
        <f t="shared" si="41"/>
        <v>0</v>
      </c>
      <c r="G165" s="13">
        <f t="shared" si="41"/>
        <v>0</v>
      </c>
      <c r="H165" s="13">
        <f t="shared" si="41"/>
        <v>0</v>
      </c>
      <c r="I165" s="13">
        <f>+I164+I81</f>
        <v>0</v>
      </c>
    </row>
    <row r="166" spans="1:9" x14ac:dyDescent="0.35">
      <c r="A166" s="1" t="s">
        <v>124</v>
      </c>
    </row>
    <row r="167" spans="1:9" x14ac:dyDescent="0.35">
      <c r="A167" s="2" t="s">
        <v>100</v>
      </c>
      <c r="B167" s="3"/>
      <c r="C167" s="3"/>
      <c r="D167" s="3"/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5">
      <c r="A168" s="2" t="s">
        <v>101</v>
      </c>
      <c r="B168" s="3"/>
      <c r="C168" s="3"/>
      <c r="D168" s="3"/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5">
      <c r="A169" s="2" t="s">
        <v>102</v>
      </c>
      <c r="B169" s="3"/>
      <c r="C169" s="3"/>
      <c r="D169" s="3"/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5">
      <c r="A170" s="2" t="s">
        <v>106</v>
      </c>
      <c r="B170" s="3"/>
      <c r="C170" s="3"/>
      <c r="D170" s="3"/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5">
      <c r="A171" s="2" t="s">
        <v>107</v>
      </c>
      <c r="B171" s="3"/>
      <c r="C171" s="3"/>
      <c r="D171" s="3"/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5">
      <c r="A172" s="4" t="s">
        <v>119</v>
      </c>
      <c r="B172" s="5">
        <f t="shared" ref="B172:I172" si="42">+SUM(B167:B171)</f>
        <v>0</v>
      </c>
      <c r="C172" s="5">
        <f t="shared" si="42"/>
        <v>0</v>
      </c>
      <c r="D172" s="5">
        <f t="shared" si="42"/>
        <v>0</v>
      </c>
      <c r="E172" s="5">
        <f t="shared" si="42"/>
        <v>604</v>
      </c>
      <c r="F172" s="5">
        <f t="shared" si="42"/>
        <v>558</v>
      </c>
      <c r="G172" s="5">
        <f t="shared" si="42"/>
        <v>584</v>
      </c>
      <c r="H172" s="5">
        <f t="shared" si="42"/>
        <v>577</v>
      </c>
      <c r="I172" s="5">
        <f t="shared" si="42"/>
        <v>561</v>
      </c>
    </row>
    <row r="173" spans="1:9" x14ac:dyDescent="0.35">
      <c r="A173" s="2" t="s">
        <v>104</v>
      </c>
      <c r="B173" s="3"/>
      <c r="C173" s="3"/>
      <c r="D173" s="3"/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5">
      <c r="A174" s="2" t="s">
        <v>108</v>
      </c>
      <c r="B174" s="3"/>
      <c r="C174" s="3"/>
      <c r="D174" s="3"/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4">
      <c r="A175" s="6" t="s">
        <v>125</v>
      </c>
      <c r="B175" s="7">
        <f t="shared" ref="B175:H175" si="43">+SUM(B172:B174)</f>
        <v>0</v>
      </c>
      <c r="C175" s="7">
        <f t="shared" si="43"/>
        <v>0</v>
      </c>
      <c r="D175" s="7">
        <f t="shared" si="43"/>
        <v>0</v>
      </c>
      <c r="E175" s="7">
        <f t="shared" si="43"/>
        <v>747</v>
      </c>
      <c r="F175" s="7">
        <f t="shared" si="43"/>
        <v>705</v>
      </c>
      <c r="G175" s="7">
        <f t="shared" si="43"/>
        <v>721</v>
      </c>
      <c r="H175" s="7">
        <f t="shared" si="43"/>
        <v>744</v>
      </c>
      <c r="I175" s="7">
        <f>+SUM(I172:I174)</f>
        <v>717</v>
      </c>
    </row>
    <row r="176" spans="1:9" ht="15" thickTop="1" x14ac:dyDescent="0.35">
      <c r="A176" s="12" t="s">
        <v>111</v>
      </c>
      <c r="B176" s="13">
        <f t="shared" ref="B176:H176" si="44">+B175-B66</f>
        <v>0</v>
      </c>
      <c r="C176" s="13">
        <f t="shared" si="44"/>
        <v>0</v>
      </c>
      <c r="D176" s="13">
        <f t="shared" si="44"/>
        <v>0</v>
      </c>
      <c r="E176" s="13">
        <f t="shared" si="44"/>
        <v>0</v>
      </c>
      <c r="F176" s="13">
        <f t="shared" si="44"/>
        <v>0</v>
      </c>
      <c r="G176" s="13">
        <f t="shared" si="44"/>
        <v>0</v>
      </c>
      <c r="H176" s="13">
        <f t="shared" si="44"/>
        <v>0</v>
      </c>
      <c r="I176" s="13">
        <f>+I175-I66</f>
        <v>0</v>
      </c>
    </row>
    <row r="177" spans="1:9" x14ac:dyDescent="0.35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5">
      <c r="A178" s="28" t="s">
        <v>127</v>
      </c>
    </row>
    <row r="179" spans="1:9" x14ac:dyDescent="0.35">
      <c r="A179" s="33" t="s">
        <v>100</v>
      </c>
      <c r="B179" s="34"/>
      <c r="C179" s="34"/>
      <c r="D179" s="34"/>
      <c r="E179" s="34">
        <v>-0.02</v>
      </c>
      <c r="F179" s="50">
        <v>7.0000000000000007E-2</v>
      </c>
      <c r="G179" s="50">
        <v>-0.09</v>
      </c>
      <c r="H179" s="50">
        <v>0.19</v>
      </c>
      <c r="I179" s="34">
        <v>7.0000000000000007E-2</v>
      </c>
    </row>
    <row r="180" spans="1:9" x14ac:dyDescent="0.35">
      <c r="A180" s="31" t="s">
        <v>113</v>
      </c>
      <c r="B180" s="30"/>
      <c r="C180" s="30"/>
      <c r="D180" s="30"/>
      <c r="E180" s="30">
        <v>-0.04</v>
      </c>
      <c r="F180" s="51">
        <v>0.08</v>
      </c>
      <c r="G180" s="51">
        <v>-7.0000000000000007E-2</v>
      </c>
      <c r="H180" s="51">
        <v>0.25</v>
      </c>
      <c r="I180" s="30">
        <v>0.05</v>
      </c>
    </row>
    <row r="181" spans="1:9" x14ac:dyDescent="0.35">
      <c r="A181" s="31" t="s">
        <v>114</v>
      </c>
      <c r="B181" s="30"/>
      <c r="C181" s="30"/>
      <c r="D181" s="30"/>
      <c r="E181" s="30">
        <v>0.01</v>
      </c>
      <c r="F181" s="51">
        <v>7.0000000000000007E-2</v>
      </c>
      <c r="G181" s="51">
        <v>-0.12</v>
      </c>
      <c r="H181" s="51">
        <v>0.08</v>
      </c>
      <c r="I181" s="30">
        <v>0.09</v>
      </c>
    </row>
    <row r="182" spans="1:9" x14ac:dyDescent="0.35">
      <c r="A182" s="31" t="s">
        <v>115</v>
      </c>
      <c r="B182" s="30"/>
      <c r="C182" s="30"/>
      <c r="D182" s="30"/>
      <c r="E182" s="30">
        <v>-0.08</v>
      </c>
      <c r="F182" s="51">
        <v>0</v>
      </c>
      <c r="G182" s="51">
        <v>-0.14000000000000001</v>
      </c>
      <c r="H182" s="51">
        <v>-0.02</v>
      </c>
      <c r="I182" s="30">
        <v>0.25</v>
      </c>
    </row>
    <row r="183" spans="1:9" x14ac:dyDescent="0.35">
      <c r="A183" s="33" t="s">
        <v>101</v>
      </c>
      <c r="B183" s="34"/>
      <c r="C183" s="34"/>
      <c r="D183" s="34"/>
      <c r="E183" s="34">
        <v>0.09</v>
      </c>
      <c r="F183" s="50">
        <v>0.11</v>
      </c>
      <c r="G183" s="50">
        <v>-0.01</v>
      </c>
      <c r="H183" s="50">
        <v>0.17</v>
      </c>
      <c r="I183" s="34">
        <v>0.12</v>
      </c>
    </row>
    <row r="184" spans="1:9" x14ac:dyDescent="0.35">
      <c r="A184" s="31" t="s">
        <v>113</v>
      </c>
      <c r="B184" s="30"/>
      <c r="C184" s="30"/>
      <c r="D184" s="30"/>
      <c r="E184" s="30">
        <v>0.06</v>
      </c>
      <c r="F184" s="51">
        <v>0.12</v>
      </c>
      <c r="G184" s="51">
        <v>-0.03</v>
      </c>
      <c r="H184" s="51">
        <v>0.13</v>
      </c>
      <c r="I184" s="30">
        <v>0.09</v>
      </c>
    </row>
    <row r="185" spans="1:9" x14ac:dyDescent="0.35">
      <c r="A185" s="31" t="s">
        <v>114</v>
      </c>
      <c r="B185" s="30"/>
      <c r="C185" s="30"/>
      <c r="D185" s="30"/>
      <c r="E185" s="30">
        <v>0.16</v>
      </c>
      <c r="F185" s="51">
        <v>0.09</v>
      </c>
      <c r="G185" s="51">
        <v>0.02</v>
      </c>
      <c r="H185" s="51">
        <v>0.25</v>
      </c>
      <c r="I185" s="30">
        <v>0.16</v>
      </c>
    </row>
    <row r="186" spans="1:9" x14ac:dyDescent="0.35">
      <c r="A186" s="31" t="s">
        <v>115</v>
      </c>
      <c r="B186" s="30"/>
      <c r="C186" s="30"/>
      <c r="D186" s="30"/>
      <c r="E186" s="30">
        <v>0.06</v>
      </c>
      <c r="F186" s="51">
        <v>0.05</v>
      </c>
      <c r="G186" s="51">
        <v>-0.03</v>
      </c>
      <c r="H186" s="51">
        <v>0.19</v>
      </c>
      <c r="I186" s="30">
        <v>0.17</v>
      </c>
    </row>
    <row r="187" spans="1:9" x14ac:dyDescent="0.35">
      <c r="A187" s="33" t="s">
        <v>102</v>
      </c>
      <c r="B187" s="34"/>
      <c r="C187" s="34"/>
      <c r="D187" s="34"/>
      <c r="E187" s="34">
        <v>0.18</v>
      </c>
      <c r="F187" s="50">
        <v>0.24</v>
      </c>
      <c r="G187" s="50">
        <v>0.11</v>
      </c>
      <c r="H187" s="50">
        <v>0.19</v>
      </c>
      <c r="I187" s="34">
        <v>-0.13</v>
      </c>
    </row>
    <row r="188" spans="1:9" x14ac:dyDescent="0.35">
      <c r="A188" s="31" t="s">
        <v>113</v>
      </c>
      <c r="B188" s="30"/>
      <c r="C188" s="30"/>
      <c r="D188" s="30"/>
      <c r="E188" s="30">
        <v>0.16</v>
      </c>
      <c r="F188" s="51">
        <v>0.25</v>
      </c>
      <c r="G188" s="51">
        <v>0.12</v>
      </c>
      <c r="H188" s="51">
        <v>0.19</v>
      </c>
      <c r="I188" s="30">
        <v>-0.1</v>
      </c>
    </row>
    <row r="189" spans="1:9" x14ac:dyDescent="0.35">
      <c r="A189" s="31" t="s">
        <v>114</v>
      </c>
      <c r="B189" s="30"/>
      <c r="C189" s="30"/>
      <c r="D189" s="30"/>
      <c r="E189" s="30">
        <v>-0.23</v>
      </c>
      <c r="F189" s="51">
        <v>0.23</v>
      </c>
      <c r="G189" s="51">
        <v>0.08</v>
      </c>
      <c r="H189" s="51">
        <v>0.19</v>
      </c>
      <c r="I189" s="30">
        <v>-0.21</v>
      </c>
    </row>
    <row r="190" spans="1:9" x14ac:dyDescent="0.35">
      <c r="A190" s="31" t="s">
        <v>115</v>
      </c>
      <c r="B190" s="30"/>
      <c r="C190" s="30"/>
      <c r="D190" s="30"/>
      <c r="E190" s="30">
        <v>-0.01</v>
      </c>
      <c r="F190" s="51">
        <v>0.08</v>
      </c>
      <c r="G190" s="51">
        <v>0.11</v>
      </c>
      <c r="H190" s="51">
        <v>0.26</v>
      </c>
      <c r="I190" s="30">
        <v>-0.06</v>
      </c>
    </row>
    <row r="191" spans="1:9" x14ac:dyDescent="0.35">
      <c r="A191" s="33" t="s">
        <v>106</v>
      </c>
      <c r="B191" s="34"/>
      <c r="C191" s="34"/>
      <c r="D191" s="34"/>
      <c r="E191" s="34">
        <v>0.1</v>
      </c>
      <c r="F191" s="50">
        <v>0.13</v>
      </c>
      <c r="G191" s="50">
        <v>0.01</v>
      </c>
      <c r="H191" s="50">
        <v>0.08</v>
      </c>
      <c r="I191" s="34">
        <v>0.16</v>
      </c>
    </row>
    <row r="192" spans="1:9" x14ac:dyDescent="0.35">
      <c r="A192" s="31" t="s">
        <v>113</v>
      </c>
      <c r="B192" s="30"/>
      <c r="C192" s="30"/>
      <c r="D192" s="30"/>
      <c r="E192" s="30">
        <v>0.09</v>
      </c>
      <c r="F192" s="51">
        <v>0.12</v>
      </c>
      <c r="G192" s="51">
        <v>0</v>
      </c>
      <c r="H192" s="51">
        <v>0.08</v>
      </c>
      <c r="I192" s="30">
        <v>0.17</v>
      </c>
    </row>
    <row r="193" spans="1:9" x14ac:dyDescent="0.35">
      <c r="A193" s="31" t="s">
        <v>114</v>
      </c>
      <c r="B193" s="30"/>
      <c r="C193" s="30"/>
      <c r="D193" s="30"/>
      <c r="E193" s="30">
        <v>0.15</v>
      </c>
      <c r="F193" s="51">
        <v>0.15</v>
      </c>
      <c r="G193" s="51">
        <v>0.03</v>
      </c>
      <c r="H193" s="51">
        <v>0.1</v>
      </c>
      <c r="I193" s="30">
        <v>0.12</v>
      </c>
    </row>
    <row r="194" spans="1:9" x14ac:dyDescent="0.35">
      <c r="A194" s="31" t="s">
        <v>115</v>
      </c>
      <c r="B194" s="30"/>
      <c r="C194" s="30"/>
      <c r="D194" s="30"/>
      <c r="E194" s="30">
        <v>-0.08</v>
      </c>
      <c r="F194" s="51">
        <v>0.08</v>
      </c>
      <c r="G194" s="51">
        <v>-0.04</v>
      </c>
      <c r="H194" s="51">
        <v>-0.09</v>
      </c>
      <c r="I194" s="30">
        <v>0.28000000000000003</v>
      </c>
    </row>
    <row r="195" spans="1:9" x14ac:dyDescent="0.35">
      <c r="A195" s="33" t="s">
        <v>107</v>
      </c>
      <c r="B195" s="34"/>
      <c r="C195" s="34"/>
      <c r="D195" s="34"/>
      <c r="E195" s="34">
        <v>0.12</v>
      </c>
      <c r="F195" s="50">
        <v>-0.53</v>
      </c>
      <c r="G195" s="50">
        <v>-0.26</v>
      </c>
      <c r="H195" s="50">
        <v>-0.17</v>
      </c>
      <c r="I195" s="34">
        <v>3.02</v>
      </c>
    </row>
    <row r="196" spans="1:9" x14ac:dyDescent="0.35">
      <c r="A196" s="35" t="s">
        <v>103</v>
      </c>
      <c r="B196" s="37"/>
      <c r="C196" s="37"/>
      <c r="D196" s="37"/>
      <c r="E196" s="37">
        <v>0.05</v>
      </c>
      <c r="F196" s="52">
        <v>0.11</v>
      </c>
      <c r="G196" s="52">
        <v>-0.02</v>
      </c>
      <c r="H196" s="52">
        <v>0.17</v>
      </c>
      <c r="I196" s="37">
        <v>0.06</v>
      </c>
    </row>
    <row r="197" spans="1:9" x14ac:dyDescent="0.35">
      <c r="A197" s="33" t="s">
        <v>104</v>
      </c>
      <c r="B197" s="34"/>
      <c r="C197" s="34"/>
      <c r="D197" s="34"/>
      <c r="E197" s="34">
        <v>-0.11</v>
      </c>
      <c r="F197" s="50">
        <v>0.03</v>
      </c>
      <c r="G197" s="50">
        <v>-0.01</v>
      </c>
      <c r="H197" s="50">
        <v>0.16</v>
      </c>
      <c r="I197" s="34">
        <v>7.0000000000000007E-2</v>
      </c>
    </row>
    <row r="198" spans="1:9" x14ac:dyDescent="0.35">
      <c r="A198" s="31" t="s">
        <v>113</v>
      </c>
      <c r="B198" s="30"/>
      <c r="C198" s="30"/>
      <c r="D198" s="30"/>
      <c r="E198" s="30">
        <v>0.04</v>
      </c>
      <c r="F198" s="51">
        <v>0.12</v>
      </c>
      <c r="G198" s="51">
        <v>-0.02</v>
      </c>
      <c r="H198" s="51">
        <v>0.18</v>
      </c>
      <c r="I198" s="30">
        <v>0.06</v>
      </c>
    </row>
    <row r="199" spans="1:9" x14ac:dyDescent="0.35">
      <c r="A199" s="31" t="s">
        <v>114</v>
      </c>
      <c r="B199" s="30"/>
      <c r="C199" s="30"/>
      <c r="D199" s="30"/>
      <c r="E199" s="30">
        <v>0.09</v>
      </c>
      <c r="F199" s="51">
        <v>0.11</v>
      </c>
      <c r="G199" s="51">
        <v>-0.03</v>
      </c>
      <c r="H199" s="51">
        <v>0.15</v>
      </c>
      <c r="I199" s="30">
        <v>-0.03</v>
      </c>
    </row>
    <row r="200" spans="1:9" x14ac:dyDescent="0.35">
      <c r="A200" s="31" t="s">
        <v>115</v>
      </c>
      <c r="B200" s="30"/>
      <c r="C200" s="30"/>
      <c r="D200" s="30"/>
      <c r="E200" s="30">
        <v>-0.04</v>
      </c>
      <c r="F200" s="51">
        <v>0.04</v>
      </c>
      <c r="G200" s="51">
        <v>-0.06</v>
      </c>
      <c r="H200" s="51">
        <v>7.0000000000000007E-2</v>
      </c>
      <c r="I200" s="30">
        <v>-0.16</v>
      </c>
    </row>
    <row r="201" spans="1:9" x14ac:dyDescent="0.35">
      <c r="A201" s="31" t="s">
        <v>121</v>
      </c>
      <c r="B201" s="30"/>
      <c r="C201" s="30"/>
      <c r="D201" s="30"/>
      <c r="E201" s="30" t="s">
        <v>153</v>
      </c>
      <c r="F201" s="51" t="s">
        <v>153</v>
      </c>
      <c r="G201" s="51" t="s">
        <v>153</v>
      </c>
      <c r="H201" s="51" t="s">
        <v>153</v>
      </c>
      <c r="I201" s="30">
        <v>0.42</v>
      </c>
    </row>
    <row r="202" spans="1:9" x14ac:dyDescent="0.35">
      <c r="A202" s="29" t="s">
        <v>108</v>
      </c>
      <c r="B202" s="30"/>
      <c r="C202" s="30"/>
      <c r="D202" s="30"/>
      <c r="E202" s="30" t="s">
        <v>153</v>
      </c>
      <c r="F202" s="51" t="s">
        <v>153</v>
      </c>
      <c r="G202" s="51" t="s">
        <v>153</v>
      </c>
      <c r="H202" s="51" t="s">
        <v>153</v>
      </c>
      <c r="I202" s="30">
        <v>0</v>
      </c>
    </row>
    <row r="203" spans="1:9" ht="15" thickBot="1" x14ac:dyDescent="0.4">
      <c r="A203" s="32" t="s">
        <v>105</v>
      </c>
      <c r="B203" s="36"/>
      <c r="C203" s="36"/>
      <c r="D203" s="36"/>
      <c r="E203" s="36">
        <v>0.05</v>
      </c>
      <c r="F203" s="53">
        <v>0.11</v>
      </c>
      <c r="G203" s="53">
        <v>-0.02</v>
      </c>
      <c r="H203" s="53">
        <v>0.17</v>
      </c>
      <c r="I203" s="36">
        <v>0.06</v>
      </c>
    </row>
    <row r="204" spans="1:9" ht="15" thickTop="1" x14ac:dyDescent="0.3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0"/>
  <sheetViews>
    <sheetView tabSelected="1" topLeftCell="A169" zoomScale="95" workbookViewId="0">
      <selection activeCell="J9" sqref="J9"/>
    </sheetView>
  </sheetViews>
  <sheetFormatPr defaultRowHeight="14.5" x14ac:dyDescent="0.35"/>
  <cols>
    <col min="1" max="1" width="48.81640625" customWidth="1"/>
    <col min="2" max="4" width="11.81640625" hidden="1" customWidth="1"/>
    <col min="5" max="14" width="11.816406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5">
      <c r="A3" s="41" t="s">
        <v>139</v>
      </c>
      <c r="B3" s="3"/>
      <c r="C3" s="3"/>
      <c r="D3" s="3"/>
      <c r="E3" s="3">
        <f>E21+E52+E83+E114+E145+E164+E183</f>
        <v>36397</v>
      </c>
      <c r="F3" s="3">
        <f t="shared" ref="F3:N3" si="2">F21+F52+F83+F114+F145+F164+F183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144</v>
      </c>
    </row>
    <row r="4" spans="1:15" x14ac:dyDescent="0.35">
      <c r="A4" s="42" t="s">
        <v>129</v>
      </c>
      <c r="B4" s="47" t="str">
        <f t="shared" ref="B4:H4" si="3">+IFERROR(B3/A3-1,"nm")</f>
        <v>nm</v>
      </c>
      <c r="C4" s="47" t="str">
        <f t="shared" si="3"/>
        <v>nm</v>
      </c>
      <c r="D4" s="47" t="str">
        <f t="shared" si="3"/>
        <v>nm</v>
      </c>
      <c r="E4" s="47" t="str">
        <f t="shared" si="3"/>
        <v>nm</v>
      </c>
      <c r="F4" s="47">
        <f t="shared" si="3"/>
        <v>7.4731433909388079E-2</v>
      </c>
      <c r="G4" s="47">
        <f>+IFERROR(G3/F3-1,"nm")</f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>+IFERROR(K3/J3-1,"nm")</f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35">
      <c r="A5" s="41" t="s">
        <v>130</v>
      </c>
      <c r="E5" s="54">
        <f>E35+E66+E97+E128+E147+E166+E185</f>
        <v>5126</v>
      </c>
      <c r="F5" s="54">
        <f t="shared" ref="F5:N5" si="5">F35+F66+F97+F128+F147+F166+F185</f>
        <v>5555</v>
      </c>
      <c r="G5" s="54">
        <f t="shared" si="5"/>
        <v>3697</v>
      </c>
      <c r="H5" s="54">
        <f t="shared" si="5"/>
        <v>7667</v>
      </c>
      <c r="I5" s="54">
        <f t="shared" si="5"/>
        <v>7573</v>
      </c>
      <c r="J5" s="54">
        <f t="shared" si="5"/>
        <v>7573</v>
      </c>
      <c r="K5" s="54">
        <f t="shared" si="5"/>
        <v>7573</v>
      </c>
      <c r="L5" s="54">
        <f t="shared" si="5"/>
        <v>7573</v>
      </c>
      <c r="M5" s="54">
        <f t="shared" si="5"/>
        <v>7573</v>
      </c>
      <c r="N5" s="54">
        <f t="shared" si="5"/>
        <v>7573</v>
      </c>
      <c r="O5" t="s">
        <v>145</v>
      </c>
    </row>
    <row r="6" spans="1:15" x14ac:dyDescent="0.35">
      <c r="A6" s="42" t="s">
        <v>129</v>
      </c>
      <c r="B6" s="47" t="str">
        <f t="shared" ref="B6:H6" si="6">+IFERROR(B5/A5-1,"nm")</f>
        <v>nm</v>
      </c>
      <c r="C6" s="47" t="str">
        <f t="shared" si="6"/>
        <v>nm</v>
      </c>
      <c r="D6" s="47" t="str">
        <f t="shared" si="6"/>
        <v>nm</v>
      </c>
      <c r="E6" s="47" t="str">
        <f t="shared" si="6"/>
        <v>nm</v>
      </c>
      <c r="F6" s="47">
        <f>+IFERROR(F5/E5-1,"nm")</f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35">
      <c r="A7" s="42" t="s">
        <v>131</v>
      </c>
      <c r="B7" s="47" t="str">
        <f>+IFERROR(B5/B$3,"nm")</f>
        <v>nm</v>
      </c>
      <c r="C7" s="47" t="str">
        <f t="shared" ref="C7:I7" si="8">+IFERROR(C5/C$3,"nm")</f>
        <v>nm</v>
      </c>
      <c r="D7" s="47" t="str">
        <f t="shared" si="8"/>
        <v>nm</v>
      </c>
      <c r="E7" s="47">
        <f t="shared" si="8"/>
        <v>0.14083578316894249</v>
      </c>
      <c r="F7" s="47">
        <f>+IFERROR(F5/F$3,"nm")</f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ref="J7:N7" si="9">+IFERROR(J5/J$3,"nm")</f>
        <v>0.16212802397773496</v>
      </c>
      <c r="K7" s="47">
        <f>+IFERROR(K5/K$3,"nm")</f>
        <v>0.16212802397773496</v>
      </c>
      <c r="L7" s="47">
        <f t="shared" si="9"/>
        <v>0.16212802397773496</v>
      </c>
      <c r="M7" s="47">
        <f t="shared" si="9"/>
        <v>0.16212802397773496</v>
      </c>
      <c r="N7" s="47">
        <f t="shared" si="9"/>
        <v>0.16212802397773496</v>
      </c>
    </row>
    <row r="8" spans="1:15" x14ac:dyDescent="0.35">
      <c r="A8" s="41" t="s">
        <v>132</v>
      </c>
      <c r="E8" s="54">
        <f>E38+E69+E100+E131+E150+E169+E188</f>
        <v>747</v>
      </c>
      <c r="F8" s="54">
        <f t="shared" ref="F8:N8" si="10">F38+F69+F100+F131+F150+F169+F188</f>
        <v>705</v>
      </c>
      <c r="G8" s="54">
        <f t="shared" si="10"/>
        <v>721</v>
      </c>
      <c r="H8" s="54">
        <f t="shared" si="10"/>
        <v>744</v>
      </c>
      <c r="I8" s="54">
        <f t="shared" si="10"/>
        <v>717</v>
      </c>
      <c r="J8" s="54">
        <f t="shared" si="10"/>
        <v>717</v>
      </c>
      <c r="K8" s="54">
        <f t="shared" si="10"/>
        <v>717</v>
      </c>
      <c r="L8" s="54">
        <f t="shared" si="10"/>
        <v>717</v>
      </c>
      <c r="M8" s="54">
        <f t="shared" si="10"/>
        <v>717</v>
      </c>
      <c r="N8" s="54">
        <f t="shared" si="10"/>
        <v>717</v>
      </c>
      <c r="O8" t="s">
        <v>146</v>
      </c>
    </row>
    <row r="9" spans="1:15" x14ac:dyDescent="0.35">
      <c r="A9" s="42" t="s">
        <v>129</v>
      </c>
      <c r="B9" s="47" t="str">
        <f t="shared" ref="B9:H9" si="11">+IFERROR(B8/A8-1,"nm")</f>
        <v>nm</v>
      </c>
      <c r="C9" s="47" t="str">
        <f t="shared" si="11"/>
        <v>nm</v>
      </c>
      <c r="D9" s="47" t="str">
        <f t="shared" si="11"/>
        <v>nm</v>
      </c>
      <c r="E9" s="47" t="str">
        <f t="shared" si="11"/>
        <v>nm</v>
      </c>
      <c r="F9" s="47">
        <f t="shared" si="11"/>
        <v>-5.6224899598393607E-2</v>
      </c>
      <c r="G9" s="47">
        <f t="shared" si="11"/>
        <v>2.2695035460992941E-2</v>
      </c>
      <c r="H9" s="47">
        <f t="shared" si="11"/>
        <v>3.1900138696255187E-2</v>
      </c>
      <c r="I9" s="47">
        <f>+IFERROR(I8/H8-1,"nm")</f>
        <v>-3.6290322580645129E-2</v>
      </c>
      <c r="J9" s="47">
        <f t="shared" ref="J9:N9" si="12">+IFERROR(J8/I8-1,"nm")</f>
        <v>0</v>
      </c>
      <c r="K9" s="47">
        <f t="shared" si="12"/>
        <v>0</v>
      </c>
      <c r="L9" s="47">
        <f t="shared" si="12"/>
        <v>0</v>
      </c>
      <c r="M9" s="47">
        <f t="shared" si="12"/>
        <v>0</v>
      </c>
      <c r="N9" s="47">
        <f t="shared" si="12"/>
        <v>0</v>
      </c>
    </row>
    <row r="10" spans="1:15" x14ac:dyDescent="0.35">
      <c r="A10" s="42" t="s">
        <v>133</v>
      </c>
      <c r="B10" s="47" t="str">
        <f>+IFERROR(B8/B$3,"nm")</f>
        <v>nm</v>
      </c>
      <c r="C10" s="47" t="str">
        <f t="shared" ref="C10:I10" si="13">+IFERROR(C8/C$3,"nm")</f>
        <v>nm</v>
      </c>
      <c r="D10" s="47" t="str">
        <f t="shared" si="13"/>
        <v>nm</v>
      </c>
      <c r="E10" s="47">
        <f t="shared" si="13"/>
        <v>2.0523669533203285E-2</v>
      </c>
      <c r="F10" s="47">
        <f t="shared" si="13"/>
        <v>1.8022854513382928E-2</v>
      </c>
      <c r="G10" s="47">
        <f t="shared" si="13"/>
        <v>1.9276528620698875E-2</v>
      </c>
      <c r="H10" s="47">
        <f t="shared" si="13"/>
        <v>1.6704836319547355E-2</v>
      </c>
      <c r="I10" s="47">
        <f t="shared" si="13"/>
        <v>1.5350032113037893E-2</v>
      </c>
      <c r="J10" s="47">
        <f t="shared" ref="J10:N10" si="14">+IFERROR(J8/J$3,"nm")</f>
        <v>1.5350032113037893E-2</v>
      </c>
      <c r="K10" s="47">
        <f t="shared" si="14"/>
        <v>1.5350032113037893E-2</v>
      </c>
      <c r="L10" s="47">
        <f t="shared" si="14"/>
        <v>1.5350032113037893E-2</v>
      </c>
      <c r="M10" s="47">
        <f t="shared" si="14"/>
        <v>1.5350032113037893E-2</v>
      </c>
      <c r="N10" s="47">
        <f t="shared" si="14"/>
        <v>1.5350032113037893E-2</v>
      </c>
    </row>
    <row r="11" spans="1:15" x14ac:dyDescent="0.35">
      <c r="A11" s="41" t="s">
        <v>134</v>
      </c>
      <c r="E11" s="54">
        <f>E5-E8</f>
        <v>4379</v>
      </c>
      <c r="F11" s="54">
        <f t="shared" ref="F11:N11" si="15">F5-F8</f>
        <v>4850</v>
      </c>
      <c r="G11" s="54">
        <f t="shared" si="15"/>
        <v>2976</v>
      </c>
      <c r="H11" s="54">
        <f t="shared" si="15"/>
        <v>6923</v>
      </c>
      <c r="I11" s="54">
        <f t="shared" si="15"/>
        <v>6856</v>
      </c>
      <c r="J11" s="54">
        <f>J42+J73+J104+J135+J154+J173+J192</f>
        <v>6856</v>
      </c>
      <c r="K11" s="54">
        <f t="shared" ref="K11:N11" si="16">K42+K73+K104+K135+K154+K173+K192</f>
        <v>6856</v>
      </c>
      <c r="L11" s="54">
        <f t="shared" si="16"/>
        <v>6856</v>
      </c>
      <c r="M11" s="54">
        <f t="shared" si="16"/>
        <v>6856</v>
      </c>
      <c r="N11" s="54">
        <f t="shared" si="16"/>
        <v>6856</v>
      </c>
      <c r="O11" t="s">
        <v>147</v>
      </c>
    </row>
    <row r="12" spans="1:15" x14ac:dyDescent="0.35">
      <c r="A12" s="42" t="s">
        <v>129</v>
      </c>
      <c r="B12" s="47" t="str">
        <f t="shared" ref="B12:H12" si="17">+IFERROR(B11/A11-1,"nm")</f>
        <v>nm</v>
      </c>
      <c r="C12" s="47" t="str">
        <f t="shared" si="17"/>
        <v>nm</v>
      </c>
      <c r="D12" s="47" t="str">
        <f t="shared" si="17"/>
        <v>nm</v>
      </c>
      <c r="E12" s="47" t="str">
        <f t="shared" si="17"/>
        <v>nm</v>
      </c>
      <c r="F12" s="47">
        <f t="shared" si="17"/>
        <v>0.10755880337976698</v>
      </c>
      <c r="G12" s="47">
        <f t="shared" si="17"/>
        <v>-0.38639175257731961</v>
      </c>
      <c r="H12" s="47">
        <f t="shared" si="17"/>
        <v>1.32627688172043</v>
      </c>
      <c r="I12" s="47">
        <f>+IFERROR(I11/H11-1,"nm")</f>
        <v>-9.67788530983682E-3</v>
      </c>
      <c r="J12" s="47">
        <f t="shared" ref="J12:N12" si="18">+IFERROR(J11/I11-1,"nm")</f>
        <v>0</v>
      </c>
      <c r="K12" s="47">
        <f t="shared" si="18"/>
        <v>0</v>
      </c>
      <c r="L12" s="47">
        <f t="shared" si="18"/>
        <v>0</v>
      </c>
      <c r="M12" s="47">
        <f t="shared" si="18"/>
        <v>0</v>
      </c>
      <c r="N12" s="47">
        <f t="shared" si="18"/>
        <v>0</v>
      </c>
    </row>
    <row r="13" spans="1:15" x14ac:dyDescent="0.35">
      <c r="A13" s="42" t="s">
        <v>131</v>
      </c>
      <c r="B13" s="47" t="str">
        <f>+IFERROR(B11/B$3,"nm")</f>
        <v>nm</v>
      </c>
      <c r="C13" s="47" t="str">
        <f t="shared" ref="C13:I13" si="19">+IFERROR(C11/C$3,"nm")</f>
        <v>nm</v>
      </c>
      <c r="D13" s="47" t="str">
        <f t="shared" si="19"/>
        <v>nm</v>
      </c>
      <c r="E13" s="47">
        <f t="shared" si="19"/>
        <v>0.12031211363573921</v>
      </c>
      <c r="F13" s="47">
        <f t="shared" si="19"/>
        <v>0.12398701331901731</v>
      </c>
      <c r="G13" s="47">
        <f t="shared" si="19"/>
        <v>7.9565810229126011E-2</v>
      </c>
      <c r="H13" s="47">
        <f t="shared" si="19"/>
        <v>0.1554402981723472</v>
      </c>
      <c r="I13" s="47">
        <f t="shared" si="19"/>
        <v>0.14677799186469706</v>
      </c>
      <c r="J13" s="47">
        <f t="shared" ref="J13:N13" si="20">+IFERROR(J11/J$3,"nm")</f>
        <v>0.14677799186469706</v>
      </c>
      <c r="K13" s="47">
        <f t="shared" si="20"/>
        <v>0.14677799186469706</v>
      </c>
      <c r="L13" s="47">
        <f t="shared" si="20"/>
        <v>0.14677799186469706</v>
      </c>
      <c r="M13" s="47">
        <f t="shared" si="20"/>
        <v>0.14677799186469706</v>
      </c>
      <c r="N13" s="47">
        <f t="shared" si="20"/>
        <v>0.14677799186469706</v>
      </c>
    </row>
    <row r="14" spans="1:15" x14ac:dyDescent="0.35">
      <c r="A14" s="41" t="s">
        <v>135</v>
      </c>
      <c r="E14" s="54">
        <f>E45+E76+E107+E138+E157+E176+E195</f>
        <v>1028</v>
      </c>
      <c r="F14" s="54">
        <f t="shared" ref="F14:N14" si="21">F45+F76+F107+F138+F157+F176+F195</f>
        <v>1119</v>
      </c>
      <c r="G14" s="54">
        <f t="shared" si="21"/>
        <v>1086</v>
      </c>
      <c r="H14" s="54">
        <f t="shared" si="21"/>
        <v>695</v>
      </c>
      <c r="I14" s="54">
        <f t="shared" si="21"/>
        <v>758</v>
      </c>
      <c r="J14" s="54">
        <f t="shared" si="21"/>
        <v>758</v>
      </c>
      <c r="K14" s="54">
        <f t="shared" si="21"/>
        <v>758</v>
      </c>
      <c r="L14" s="54">
        <f t="shared" si="21"/>
        <v>758</v>
      </c>
      <c r="M14" s="54">
        <f t="shared" si="21"/>
        <v>758</v>
      </c>
      <c r="N14" s="54">
        <f t="shared" si="21"/>
        <v>758</v>
      </c>
      <c r="O14" t="s">
        <v>148</v>
      </c>
    </row>
    <row r="15" spans="1:15" x14ac:dyDescent="0.35">
      <c r="A15" s="42" t="s">
        <v>129</v>
      </c>
      <c r="B15" s="47" t="str">
        <f t="shared" ref="B15:H15" si="22">+IFERROR(B14/A14-1,"nm")</f>
        <v>nm</v>
      </c>
      <c r="C15" s="47" t="str">
        <f t="shared" si="22"/>
        <v>nm</v>
      </c>
      <c r="D15" s="47" t="str">
        <f t="shared" si="22"/>
        <v>nm</v>
      </c>
      <c r="E15" s="47" t="str">
        <f t="shared" si="22"/>
        <v>nm</v>
      </c>
      <c r="F15" s="47">
        <f t="shared" si="22"/>
        <v>8.8521400778210024E-2</v>
      </c>
      <c r="G15" s="47">
        <f t="shared" si="22"/>
        <v>-2.9490616621983934E-2</v>
      </c>
      <c r="H15" s="47">
        <f t="shared" si="22"/>
        <v>-0.36003683241252304</v>
      </c>
      <c r="I15" s="47">
        <f>+IFERROR(I14/H14-1,"nm")</f>
        <v>9.0647482014388547E-2</v>
      </c>
      <c r="J15" s="47">
        <f t="shared" ref="J15:N15" si="23">+IFERROR(J14/I14-1,"nm")</f>
        <v>0</v>
      </c>
      <c r="K15" s="47">
        <f t="shared" si="23"/>
        <v>0</v>
      </c>
      <c r="L15" s="47">
        <f t="shared" si="23"/>
        <v>0</v>
      </c>
      <c r="M15" s="47">
        <f t="shared" si="23"/>
        <v>0</v>
      </c>
      <c r="N15" s="47">
        <f t="shared" si="23"/>
        <v>0</v>
      </c>
    </row>
    <row r="16" spans="1:15" x14ac:dyDescent="0.35">
      <c r="A16" s="42" t="s">
        <v>133</v>
      </c>
      <c r="B16" s="47" t="str">
        <f>+IFERROR(B14/B$3,"nm")</f>
        <v>nm</v>
      </c>
      <c r="C16" s="47" t="str">
        <f t="shared" ref="C16:I16" si="24">+IFERROR(C14/C$3,"nm")</f>
        <v>nm</v>
      </c>
      <c r="D16" s="47" t="str">
        <f t="shared" si="24"/>
        <v>nm</v>
      </c>
      <c r="E16" s="47">
        <f t="shared" si="24"/>
        <v>2.8244086051048164E-2</v>
      </c>
      <c r="F16" s="47">
        <f t="shared" si="24"/>
        <v>2.8606488227624818E-2</v>
      </c>
      <c r="G16" s="47">
        <f t="shared" si="24"/>
        <v>2.9035104136031869E-2</v>
      </c>
      <c r="H16" s="47">
        <f t="shared" si="24"/>
        <v>1.5604652207104046E-2</v>
      </c>
      <c r="I16" s="47">
        <f t="shared" si="24"/>
        <v>1.6227788482123744E-2</v>
      </c>
      <c r="J16" s="47">
        <f t="shared" ref="J16:N16" si="25">+IFERROR(J14/J$3,"nm")</f>
        <v>1.6227788482123744E-2</v>
      </c>
      <c r="K16" s="47">
        <f t="shared" si="25"/>
        <v>1.6227788482123744E-2</v>
      </c>
      <c r="L16" s="47">
        <f t="shared" si="25"/>
        <v>1.6227788482123744E-2</v>
      </c>
      <c r="M16" s="47">
        <f t="shared" si="25"/>
        <v>1.6227788482123744E-2</v>
      </c>
      <c r="N16" s="47">
        <f t="shared" si="25"/>
        <v>1.6227788482123744E-2</v>
      </c>
    </row>
    <row r="17" spans="1:15" x14ac:dyDescent="0.35">
      <c r="A17" s="9" t="s">
        <v>143</v>
      </c>
      <c r="E17" s="54">
        <f>E48+E79+E110+E141+E160+E179+E198</f>
        <v>4454</v>
      </c>
      <c r="F17" s="54">
        <f t="shared" ref="F17:N17" si="26">F48+F79+F110+F141+F160+F179+F198</f>
        <v>4744</v>
      </c>
      <c r="G17" s="54">
        <f t="shared" si="26"/>
        <v>4866</v>
      </c>
      <c r="H17" s="54">
        <f t="shared" si="26"/>
        <v>4904</v>
      </c>
      <c r="I17" s="54">
        <f t="shared" si="26"/>
        <v>4791</v>
      </c>
      <c r="J17" s="54">
        <f t="shared" si="26"/>
        <v>4791</v>
      </c>
      <c r="K17" s="54">
        <f t="shared" si="26"/>
        <v>4791</v>
      </c>
      <c r="L17" s="54">
        <f t="shared" si="26"/>
        <v>4791</v>
      </c>
      <c r="M17" s="54">
        <f t="shared" si="26"/>
        <v>4791</v>
      </c>
      <c r="N17" s="54">
        <f t="shared" si="26"/>
        <v>4791</v>
      </c>
      <c r="O17" t="s">
        <v>149</v>
      </c>
    </row>
    <row r="18" spans="1:15" x14ac:dyDescent="0.35">
      <c r="A18" s="42" t="s">
        <v>129</v>
      </c>
      <c r="B18" s="47" t="str">
        <f t="shared" ref="B18:H18" si="27">+IFERROR(B17/A17-1,"nm")</f>
        <v>nm</v>
      </c>
      <c r="C18" s="47" t="str">
        <f t="shared" si="27"/>
        <v>nm</v>
      </c>
      <c r="D18" s="47" t="str">
        <f t="shared" si="27"/>
        <v>nm</v>
      </c>
      <c r="E18" s="47" t="str">
        <f t="shared" si="27"/>
        <v>nm</v>
      </c>
      <c r="F18" s="47">
        <f t="shared" si="27"/>
        <v>6.5110013471037176E-2</v>
      </c>
      <c r="G18" s="47">
        <f t="shared" si="27"/>
        <v>2.5716694772343951E-2</v>
      </c>
      <c r="H18" s="47">
        <f t="shared" si="27"/>
        <v>7.8092889436909285E-3</v>
      </c>
      <c r="I18" s="47">
        <f>+IFERROR(I17/H17-1,"nm")</f>
        <v>-2.3042414355628038E-2</v>
      </c>
      <c r="J18" s="47">
        <f t="shared" ref="J18:N18" si="28">+IFERROR(J17/I17-1,"nm")</f>
        <v>0</v>
      </c>
      <c r="K18" s="47">
        <f t="shared" si="28"/>
        <v>0</v>
      </c>
      <c r="L18" s="47">
        <f t="shared" si="28"/>
        <v>0</v>
      </c>
      <c r="M18" s="47">
        <f t="shared" si="28"/>
        <v>0</v>
      </c>
      <c r="N18" s="47">
        <f t="shared" si="28"/>
        <v>0</v>
      </c>
    </row>
    <row r="19" spans="1:15" x14ac:dyDescent="0.35">
      <c r="A19" s="42" t="s">
        <v>133</v>
      </c>
      <c r="B19" s="47" t="str">
        <f>+IFERROR(B17/B$3,"nm")</f>
        <v>nm</v>
      </c>
      <c r="C19" s="47" t="str">
        <f t="shared" ref="C19:I19" si="29">+IFERROR(C17/C$3,"nm")</f>
        <v>nm</v>
      </c>
      <c r="D19" s="47" t="str">
        <f t="shared" si="29"/>
        <v>nm</v>
      </c>
      <c r="E19" s="47">
        <f t="shared" si="29"/>
        <v>0.12237272302662307</v>
      </c>
      <c r="F19" s="47">
        <f t="shared" si="29"/>
        <v>0.1212771940588491</v>
      </c>
      <c r="G19" s="47">
        <f t="shared" si="29"/>
        <v>0.13009651632222013</v>
      </c>
      <c r="H19" s="47">
        <f t="shared" si="29"/>
        <v>0.11010822219228523</v>
      </c>
      <c r="I19" s="47">
        <f t="shared" si="29"/>
        <v>0.10256904303147078</v>
      </c>
      <c r="J19" s="47">
        <f t="shared" ref="J19:N19" si="30">+IFERROR(J17/J$3,"nm")</f>
        <v>0.10256904303147078</v>
      </c>
      <c r="K19" s="47">
        <f t="shared" si="30"/>
        <v>0.10256904303147078</v>
      </c>
      <c r="L19" s="47">
        <f t="shared" si="30"/>
        <v>0.10256904303147078</v>
      </c>
      <c r="M19" s="47">
        <f t="shared" si="30"/>
        <v>0.10256904303147078</v>
      </c>
      <c r="N19" s="47">
        <f t="shared" si="30"/>
        <v>0.10256904303147078</v>
      </c>
    </row>
    <row r="20" spans="1:15" x14ac:dyDescent="0.35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5">
      <c r="A21" s="9" t="s">
        <v>136</v>
      </c>
      <c r="B21" s="9">
        <f>+Historicals!B107</f>
        <v>0</v>
      </c>
      <c r="C21" s="9">
        <f>+Historicals!C107</f>
        <v>0</v>
      </c>
      <c r="D21" s="9">
        <f>+Historicals!D107</f>
        <v>0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5" x14ac:dyDescent="0.35">
      <c r="A22" s="44" t="s">
        <v>129</v>
      </c>
      <c r="B22" s="47" t="str">
        <f t="shared" ref="B22:H22" si="32">+IFERROR(B21/A21-1,"nm")</f>
        <v>nm</v>
      </c>
      <c r="C22" s="47" t="str">
        <f t="shared" si="32"/>
        <v>nm</v>
      </c>
      <c r="D22" s="47" t="str">
        <f t="shared" si="32"/>
        <v>nm</v>
      </c>
      <c r="E22" s="47" t="str">
        <f t="shared" si="32"/>
        <v>nm</v>
      </c>
      <c r="F22" s="47">
        <f t="shared" si="32"/>
        <v>7.0481319421070276E-2</v>
      </c>
      <c r="G22" s="47">
        <f t="shared" si="32"/>
        <v>-8.9171173437303519E-2</v>
      </c>
      <c r="H22" s="47">
        <f t="shared" si="32"/>
        <v>0.18606738470035911</v>
      </c>
      <c r="I22" s="47">
        <f>+IFERROR(I21/H21-1,"nm")</f>
        <v>6.8339251411607238E-2</v>
      </c>
      <c r="J22" s="47">
        <f t="shared" ref="J22:N22" si="33">+IFERROR(J21/I21-1,"nm")</f>
        <v>0</v>
      </c>
      <c r="K22" s="47">
        <f t="shared" si="33"/>
        <v>0</v>
      </c>
      <c r="L22" s="47">
        <f t="shared" si="33"/>
        <v>0</v>
      </c>
      <c r="M22" s="47">
        <f t="shared" si="33"/>
        <v>0</v>
      </c>
      <c r="N22" s="47">
        <f t="shared" si="33"/>
        <v>0</v>
      </c>
    </row>
    <row r="23" spans="1:15" x14ac:dyDescent="0.35">
      <c r="A23" s="45" t="s">
        <v>113</v>
      </c>
      <c r="B23" s="3">
        <f>+Historicals!B108</f>
        <v>0</v>
      </c>
      <c r="C23" s="3">
        <f>+Historicals!C108</f>
        <v>0</v>
      </c>
      <c r="D23" s="3">
        <f>+Historicals!D108</f>
        <v>0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5" x14ac:dyDescent="0.35">
      <c r="A24" s="44" t="s">
        <v>129</v>
      </c>
      <c r="B24" s="47" t="str">
        <f t="shared" ref="B24" si="35">+IFERROR(B23/A23-1,"nm")</f>
        <v>nm</v>
      </c>
      <c r="C24" s="47" t="str">
        <f t="shared" ref="C24" si="36">+IFERROR(C23/B23-1,"nm")</f>
        <v>nm</v>
      </c>
      <c r="D24" s="47" t="str">
        <f t="shared" ref="D24" si="37">+IFERROR(D23/C23-1,"nm")</f>
        <v>nm</v>
      </c>
      <c r="E24" s="47" t="str">
        <f t="shared" ref="E24" si="38">+IFERROR(E23/D23-1,"nm")</f>
        <v>nm</v>
      </c>
      <c r="F24" s="47">
        <f t="shared" ref="F24" si="39">+IFERROR(F23/E23-1,"nm")</f>
        <v>7.755846384895948E-2</v>
      </c>
      <c r="G24" s="47">
        <f t="shared" ref="G24" si="40">+IFERROR(G23/F23-1,"nm")</f>
        <v>-7.1279243404678949E-2</v>
      </c>
      <c r="H24" s="47">
        <f t="shared" ref="H24" si="41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2">+K25+K26</f>
        <v>0</v>
      </c>
      <c r="L24" s="47">
        <f t="shared" si="42"/>
        <v>0</v>
      </c>
      <c r="M24" s="47">
        <f t="shared" si="42"/>
        <v>0</v>
      </c>
      <c r="N24" s="47">
        <f t="shared" si="42"/>
        <v>0</v>
      </c>
    </row>
    <row r="25" spans="1:15" x14ac:dyDescent="0.35">
      <c r="A25" s="44" t="s">
        <v>137</v>
      </c>
      <c r="B25" s="47">
        <f>+Historicals!B180</f>
        <v>0</v>
      </c>
      <c r="C25" s="47">
        <f>+Historicals!C180</f>
        <v>0</v>
      </c>
      <c r="D25" s="47">
        <f>+Historicals!D180</f>
        <v>0</v>
      </c>
      <c r="E25" s="47">
        <f>+Historicals!E180</f>
        <v>-0.04</v>
      </c>
      <c r="F25" s="47">
        <f>+Historicals!F180</f>
        <v>0.08</v>
      </c>
      <c r="G25" s="47">
        <f>+Historicals!G180</f>
        <v>-7.0000000000000007E-2</v>
      </c>
      <c r="H25" s="47">
        <f>+Historicals!H180</f>
        <v>0.25</v>
      </c>
      <c r="I25" s="47">
        <f>+Historicals!I180</f>
        <v>0.05</v>
      </c>
      <c r="J25" s="49">
        <v>0</v>
      </c>
      <c r="K25" s="49">
        <f t="shared" ref="K25:N26" si="43">+J25</f>
        <v>0</v>
      </c>
      <c r="L25" s="49">
        <f t="shared" si="43"/>
        <v>0</v>
      </c>
      <c r="M25" s="49">
        <f t="shared" si="43"/>
        <v>0</v>
      </c>
      <c r="N25" s="49">
        <f t="shared" si="43"/>
        <v>0</v>
      </c>
    </row>
    <row r="26" spans="1:15" x14ac:dyDescent="0.35">
      <c r="A26" s="44" t="s">
        <v>138</v>
      </c>
      <c r="B26" s="47" t="str">
        <f t="shared" ref="B26:H26" si="44">+IFERROR(B24-B25,"nm")</f>
        <v>nm</v>
      </c>
      <c r="C26" s="47" t="str">
        <f t="shared" si="44"/>
        <v>nm</v>
      </c>
      <c r="D26" s="47" t="str">
        <f t="shared" si="44"/>
        <v>nm</v>
      </c>
      <c r="E26" s="47" t="str">
        <f t="shared" si="44"/>
        <v>nm</v>
      </c>
      <c r="F26" s="47">
        <f t="shared" si="44"/>
        <v>-2.4415361510405215E-3</v>
      </c>
      <c r="G26" s="47">
        <f t="shared" si="44"/>
        <v>-1.2792434046789425E-3</v>
      </c>
      <c r="H26" s="47">
        <f t="shared" si="44"/>
        <v>-1.849072783792538E-3</v>
      </c>
      <c r="I26" s="47">
        <f>+IFERROR(I24-I25,"nm")</f>
        <v>1.5458605290268046E-4</v>
      </c>
      <c r="J26" s="49">
        <v>0</v>
      </c>
      <c r="K26" s="49">
        <f t="shared" si="43"/>
        <v>0</v>
      </c>
      <c r="L26" s="49">
        <f t="shared" si="43"/>
        <v>0</v>
      </c>
      <c r="M26" s="49">
        <f t="shared" si="43"/>
        <v>0</v>
      </c>
      <c r="N26" s="49">
        <f t="shared" si="43"/>
        <v>0</v>
      </c>
    </row>
    <row r="27" spans="1:15" x14ac:dyDescent="0.35">
      <c r="A27" s="45" t="s">
        <v>114</v>
      </c>
      <c r="B27" s="3">
        <f>+Historicals!B109</f>
        <v>0</v>
      </c>
      <c r="C27" s="3">
        <f>+Historicals!C109</f>
        <v>0</v>
      </c>
      <c r="D27" s="3">
        <f>+Historicals!D109</f>
        <v>0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5" x14ac:dyDescent="0.35">
      <c r="A28" s="44" t="s">
        <v>129</v>
      </c>
      <c r="B28" s="47" t="str">
        <f t="shared" ref="B28" si="49">+IFERROR(B27/A27-1,"nm")</f>
        <v>nm</v>
      </c>
      <c r="C28" s="47" t="str">
        <f t="shared" ref="C28" si="50">+IFERROR(C27/B27-1,"nm")</f>
        <v>nm</v>
      </c>
      <c r="D28" s="47" t="str">
        <f t="shared" ref="D28" si="51">+IFERROR(D27/C27-1,"nm")</f>
        <v>nm</v>
      </c>
      <c r="E28" s="47" t="str">
        <f t="shared" ref="E28" si="52">+IFERROR(E27/D27-1,"nm")</f>
        <v>nm</v>
      </c>
      <c r="F28" s="47">
        <f t="shared" ref="F28" si="53">+IFERROR(F27/E27-1,"nm")</f>
        <v>6.5208586472256025E-2</v>
      </c>
      <c r="G28" s="47">
        <f t="shared" ref="G28" si="54">+IFERROR(G27/F27-1,"nm")</f>
        <v>-0.11806083650190113</v>
      </c>
      <c r="H28" s="47">
        <f t="shared" ref="H28" si="55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6">+K29+K30</f>
        <v>0</v>
      </c>
      <c r="L28" s="47">
        <f t="shared" ref="L28" si="57">+L29+L30</f>
        <v>0</v>
      </c>
      <c r="M28" s="47">
        <f t="shared" ref="M28" si="58">+M29+M30</f>
        <v>0</v>
      </c>
      <c r="N28" s="47">
        <f t="shared" ref="N28" si="59">+N29+N30</f>
        <v>0</v>
      </c>
    </row>
    <row r="29" spans="1:15" x14ac:dyDescent="0.35">
      <c r="A29" s="44" t="s">
        <v>137</v>
      </c>
      <c r="B29" s="47">
        <f>+Historicals!B184</f>
        <v>0</v>
      </c>
      <c r="C29" s="47">
        <f>+Historicals!C184</f>
        <v>0</v>
      </c>
      <c r="D29" s="47">
        <f>+Historicals!D184</f>
        <v>0</v>
      </c>
      <c r="E29" s="47">
        <f>+Historicals!E184</f>
        <v>0.06</v>
      </c>
      <c r="F29" s="47">
        <f>+Historicals!F184</f>
        <v>0.12</v>
      </c>
      <c r="G29" s="47">
        <f>+Historicals!G184</f>
        <v>-0.03</v>
      </c>
      <c r="H29" s="47">
        <f>+Historicals!H184</f>
        <v>0.13</v>
      </c>
      <c r="I29" s="47">
        <f>+Historicals!I184</f>
        <v>0.09</v>
      </c>
      <c r="J29" s="49">
        <v>0</v>
      </c>
      <c r="K29" s="49">
        <f t="shared" ref="K29:N29" si="60">+J29</f>
        <v>0</v>
      </c>
      <c r="L29" s="49">
        <f t="shared" si="60"/>
        <v>0</v>
      </c>
      <c r="M29" s="49">
        <f t="shared" si="60"/>
        <v>0</v>
      </c>
      <c r="N29" s="49">
        <f t="shared" si="60"/>
        <v>0</v>
      </c>
    </row>
    <row r="30" spans="1:15" x14ac:dyDescent="0.35">
      <c r="A30" s="44" t="s">
        <v>138</v>
      </c>
      <c r="B30" s="47" t="str">
        <f t="shared" ref="B30" si="61">+IFERROR(B28-B29,"nm")</f>
        <v>nm</v>
      </c>
      <c r="C30" s="47" t="str">
        <f t="shared" ref="C30" si="62">+IFERROR(C28-C29,"nm")</f>
        <v>nm</v>
      </c>
      <c r="D30" s="47" t="str">
        <f t="shared" ref="D30" si="63">+IFERROR(D28-D29,"nm")</f>
        <v>nm</v>
      </c>
      <c r="E30" s="47" t="str">
        <f t="shared" ref="E30" si="64">+IFERROR(E28-E29,"nm")</f>
        <v>nm</v>
      </c>
      <c r="F30" s="47">
        <f t="shared" ref="F30" si="65">+IFERROR(F28-F29,"nm")</f>
        <v>-5.4791413527743971E-2</v>
      </c>
      <c r="G30" s="47">
        <f t="shared" ref="G30" si="66">+IFERROR(G28-G29,"nm")</f>
        <v>-8.8060836501901135E-2</v>
      </c>
      <c r="H30" s="47">
        <f t="shared" ref="H30" si="67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68">+J30</f>
        <v>0</v>
      </c>
      <c r="L30" s="49">
        <f t="shared" si="68"/>
        <v>0</v>
      </c>
      <c r="M30" s="49">
        <f t="shared" si="68"/>
        <v>0</v>
      </c>
      <c r="N30" s="49">
        <f t="shared" si="68"/>
        <v>0</v>
      </c>
    </row>
    <row r="31" spans="1:15" x14ac:dyDescent="0.35">
      <c r="A31" s="45" t="s">
        <v>115</v>
      </c>
      <c r="B31" s="3">
        <f>+Historicals!B110</f>
        <v>0</v>
      </c>
      <c r="C31" s="3">
        <f>+Historicals!C110</f>
        <v>0</v>
      </c>
      <c r="D31" s="3">
        <f>+Historicals!D110</f>
        <v>0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5" x14ac:dyDescent="0.35">
      <c r="A32" s="44" t="s">
        <v>129</v>
      </c>
      <c r="B32" s="47" t="str">
        <f t="shared" ref="B32" si="73">+IFERROR(B31/A31-1,"nm")</f>
        <v>nm</v>
      </c>
      <c r="C32" s="47" t="str">
        <f t="shared" ref="C32" si="74">+IFERROR(C31/B31-1,"nm")</f>
        <v>nm</v>
      </c>
      <c r="D32" s="47" t="str">
        <f t="shared" ref="D32" si="75">+IFERROR(D31/C31-1,"nm")</f>
        <v>nm</v>
      </c>
      <c r="E32" s="47" t="str">
        <f t="shared" ref="E32" si="76">+IFERROR(E31/D31-1,"nm")</f>
        <v>nm</v>
      </c>
      <c r="F32" s="47">
        <f t="shared" ref="F32" si="77">+IFERROR(F31/E31-1,"nm")</f>
        <v>3.3613445378151141E-3</v>
      </c>
      <c r="G32" s="47">
        <f t="shared" ref="G32" si="78">+IFERROR(G31/F31-1,"nm")</f>
        <v>-0.13567839195979903</v>
      </c>
      <c r="H32" s="47">
        <f t="shared" ref="H32" si="79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80">+K33+K34</f>
        <v>0</v>
      </c>
      <c r="L32" s="47">
        <f t="shared" ref="L32" si="81">+L33+L34</f>
        <v>0</v>
      </c>
      <c r="M32" s="47">
        <f t="shared" ref="M32" si="82">+M33+M34</f>
        <v>0</v>
      </c>
      <c r="N32" s="47">
        <f t="shared" ref="N32" si="83">+N33+N34</f>
        <v>0</v>
      </c>
    </row>
    <row r="33" spans="1:14" x14ac:dyDescent="0.35">
      <c r="A33" s="44" t="s">
        <v>137</v>
      </c>
      <c r="B33" s="47">
        <f>+Historicals!B182</f>
        <v>0</v>
      </c>
      <c r="C33" s="47">
        <f>+Historicals!C182</f>
        <v>0</v>
      </c>
      <c r="D33" s="47">
        <f>+Historicals!D182</f>
        <v>0</v>
      </c>
      <c r="E33" s="47">
        <f>+Historicals!E182</f>
        <v>-0.08</v>
      </c>
      <c r="F33" s="47">
        <f>+Historicals!F182</f>
        <v>0</v>
      </c>
      <c r="G33" s="47">
        <f>+Historicals!G182</f>
        <v>-0.14000000000000001</v>
      </c>
      <c r="H33" s="47">
        <f>+Historicals!H182</f>
        <v>-0.02</v>
      </c>
      <c r="I33" s="47">
        <f>+Historicals!I182</f>
        <v>0.25</v>
      </c>
      <c r="J33" s="49">
        <v>0</v>
      </c>
      <c r="K33" s="49">
        <f t="shared" ref="K33:N33" si="84">+J33</f>
        <v>0</v>
      </c>
      <c r="L33" s="49">
        <f t="shared" si="84"/>
        <v>0</v>
      </c>
      <c r="M33" s="49">
        <f t="shared" si="84"/>
        <v>0</v>
      </c>
      <c r="N33" s="49">
        <f t="shared" si="84"/>
        <v>0</v>
      </c>
    </row>
    <row r="34" spans="1:14" x14ac:dyDescent="0.35">
      <c r="A34" s="44" t="s">
        <v>138</v>
      </c>
      <c r="B34" s="47" t="str">
        <f t="shared" ref="B34" si="85">+IFERROR(B32-B33,"nm")</f>
        <v>nm</v>
      </c>
      <c r="C34" s="47" t="str">
        <f t="shared" ref="C34" si="86">+IFERROR(C32-C33,"nm")</f>
        <v>nm</v>
      </c>
      <c r="D34" s="47" t="str">
        <f t="shared" ref="D34" si="87">+IFERROR(D32-D33,"nm")</f>
        <v>nm</v>
      </c>
      <c r="E34" s="47" t="str">
        <f t="shared" ref="E34" si="88">+IFERROR(E32-E33,"nm")</f>
        <v>nm</v>
      </c>
      <c r="F34" s="47">
        <f t="shared" ref="F34" si="89">+IFERROR(F32-F33,"nm")</f>
        <v>3.3613445378151141E-3</v>
      </c>
      <c r="G34" s="47">
        <f t="shared" ref="G34" si="90">+IFERROR(G32-G33,"nm")</f>
        <v>4.321608040200986E-3</v>
      </c>
      <c r="H34" s="47">
        <f t="shared" ref="H34" si="91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2">+J34</f>
        <v>0</v>
      </c>
      <c r="L34" s="49">
        <f t="shared" si="92"/>
        <v>0</v>
      </c>
      <c r="M34" s="49">
        <f t="shared" si="92"/>
        <v>0</v>
      </c>
      <c r="N34" s="49">
        <f t="shared" si="92"/>
        <v>0</v>
      </c>
    </row>
    <row r="35" spans="1:14" x14ac:dyDescent="0.35">
      <c r="A35" s="9" t="s">
        <v>130</v>
      </c>
      <c r="B35" s="48">
        <f t="shared" ref="B35:H35" si="93">+B42+B38</f>
        <v>0</v>
      </c>
      <c r="C35" s="48">
        <f t="shared" si="93"/>
        <v>0</v>
      </c>
      <c r="D35" s="48">
        <f t="shared" si="93"/>
        <v>0</v>
      </c>
      <c r="E35" s="48">
        <f t="shared" si="93"/>
        <v>3760</v>
      </c>
      <c r="F35" s="48">
        <f t="shared" si="93"/>
        <v>4074</v>
      </c>
      <c r="G35" s="48">
        <f t="shared" si="93"/>
        <v>3047</v>
      </c>
      <c r="H35" s="48">
        <f t="shared" si="93"/>
        <v>5219</v>
      </c>
      <c r="I35" s="48">
        <f>+I42+I38</f>
        <v>5238</v>
      </c>
      <c r="J35" s="48">
        <f>+J21*J37</f>
        <v>5238</v>
      </c>
      <c r="K35" s="48">
        <f t="shared" ref="K35:N35" si="94">+K21*K37</f>
        <v>5238</v>
      </c>
      <c r="L35" s="48">
        <f t="shared" si="94"/>
        <v>5238</v>
      </c>
      <c r="M35" s="48">
        <f t="shared" si="94"/>
        <v>5238</v>
      </c>
      <c r="N35" s="48">
        <f t="shared" si="94"/>
        <v>5238</v>
      </c>
    </row>
    <row r="36" spans="1:14" x14ac:dyDescent="0.35">
      <c r="A36" s="46" t="s">
        <v>129</v>
      </c>
      <c r="B36" s="47" t="str">
        <f t="shared" ref="B36" si="95">+IFERROR(B35/A35-1,"nm")</f>
        <v>nm</v>
      </c>
      <c r="C36" s="47" t="str">
        <f t="shared" ref="C36" si="96">+IFERROR(C35/B35-1,"nm")</f>
        <v>nm</v>
      </c>
      <c r="D36" s="47" t="str">
        <f t="shared" ref="D36" si="97">+IFERROR(D35/C35-1,"nm")</f>
        <v>nm</v>
      </c>
      <c r="E36" s="47" t="str">
        <f t="shared" ref="E36" si="98">+IFERROR(E35/D35-1,"nm")</f>
        <v>nm</v>
      </c>
      <c r="F36" s="47">
        <f t="shared" ref="F36" si="99">+IFERROR(F35/E35-1,"nm")</f>
        <v>8.3510638297872308E-2</v>
      </c>
      <c r="G36" s="47">
        <f t="shared" ref="G36" si="100">+IFERROR(G35/F35-1,"nm")</f>
        <v>-0.25208640157093765</v>
      </c>
      <c r="H36" s="47">
        <f t="shared" ref="H36" si="101">+IFERROR(H35/G35-1,"nm")</f>
        <v>0.71283229405973092</v>
      </c>
      <c r="I36" s="47">
        <f>+IFERROR(I35/H35-1,"nm")</f>
        <v>3.6405441655489312E-3</v>
      </c>
      <c r="J36" s="47">
        <f t="shared" ref="J36:N36" si="102">+IFERROR(J35/I35-1,"nm")</f>
        <v>0</v>
      </c>
      <c r="K36" s="47">
        <f t="shared" si="102"/>
        <v>0</v>
      </c>
      <c r="L36" s="47">
        <f t="shared" si="102"/>
        <v>0</v>
      </c>
      <c r="M36" s="47">
        <f t="shared" si="102"/>
        <v>0</v>
      </c>
      <c r="N36" s="47">
        <f t="shared" si="102"/>
        <v>0</v>
      </c>
    </row>
    <row r="37" spans="1:14" x14ac:dyDescent="0.35">
      <c r="A37" s="46" t="s">
        <v>131</v>
      </c>
      <c r="B37" s="47" t="str">
        <f t="shared" ref="B37:H37" si="103">+IFERROR(B35/B$21,"nm")</f>
        <v>nm</v>
      </c>
      <c r="C37" s="47" t="str">
        <f t="shared" si="103"/>
        <v>nm</v>
      </c>
      <c r="D37" s="47" t="str">
        <f t="shared" si="103"/>
        <v>nm</v>
      </c>
      <c r="E37" s="47">
        <f t="shared" si="103"/>
        <v>0.25311342982160889</v>
      </c>
      <c r="F37" s="47">
        <f t="shared" si="103"/>
        <v>0.25619418941013711</v>
      </c>
      <c r="G37" s="47">
        <f t="shared" si="103"/>
        <v>0.2103700635183651</v>
      </c>
      <c r="H37" s="47">
        <f t="shared" si="103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4">+J37</f>
        <v>0.28540293140086087</v>
      </c>
      <c r="L37" s="49">
        <f t="shared" si="104"/>
        <v>0.28540293140086087</v>
      </c>
      <c r="M37" s="49">
        <f t="shared" si="104"/>
        <v>0.28540293140086087</v>
      </c>
      <c r="N37" s="49">
        <f t="shared" si="104"/>
        <v>0.28540293140086087</v>
      </c>
    </row>
    <row r="38" spans="1:14" x14ac:dyDescent="0.35">
      <c r="A38" s="9" t="s">
        <v>132</v>
      </c>
      <c r="B38" s="9">
        <f>+Historicals!B167</f>
        <v>0</v>
      </c>
      <c r="C38" s="9">
        <f>+Historicals!C167</f>
        <v>0</v>
      </c>
      <c r="D38" s="9">
        <f>+Historicals!D167</f>
        <v>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105">+K41*K48</f>
        <v>124.00000000000001</v>
      </c>
      <c r="L38" s="48">
        <f t="shared" si="105"/>
        <v>124.00000000000001</v>
      </c>
      <c r="M38" s="48">
        <f t="shared" si="105"/>
        <v>124.00000000000001</v>
      </c>
      <c r="N38" s="48">
        <f t="shared" si="105"/>
        <v>124.00000000000001</v>
      </c>
    </row>
    <row r="39" spans="1:14" x14ac:dyDescent="0.35">
      <c r="A39" s="46" t="s">
        <v>129</v>
      </c>
      <c r="B39" s="47" t="str">
        <f t="shared" ref="B39" si="106">+IFERROR(B38/A38-1,"nm")</f>
        <v>nm</v>
      </c>
      <c r="C39" s="47" t="str">
        <f t="shared" ref="C39" si="107">+IFERROR(C38/B38-1,"nm")</f>
        <v>nm</v>
      </c>
      <c r="D39" s="47" t="str">
        <f t="shared" ref="D39" si="108">+IFERROR(D38/C38-1,"nm")</f>
        <v>nm</v>
      </c>
      <c r="E39" s="47" t="str">
        <f t="shared" ref="E39" si="109">+IFERROR(E38/D38-1,"nm")</f>
        <v>nm</v>
      </c>
      <c r="F39" s="47">
        <f t="shared" ref="F39" si="110">+IFERROR(F38/E38-1,"nm")</f>
        <v>-6.8749999999999978E-2</v>
      </c>
      <c r="G39" s="47">
        <f t="shared" ref="G39" si="111">+IFERROR(G38/F38-1,"nm")</f>
        <v>-6.7114093959731447E-3</v>
      </c>
      <c r="H39" s="47">
        <f t="shared" ref="H39" si="112">+IFERROR(H38/G38-1,"nm")</f>
        <v>-0.1216216216216216</v>
      </c>
      <c r="I39" s="47">
        <f>+IFERROR(I38/H38-1,"nm")</f>
        <v>-4.6153846153846101E-2</v>
      </c>
      <c r="J39" s="47">
        <f t="shared" ref="J39" si="113">+IFERROR(J38/I38-1,"nm")</f>
        <v>2.2204460492503131E-16</v>
      </c>
      <c r="K39" s="47">
        <f t="shared" ref="K39" si="114">+IFERROR(K38/J38-1,"nm")</f>
        <v>0</v>
      </c>
      <c r="L39" s="47">
        <f t="shared" ref="L39" si="115">+IFERROR(L38/K38-1,"nm")</f>
        <v>0</v>
      </c>
      <c r="M39" s="47">
        <f t="shared" ref="M39" si="116">+IFERROR(M38/L38-1,"nm")</f>
        <v>0</v>
      </c>
      <c r="N39" s="47">
        <f t="shared" ref="N39" si="117">+IFERROR(N38/M38-1,"nm")</f>
        <v>0</v>
      </c>
    </row>
    <row r="40" spans="1:14" x14ac:dyDescent="0.35">
      <c r="A40" s="46" t="s">
        <v>133</v>
      </c>
      <c r="B40" s="47" t="str">
        <f t="shared" ref="B40:H40" si="118">+IFERROR(B38/B$21,"nm")</f>
        <v>nm</v>
      </c>
      <c r="C40" s="47" t="str">
        <f t="shared" si="118"/>
        <v>nm</v>
      </c>
      <c r="D40" s="47" t="str">
        <f t="shared" si="118"/>
        <v>nm</v>
      </c>
      <c r="E40" s="47">
        <f t="shared" si="118"/>
        <v>1.0770784247728038E-2</v>
      </c>
      <c r="F40" s="47">
        <f t="shared" si="118"/>
        <v>9.3698905798012821E-3</v>
      </c>
      <c r="G40" s="47">
        <f t="shared" si="118"/>
        <v>1.0218171775752554E-2</v>
      </c>
      <c r="H40" s="47">
        <f t="shared" si="118"/>
        <v>7.5673787764130628E-3</v>
      </c>
      <c r="I40" s="47">
        <f>+IFERROR(I38/I$21,"nm")</f>
        <v>6.7563886013185855E-3</v>
      </c>
      <c r="J40" s="47">
        <f t="shared" ref="J40:N40" si="119">+IFERROR(J38/J$21,"nm")</f>
        <v>6.7563886013185864E-3</v>
      </c>
      <c r="K40" s="47">
        <f t="shared" si="119"/>
        <v>6.7563886013185864E-3</v>
      </c>
      <c r="L40" s="47">
        <f t="shared" si="119"/>
        <v>6.7563886013185864E-3</v>
      </c>
      <c r="M40" s="47">
        <f t="shared" si="119"/>
        <v>6.7563886013185864E-3</v>
      </c>
      <c r="N40" s="47">
        <f t="shared" si="119"/>
        <v>6.7563886013185864E-3</v>
      </c>
    </row>
    <row r="41" spans="1:14" x14ac:dyDescent="0.35">
      <c r="A41" s="46" t="s">
        <v>142</v>
      </c>
      <c r="B41" s="47" t="str">
        <f t="shared" ref="B41:H41" si="120">+IFERROR(B38/B48,"nm")</f>
        <v>nm</v>
      </c>
      <c r="C41" s="47" t="str">
        <f t="shared" si="120"/>
        <v>nm</v>
      </c>
      <c r="D41" s="47" t="str">
        <f t="shared" si="120"/>
        <v>nm</v>
      </c>
      <c r="E41" s="47">
        <f t="shared" si="120"/>
        <v>0.18867924528301888</v>
      </c>
      <c r="F41" s="47">
        <f t="shared" si="120"/>
        <v>0.18304668304668303</v>
      </c>
      <c r="G41" s="47">
        <f t="shared" si="120"/>
        <v>0.22945736434108527</v>
      </c>
      <c r="H41" s="47">
        <f t="shared" si="120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21">+J41</f>
        <v>0.19405320813771518</v>
      </c>
      <c r="L41" s="49">
        <f t="shared" si="121"/>
        <v>0.19405320813771518</v>
      </c>
      <c r="M41" s="49">
        <f t="shared" si="121"/>
        <v>0.19405320813771518</v>
      </c>
      <c r="N41" s="49">
        <f t="shared" si="121"/>
        <v>0.19405320813771518</v>
      </c>
    </row>
    <row r="42" spans="1:14" x14ac:dyDescent="0.35">
      <c r="A42" s="9" t="s">
        <v>134</v>
      </c>
      <c r="B42" s="9">
        <f>+Historicals!B134</f>
        <v>0</v>
      </c>
      <c r="C42" s="9">
        <f>+Historicals!C134</f>
        <v>0</v>
      </c>
      <c r="D42" s="9">
        <f>+Historicals!D134</f>
        <v>0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35">
      <c r="A43" s="46" t="s">
        <v>129</v>
      </c>
      <c r="B43" s="47" t="str">
        <f t="shared" ref="B43" si="123">+IFERROR(B42/A42-1,"nm")</f>
        <v>nm</v>
      </c>
      <c r="C43" s="47" t="str">
        <f t="shared" ref="C43" si="124">+IFERROR(C42/B42-1,"nm")</f>
        <v>nm</v>
      </c>
      <c r="D43" s="47" t="str">
        <f t="shared" ref="D43" si="125">+IFERROR(D42/C42-1,"nm")</f>
        <v>nm</v>
      </c>
      <c r="E43" s="47" t="str">
        <f t="shared" ref="E43" si="126">+IFERROR(E42/D42-1,"nm")</f>
        <v>nm</v>
      </c>
      <c r="F43" s="47">
        <f t="shared" ref="F43" si="127">+IFERROR(F42/E42-1,"nm")</f>
        <v>9.0277777777777679E-2</v>
      </c>
      <c r="G43" s="47">
        <f t="shared" ref="G43" si="128">+IFERROR(G42/F42-1,"nm")</f>
        <v>-0.26140127388535028</v>
      </c>
      <c r="H43" s="47">
        <f t="shared" ref="H43" si="129">+IFERROR(H42/G42-1,"nm")</f>
        <v>0.75543290789927564</v>
      </c>
      <c r="I43" s="47">
        <f>+IFERROR(I42/H42-1,"nm")</f>
        <v>4.9125564943997002E-3</v>
      </c>
      <c r="J43" s="47">
        <f t="shared" ref="J43:N43" si="130">+IFERROR(J42/I42-1,"nm")</f>
        <v>0</v>
      </c>
      <c r="K43" s="47">
        <f t="shared" si="130"/>
        <v>0</v>
      </c>
      <c r="L43" s="47">
        <f t="shared" si="130"/>
        <v>0</v>
      </c>
      <c r="M43" s="47">
        <f t="shared" si="130"/>
        <v>0</v>
      </c>
      <c r="N43" s="47">
        <f t="shared" si="130"/>
        <v>0</v>
      </c>
    </row>
    <row r="44" spans="1:14" x14ac:dyDescent="0.35">
      <c r="A44" s="46" t="s">
        <v>131</v>
      </c>
      <c r="B44" s="47" t="str">
        <f t="shared" ref="B44:H44" si="131">+IFERROR(B42/B$21,"nm")</f>
        <v>nm</v>
      </c>
      <c r="C44" s="47" t="str">
        <f t="shared" si="131"/>
        <v>nm</v>
      </c>
      <c r="D44" s="47" t="str">
        <f t="shared" si="131"/>
        <v>nm</v>
      </c>
      <c r="E44" s="47">
        <f t="shared" si="131"/>
        <v>0.24234264557388085</v>
      </c>
      <c r="F44" s="47">
        <f t="shared" si="131"/>
        <v>0.2468242988303358</v>
      </c>
      <c r="G44" s="47">
        <f t="shared" si="131"/>
        <v>0.20015189174261253</v>
      </c>
      <c r="H44" s="47">
        <f t="shared" si="131"/>
        <v>0.29623377379358518</v>
      </c>
      <c r="I44" s="47">
        <f>+IFERROR(I42/I$21,"nm")</f>
        <v>0.27864654279954232</v>
      </c>
      <c r="J44" s="47">
        <f t="shared" ref="J44:N44" si="132">+IFERROR(J42/J$21,"nm")</f>
        <v>0.27864654279954232</v>
      </c>
      <c r="K44" s="47">
        <f t="shared" si="132"/>
        <v>0.27864654279954232</v>
      </c>
      <c r="L44" s="47">
        <f t="shared" si="132"/>
        <v>0.27864654279954232</v>
      </c>
      <c r="M44" s="47">
        <f t="shared" si="132"/>
        <v>0.27864654279954232</v>
      </c>
      <c r="N44" s="47">
        <f t="shared" si="132"/>
        <v>0.27864654279954232</v>
      </c>
    </row>
    <row r="45" spans="1:14" x14ac:dyDescent="0.35">
      <c r="A45" s="9" t="s">
        <v>135</v>
      </c>
      <c r="B45" s="9">
        <f>+Historicals!B156</f>
        <v>0</v>
      </c>
      <c r="C45" s="9">
        <f>+Historicals!C156</f>
        <v>0</v>
      </c>
      <c r="D45" s="9">
        <f>+Historicals!D156</f>
        <v>0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133">+K21*K47</f>
        <v>146</v>
      </c>
      <c r="L45" s="48">
        <f t="shared" si="133"/>
        <v>146</v>
      </c>
      <c r="M45" s="48">
        <f t="shared" si="133"/>
        <v>146</v>
      </c>
      <c r="N45" s="48">
        <f t="shared" si="133"/>
        <v>146</v>
      </c>
    </row>
    <row r="46" spans="1:14" x14ac:dyDescent="0.35">
      <c r="A46" s="46" t="s">
        <v>129</v>
      </c>
      <c r="B46" s="47" t="str">
        <f t="shared" ref="B46" si="134">+IFERROR(B45/A45-1,"nm")</f>
        <v>nm</v>
      </c>
      <c r="C46" s="47" t="str">
        <f t="shared" ref="C46" si="135">+IFERROR(C45/B45-1,"nm")</f>
        <v>nm</v>
      </c>
      <c r="D46" s="47" t="str">
        <f t="shared" ref="D46" si="136">+IFERROR(D45/C45-1,"nm")</f>
        <v>nm</v>
      </c>
      <c r="E46" s="47" t="str">
        <f t="shared" ref="E46" si="137">+IFERROR(E45/D45-1,"nm")</f>
        <v>nm</v>
      </c>
      <c r="F46" s="47">
        <f t="shared" ref="F46" si="138">+IFERROR(F45/E45-1,"nm")</f>
        <v>-0.40306122448979587</v>
      </c>
      <c r="G46" s="47">
        <f t="shared" ref="G46" si="139">+IFERROR(G45/F45-1,"nm")</f>
        <v>-5.9829059829059839E-2</v>
      </c>
      <c r="H46" s="47">
        <f t="shared" ref="H46" si="140">+IFERROR(H45/G45-1,"nm")</f>
        <v>-0.10909090909090913</v>
      </c>
      <c r="I46" s="47">
        <f>+IFERROR(I45/H45-1,"nm")</f>
        <v>0.48979591836734704</v>
      </c>
      <c r="J46" s="47">
        <f t="shared" ref="J46" si="141">+IFERROR(J45/I45-1,"nm")</f>
        <v>0</v>
      </c>
      <c r="K46" s="47">
        <f t="shared" ref="K46" si="142">+IFERROR(K45/J45-1,"nm")</f>
        <v>0</v>
      </c>
      <c r="L46" s="47">
        <f t="shared" ref="L46" si="143">+IFERROR(L45/K45-1,"nm")</f>
        <v>0</v>
      </c>
      <c r="M46" s="47">
        <f t="shared" ref="M46" si="144">+IFERROR(M45/L45-1,"nm")</f>
        <v>0</v>
      </c>
      <c r="N46" s="47">
        <f t="shared" ref="N46" si="145">+IFERROR(N45/M45-1,"nm")</f>
        <v>0</v>
      </c>
    </row>
    <row r="47" spans="1:14" x14ac:dyDescent="0.35">
      <c r="A47" s="46" t="s">
        <v>133</v>
      </c>
      <c r="B47" s="47" t="str">
        <f t="shared" ref="B47:H47" si="146">+IFERROR(B45/B$21,"nm")</f>
        <v>nm</v>
      </c>
      <c r="C47" s="47" t="str">
        <f t="shared" si="146"/>
        <v>nm</v>
      </c>
      <c r="D47" s="47" t="str">
        <f t="shared" si="146"/>
        <v>nm</v>
      </c>
      <c r="E47" s="47">
        <f t="shared" si="146"/>
        <v>1.3194210703466847E-2</v>
      </c>
      <c r="F47" s="47">
        <f t="shared" si="146"/>
        <v>7.3575650861526856E-3</v>
      </c>
      <c r="G47" s="47">
        <f t="shared" si="146"/>
        <v>7.5945871306268989E-3</v>
      </c>
      <c r="H47" s="47">
        <f t="shared" si="146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7">+J47</f>
        <v>7.9551027080041418E-3</v>
      </c>
      <c r="L47" s="49">
        <f t="shared" si="147"/>
        <v>7.9551027080041418E-3</v>
      </c>
      <c r="M47" s="49">
        <f t="shared" si="147"/>
        <v>7.9551027080041418E-3</v>
      </c>
      <c r="N47" s="49">
        <f t="shared" si="147"/>
        <v>7.9551027080041418E-3</v>
      </c>
    </row>
    <row r="48" spans="1:14" x14ac:dyDescent="0.35">
      <c r="A48" s="9" t="s">
        <v>143</v>
      </c>
      <c r="B48" s="9">
        <f>+Historicals!B145</f>
        <v>0</v>
      </c>
      <c r="C48" s="9">
        <f>+Historicals!C145</f>
        <v>0</v>
      </c>
      <c r="D48" s="9">
        <f>+Historicals!D145</f>
        <v>0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148">+K21*K50</f>
        <v>639.00000000000011</v>
      </c>
      <c r="L48" s="48">
        <f t="shared" si="148"/>
        <v>639.00000000000011</v>
      </c>
      <c r="M48" s="48">
        <f t="shared" si="148"/>
        <v>639.00000000000011</v>
      </c>
      <c r="N48" s="48">
        <f t="shared" si="148"/>
        <v>639.00000000000011</v>
      </c>
    </row>
    <row r="49" spans="1:14" x14ac:dyDescent="0.35">
      <c r="A49" s="46" t="s">
        <v>129</v>
      </c>
      <c r="B49" s="47" t="str">
        <f t="shared" ref="B49" si="149">+IFERROR(B48/A48-1,"nm")</f>
        <v>nm</v>
      </c>
      <c r="C49" s="47" t="str">
        <f t="shared" ref="C49" si="150">+IFERROR(C48/B48-1,"nm")</f>
        <v>nm</v>
      </c>
      <c r="D49" s="47" t="str">
        <f t="shared" ref="D49" si="151">+IFERROR(D48/C48-1,"nm")</f>
        <v>nm</v>
      </c>
      <c r="E49" s="47" t="str">
        <f t="shared" ref="E49" si="152">+IFERROR(E48/D48-1,"nm")</f>
        <v>nm</v>
      </c>
      <c r="F49" s="47">
        <f t="shared" ref="F49" si="153">+IFERROR(F48/E48-1,"nm")</f>
        <v>-4.0094339622641528E-2</v>
      </c>
      <c r="G49" s="47">
        <f t="shared" ref="G49" si="154">+IFERROR(G48/F48-1,"nm")</f>
        <v>-0.20761670761670759</v>
      </c>
      <c r="H49" s="47">
        <f t="shared" ref="H49" si="155">+IFERROR(H48/G48-1,"nm")</f>
        <v>-4.3410852713178349E-2</v>
      </c>
      <c r="I49" s="47">
        <f>+IFERROR(I48/H48-1,"nm")</f>
        <v>3.5656401944894611E-2</v>
      </c>
      <c r="J49" s="47">
        <f t="shared" ref="J49" si="156">+IFERROR(J48/I48-1,"nm")</f>
        <v>2.2204460492503131E-16</v>
      </c>
      <c r="K49" s="47">
        <f t="shared" ref="K49" si="157">+IFERROR(K48/J48-1,"nm")</f>
        <v>0</v>
      </c>
      <c r="L49" s="47">
        <f t="shared" ref="L49" si="158">+IFERROR(L48/K48-1,"nm")</f>
        <v>0</v>
      </c>
      <c r="M49" s="47">
        <f t="shared" ref="M49" si="159">+IFERROR(M48/L48-1,"nm")</f>
        <v>0</v>
      </c>
      <c r="N49" s="47">
        <f t="shared" ref="N49" si="160">+IFERROR(N48/M48-1,"nm")</f>
        <v>0</v>
      </c>
    </row>
    <row r="50" spans="1:14" x14ac:dyDescent="0.35">
      <c r="A50" s="46" t="s">
        <v>133</v>
      </c>
      <c r="B50" s="47" t="str">
        <f t="shared" ref="B50:H50" si="161">+IFERROR(B48/B$21,"nm")</f>
        <v>nm</v>
      </c>
      <c r="C50" s="47" t="str">
        <f t="shared" si="161"/>
        <v>nm</v>
      </c>
      <c r="D50" s="47" t="str">
        <f t="shared" si="161"/>
        <v>nm</v>
      </c>
      <c r="E50" s="47">
        <f t="shared" si="161"/>
        <v>5.7085156512958597E-2</v>
      </c>
      <c r="F50" s="47">
        <f t="shared" si="161"/>
        <v>5.1188529744686205E-2</v>
      </c>
      <c r="G50" s="47">
        <f t="shared" si="161"/>
        <v>4.4531897265948632E-2</v>
      </c>
      <c r="H50" s="47">
        <f t="shared" si="161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62">+J50</f>
        <v>3.4817196098730456E-2</v>
      </c>
      <c r="L50" s="49">
        <f t="shared" si="162"/>
        <v>3.4817196098730456E-2</v>
      </c>
      <c r="M50" s="49">
        <f t="shared" si="162"/>
        <v>3.4817196098730456E-2</v>
      </c>
      <c r="N50" s="49">
        <f t="shared" si="162"/>
        <v>3.4817196098730456E-2</v>
      </c>
    </row>
    <row r="51" spans="1:14" x14ac:dyDescent="0.35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5">
      <c r="A52" s="9" t="s">
        <v>136</v>
      </c>
      <c r="B52" s="9">
        <f>+Historicals!B138</f>
        <v>0</v>
      </c>
      <c r="C52" s="9">
        <f>+Historicals!C138</f>
        <v>0</v>
      </c>
      <c r="D52" s="9">
        <f>+Historicals!D138</f>
        <v>0</v>
      </c>
      <c r="E52" s="9">
        <f>Historicals!E111</f>
        <v>9242</v>
      </c>
      <c r="F52" s="9">
        <f>Historicals!F111</f>
        <v>9812</v>
      </c>
      <c r="G52" s="9">
        <f>Historicals!G111</f>
        <v>9347</v>
      </c>
      <c r="H52" s="9">
        <f>Historicals!H111</f>
        <v>11456</v>
      </c>
      <c r="I52" s="9">
        <f>Historicals!I111</f>
        <v>12479</v>
      </c>
      <c r="J52" s="9">
        <f>+SUM(J54+J58+J62)</f>
        <v>12479</v>
      </c>
      <c r="K52" s="9">
        <f t="shared" ref="K52:N52" si="163">+SUM(K54+K58+K62)</f>
        <v>12479</v>
      </c>
      <c r="L52" s="9">
        <f t="shared" si="163"/>
        <v>12479</v>
      </c>
      <c r="M52" s="9">
        <f t="shared" si="163"/>
        <v>12479</v>
      </c>
      <c r="N52" s="9">
        <f t="shared" si="163"/>
        <v>12479</v>
      </c>
    </row>
    <row r="53" spans="1:14" x14ac:dyDescent="0.35">
      <c r="A53" s="44" t="s">
        <v>129</v>
      </c>
      <c r="B53" s="47" t="str">
        <f t="shared" ref="B53" si="164">+IFERROR(B52/A52-1,"nm")</f>
        <v>nm</v>
      </c>
      <c r="C53" s="47" t="str">
        <f t="shared" ref="C53" si="165">+IFERROR(C52/B52-1,"nm")</f>
        <v>nm</v>
      </c>
      <c r="D53" s="47" t="str">
        <f t="shared" ref="D53" si="166">+IFERROR(D52/C52-1,"nm")</f>
        <v>nm</v>
      </c>
      <c r="E53" s="47" t="str">
        <f t="shared" ref="E53" si="167">+IFERROR(E52/D52-1,"nm")</f>
        <v>nm</v>
      </c>
      <c r="F53" s="47">
        <f>+IFERROR(F52/E52-1,"nm")</f>
        <v>6.1674962129409261E-2</v>
      </c>
      <c r="G53" s="47">
        <f>+IFERROR(G52/F52-1,"nm")</f>
        <v>-4.7390949857317621E-2</v>
      </c>
      <c r="H53" s="47">
        <f t="shared" ref="H53" si="168">+IFERROR(H52/G52-1,"nm")</f>
        <v>0.22563389322777372</v>
      </c>
      <c r="I53" s="47">
        <f>+IFERROR(I52/H52-1,"nm")</f>
        <v>8.9298184357541999E-2</v>
      </c>
      <c r="J53" s="47">
        <f t="shared" ref="J53" si="169">+IFERROR(J52/I52-1,"nm")</f>
        <v>0</v>
      </c>
      <c r="K53" s="47">
        <f t="shared" ref="K53" si="170">+IFERROR(K52/J52-1,"nm")</f>
        <v>0</v>
      </c>
      <c r="L53" s="47">
        <f t="shared" ref="L53" si="171">+IFERROR(L52/K52-1,"nm")</f>
        <v>0</v>
      </c>
      <c r="M53" s="47">
        <f t="shared" ref="M53" si="172">+IFERROR(M52/L52-1,"nm")</f>
        <v>0</v>
      </c>
      <c r="N53" s="47">
        <f t="shared" ref="N53" si="173">+IFERROR(N52/M52-1,"nm")</f>
        <v>0</v>
      </c>
    </row>
    <row r="54" spans="1:14" x14ac:dyDescent="0.35">
      <c r="A54" s="45" t="s">
        <v>113</v>
      </c>
      <c r="B54" s="3">
        <f>+Historicals!B139</f>
        <v>0</v>
      </c>
      <c r="C54" s="3">
        <f>+Historicals!C139</f>
        <v>0</v>
      </c>
      <c r="D54" s="3">
        <f>+Historicals!D139</f>
        <v>0</v>
      </c>
      <c r="E54" s="3">
        <f>Historicals!E112</f>
        <v>5875</v>
      </c>
      <c r="F54" s="3">
        <f>Historicals!F112</f>
        <v>6293</v>
      </c>
      <c r="G54" s="3">
        <f>Historicals!G112</f>
        <v>5892</v>
      </c>
      <c r="H54" s="3">
        <f>Historicals!H112</f>
        <v>6970</v>
      </c>
      <c r="I54" s="3">
        <f>Historicals!I112</f>
        <v>7388</v>
      </c>
      <c r="J54" s="3">
        <f>+I54*(1+J55)</f>
        <v>7388</v>
      </c>
      <c r="K54" s="3">
        <f t="shared" ref="K54" si="174">+J54*(1+K55)</f>
        <v>7388</v>
      </c>
      <c r="L54" s="3">
        <f t="shared" ref="L54" si="175">+K54*(1+L55)</f>
        <v>7388</v>
      </c>
      <c r="M54" s="3">
        <f t="shared" ref="M54" si="176">+L54*(1+M55)</f>
        <v>7388</v>
      </c>
      <c r="N54" s="3">
        <f t="shared" ref="N54" si="177">+M54*(1+N55)</f>
        <v>7388</v>
      </c>
    </row>
    <row r="55" spans="1:14" x14ac:dyDescent="0.35">
      <c r="A55" s="44" t="s">
        <v>129</v>
      </c>
      <c r="B55" s="47" t="str">
        <f t="shared" ref="B55" si="178">+IFERROR(B54/A54-1,"nm")</f>
        <v>nm</v>
      </c>
      <c r="C55" s="47" t="str">
        <f t="shared" ref="C55" si="179">+IFERROR(C54/B54-1,"nm")</f>
        <v>nm</v>
      </c>
      <c r="D55" s="47" t="str">
        <f t="shared" ref="D55" si="180">+IFERROR(D54/C54-1,"nm")</f>
        <v>nm</v>
      </c>
      <c r="E55" s="47" t="str">
        <f t="shared" ref="E55" si="181">+IFERROR(E54/D54-1,"nm")</f>
        <v>nm</v>
      </c>
      <c r="F55" s="47">
        <f t="shared" ref="F55" si="182">+IFERROR(F54/E54-1,"nm")</f>
        <v>7.1148936170212673E-2</v>
      </c>
      <c r="G55" s="47">
        <f t="shared" ref="G55" si="183">+IFERROR(G54/F54-1,"nm")</f>
        <v>-6.3721595423486432E-2</v>
      </c>
      <c r="H55" s="47">
        <f t="shared" ref="H55" si="184">+IFERROR(H54/G54-1,"nm")</f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185">+K56+K57</f>
        <v>0</v>
      </c>
      <c r="L55" s="47">
        <f t="shared" si="185"/>
        <v>0</v>
      </c>
      <c r="M55" s="47">
        <f t="shared" si="185"/>
        <v>0</v>
      </c>
      <c r="N55" s="47">
        <f t="shared" si="185"/>
        <v>0</v>
      </c>
    </row>
    <row r="56" spans="1:14" x14ac:dyDescent="0.35">
      <c r="A56" s="44" t="s">
        <v>137</v>
      </c>
      <c r="B56" s="47">
        <f>+Historicals!B211</f>
        <v>0</v>
      </c>
      <c r="C56" s="47">
        <f>+Historicals!C211</f>
        <v>0</v>
      </c>
      <c r="D56" s="47">
        <f>+Historicals!D211</f>
        <v>0</v>
      </c>
      <c r="E56" s="47">
        <f>Historicals!E184</f>
        <v>0.06</v>
      </c>
      <c r="F56" s="47">
        <f>Historicals!F184</f>
        <v>0.12</v>
      </c>
      <c r="G56" s="47">
        <f>Historicals!G184</f>
        <v>-0.03</v>
      </c>
      <c r="H56" s="47">
        <f>Historicals!H184</f>
        <v>0.13</v>
      </c>
      <c r="I56" s="47">
        <f>Historicals!I184</f>
        <v>0.09</v>
      </c>
      <c r="J56" s="49">
        <v>0</v>
      </c>
      <c r="K56" s="49">
        <f t="shared" ref="K56:K57" si="186">+J56</f>
        <v>0</v>
      </c>
      <c r="L56" s="49">
        <f t="shared" ref="L56:L57" si="187">+K56</f>
        <v>0</v>
      </c>
      <c r="M56" s="49">
        <f t="shared" ref="M56:M57" si="188">+L56</f>
        <v>0</v>
      </c>
      <c r="N56" s="49">
        <f t="shared" ref="N56:N57" si="189">+M56</f>
        <v>0</v>
      </c>
    </row>
    <row r="57" spans="1:14" x14ac:dyDescent="0.35">
      <c r="A57" s="44" t="s">
        <v>138</v>
      </c>
      <c r="B57" s="47" t="str">
        <f t="shared" ref="B57:H57" si="190">+IFERROR(B55-B56,"nm")</f>
        <v>nm</v>
      </c>
      <c r="C57" s="47" t="str">
        <f t="shared" si="190"/>
        <v>nm</v>
      </c>
      <c r="D57" s="47" t="str">
        <f t="shared" si="190"/>
        <v>nm</v>
      </c>
      <c r="E57" s="47" t="str">
        <f t="shared" si="190"/>
        <v>nm</v>
      </c>
      <c r="F57" s="47">
        <f t="shared" si="190"/>
        <v>-4.8851063829787322E-2</v>
      </c>
      <c r="G57" s="47">
        <f t="shared" si="190"/>
        <v>-3.3721595423486433E-2</v>
      </c>
      <c r="H57" s="47">
        <f t="shared" si="190"/>
        <v>5.2959945689070032E-2</v>
      </c>
      <c r="I57" s="47">
        <f>+IFERROR(I55-I56,"nm")</f>
        <v>-3.0028694404591022E-2</v>
      </c>
      <c r="J57" s="49">
        <v>0</v>
      </c>
      <c r="K57" s="49">
        <f t="shared" si="186"/>
        <v>0</v>
      </c>
      <c r="L57" s="49">
        <f t="shared" si="187"/>
        <v>0</v>
      </c>
      <c r="M57" s="49">
        <f t="shared" si="188"/>
        <v>0</v>
      </c>
      <c r="N57" s="49">
        <f t="shared" si="189"/>
        <v>0</v>
      </c>
    </row>
    <row r="58" spans="1:14" x14ac:dyDescent="0.35">
      <c r="A58" s="45" t="s">
        <v>114</v>
      </c>
      <c r="B58" s="3">
        <f>+Historicals!B140</f>
        <v>0</v>
      </c>
      <c r="C58" s="3">
        <f>+Historicals!C140</f>
        <v>0</v>
      </c>
      <c r="D58" s="3">
        <f>+Historicals!D140</f>
        <v>0</v>
      </c>
      <c r="E58" s="3">
        <f>Historicals!E113</f>
        <v>2940</v>
      </c>
      <c r="F58" s="3">
        <f>Historicals!F113</f>
        <v>3087</v>
      </c>
      <c r="G58" s="3">
        <f>Historicals!G113</f>
        <v>3053</v>
      </c>
      <c r="H58" s="3">
        <f>Historicals!H113</f>
        <v>3996</v>
      </c>
      <c r="I58" s="3">
        <f>Historicals!I113</f>
        <v>4527</v>
      </c>
      <c r="J58" s="3">
        <f>+I58*(1+J59)</f>
        <v>4527</v>
      </c>
      <c r="K58" s="3">
        <f t="shared" ref="K58" si="191">+J58*(1+K59)</f>
        <v>4527</v>
      </c>
      <c r="L58" s="3">
        <f t="shared" ref="L58" si="192">+K58*(1+L59)</f>
        <v>4527</v>
      </c>
      <c r="M58" s="3">
        <f t="shared" ref="M58" si="193">+L58*(1+M59)</f>
        <v>4527</v>
      </c>
      <c r="N58" s="3">
        <f t="shared" ref="N58" si="194">+M58*(1+N59)</f>
        <v>4527</v>
      </c>
    </row>
    <row r="59" spans="1:14" x14ac:dyDescent="0.35">
      <c r="A59" s="44" t="s">
        <v>129</v>
      </c>
      <c r="B59" s="47" t="str">
        <f t="shared" ref="B59" si="195">+IFERROR(B58/A58-1,"nm")</f>
        <v>nm</v>
      </c>
      <c r="C59" s="47" t="str">
        <f t="shared" ref="C59" si="196">+IFERROR(C58/B58-1,"nm")</f>
        <v>nm</v>
      </c>
      <c r="D59" s="47" t="str">
        <f t="shared" ref="D59" si="197">+IFERROR(D58/C58-1,"nm")</f>
        <v>nm</v>
      </c>
      <c r="E59" s="47" t="str">
        <f t="shared" ref="E59" si="198">+IFERROR(E58/D58-1,"nm")</f>
        <v>nm</v>
      </c>
      <c r="F59" s="47">
        <f>+IFERROR(F58/E58-1,"nm")</f>
        <v>5.0000000000000044E-2</v>
      </c>
      <c r="G59" s="47">
        <f t="shared" ref="G59" si="199">+IFERROR(G58/F58-1,"nm")</f>
        <v>-1.1013929381276322E-2</v>
      </c>
      <c r="H59" s="47">
        <f t="shared" ref="H59" si="200">+IFERROR(H58/G58-1,"nm")</f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201">+K60+K61</f>
        <v>0</v>
      </c>
      <c r="L59" s="47">
        <f t="shared" si="201"/>
        <v>0</v>
      </c>
      <c r="M59" s="47">
        <f t="shared" si="201"/>
        <v>0</v>
      </c>
      <c r="N59" s="47">
        <f t="shared" si="201"/>
        <v>0</v>
      </c>
    </row>
    <row r="60" spans="1:14" x14ac:dyDescent="0.35">
      <c r="A60" s="44" t="s">
        <v>137</v>
      </c>
      <c r="B60" s="47">
        <f>+Historicals!B215</f>
        <v>0</v>
      </c>
      <c r="C60" s="47">
        <f>+Historicals!C215</f>
        <v>0</v>
      </c>
      <c r="D60" s="47">
        <f>+Historicals!D215</f>
        <v>0</v>
      </c>
      <c r="E60" s="47">
        <f>Historicals!E185</f>
        <v>0.16</v>
      </c>
      <c r="F60" s="47">
        <f>Historicals!F185</f>
        <v>0.09</v>
      </c>
      <c r="G60" s="47">
        <f>Historicals!G185</f>
        <v>0.02</v>
      </c>
      <c r="H60" s="47">
        <f>Historicals!H185</f>
        <v>0.25</v>
      </c>
      <c r="I60" s="47">
        <f>Historicals!I185</f>
        <v>0.16</v>
      </c>
      <c r="J60" s="49">
        <v>0</v>
      </c>
      <c r="K60" s="49">
        <f t="shared" ref="K60:K61" si="202">+J60</f>
        <v>0</v>
      </c>
      <c r="L60" s="49">
        <f t="shared" ref="L60:L61" si="203">+K60</f>
        <v>0</v>
      </c>
      <c r="M60" s="49">
        <f t="shared" ref="M60:M61" si="204">+L60</f>
        <v>0</v>
      </c>
      <c r="N60" s="49">
        <f t="shared" ref="N60:N61" si="205">+M60</f>
        <v>0</v>
      </c>
    </row>
    <row r="61" spans="1:14" x14ac:dyDescent="0.35">
      <c r="A61" s="44" t="s">
        <v>138</v>
      </c>
      <c r="B61" s="47" t="str">
        <f t="shared" ref="B61:G61" si="206">+IFERROR(B59-B60,"nm")</f>
        <v>nm</v>
      </c>
      <c r="C61" s="47" t="str">
        <f t="shared" si="206"/>
        <v>nm</v>
      </c>
      <c r="D61" s="47" t="str">
        <f t="shared" si="206"/>
        <v>nm</v>
      </c>
      <c r="E61" s="47" t="str">
        <f t="shared" si="206"/>
        <v>nm</v>
      </c>
      <c r="F61" s="47">
        <f t="shared" si="206"/>
        <v>-3.9999999999999952E-2</v>
      </c>
      <c r="G61" s="47">
        <f t="shared" si="206"/>
        <v>-3.1013929381276322E-2</v>
      </c>
      <c r="H61" s="47">
        <f>+IFERROR(H59-H60,"nm")</f>
        <v>5.8876514903373645E-2</v>
      </c>
      <c r="I61" s="47">
        <f>+IFERROR(I59-I60,"nm")</f>
        <v>-2.7117117117117034E-2</v>
      </c>
      <c r="J61" s="49">
        <v>0</v>
      </c>
      <c r="K61" s="49">
        <f t="shared" si="202"/>
        <v>0</v>
      </c>
      <c r="L61" s="49">
        <f t="shared" si="203"/>
        <v>0</v>
      </c>
      <c r="M61" s="49">
        <f t="shared" si="204"/>
        <v>0</v>
      </c>
      <c r="N61" s="49">
        <f t="shared" si="205"/>
        <v>0</v>
      </c>
    </row>
    <row r="62" spans="1:14" x14ac:dyDescent="0.35">
      <c r="A62" s="45" t="s">
        <v>115</v>
      </c>
      <c r="B62" s="3">
        <f>+Historicals!B141</f>
        <v>0</v>
      </c>
      <c r="C62" s="3">
        <f>+Historicals!C141</f>
        <v>0</v>
      </c>
      <c r="D62" s="3">
        <f>+Historicals!D141</f>
        <v>0</v>
      </c>
      <c r="E62" s="3">
        <f>Historicals!E114</f>
        <v>427</v>
      </c>
      <c r="F62" s="3">
        <f>Historicals!F114</f>
        <v>432</v>
      </c>
      <c r="G62" s="3">
        <f>Historicals!G114</f>
        <v>402</v>
      </c>
      <c r="H62" s="3">
        <f>Historicals!H114</f>
        <v>490</v>
      </c>
      <c r="I62" s="3">
        <f>Historicals!I114</f>
        <v>564</v>
      </c>
      <c r="J62" s="3">
        <f>+I62*(1+J63)</f>
        <v>564</v>
      </c>
      <c r="K62" s="3">
        <f t="shared" ref="K62" si="207">+J62*(1+K63)</f>
        <v>564</v>
      </c>
      <c r="L62" s="3">
        <f t="shared" ref="L62" si="208">+K62*(1+L63)</f>
        <v>564</v>
      </c>
      <c r="M62" s="3">
        <f t="shared" ref="M62" si="209">+L62*(1+M63)</f>
        <v>564</v>
      </c>
      <c r="N62" s="3">
        <f t="shared" ref="N62" si="210">+M62*(1+N63)</f>
        <v>564</v>
      </c>
    </row>
    <row r="63" spans="1:14" x14ac:dyDescent="0.35">
      <c r="A63" s="44" t="s">
        <v>129</v>
      </c>
      <c r="B63" s="47" t="str">
        <f t="shared" ref="B63" si="211">+IFERROR(B62/A62-1,"nm")</f>
        <v>nm</v>
      </c>
      <c r="C63" s="47" t="str">
        <f t="shared" ref="C63" si="212">+IFERROR(C62/B62-1,"nm")</f>
        <v>nm</v>
      </c>
      <c r="D63" s="47" t="str">
        <f t="shared" ref="D63" si="213">+IFERROR(D62/C62-1,"nm")</f>
        <v>nm</v>
      </c>
      <c r="E63" s="47" t="str">
        <f t="shared" ref="E63" si="214">+IFERROR(E62/D62-1,"nm")</f>
        <v>nm</v>
      </c>
      <c r="F63" s="47">
        <f t="shared" ref="F63" si="215">+IFERROR(F62/E62-1,"nm")</f>
        <v>1.1709601873536313E-2</v>
      </c>
      <c r="G63" s="47">
        <f t="shared" ref="G63" si="216">+IFERROR(G62/F62-1,"nm")</f>
        <v>-6.944444444444442E-2</v>
      </c>
      <c r="H63" s="47">
        <f t="shared" ref="H63" si="217">+IFERROR(H62/G62-1,"nm")</f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218">+K64+K65</f>
        <v>0</v>
      </c>
      <c r="L63" s="47">
        <f t="shared" si="218"/>
        <v>0</v>
      </c>
      <c r="M63" s="47">
        <f t="shared" si="218"/>
        <v>0</v>
      </c>
      <c r="N63" s="47">
        <f t="shared" si="218"/>
        <v>0</v>
      </c>
    </row>
    <row r="64" spans="1:14" x14ac:dyDescent="0.35">
      <c r="A64" s="44" t="s">
        <v>137</v>
      </c>
      <c r="B64" s="47">
        <f>+Historicals!B213</f>
        <v>0</v>
      </c>
      <c r="C64" s="47">
        <f>+Historicals!C213</f>
        <v>0</v>
      </c>
      <c r="D64" s="47">
        <f>+Historicals!D213</f>
        <v>0</v>
      </c>
      <c r="E64" s="47">
        <f>Historicals!E186</f>
        <v>0.06</v>
      </c>
      <c r="F64" s="47">
        <f>Historicals!F186</f>
        <v>0.05</v>
      </c>
      <c r="G64" s="47">
        <f>Historicals!G186</f>
        <v>-0.03</v>
      </c>
      <c r="H64" s="47">
        <f>Historicals!H186</f>
        <v>0.19</v>
      </c>
      <c r="I64" s="47">
        <f>Historicals!I186</f>
        <v>0.17</v>
      </c>
      <c r="J64" s="49">
        <v>0</v>
      </c>
      <c r="K64" s="49">
        <f t="shared" ref="K64:K65" si="219">+J64</f>
        <v>0</v>
      </c>
      <c r="L64" s="49">
        <f t="shared" ref="L64:L65" si="220">+K64</f>
        <v>0</v>
      </c>
      <c r="M64" s="49">
        <f t="shared" ref="M64:M65" si="221">+L64</f>
        <v>0</v>
      </c>
      <c r="N64" s="49">
        <f t="shared" ref="N64:N65" si="222">+M64</f>
        <v>0</v>
      </c>
    </row>
    <row r="65" spans="1:14" x14ac:dyDescent="0.35">
      <c r="A65" s="44" t="s">
        <v>138</v>
      </c>
      <c r="B65" s="47" t="str">
        <f t="shared" ref="B65:G65" si="223">+IFERROR(B63-B64,"nm")</f>
        <v>nm</v>
      </c>
      <c r="C65" s="47" t="str">
        <f t="shared" si="223"/>
        <v>nm</v>
      </c>
      <c r="D65" s="47" t="str">
        <f t="shared" si="223"/>
        <v>nm</v>
      </c>
      <c r="E65" s="47" t="str">
        <f t="shared" si="223"/>
        <v>nm</v>
      </c>
      <c r="F65" s="47">
        <f t="shared" si="223"/>
        <v>-3.829039812646369E-2</v>
      </c>
      <c r="G65" s="47">
        <f t="shared" si="223"/>
        <v>-3.9444444444444421E-2</v>
      </c>
      <c r="H65" s="47">
        <f>+IFERROR(H63-H64,"nm")</f>
        <v>2.890547263681581E-2</v>
      </c>
      <c r="I65" s="47">
        <f>+IFERROR(I63-I64,"nm")</f>
        <v>-1.8979591836734672E-2</v>
      </c>
      <c r="J65" s="49">
        <v>0</v>
      </c>
      <c r="K65" s="49">
        <f t="shared" si="219"/>
        <v>0</v>
      </c>
      <c r="L65" s="49">
        <f t="shared" si="220"/>
        <v>0</v>
      </c>
      <c r="M65" s="49">
        <f t="shared" si="221"/>
        <v>0</v>
      </c>
      <c r="N65" s="49">
        <f t="shared" si="222"/>
        <v>0</v>
      </c>
    </row>
    <row r="66" spans="1:14" x14ac:dyDescent="0.35">
      <c r="A66" s="9" t="s">
        <v>130</v>
      </c>
      <c r="B66" s="48">
        <f t="shared" ref="B66:H66" si="224">+B73+B69</f>
        <v>0</v>
      </c>
      <c r="C66" s="48">
        <f t="shared" si="224"/>
        <v>0</v>
      </c>
      <c r="D66" s="48">
        <f t="shared" si="224"/>
        <v>0</v>
      </c>
      <c r="E66" s="48">
        <f>+E73+E69</f>
        <v>1703</v>
      </c>
      <c r="F66" s="48">
        <f t="shared" si="224"/>
        <v>2106</v>
      </c>
      <c r="G66" s="48">
        <f t="shared" si="224"/>
        <v>1673</v>
      </c>
      <c r="H66" s="48">
        <f t="shared" si="224"/>
        <v>2571</v>
      </c>
      <c r="I66" s="48">
        <f>+I73+I69</f>
        <v>3427</v>
      </c>
      <c r="J66" s="48">
        <f>+J52*J68</f>
        <v>3427</v>
      </c>
      <c r="K66" s="48">
        <f t="shared" ref="K66:N66" si="225">+K52*K68</f>
        <v>3427</v>
      </c>
      <c r="L66" s="48">
        <f t="shared" si="225"/>
        <v>3427</v>
      </c>
      <c r="M66" s="48">
        <f t="shared" si="225"/>
        <v>3427</v>
      </c>
      <c r="N66" s="48">
        <f t="shared" si="225"/>
        <v>3427</v>
      </c>
    </row>
    <row r="67" spans="1:14" x14ac:dyDescent="0.35">
      <c r="A67" s="46" t="s">
        <v>129</v>
      </c>
      <c r="B67" s="47" t="str">
        <f t="shared" ref="B67" si="226">+IFERROR(B66/A66-1,"nm")</f>
        <v>nm</v>
      </c>
      <c r="C67" s="47" t="str">
        <f t="shared" ref="C67" si="227">+IFERROR(C66/B66-1,"nm")</f>
        <v>nm</v>
      </c>
      <c r="D67" s="47" t="str">
        <f t="shared" ref="D67" si="228">+IFERROR(D66/C66-1,"nm")</f>
        <v>nm</v>
      </c>
      <c r="E67" s="47" t="str">
        <f t="shared" ref="E67" si="229">+IFERROR(E66/D66-1,"nm")</f>
        <v>nm</v>
      </c>
      <c r="F67" s="47">
        <f>+IFERROR(F66/E66-1,"nm")</f>
        <v>0.23664122137404586</v>
      </c>
      <c r="G67" s="47">
        <f t="shared" ref="G67" si="230">+IFERROR(G66/F66-1,"nm")</f>
        <v>-0.20560303893637222</v>
      </c>
      <c r="H67" s="47">
        <f t="shared" ref="H67" si="231">+IFERROR(H66/G66-1,"nm")</f>
        <v>0.53676031081888831</v>
      </c>
      <c r="I67" s="47">
        <f>+IFERROR(I66/H66-1,"nm")</f>
        <v>0.33294437961882539</v>
      </c>
      <c r="J67" s="47">
        <f t="shared" ref="J67" si="232">+IFERROR(J66/I66-1,"nm")</f>
        <v>0</v>
      </c>
      <c r="K67" s="47">
        <f t="shared" ref="K67" si="233">+IFERROR(K66/J66-1,"nm")</f>
        <v>0</v>
      </c>
      <c r="L67" s="47">
        <f t="shared" ref="L67" si="234">+IFERROR(L66/K66-1,"nm")</f>
        <v>0</v>
      </c>
      <c r="M67" s="47">
        <f t="shared" ref="M67" si="235">+IFERROR(M66/L66-1,"nm")</f>
        <v>0</v>
      </c>
      <c r="N67" s="47">
        <f t="shared" ref="N67" si="236">+IFERROR(N66/M66-1,"nm")</f>
        <v>0</v>
      </c>
    </row>
    <row r="68" spans="1:14" x14ac:dyDescent="0.35">
      <c r="A68" s="46" t="s">
        <v>131</v>
      </c>
      <c r="B68" s="47" t="str">
        <f t="shared" ref="B68:D68" si="237">+IFERROR(B66/B$21,"nm")</f>
        <v>nm</v>
      </c>
      <c r="C68" s="47" t="str">
        <f t="shared" si="237"/>
        <v>nm</v>
      </c>
      <c r="D68" s="47" t="str">
        <f t="shared" si="237"/>
        <v>nm</v>
      </c>
      <c r="E68" s="47">
        <f>+IFERROR(E66/E$52,"nm")</f>
        <v>0.18426747457260334</v>
      </c>
      <c r="F68" s="47">
        <f>+IFERROR(F66/F$52,"nm")</f>
        <v>0.21463514064410924</v>
      </c>
      <c r="G68" s="47">
        <f t="shared" ref="G68:I68" si="238">+IFERROR(G66/G$52,"nm")</f>
        <v>0.17898791055953783</v>
      </c>
      <c r="H68" s="47">
        <f t="shared" si="238"/>
        <v>0.22442388268156424</v>
      </c>
      <c r="I68" s="47">
        <f t="shared" si="238"/>
        <v>0.27462136389133746</v>
      </c>
      <c r="J68" s="49">
        <f>+I68</f>
        <v>0.27462136389133746</v>
      </c>
      <c r="K68" s="49">
        <f t="shared" ref="K68" si="239">+J68</f>
        <v>0.27462136389133746</v>
      </c>
      <c r="L68" s="49">
        <f t="shared" ref="L68" si="240">+K68</f>
        <v>0.27462136389133746</v>
      </c>
      <c r="M68" s="49">
        <f t="shared" ref="M68" si="241">+L68</f>
        <v>0.27462136389133746</v>
      </c>
      <c r="N68" s="49">
        <f t="shared" ref="N68" si="242">+M68</f>
        <v>0.27462136389133746</v>
      </c>
    </row>
    <row r="69" spans="1:14" x14ac:dyDescent="0.35">
      <c r="A69" s="9" t="s">
        <v>132</v>
      </c>
      <c r="B69" s="9">
        <f>+Historicals!B198</f>
        <v>0</v>
      </c>
      <c r="C69" s="9">
        <f>+Historicals!C198</f>
        <v>0</v>
      </c>
      <c r="D69" s="9">
        <f>+Historicals!D198</f>
        <v>0</v>
      </c>
      <c r="E69" s="9">
        <f>Historicals!E168</f>
        <v>116</v>
      </c>
      <c r="F69" s="9">
        <f>Historicals!F168</f>
        <v>111</v>
      </c>
      <c r="G69" s="9">
        <f>Historicals!G168</f>
        <v>132</v>
      </c>
      <c r="H69" s="9">
        <f>Historicals!H168</f>
        <v>136</v>
      </c>
      <c r="I69" s="9">
        <f>Historicals!I168</f>
        <v>134</v>
      </c>
      <c r="J69" s="48">
        <f>+J72*J79</f>
        <v>134</v>
      </c>
      <c r="K69" s="48">
        <f t="shared" ref="K69:N69" si="243">+K72*K79</f>
        <v>134</v>
      </c>
      <c r="L69" s="48">
        <f t="shared" si="243"/>
        <v>134</v>
      </c>
      <c r="M69" s="48">
        <f t="shared" si="243"/>
        <v>134</v>
      </c>
      <c r="N69" s="48">
        <f t="shared" si="243"/>
        <v>134</v>
      </c>
    </row>
    <row r="70" spans="1:14" x14ac:dyDescent="0.35">
      <c r="A70" s="46" t="s">
        <v>129</v>
      </c>
      <c r="B70" s="47" t="str">
        <f t="shared" ref="B70" si="244">+IFERROR(B69/A69-1,"nm")</f>
        <v>nm</v>
      </c>
      <c r="C70" s="47" t="str">
        <f t="shared" ref="C70" si="245">+IFERROR(C69/B69-1,"nm")</f>
        <v>nm</v>
      </c>
      <c r="D70" s="47" t="str">
        <f t="shared" ref="D70" si="246">+IFERROR(D69/C69-1,"nm")</f>
        <v>nm</v>
      </c>
      <c r="E70" s="47" t="str">
        <f t="shared" ref="E70" si="247">+IFERROR(E69/D69-1,"nm")</f>
        <v>nm</v>
      </c>
      <c r="F70" s="47">
        <f t="shared" ref="F70" si="248">+IFERROR(F69/E69-1,"nm")</f>
        <v>-4.31034482758621E-2</v>
      </c>
      <c r="G70" s="47">
        <f t="shared" ref="G70" si="249">+IFERROR(G69/F69-1,"nm")</f>
        <v>0.18918918918918926</v>
      </c>
      <c r="H70" s="47">
        <f t="shared" ref="H70" si="250">+IFERROR(H69/G69-1,"nm")</f>
        <v>3.0303030303030276E-2</v>
      </c>
      <c r="I70" s="47">
        <f>+IFERROR(I69/H69-1,"nm")</f>
        <v>-1.4705882352941124E-2</v>
      </c>
      <c r="J70" s="47">
        <f t="shared" ref="J70" si="251">+IFERROR(J69/I69-1,"nm")</f>
        <v>0</v>
      </c>
      <c r="K70" s="47">
        <f t="shared" ref="K70" si="252">+IFERROR(K69/J69-1,"nm")</f>
        <v>0</v>
      </c>
      <c r="L70" s="47">
        <f t="shared" ref="L70" si="253">+IFERROR(L69/K69-1,"nm")</f>
        <v>0</v>
      </c>
      <c r="M70" s="47">
        <f t="shared" ref="M70" si="254">+IFERROR(M69/L69-1,"nm")</f>
        <v>0</v>
      </c>
      <c r="N70" s="47">
        <f t="shared" ref="N70" si="255">+IFERROR(N69/M69-1,"nm")</f>
        <v>0</v>
      </c>
    </row>
    <row r="71" spans="1:14" x14ac:dyDescent="0.35">
      <c r="A71" s="46" t="s">
        <v>133</v>
      </c>
      <c r="B71" s="47" t="str">
        <f t="shared" ref="B71:D71" si="256">+IFERROR(B69/B$21,"nm")</f>
        <v>nm</v>
      </c>
      <c r="C71" s="47" t="str">
        <f t="shared" si="256"/>
        <v>nm</v>
      </c>
      <c r="D71" s="47" t="str">
        <f t="shared" si="256"/>
        <v>nm</v>
      </c>
      <c r="E71" s="47">
        <f>+IFERROR(E69/E$52,"nm")</f>
        <v>1.2551395801774508E-2</v>
      </c>
      <c r="F71" s="47">
        <f t="shared" ref="F71:I71" si="257">+IFERROR(F69/F$52,"nm")</f>
        <v>1.1312678353037097E-2</v>
      </c>
      <c r="G71" s="47">
        <f t="shared" si="257"/>
        <v>1.4122178239007167E-2</v>
      </c>
      <c r="H71" s="47">
        <f t="shared" si="257"/>
        <v>1.1871508379888268E-2</v>
      </c>
      <c r="I71" s="47">
        <f t="shared" si="257"/>
        <v>1.0738039907043834E-2</v>
      </c>
      <c r="J71" s="47">
        <f>+IFERROR(J69/J$52,"nm")</f>
        <v>1.0738039907043834E-2</v>
      </c>
      <c r="K71" s="47">
        <f t="shared" ref="K71:N71" si="258">+IFERROR(K69/K$52,"nm")</f>
        <v>1.0738039907043834E-2</v>
      </c>
      <c r="L71" s="47">
        <f t="shared" si="258"/>
        <v>1.0738039907043834E-2</v>
      </c>
      <c r="M71" s="47">
        <f t="shared" si="258"/>
        <v>1.0738039907043834E-2</v>
      </c>
      <c r="N71" s="47">
        <f t="shared" si="258"/>
        <v>1.0738039907043834E-2</v>
      </c>
    </row>
    <row r="72" spans="1:14" x14ac:dyDescent="0.35">
      <c r="A72" s="46" t="s">
        <v>142</v>
      </c>
      <c r="B72" s="47" t="str">
        <f t="shared" ref="B72:H72" si="259">+IFERROR(B69/B79,"nm")</f>
        <v>nm</v>
      </c>
      <c r="C72" s="47" t="str">
        <f t="shared" si="259"/>
        <v>nm</v>
      </c>
      <c r="D72" s="47" t="str">
        <f t="shared" si="259"/>
        <v>nm</v>
      </c>
      <c r="E72" s="47">
        <f>+IFERROR(E69/E79,"nm")</f>
        <v>0.13663133097762073</v>
      </c>
      <c r="F72" s="47">
        <f t="shared" si="259"/>
        <v>0.11948331539289558</v>
      </c>
      <c r="G72" s="47">
        <f>+IFERROR(G69/G79,"nm")</f>
        <v>0.14915254237288136</v>
      </c>
      <c r="H72" s="47">
        <f t="shared" si="25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" si="260">+J72</f>
        <v>0.14565217391304347</v>
      </c>
      <c r="L72" s="49">
        <f t="shared" ref="L72" si="261">+K72</f>
        <v>0.14565217391304347</v>
      </c>
      <c r="M72" s="49">
        <f t="shared" ref="M72" si="262">+L72</f>
        <v>0.14565217391304347</v>
      </c>
      <c r="N72" s="49">
        <f t="shared" ref="N72" si="263">+M72</f>
        <v>0.14565217391304347</v>
      </c>
    </row>
    <row r="73" spans="1:14" x14ac:dyDescent="0.35">
      <c r="A73" s="9" t="s">
        <v>134</v>
      </c>
      <c r="B73" s="9">
        <f>+Historicals!B165</f>
        <v>0</v>
      </c>
      <c r="C73" s="9">
        <f>+Historicals!C165</f>
        <v>0</v>
      </c>
      <c r="D73" s="9">
        <f>+Historicals!D165</f>
        <v>0</v>
      </c>
      <c r="E73" s="9">
        <f>Historicals!E135</f>
        <v>1587</v>
      </c>
      <c r="F73" s="9">
        <f>Historicals!F135</f>
        <v>1995</v>
      </c>
      <c r="G73" s="9">
        <f>Historicals!G135</f>
        <v>1541</v>
      </c>
      <c r="H73" s="9">
        <f>Historicals!H135</f>
        <v>2435</v>
      </c>
      <c r="I73" s="9">
        <f>Historicals!I135</f>
        <v>3293</v>
      </c>
      <c r="J73" s="9">
        <f>+J66-J69</f>
        <v>3293</v>
      </c>
      <c r="K73" s="9">
        <f t="shared" ref="K73:N73" si="264">+K66-K69</f>
        <v>3293</v>
      </c>
      <c r="L73" s="9">
        <f t="shared" si="264"/>
        <v>3293</v>
      </c>
      <c r="M73" s="9">
        <f t="shared" si="264"/>
        <v>3293</v>
      </c>
      <c r="N73" s="9">
        <f t="shared" si="264"/>
        <v>3293</v>
      </c>
    </row>
    <row r="74" spans="1:14" x14ac:dyDescent="0.35">
      <c r="A74" s="46" t="s">
        <v>129</v>
      </c>
      <c r="B74" s="47" t="str">
        <f t="shared" ref="B74" si="265">+IFERROR(B73/A73-1,"nm")</f>
        <v>nm</v>
      </c>
      <c r="C74" s="47" t="str">
        <f t="shared" ref="C74" si="266">+IFERROR(C73/B73-1,"nm")</f>
        <v>nm</v>
      </c>
      <c r="D74" s="47" t="str">
        <f t="shared" ref="D74" si="267">+IFERROR(D73/C73-1,"nm")</f>
        <v>nm</v>
      </c>
      <c r="E74" s="47" t="str">
        <f t="shared" ref="E74" si="268">+IFERROR(E73/D73-1,"nm")</f>
        <v>nm</v>
      </c>
      <c r="F74" s="47">
        <f>+IFERROR(F73/E73-1,"nm")</f>
        <v>0.25708884688090738</v>
      </c>
      <c r="G74" s="47">
        <f t="shared" ref="G74" si="269">+IFERROR(G73/F73-1,"nm")</f>
        <v>-0.22756892230576442</v>
      </c>
      <c r="H74" s="47">
        <f t="shared" ref="H74" si="270">+IFERROR(H73/G73-1,"nm")</f>
        <v>0.58014276443867629</v>
      </c>
      <c r="I74" s="47">
        <f>+IFERROR(I73/H73-1,"nm")</f>
        <v>0.3523613963039014</v>
      </c>
      <c r="J74" s="47">
        <f>+IFERROR(J73/I73-1,"nm")</f>
        <v>0</v>
      </c>
      <c r="K74" s="47">
        <f>+IFERROR(K73/J73-1,"nm")</f>
        <v>0</v>
      </c>
      <c r="L74" s="47">
        <f t="shared" ref="L74" si="271">+IFERROR(L73/K73-1,"nm")</f>
        <v>0</v>
      </c>
      <c r="M74" s="47">
        <f t="shared" ref="M74" si="272">+IFERROR(M73/L73-1,"nm")</f>
        <v>0</v>
      </c>
      <c r="N74" s="47">
        <f>+IFERROR(N73/M73-1,"nm")</f>
        <v>0</v>
      </c>
    </row>
    <row r="75" spans="1:14" x14ac:dyDescent="0.35">
      <c r="A75" s="46" t="s">
        <v>131</v>
      </c>
      <c r="B75" s="47" t="str">
        <f t="shared" ref="B75:D75" si="273">+IFERROR(B73/B$21,"nm")</f>
        <v>nm</v>
      </c>
      <c r="C75" s="47" t="str">
        <f t="shared" si="273"/>
        <v>nm</v>
      </c>
      <c r="D75" s="47" t="str">
        <f t="shared" si="273"/>
        <v>nm</v>
      </c>
      <c r="E75" s="47">
        <f>+IFERROR(E73/E$52,"nm")</f>
        <v>0.17171607877082881</v>
      </c>
      <c r="F75" s="47">
        <f t="shared" ref="F75:I75" si="274">+IFERROR(F73/F$52,"nm")</f>
        <v>0.20332246229107215</v>
      </c>
      <c r="G75" s="47">
        <f t="shared" si="274"/>
        <v>0.16486573232053064</v>
      </c>
      <c r="H75" s="47">
        <f t="shared" si="274"/>
        <v>0.21255237430167598</v>
      </c>
      <c r="I75" s="47">
        <f t="shared" si="274"/>
        <v>0.26388332398429359</v>
      </c>
      <c r="J75" s="47">
        <f>+IFERROR(J73/J$52,"nm")</f>
        <v>0.26388332398429359</v>
      </c>
      <c r="K75" s="47">
        <f t="shared" ref="K75:M75" si="275">+IFERROR(K73/K$52,"nm")</f>
        <v>0.26388332398429359</v>
      </c>
      <c r="L75" s="47">
        <f t="shared" si="275"/>
        <v>0.26388332398429359</v>
      </c>
      <c r="M75" s="47">
        <f t="shared" si="275"/>
        <v>0.26388332398429359</v>
      </c>
      <c r="N75" s="47">
        <f>+IFERROR(N73/N$52,"nm")</f>
        <v>0.26388332398429359</v>
      </c>
    </row>
    <row r="76" spans="1:14" x14ac:dyDescent="0.35">
      <c r="A76" s="9" t="s">
        <v>135</v>
      </c>
      <c r="B76" s="9">
        <f>+Historicals!B187</f>
        <v>0</v>
      </c>
      <c r="C76" s="9">
        <f>+Historicals!C187</f>
        <v>0</v>
      </c>
      <c r="D76" s="9">
        <f>+Historicals!D187</f>
        <v>0</v>
      </c>
      <c r="E76" s="9">
        <f>Historicals!E157</f>
        <v>240</v>
      </c>
      <c r="F76" s="9">
        <f>Historicals!F157</f>
        <v>233</v>
      </c>
      <c r="G76" s="9">
        <f>Historicals!G157</f>
        <v>139</v>
      </c>
      <c r="H76" s="9">
        <f>Historicals!H157</f>
        <v>153</v>
      </c>
      <c r="I76" s="9">
        <f>Historicals!I157</f>
        <v>197</v>
      </c>
      <c r="J76" s="48">
        <f>+J52*J78</f>
        <v>196.99999999999997</v>
      </c>
      <c r="K76" s="48">
        <f t="shared" ref="K76:N76" si="276">+K52*K78</f>
        <v>196.99999999999997</v>
      </c>
      <c r="L76" s="48">
        <f t="shared" si="276"/>
        <v>196.99999999999997</v>
      </c>
      <c r="M76" s="48">
        <f t="shared" si="276"/>
        <v>196.99999999999997</v>
      </c>
      <c r="N76" s="48">
        <f t="shared" si="276"/>
        <v>196.99999999999997</v>
      </c>
    </row>
    <row r="77" spans="1:14" x14ac:dyDescent="0.35">
      <c r="A77" s="46" t="s">
        <v>129</v>
      </c>
      <c r="B77" s="47" t="str">
        <f t="shared" ref="B77" si="277">+IFERROR(B76/A76-1,"nm")</f>
        <v>nm</v>
      </c>
      <c r="C77" s="47" t="str">
        <f t="shared" ref="C77" si="278">+IFERROR(C76/B76-1,"nm")</f>
        <v>nm</v>
      </c>
      <c r="D77" s="47" t="str">
        <f t="shared" ref="D77" si="279">+IFERROR(D76/C76-1,"nm")</f>
        <v>nm</v>
      </c>
      <c r="E77" s="47" t="str">
        <f t="shared" ref="E77" si="280">+IFERROR(E76/D76-1,"nm")</f>
        <v>nm</v>
      </c>
      <c r="F77" s="47">
        <f t="shared" ref="F77" si="281">+IFERROR(F76/E76-1,"nm")</f>
        <v>-2.9166666666666674E-2</v>
      </c>
      <c r="G77" s="47">
        <f t="shared" ref="G77" si="282">+IFERROR(G76/F76-1,"nm")</f>
        <v>-0.40343347639484983</v>
      </c>
      <c r="H77" s="47">
        <f t="shared" ref="H77" si="283">+IFERROR(H76/G76-1,"nm")</f>
        <v>0.10071942446043169</v>
      </c>
      <c r="I77" s="47">
        <f>+IFERROR(I76/H76-1,"nm")</f>
        <v>0.28758169934640532</v>
      </c>
      <c r="J77" s="47">
        <f t="shared" ref="J77" si="284">+IFERROR(J76/I76-1,"nm")</f>
        <v>-1.1102230246251565E-16</v>
      </c>
      <c r="K77" s="47">
        <f t="shared" ref="K77" si="285">+IFERROR(K76/J76-1,"nm")</f>
        <v>0</v>
      </c>
      <c r="L77" s="47">
        <f t="shared" ref="L77" si="286">+IFERROR(L76/K76-1,"nm")</f>
        <v>0</v>
      </c>
      <c r="M77" s="47">
        <f t="shared" ref="M77" si="287">+IFERROR(M76/L76-1,"nm")</f>
        <v>0</v>
      </c>
      <c r="N77" s="47">
        <f t="shared" ref="N77" si="288">+IFERROR(N76/M76-1,"nm")</f>
        <v>0</v>
      </c>
    </row>
    <row r="78" spans="1:14" x14ac:dyDescent="0.35">
      <c r="A78" s="46" t="s">
        <v>133</v>
      </c>
      <c r="B78" s="47" t="str">
        <f t="shared" ref="B78:D78" si="289">+IFERROR(B76/B$21,"nm")</f>
        <v>nm</v>
      </c>
      <c r="C78" s="47" t="str">
        <f t="shared" si="289"/>
        <v>nm</v>
      </c>
      <c r="D78" s="47" t="str">
        <f t="shared" si="289"/>
        <v>nm</v>
      </c>
      <c r="E78" s="47">
        <f>+IFERROR(E76/E$52,"nm")</f>
        <v>2.5968405107119671E-2</v>
      </c>
      <c r="F78" s="47">
        <f t="shared" ref="F78:I78" si="290">+IFERROR(F76/F$52,"nm")</f>
        <v>2.3746432939258051E-2</v>
      </c>
      <c r="G78" s="47">
        <f t="shared" si="290"/>
        <v>1.4871081630469669E-2</v>
      </c>
      <c r="H78" s="47">
        <f t="shared" si="290"/>
        <v>1.3355446927374302E-2</v>
      </c>
      <c r="I78" s="47">
        <f t="shared" si="290"/>
        <v>1.5786521355877874E-2</v>
      </c>
      <c r="J78" s="49">
        <f>+I78</f>
        <v>1.5786521355877874E-2</v>
      </c>
      <c r="K78" s="49">
        <f t="shared" ref="K78" si="291">+J78</f>
        <v>1.5786521355877874E-2</v>
      </c>
      <c r="L78" s="49">
        <f t="shared" ref="L78" si="292">+K78</f>
        <v>1.5786521355877874E-2</v>
      </c>
      <c r="M78" s="49">
        <f t="shared" ref="M78" si="293">+L78</f>
        <v>1.5786521355877874E-2</v>
      </c>
      <c r="N78" s="49">
        <f t="shared" ref="N78" si="294">+M78</f>
        <v>1.5786521355877874E-2</v>
      </c>
    </row>
    <row r="79" spans="1:14" x14ac:dyDescent="0.35">
      <c r="A79" s="9" t="s">
        <v>143</v>
      </c>
      <c r="B79" s="9">
        <f>+Historicals!B176</f>
        <v>0</v>
      </c>
      <c r="C79" s="9">
        <f>+Historicals!C176</f>
        <v>0</v>
      </c>
      <c r="D79" s="9">
        <f>+Historicals!D176</f>
        <v>0</v>
      </c>
      <c r="E79" s="9">
        <f>Historicals!E146</f>
        <v>849</v>
      </c>
      <c r="F79" s="9">
        <f>Historicals!F146</f>
        <v>929</v>
      </c>
      <c r="G79" s="9">
        <f>Historicals!G146</f>
        <v>885</v>
      </c>
      <c r="H79" s="9">
        <f>Historicals!H146</f>
        <v>982</v>
      </c>
      <c r="I79" s="9">
        <f>Historicals!I146</f>
        <v>920</v>
      </c>
      <c r="J79" s="48">
        <f>+J52*J81</f>
        <v>920.00000000000011</v>
      </c>
      <c r="K79" s="48">
        <f t="shared" ref="K79:N79" si="295">+K52*K81</f>
        <v>920.00000000000011</v>
      </c>
      <c r="L79" s="48">
        <f t="shared" si="295"/>
        <v>920.00000000000011</v>
      </c>
      <c r="M79" s="48">
        <f t="shared" si="295"/>
        <v>920.00000000000011</v>
      </c>
      <c r="N79" s="48">
        <f t="shared" si="295"/>
        <v>920.00000000000011</v>
      </c>
    </row>
    <row r="80" spans="1:14" x14ac:dyDescent="0.35">
      <c r="A80" s="46" t="s">
        <v>129</v>
      </c>
      <c r="B80" s="47" t="str">
        <f t="shared" ref="B80" si="296">+IFERROR(B79/A79-1,"nm")</f>
        <v>nm</v>
      </c>
      <c r="C80" s="47" t="str">
        <f t="shared" ref="C80" si="297">+IFERROR(C79/B79-1,"nm")</f>
        <v>nm</v>
      </c>
      <c r="D80" s="47" t="str">
        <f t="shared" ref="D80" si="298">+IFERROR(D79/C79-1,"nm")</f>
        <v>nm</v>
      </c>
      <c r="E80" s="47" t="str">
        <f t="shared" ref="E80" si="299">+IFERROR(E79/D79-1,"nm")</f>
        <v>nm</v>
      </c>
      <c r="F80" s="47">
        <f t="shared" ref="F80" si="300">+IFERROR(F79/E79-1,"nm")</f>
        <v>9.4228504122497059E-2</v>
      </c>
      <c r="G80" s="47">
        <f t="shared" ref="G80" si="301">+IFERROR(G79/F79-1,"nm")</f>
        <v>-4.7362755651237931E-2</v>
      </c>
      <c r="H80" s="47">
        <f t="shared" ref="H80" si="302">+IFERROR(H79/G79-1,"nm")</f>
        <v>0.1096045197740112</v>
      </c>
      <c r="I80" s="47">
        <f>+IFERROR(I79/H79-1,"nm")</f>
        <v>-6.313645621181263E-2</v>
      </c>
      <c r="J80" s="47">
        <f t="shared" ref="J80" si="303">+IFERROR(J79/I79-1,"nm")</f>
        <v>2.2204460492503131E-16</v>
      </c>
      <c r="K80" s="47">
        <f t="shared" ref="K80" si="304">+IFERROR(K79/J79-1,"nm")</f>
        <v>0</v>
      </c>
      <c r="L80" s="47">
        <f t="shared" ref="L80" si="305">+IFERROR(L79/K79-1,"nm")</f>
        <v>0</v>
      </c>
      <c r="M80" s="47">
        <f t="shared" ref="M80" si="306">+IFERROR(M79/L79-1,"nm")</f>
        <v>0</v>
      </c>
      <c r="N80" s="47">
        <f t="shared" ref="N80" si="307">+IFERROR(N79/M79-1,"nm")</f>
        <v>0</v>
      </c>
    </row>
    <row r="81" spans="1:14" x14ac:dyDescent="0.35">
      <c r="A81" s="46" t="s">
        <v>133</v>
      </c>
      <c r="B81" s="47" t="str">
        <f t="shared" ref="B81:D81" si="308">+IFERROR(B79/B$21,"nm")</f>
        <v>nm</v>
      </c>
      <c r="C81" s="47" t="str">
        <f t="shared" si="308"/>
        <v>nm</v>
      </c>
      <c r="D81" s="47" t="str">
        <f t="shared" si="308"/>
        <v>nm</v>
      </c>
      <c r="E81" s="47">
        <f>+IFERROR(E79/E$52,"nm")</f>
        <v>9.1863233066435832E-2</v>
      </c>
      <c r="F81" s="47">
        <f t="shared" ref="F81:I81" si="309">+IFERROR(F79/F$52,"nm")</f>
        <v>9.4679983693436609E-2</v>
      </c>
      <c r="G81" s="47">
        <f t="shared" si="309"/>
        <v>9.4682785920616241E-2</v>
      </c>
      <c r="H81" s="47">
        <f t="shared" si="309"/>
        <v>8.5719273743016758E-2</v>
      </c>
      <c r="I81" s="47">
        <f t="shared" si="309"/>
        <v>7.37238560782114E-2</v>
      </c>
      <c r="J81" s="49">
        <f>+I81</f>
        <v>7.37238560782114E-2</v>
      </c>
      <c r="K81" s="49">
        <f t="shared" ref="K81" si="310">+J81</f>
        <v>7.37238560782114E-2</v>
      </c>
      <c r="L81" s="49">
        <f t="shared" ref="L81" si="311">+K81</f>
        <v>7.37238560782114E-2</v>
      </c>
      <c r="M81" s="49">
        <f t="shared" ref="M81" si="312">+L81</f>
        <v>7.37238560782114E-2</v>
      </c>
      <c r="N81" s="49">
        <f t="shared" ref="N81" si="313">+M81</f>
        <v>7.37238560782114E-2</v>
      </c>
    </row>
    <row r="82" spans="1:14" x14ac:dyDescent="0.35">
      <c r="A82" s="43" t="str">
        <f>+Historicals!A169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35">
      <c r="A83" s="9" t="s">
        <v>136</v>
      </c>
      <c r="B83" s="9">
        <f>+Historicals!B169</f>
        <v>0</v>
      </c>
      <c r="C83" s="9">
        <f>+Historicals!C169</f>
        <v>0</v>
      </c>
      <c r="D83" s="9">
        <f>+Historicals!D169</f>
        <v>0</v>
      </c>
      <c r="E83" s="9">
        <f>Historicals!E115</f>
        <v>5134</v>
      </c>
      <c r="F83" s="9">
        <f>Historicals!F115</f>
        <v>6208</v>
      </c>
      <c r="G83" s="9">
        <f>Historicals!G115</f>
        <v>6679</v>
      </c>
      <c r="H83" s="9">
        <f>Historicals!H115</f>
        <v>8290</v>
      </c>
      <c r="I83" s="9">
        <f>Historicals!I115</f>
        <v>7547</v>
      </c>
      <c r="J83" s="9">
        <f>+SUM(J85+J89+J93)</f>
        <v>7547</v>
      </c>
      <c r="K83" s="9">
        <f t="shared" ref="K83:N83" si="314">+SUM(K85+K89+K93)</f>
        <v>7547</v>
      </c>
      <c r="L83" s="9">
        <f t="shared" si="314"/>
        <v>7547</v>
      </c>
      <c r="M83" s="9">
        <f t="shared" si="314"/>
        <v>7547</v>
      </c>
      <c r="N83" s="9">
        <f t="shared" si="314"/>
        <v>7547</v>
      </c>
    </row>
    <row r="84" spans="1:14" x14ac:dyDescent="0.35">
      <c r="A84" s="44" t="s">
        <v>129</v>
      </c>
      <c r="B84" s="47" t="str">
        <f t="shared" ref="B84" si="315">+IFERROR(B83/A83-1,"nm")</f>
        <v>nm</v>
      </c>
      <c r="C84" s="47" t="str">
        <f t="shared" ref="C84" si="316">+IFERROR(C83/B83-1,"nm")</f>
        <v>nm</v>
      </c>
      <c r="D84" s="47" t="str">
        <f t="shared" ref="D84" si="317">+IFERROR(D83/C83-1,"nm")</f>
        <v>nm</v>
      </c>
      <c r="E84" s="47" t="str">
        <f t="shared" ref="E84" si="318">+IFERROR(E83/D83-1,"nm")</f>
        <v>nm</v>
      </c>
      <c r="F84" s="47">
        <f t="shared" ref="F84" si="319">+IFERROR(F83/E83-1,"nm")</f>
        <v>0.20919361121932223</v>
      </c>
      <c r="G84" s="47">
        <f t="shared" ref="G84" si="320">+IFERROR(G83/F83-1,"nm")</f>
        <v>7.5869845360824639E-2</v>
      </c>
      <c r="H84" s="47">
        <f t="shared" ref="H84" si="321">+IFERROR(H83/G83-1,"nm")</f>
        <v>0.24120377301991325</v>
      </c>
      <c r="I84" s="47">
        <f>+IFERROR(I83/H83-1,"nm")</f>
        <v>-8.9626055488540413E-2</v>
      </c>
      <c r="J84" s="47">
        <f t="shared" ref="J84" si="322">+IFERROR(J83/I83-1,"nm")</f>
        <v>0</v>
      </c>
      <c r="K84" s="47">
        <f t="shared" ref="K84" si="323">+IFERROR(K83/J83-1,"nm")</f>
        <v>0</v>
      </c>
      <c r="L84" s="47">
        <f t="shared" ref="L84" si="324">+IFERROR(L83/K83-1,"nm")</f>
        <v>0</v>
      </c>
      <c r="M84" s="47">
        <f t="shared" ref="M84" si="325">+IFERROR(M83/L83-1,"nm")</f>
        <v>0</v>
      </c>
      <c r="N84" s="47">
        <f t="shared" ref="N84" si="326">+IFERROR(N83/M83-1,"nm")</f>
        <v>0</v>
      </c>
    </row>
    <row r="85" spans="1:14" x14ac:dyDescent="0.35">
      <c r="A85" s="45" t="s">
        <v>113</v>
      </c>
      <c r="B85" s="3">
        <f>+Historicals!B170</f>
        <v>0</v>
      </c>
      <c r="C85" s="3">
        <f>+Historicals!C170</f>
        <v>0</v>
      </c>
      <c r="D85" s="3">
        <f>+Historicals!D170</f>
        <v>0</v>
      </c>
      <c r="E85" s="3">
        <f>Historicals!E116</f>
        <v>3496</v>
      </c>
      <c r="F85" s="3">
        <f>Historicals!F116</f>
        <v>4262</v>
      </c>
      <c r="G85" s="3">
        <f>Historicals!G116</f>
        <v>4635</v>
      </c>
      <c r="H85" s="3">
        <f>Historicals!H116</f>
        <v>5748</v>
      </c>
      <c r="I85" s="3">
        <f>Historicals!I116</f>
        <v>5416</v>
      </c>
      <c r="J85" s="3">
        <f>+I85*(1+J86)</f>
        <v>5416</v>
      </c>
      <c r="K85" s="3">
        <f t="shared" ref="K85" si="327">+J85*(1+K86)</f>
        <v>5416</v>
      </c>
      <c r="L85" s="3">
        <f t="shared" ref="L85" si="328">+K85*(1+L86)</f>
        <v>5416</v>
      </c>
      <c r="M85" s="3">
        <f t="shared" ref="M85" si="329">+L85*(1+M86)</f>
        <v>5416</v>
      </c>
      <c r="N85" s="3">
        <f t="shared" ref="N85" si="330">+M85*(1+N86)</f>
        <v>5416</v>
      </c>
    </row>
    <row r="86" spans="1:14" x14ac:dyDescent="0.35">
      <c r="A86" s="44" t="s">
        <v>129</v>
      </c>
      <c r="B86" s="47" t="str">
        <f t="shared" ref="B86" si="331">+IFERROR(B85/A85-1,"nm")</f>
        <v>nm</v>
      </c>
      <c r="C86" s="47" t="str">
        <f t="shared" ref="C86" si="332">+IFERROR(C85/B85-1,"nm")</f>
        <v>nm</v>
      </c>
      <c r="D86" s="47" t="str">
        <f t="shared" ref="D86" si="333">+IFERROR(D85/C85-1,"nm")</f>
        <v>nm</v>
      </c>
      <c r="E86" s="47" t="str">
        <f t="shared" ref="E86" si="334">+IFERROR(E85/D85-1,"nm")</f>
        <v>nm</v>
      </c>
      <c r="F86" s="47">
        <f t="shared" ref="F86" si="335">+IFERROR(F85/E85-1,"nm")</f>
        <v>0.21910755148741412</v>
      </c>
      <c r="G86" s="47">
        <f t="shared" ref="G86" si="336">+IFERROR(G85/F85-1,"nm")</f>
        <v>8.7517597372125833E-2</v>
      </c>
      <c r="H86" s="47">
        <f t="shared" ref="H86" si="337">+IFERROR(H85/G85-1,"nm")</f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338">+K87+K88</f>
        <v>0</v>
      </c>
      <c r="L86" s="47">
        <f t="shared" si="338"/>
        <v>0</v>
      </c>
      <c r="M86" s="47">
        <f t="shared" si="338"/>
        <v>0</v>
      </c>
      <c r="N86" s="47">
        <f t="shared" si="338"/>
        <v>0</v>
      </c>
    </row>
    <row r="87" spans="1:14" x14ac:dyDescent="0.35">
      <c r="A87" s="44" t="s">
        <v>137</v>
      </c>
      <c r="B87" s="47">
        <f>+Historicals!B242</f>
        <v>0</v>
      </c>
      <c r="C87" s="47">
        <f>+Historicals!C242</f>
        <v>0</v>
      </c>
      <c r="D87" s="47">
        <f>+Historicals!D242</f>
        <v>0</v>
      </c>
      <c r="E87" s="47">
        <f>Historicals!E188</f>
        <v>0.16</v>
      </c>
      <c r="F87" s="47">
        <f>Historicals!F188</f>
        <v>0.25</v>
      </c>
      <c r="G87" s="47">
        <f>Historicals!G188</f>
        <v>0.12</v>
      </c>
      <c r="H87" s="47">
        <f>Historicals!H188</f>
        <v>0.19</v>
      </c>
      <c r="I87" s="47">
        <f>Historicals!I188</f>
        <v>-0.1</v>
      </c>
      <c r="J87" s="49">
        <v>0</v>
      </c>
      <c r="K87" s="49">
        <f t="shared" ref="K87:K88" si="339">+J87</f>
        <v>0</v>
      </c>
      <c r="L87" s="49">
        <f t="shared" ref="L87:L88" si="340">+K87</f>
        <v>0</v>
      </c>
      <c r="M87" s="49">
        <f t="shared" ref="M87:M88" si="341">+L87</f>
        <v>0</v>
      </c>
      <c r="N87" s="49">
        <f t="shared" ref="N87:N88" si="342">+M87</f>
        <v>0</v>
      </c>
    </row>
    <row r="88" spans="1:14" x14ac:dyDescent="0.35">
      <c r="A88" s="44" t="s">
        <v>138</v>
      </c>
      <c r="B88" s="47" t="str">
        <f t="shared" ref="B88:H88" si="343">+IFERROR(B86-B87,"nm")</f>
        <v>nm</v>
      </c>
      <c r="C88" s="47" t="str">
        <f t="shared" si="343"/>
        <v>nm</v>
      </c>
      <c r="D88" s="47" t="str">
        <f t="shared" si="343"/>
        <v>nm</v>
      </c>
      <c r="E88" s="47" t="str">
        <f t="shared" si="343"/>
        <v>nm</v>
      </c>
      <c r="F88" s="47">
        <f>+IFERROR(F86-F87,"nm")</f>
        <v>-3.0892448512585879E-2</v>
      </c>
      <c r="G88" s="47">
        <f t="shared" si="343"/>
        <v>-3.2482402627874163E-2</v>
      </c>
      <c r="H88" s="47">
        <f t="shared" si="343"/>
        <v>5.0129449838187623E-2</v>
      </c>
      <c r="I88" s="47">
        <f>+IFERROR(I86-I87,"nm")</f>
        <v>4.2240779401530953E-2</v>
      </c>
      <c r="J88" s="49">
        <v>0</v>
      </c>
      <c r="K88" s="49">
        <f t="shared" si="339"/>
        <v>0</v>
      </c>
      <c r="L88" s="49">
        <f t="shared" si="340"/>
        <v>0</v>
      </c>
      <c r="M88" s="49">
        <f t="shared" si="341"/>
        <v>0</v>
      </c>
      <c r="N88" s="49">
        <f t="shared" si="342"/>
        <v>0</v>
      </c>
    </row>
    <row r="89" spans="1:14" x14ac:dyDescent="0.35">
      <c r="A89" s="45" t="s">
        <v>114</v>
      </c>
      <c r="B89" s="3">
        <f>+Historicals!B171</f>
        <v>0</v>
      </c>
      <c r="C89" s="3">
        <f>+Historicals!C171</f>
        <v>0</v>
      </c>
      <c r="D89" s="3">
        <f>+Historicals!D171</f>
        <v>0</v>
      </c>
      <c r="E89" s="3">
        <f>Historicals!E117</f>
        <v>1508</v>
      </c>
      <c r="F89" s="3">
        <f>Historicals!F117</f>
        <v>1808</v>
      </c>
      <c r="G89" s="3">
        <f>Historicals!G117</f>
        <v>1896</v>
      </c>
      <c r="H89" s="3">
        <f>Historicals!H117</f>
        <v>2347</v>
      </c>
      <c r="I89" s="3">
        <f>Historicals!I117</f>
        <v>1938</v>
      </c>
      <c r="J89" s="3">
        <f>+I89*(1+J90)</f>
        <v>1938</v>
      </c>
      <c r="K89" s="3">
        <f t="shared" ref="K89" si="344">+J89*(1+K90)</f>
        <v>1938</v>
      </c>
      <c r="L89" s="3">
        <f t="shared" ref="L89" si="345">+K89*(1+L90)</f>
        <v>1938</v>
      </c>
      <c r="M89" s="3">
        <f t="shared" ref="M89" si="346">+L89*(1+M90)</f>
        <v>1938</v>
      </c>
      <c r="N89" s="3">
        <f t="shared" ref="N89" si="347">+M89*(1+N90)</f>
        <v>1938</v>
      </c>
    </row>
    <row r="90" spans="1:14" x14ac:dyDescent="0.35">
      <c r="A90" s="44" t="s">
        <v>129</v>
      </c>
      <c r="B90" s="47" t="str">
        <f t="shared" ref="B90" si="348">+IFERROR(B89/A89-1,"nm")</f>
        <v>nm</v>
      </c>
      <c r="C90" s="47" t="str">
        <f t="shared" ref="C90" si="349">+IFERROR(C89/B89-1,"nm")</f>
        <v>nm</v>
      </c>
      <c r="D90" s="47" t="str">
        <f t="shared" ref="D90" si="350">+IFERROR(D89/C89-1,"nm")</f>
        <v>nm</v>
      </c>
      <c r="E90" s="47" t="str">
        <f t="shared" ref="E90" si="351">+IFERROR(E89/D89-1,"nm")</f>
        <v>nm</v>
      </c>
      <c r="F90" s="47">
        <f t="shared" ref="F90" si="352">+IFERROR(F89/E89-1,"nm")</f>
        <v>0.19893899204244025</v>
      </c>
      <c r="G90" s="47">
        <f>+IFERROR(G89/F89-1,"nm")</f>
        <v>4.8672566371681381E-2</v>
      </c>
      <c r="H90" s="47">
        <f t="shared" ref="H90" si="353">+IFERROR(H89/G89-1,"nm")</f>
        <v>0.2378691983122363</v>
      </c>
      <c r="I90" s="47">
        <f>+IFERROR(I89/H89-1,"nm")</f>
        <v>-0.17426501917341286</v>
      </c>
      <c r="J90" s="47">
        <f>+J91+J92</f>
        <v>0</v>
      </c>
      <c r="K90" s="47">
        <f>+K91+K92</f>
        <v>0</v>
      </c>
      <c r="L90" s="47">
        <f t="shared" ref="L90:N90" si="354">+L91+L92</f>
        <v>0</v>
      </c>
      <c r="M90" s="47">
        <f t="shared" si="354"/>
        <v>0</v>
      </c>
      <c r="N90" s="47">
        <f t="shared" si="354"/>
        <v>0</v>
      </c>
    </row>
    <row r="91" spans="1:14" x14ac:dyDescent="0.35">
      <c r="A91" s="44" t="s">
        <v>137</v>
      </c>
      <c r="B91" s="47">
        <f>+Historicals!B246</f>
        <v>0</v>
      </c>
      <c r="C91" s="47">
        <f>+Historicals!C246</f>
        <v>0</v>
      </c>
      <c r="D91" s="47">
        <f>+Historicals!D246</f>
        <v>0</v>
      </c>
      <c r="E91" s="47">
        <f>Historicals!E189</f>
        <v>-0.23</v>
      </c>
      <c r="F91" s="47">
        <f>Historicals!F189</f>
        <v>0.23</v>
      </c>
      <c r="G91" s="47">
        <f>Historicals!G189</f>
        <v>0.08</v>
      </c>
      <c r="H91" s="47">
        <f>Historicals!H189</f>
        <v>0.19</v>
      </c>
      <c r="I91" s="47">
        <f>Historicals!I189</f>
        <v>-0.21</v>
      </c>
      <c r="J91" s="49">
        <v>0</v>
      </c>
      <c r="K91" s="49">
        <f t="shared" ref="K91:K92" si="355">+J91</f>
        <v>0</v>
      </c>
      <c r="L91" s="49">
        <f t="shared" ref="L91:L92" si="356">+K91</f>
        <v>0</v>
      </c>
      <c r="M91" s="49">
        <f t="shared" ref="M91:M92" si="357">+L91</f>
        <v>0</v>
      </c>
      <c r="N91" s="49">
        <f t="shared" ref="N91:N92" si="358">+M91</f>
        <v>0</v>
      </c>
    </row>
    <row r="92" spans="1:14" x14ac:dyDescent="0.35">
      <c r="A92" s="44" t="s">
        <v>138</v>
      </c>
      <c r="B92" s="47" t="str">
        <f t="shared" ref="B92:G92" si="359">+IFERROR(B90-B91,"nm")</f>
        <v>nm</v>
      </c>
      <c r="C92" s="47" t="str">
        <f t="shared" si="359"/>
        <v>nm</v>
      </c>
      <c r="D92" s="47" t="str">
        <f t="shared" si="359"/>
        <v>nm</v>
      </c>
      <c r="E92" s="47" t="str">
        <f t="shared" si="359"/>
        <v>nm</v>
      </c>
      <c r="F92" s="47">
        <f t="shared" si="359"/>
        <v>-3.1061007957559755E-2</v>
      </c>
      <c r="G92" s="47">
        <f t="shared" si="359"/>
        <v>-3.1327433628318621E-2</v>
      </c>
      <c r="H92" s="47">
        <f>+IFERROR(H90-H91,"nm")</f>
        <v>4.7869198312236294E-2</v>
      </c>
      <c r="I92" s="47">
        <f>+IFERROR(I90-I91,"nm")</f>
        <v>3.5734980826587132E-2</v>
      </c>
      <c r="J92" s="49">
        <v>0</v>
      </c>
      <c r="K92" s="49">
        <f t="shared" si="355"/>
        <v>0</v>
      </c>
      <c r="L92" s="49">
        <f t="shared" si="356"/>
        <v>0</v>
      </c>
      <c r="M92" s="49">
        <f t="shared" si="357"/>
        <v>0</v>
      </c>
      <c r="N92" s="49">
        <f t="shared" si="358"/>
        <v>0</v>
      </c>
    </row>
    <row r="93" spans="1:14" x14ac:dyDescent="0.35">
      <c r="A93" s="45" t="s">
        <v>115</v>
      </c>
      <c r="B93" s="3">
        <f>+Historicals!B172</f>
        <v>0</v>
      </c>
      <c r="C93" s="3">
        <f>+Historicals!C172</f>
        <v>0</v>
      </c>
      <c r="D93" s="3">
        <f>+Historicals!D172</f>
        <v>0</v>
      </c>
      <c r="E93" s="3">
        <f>Historicals!E118</f>
        <v>130</v>
      </c>
      <c r="F93" s="3">
        <f>Historicals!F118</f>
        <v>138</v>
      </c>
      <c r="G93" s="3">
        <f>Historicals!G118</f>
        <v>148</v>
      </c>
      <c r="H93" s="3">
        <f>Historicals!H118</f>
        <v>195</v>
      </c>
      <c r="I93" s="3">
        <f>Historicals!I118</f>
        <v>193</v>
      </c>
      <c r="J93" s="3">
        <f>+I93*(1+J94)</f>
        <v>193</v>
      </c>
      <c r="K93" s="3">
        <f t="shared" ref="K93" si="360">+J93*(1+K94)</f>
        <v>193</v>
      </c>
      <c r="L93" s="3">
        <f t="shared" ref="L93" si="361">+K93*(1+L94)</f>
        <v>193</v>
      </c>
      <c r="M93" s="3">
        <f t="shared" ref="M93" si="362">+L93*(1+M94)</f>
        <v>193</v>
      </c>
      <c r="N93" s="3">
        <f t="shared" ref="N93" si="363">+M93*(1+N94)</f>
        <v>193</v>
      </c>
    </row>
    <row r="94" spans="1:14" x14ac:dyDescent="0.35">
      <c r="A94" s="44" t="s">
        <v>129</v>
      </c>
      <c r="B94" s="47" t="str">
        <f t="shared" ref="B94" si="364">+IFERROR(B93/A93-1,"nm")</f>
        <v>nm</v>
      </c>
      <c r="C94" s="47" t="str">
        <f t="shared" ref="C94" si="365">+IFERROR(C93/B93-1,"nm")</f>
        <v>nm</v>
      </c>
      <c r="D94" s="47" t="str">
        <f t="shared" ref="D94" si="366">+IFERROR(D93/C93-1,"nm")</f>
        <v>nm</v>
      </c>
      <c r="E94" s="47" t="str">
        <f t="shared" ref="E94" si="367">+IFERROR(E93/D93-1,"nm")</f>
        <v>nm</v>
      </c>
      <c r="F94" s="47">
        <f>+IFERROR(F93/E93-1,"nm")</f>
        <v>6.1538461538461542E-2</v>
      </c>
      <c r="G94" s="47">
        <f t="shared" ref="G94" si="368">+IFERROR(G93/F93-1,"nm")</f>
        <v>7.2463768115942129E-2</v>
      </c>
      <c r="H94" s="47">
        <f t="shared" ref="H94" si="369">+IFERROR(H93/G93-1,"nm")</f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370">+K95+K96</f>
        <v>0</v>
      </c>
      <c r="L94" s="47">
        <f t="shared" si="370"/>
        <v>0</v>
      </c>
      <c r="M94" s="47">
        <f t="shared" si="370"/>
        <v>0</v>
      </c>
      <c r="N94" s="47">
        <f t="shared" si="370"/>
        <v>0</v>
      </c>
    </row>
    <row r="95" spans="1:14" x14ac:dyDescent="0.35">
      <c r="A95" s="44" t="s">
        <v>137</v>
      </c>
      <c r="B95" s="47">
        <f>+Historicals!B244</f>
        <v>0</v>
      </c>
      <c r="C95" s="47">
        <f>+Historicals!C244</f>
        <v>0</v>
      </c>
      <c r="D95" s="47">
        <f>+Historicals!D244</f>
        <v>0</v>
      </c>
      <c r="E95" s="47">
        <f>Historicals!E190</f>
        <v>-0.01</v>
      </c>
      <c r="F95" s="47">
        <f>Historicals!F190</f>
        <v>0.08</v>
      </c>
      <c r="G95" s="47">
        <f>Historicals!G190</f>
        <v>0.11</v>
      </c>
      <c r="H95" s="47">
        <f>Historicals!H190</f>
        <v>0.26</v>
      </c>
      <c r="I95" s="47">
        <f>Historicals!I190</f>
        <v>-0.06</v>
      </c>
      <c r="J95" s="49">
        <v>0</v>
      </c>
      <c r="K95" s="49">
        <f t="shared" ref="K95" si="371">+J95</f>
        <v>0</v>
      </c>
      <c r="L95" s="49">
        <f t="shared" ref="L95:L96" si="372">+K95</f>
        <v>0</v>
      </c>
      <c r="M95" s="49">
        <f t="shared" ref="M95:M96" si="373">+L95</f>
        <v>0</v>
      </c>
      <c r="N95" s="49">
        <f t="shared" ref="N95:N96" si="374">+M95</f>
        <v>0</v>
      </c>
    </row>
    <row r="96" spans="1:14" x14ac:dyDescent="0.35">
      <c r="A96" s="44" t="s">
        <v>138</v>
      </c>
      <c r="B96" s="47" t="str">
        <f t="shared" ref="B96:H96" si="375">+IFERROR(B94-B95,"nm")</f>
        <v>nm</v>
      </c>
      <c r="C96" s="47" t="str">
        <f t="shared" si="375"/>
        <v>nm</v>
      </c>
      <c r="D96" s="47" t="str">
        <f t="shared" si="375"/>
        <v>nm</v>
      </c>
      <c r="E96" s="47" t="str">
        <f t="shared" si="375"/>
        <v>nm</v>
      </c>
      <c r="F96" s="47">
        <f t="shared" si="375"/>
        <v>-1.846153846153846E-2</v>
      </c>
      <c r="G96" s="47">
        <f t="shared" si="375"/>
        <v>-3.7536231884057872E-2</v>
      </c>
      <c r="H96" s="47">
        <f t="shared" si="375"/>
        <v>5.7567567567567535E-2</v>
      </c>
      <c r="I96" s="47">
        <f>+IFERROR(I94-I95,"nm")</f>
        <v>4.9743589743589778E-2</v>
      </c>
      <c r="J96" s="49">
        <v>0</v>
      </c>
      <c r="K96" s="49">
        <f>+J96</f>
        <v>0</v>
      </c>
      <c r="L96" s="49">
        <f t="shared" si="372"/>
        <v>0</v>
      </c>
      <c r="M96" s="49">
        <f t="shared" si="373"/>
        <v>0</v>
      </c>
      <c r="N96" s="49">
        <f t="shared" si="374"/>
        <v>0</v>
      </c>
    </row>
    <row r="97" spans="1:14" x14ac:dyDescent="0.35">
      <c r="A97" s="9" t="s">
        <v>130</v>
      </c>
      <c r="B97" s="48">
        <f t="shared" ref="B97:H97" si="376">+B104+B100</f>
        <v>0</v>
      </c>
      <c r="C97" s="48">
        <f t="shared" si="376"/>
        <v>0</v>
      </c>
      <c r="D97" s="48">
        <f t="shared" si="376"/>
        <v>0</v>
      </c>
      <c r="E97" s="48">
        <f>+E104+E100</f>
        <v>1863</v>
      </c>
      <c r="F97" s="48">
        <f t="shared" si="376"/>
        <v>2426</v>
      </c>
      <c r="G97" s="48">
        <f t="shared" si="376"/>
        <v>2534</v>
      </c>
      <c r="H97" s="48">
        <f t="shared" si="376"/>
        <v>3289</v>
      </c>
      <c r="I97" s="48">
        <f>+I104+I100</f>
        <v>2406</v>
      </c>
      <c r="J97" s="48">
        <f>+J83*J99</f>
        <v>2406</v>
      </c>
      <c r="K97" s="48">
        <f t="shared" ref="K97:N97" si="377">+K83*K99</f>
        <v>2406</v>
      </c>
      <c r="L97" s="48">
        <f t="shared" si="377"/>
        <v>2406</v>
      </c>
      <c r="M97" s="48">
        <f t="shared" si="377"/>
        <v>2406</v>
      </c>
      <c r="N97" s="48">
        <f t="shared" si="377"/>
        <v>2406</v>
      </c>
    </row>
    <row r="98" spans="1:14" x14ac:dyDescent="0.35">
      <c r="A98" s="46" t="s">
        <v>129</v>
      </c>
      <c r="B98" s="47" t="str">
        <f t="shared" ref="B98" si="378">+IFERROR(B97/A97-1,"nm")</f>
        <v>nm</v>
      </c>
      <c r="C98" s="47" t="str">
        <f t="shared" ref="C98" si="379">+IFERROR(C97/B97-1,"nm")</f>
        <v>nm</v>
      </c>
      <c r="D98" s="47" t="str">
        <f t="shared" ref="D98" si="380">+IFERROR(D97/C97-1,"nm")</f>
        <v>nm</v>
      </c>
      <c r="E98" s="47" t="str">
        <f t="shared" ref="E98" si="381">+IFERROR(E97/D97-1,"nm")</f>
        <v>nm</v>
      </c>
      <c r="F98" s="47">
        <f t="shared" ref="F98" si="382">+IFERROR(F97/E97-1,"nm")</f>
        <v>0.3022007514761138</v>
      </c>
      <c r="G98" s="47">
        <f t="shared" ref="G98" si="383">+IFERROR(G97/F97-1,"nm")</f>
        <v>4.4517724649629109E-2</v>
      </c>
      <c r="H98" s="47">
        <f t="shared" ref="H98" si="384">+IFERROR(H97/G97-1,"nm")</f>
        <v>0.29794790844514596</v>
      </c>
      <c r="I98" s="47">
        <f>+IFERROR(I97/H97-1,"nm")</f>
        <v>-0.26847065977500761</v>
      </c>
      <c r="J98" s="47">
        <f t="shared" ref="J98" si="385">+IFERROR(J97/I97-1,"nm")</f>
        <v>0</v>
      </c>
      <c r="K98" s="47">
        <f t="shared" ref="K98" si="386">+IFERROR(K97/J97-1,"nm")</f>
        <v>0</v>
      </c>
      <c r="L98" s="47">
        <f t="shared" ref="L98" si="387">+IFERROR(L97/K97-1,"nm")</f>
        <v>0</v>
      </c>
      <c r="M98" s="47">
        <f t="shared" ref="M98" si="388">+IFERROR(M97/L97-1,"nm")</f>
        <v>0</v>
      </c>
      <c r="N98" s="47">
        <f t="shared" ref="N98" si="389">+IFERROR(N97/M97-1,"nm")</f>
        <v>0</v>
      </c>
    </row>
    <row r="99" spans="1:14" x14ac:dyDescent="0.35">
      <c r="A99" s="46" t="s">
        <v>131</v>
      </c>
      <c r="B99" s="47" t="str">
        <f t="shared" ref="B99:D99" si="390">+IFERROR(B97/B$21,"nm")</f>
        <v>nm</v>
      </c>
      <c r="C99" s="47" t="str">
        <f t="shared" si="390"/>
        <v>nm</v>
      </c>
      <c r="D99" s="47" t="str">
        <f t="shared" si="390"/>
        <v>nm</v>
      </c>
      <c r="E99" s="47">
        <f>+IFERROR(E97/E$83,"nm")</f>
        <v>0.36287495130502534</v>
      </c>
      <c r="F99" s="47">
        <f t="shared" ref="F99:I99" si="391">+IFERROR(F97/F$83,"nm")</f>
        <v>0.3907860824742268</v>
      </c>
      <c r="G99" s="47">
        <f t="shared" si="391"/>
        <v>0.37939811349004343</v>
      </c>
      <c r="H99" s="47">
        <f t="shared" si="391"/>
        <v>0.39674306393244874</v>
      </c>
      <c r="I99" s="47">
        <f t="shared" si="391"/>
        <v>0.31880217304889358</v>
      </c>
      <c r="J99" s="49">
        <f>+I99</f>
        <v>0.31880217304889358</v>
      </c>
      <c r="K99" s="49">
        <f t="shared" ref="K99" si="392">+J99</f>
        <v>0.31880217304889358</v>
      </c>
      <c r="L99" s="49">
        <f t="shared" ref="L99" si="393">+K99</f>
        <v>0.31880217304889358</v>
      </c>
      <c r="M99" s="49">
        <f t="shared" ref="M99" si="394">+L99</f>
        <v>0.31880217304889358</v>
      </c>
      <c r="N99" s="49">
        <f t="shared" ref="N99" si="395">+M99</f>
        <v>0.31880217304889358</v>
      </c>
    </row>
    <row r="100" spans="1:14" x14ac:dyDescent="0.35">
      <c r="A100" s="9" t="s">
        <v>132</v>
      </c>
      <c r="B100" s="9">
        <f>+Historicals!B229</f>
        <v>0</v>
      </c>
      <c r="C100" s="9">
        <f>+Historicals!C229</f>
        <v>0</v>
      </c>
      <c r="D100" s="9">
        <f>+Historicals!D229</f>
        <v>0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9">
        <f>Historicals!I169</f>
        <v>41</v>
      </c>
      <c r="J100" s="1">
        <f>+J103*J110</f>
        <v>41</v>
      </c>
      <c r="K100" s="48">
        <f t="shared" ref="K100:N100" si="396">+K103*K110</f>
        <v>41</v>
      </c>
      <c r="L100" s="48">
        <f t="shared" si="396"/>
        <v>41</v>
      </c>
      <c r="M100" s="48">
        <f t="shared" si="396"/>
        <v>41</v>
      </c>
      <c r="N100" s="48">
        <f t="shared" si="396"/>
        <v>41</v>
      </c>
    </row>
    <row r="101" spans="1:14" x14ac:dyDescent="0.35">
      <c r="A101" s="46" t="s">
        <v>129</v>
      </c>
      <c r="B101" s="47" t="str">
        <f t="shared" ref="B101" si="397">+IFERROR(B100/A100-1,"nm")</f>
        <v>nm</v>
      </c>
      <c r="C101" s="47" t="str">
        <f t="shared" ref="C101" si="398">+IFERROR(C100/B100-1,"nm")</f>
        <v>nm</v>
      </c>
      <c r="D101" s="47" t="str">
        <f t="shared" ref="D101" si="399">+IFERROR(D100/C100-1,"nm")</f>
        <v>nm</v>
      </c>
      <c r="E101" s="47" t="str">
        <f t="shared" ref="E101" si="400">+IFERROR(E100/D100-1,"nm")</f>
        <v>nm</v>
      </c>
      <c r="F101" s="47">
        <f>+IFERROR(F100/E100-1,"nm")</f>
        <v>-0.1071428571428571</v>
      </c>
      <c r="G101" s="47">
        <f t="shared" ref="G101" si="401">+IFERROR(G100/F100-1,"nm")</f>
        <v>-0.12</v>
      </c>
      <c r="H101" s="47">
        <f t="shared" ref="H101" si="402">+IFERROR(H100/G100-1,"nm")</f>
        <v>4.5454545454545414E-2</v>
      </c>
      <c r="I101" s="47">
        <f>+IFERROR(I100/H100-1,"nm")</f>
        <v>-0.10869565217391308</v>
      </c>
      <c r="J101" s="47">
        <f t="shared" ref="J101" si="403">+IFERROR(J100/I100-1,"nm")</f>
        <v>0</v>
      </c>
      <c r="K101" s="47">
        <f t="shared" ref="K101" si="404">+IFERROR(K100/J100-1,"nm")</f>
        <v>0</v>
      </c>
      <c r="L101" s="47">
        <f>+IFERROR(L100/K100-1,"nm")</f>
        <v>0</v>
      </c>
      <c r="M101" s="47">
        <f t="shared" ref="M101" si="405">+IFERROR(M100/L100-1,"nm")</f>
        <v>0</v>
      </c>
      <c r="N101" s="47">
        <f t="shared" ref="N101" si="406">+IFERROR(N100/M100-1,"nm")</f>
        <v>0</v>
      </c>
    </row>
    <row r="102" spans="1:14" x14ac:dyDescent="0.35">
      <c r="A102" s="46" t="s">
        <v>133</v>
      </c>
      <c r="B102" s="47" t="str">
        <f t="shared" ref="B102:D102" si="407">+IFERROR(B100/B$21,"nm")</f>
        <v>nm</v>
      </c>
      <c r="C102" s="47" t="str">
        <f t="shared" si="407"/>
        <v>nm</v>
      </c>
      <c r="D102" s="47" t="str">
        <f t="shared" si="407"/>
        <v>nm</v>
      </c>
      <c r="E102" s="47">
        <f>+IFERROR(E100/E$83,"nm")</f>
        <v>1.090767432800935E-2</v>
      </c>
      <c r="F102" s="47">
        <f t="shared" ref="F102:I102" si="408">+IFERROR(F100/F$83,"nm")</f>
        <v>8.0541237113402053E-3</v>
      </c>
      <c r="G102" s="47">
        <f t="shared" si="408"/>
        <v>6.5878125467884411E-3</v>
      </c>
      <c r="H102" s="47">
        <f t="shared" si="408"/>
        <v>5.5488540410132689E-3</v>
      </c>
      <c r="I102" s="47">
        <f t="shared" si="408"/>
        <v>5.4326222340002651E-3</v>
      </c>
      <c r="J102" s="47">
        <f>+IFERROR(J100/J$83,"nm")</f>
        <v>5.4326222340002651E-3</v>
      </c>
      <c r="K102" s="47">
        <f t="shared" ref="K102:N102" si="409">+IFERROR(K100/K$83,"nm")</f>
        <v>5.4326222340002651E-3</v>
      </c>
      <c r="L102" s="47">
        <f t="shared" si="409"/>
        <v>5.4326222340002651E-3</v>
      </c>
      <c r="M102" s="47">
        <f t="shared" si="409"/>
        <v>5.4326222340002651E-3</v>
      </c>
      <c r="N102" s="47">
        <f t="shared" si="409"/>
        <v>5.4326222340002651E-3</v>
      </c>
    </row>
    <row r="103" spans="1:14" x14ac:dyDescent="0.35">
      <c r="A103" s="46" t="s">
        <v>142</v>
      </c>
      <c r="B103" s="47" t="str">
        <f t="shared" ref="B103:H103" si="410">+IFERROR(B100/B110,"nm")</f>
        <v>nm</v>
      </c>
      <c r="C103" s="47" t="str">
        <f t="shared" si="410"/>
        <v>nm</v>
      </c>
      <c r="D103" s="47" t="str">
        <f t="shared" si="410"/>
        <v>nm</v>
      </c>
      <c r="E103" s="47">
        <f t="shared" si="410"/>
        <v>0.21875</v>
      </c>
      <c r="F103" s="47">
        <f t="shared" si="410"/>
        <v>0.2109704641350211</v>
      </c>
      <c r="G103" s="47">
        <f t="shared" si="410"/>
        <v>0.20560747663551401</v>
      </c>
      <c r="H103" s="47">
        <f t="shared" si="410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" si="411">+J103</f>
        <v>0.13531353135313531</v>
      </c>
      <c r="L103" s="49">
        <f t="shared" ref="L103" si="412">+K103</f>
        <v>0.13531353135313531</v>
      </c>
      <c r="M103" s="49">
        <f t="shared" ref="M103" si="413">+L103</f>
        <v>0.13531353135313531</v>
      </c>
      <c r="N103" s="49">
        <f t="shared" ref="N103" si="414">+M103</f>
        <v>0.13531353135313531</v>
      </c>
    </row>
    <row r="104" spans="1:14" x14ac:dyDescent="0.35">
      <c r="A104" s="9" t="s">
        <v>134</v>
      </c>
      <c r="B104" s="9">
        <f>+Historicals!B196</f>
        <v>0</v>
      </c>
      <c r="C104" s="9">
        <f>+Historicals!C196</f>
        <v>0</v>
      </c>
      <c r="D104" s="9">
        <f>+Historicals!D196</f>
        <v>0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9">
        <f>Historicals!I136</f>
        <v>2365</v>
      </c>
      <c r="J104" s="9">
        <f>+J97-J100</f>
        <v>2365</v>
      </c>
      <c r="K104" s="9">
        <f t="shared" ref="K104:N104" si="415">+K97-K100</f>
        <v>2365</v>
      </c>
      <c r="L104" s="9">
        <f t="shared" si="415"/>
        <v>2365</v>
      </c>
      <c r="M104" s="9">
        <f t="shared" si="415"/>
        <v>2365</v>
      </c>
      <c r="N104" s="9">
        <f t="shared" si="415"/>
        <v>2365</v>
      </c>
    </row>
    <row r="105" spans="1:14" x14ac:dyDescent="0.35">
      <c r="A105" s="46" t="s">
        <v>129</v>
      </c>
      <c r="B105" s="47" t="str">
        <f t="shared" ref="B105" si="416">+IFERROR(B104/A104-1,"nm")</f>
        <v>nm</v>
      </c>
      <c r="C105" s="47" t="str">
        <f t="shared" ref="C105" si="417">+IFERROR(C104/B104-1,"nm")</f>
        <v>nm</v>
      </c>
      <c r="D105" s="47" t="str">
        <f t="shared" ref="D105" si="418">+IFERROR(D104/C104-1,"nm")</f>
        <v>nm</v>
      </c>
      <c r="E105" s="47" t="str">
        <f t="shared" ref="E105" si="419">+IFERROR(E104/D104-1,"nm")</f>
        <v>nm</v>
      </c>
      <c r="F105" s="47">
        <f>+IFERROR(F104/E104-1,"nm")</f>
        <v>0.31488655229662421</v>
      </c>
      <c r="G105" s="47">
        <f t="shared" ref="G105" si="420">+IFERROR(G104/F104-1,"nm")</f>
        <v>4.7979797979798011E-2</v>
      </c>
      <c r="H105" s="47">
        <f t="shared" ref="H105" si="421">+IFERROR(H104/G104-1,"nm")</f>
        <v>0.30240963855421676</v>
      </c>
      <c r="I105" s="47">
        <f>+IFERROR(I104/H104-1,"nm")</f>
        <v>-0.27073697193956214</v>
      </c>
      <c r="J105" s="47">
        <f t="shared" ref="J105" si="422">+IFERROR(J104/I104-1,"nm")</f>
        <v>0</v>
      </c>
      <c r="K105" s="47">
        <f>+IFERROR(K104/J104-1,"nm")</f>
        <v>0</v>
      </c>
      <c r="L105" s="47">
        <f t="shared" ref="L105" si="423">+IFERROR(L104/K104-1,"nm")</f>
        <v>0</v>
      </c>
      <c r="M105" s="47">
        <f t="shared" ref="M105" si="424">+IFERROR(M104/L104-1,"nm")</f>
        <v>0</v>
      </c>
      <c r="N105" s="47">
        <f t="shared" ref="N105" si="425">+IFERROR(N104/M104-1,"nm")</f>
        <v>0</v>
      </c>
    </row>
    <row r="106" spans="1:14" x14ac:dyDescent="0.35">
      <c r="A106" s="46" t="s">
        <v>131</v>
      </c>
      <c r="B106" s="47" t="str">
        <f t="shared" ref="B106:D106" si="426">+IFERROR(B104/B$21,"nm")</f>
        <v>nm</v>
      </c>
      <c r="C106" s="47" t="str">
        <f t="shared" si="426"/>
        <v>nm</v>
      </c>
      <c r="D106" s="47" t="str">
        <f t="shared" si="426"/>
        <v>nm</v>
      </c>
      <c r="E106" s="47">
        <f>+IFERROR(E104/E$83,"nm")</f>
        <v>0.35196727697701596</v>
      </c>
      <c r="F106" s="47">
        <f t="shared" ref="F106:H106" si="427">+IFERROR(F104/F$83,"nm")</f>
        <v>0.38273195876288657</v>
      </c>
      <c r="G106" s="47">
        <f t="shared" si="427"/>
        <v>0.37281030094325496</v>
      </c>
      <c r="H106" s="47">
        <f t="shared" si="427"/>
        <v>0.39119420989143544</v>
      </c>
      <c r="I106" s="47">
        <f>+IFERROR(I104/I$83,"nm")</f>
        <v>0.31336955081489332</v>
      </c>
      <c r="J106" s="47">
        <f>+IFERROR(J104/J$83,"nm")</f>
        <v>0.31336955081489332</v>
      </c>
      <c r="K106" s="47">
        <f t="shared" ref="K106:N106" si="428">+IFERROR(K104/K$83,"nm")</f>
        <v>0.31336955081489332</v>
      </c>
      <c r="L106" s="47">
        <f t="shared" si="428"/>
        <v>0.31336955081489332</v>
      </c>
      <c r="M106" s="47">
        <f t="shared" si="428"/>
        <v>0.31336955081489332</v>
      </c>
      <c r="N106" s="47">
        <f t="shared" si="428"/>
        <v>0.31336955081489332</v>
      </c>
    </row>
    <row r="107" spans="1:14" x14ac:dyDescent="0.35">
      <c r="A107" s="9" t="s">
        <v>135</v>
      </c>
      <c r="B107" s="9">
        <f>+Historicals!B218</f>
        <v>0</v>
      </c>
      <c r="C107" s="9">
        <f>+Historicals!C218</f>
        <v>0</v>
      </c>
      <c r="D107" s="9">
        <f>+Historicals!D218</f>
        <v>0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9">
        <f>Historicals!I158</f>
        <v>78</v>
      </c>
      <c r="J107" s="48">
        <f>+J83*J109</f>
        <v>78</v>
      </c>
      <c r="K107" s="48">
        <f t="shared" ref="K107:N107" si="429">+K83*K109</f>
        <v>78</v>
      </c>
      <c r="L107" s="48">
        <f t="shared" si="429"/>
        <v>78</v>
      </c>
      <c r="M107" s="48">
        <f t="shared" si="429"/>
        <v>78</v>
      </c>
      <c r="N107" s="48">
        <f t="shared" si="429"/>
        <v>78</v>
      </c>
    </row>
    <row r="108" spans="1:14" x14ac:dyDescent="0.35">
      <c r="A108" s="46" t="s">
        <v>129</v>
      </c>
      <c r="B108" s="47" t="str">
        <f t="shared" ref="B108" si="430">+IFERROR(B107/A107-1,"nm")</f>
        <v>nm</v>
      </c>
      <c r="C108" s="47" t="str">
        <f t="shared" ref="C108" si="431">+IFERROR(C107/B107-1,"nm")</f>
        <v>nm</v>
      </c>
      <c r="D108" s="47" t="str">
        <f t="shared" ref="D108" si="432">+IFERROR(D107/C107-1,"nm")</f>
        <v>nm</v>
      </c>
      <c r="E108" s="47" t="str">
        <f t="shared" ref="E108" si="433">+IFERROR(E107/D107-1,"nm")</f>
        <v>nm</v>
      </c>
      <c r="F108" s="47">
        <f>+IFERROR(F107/E107-1,"nm")</f>
        <v>-0.35526315789473684</v>
      </c>
      <c r="G108" s="47">
        <f t="shared" ref="G108" si="434">+IFERROR(G107/F107-1,"nm")</f>
        <v>-0.4285714285714286</v>
      </c>
      <c r="H108" s="47">
        <f t="shared" ref="H108" si="435">+IFERROR(H107/G107-1,"nm")</f>
        <v>2.3571428571428572</v>
      </c>
      <c r="I108" s="47">
        <f>+IFERROR(I107/H107-1,"nm")</f>
        <v>-0.17021276595744683</v>
      </c>
      <c r="J108" s="47">
        <f t="shared" ref="J108" si="436">+IFERROR(J107/I107-1,"nm")</f>
        <v>0</v>
      </c>
      <c r="K108" s="47">
        <f>+IFERROR(K107/J107-1,"nm")</f>
        <v>0</v>
      </c>
      <c r="L108" s="47">
        <f t="shared" ref="L108" si="437">+IFERROR(L107/K107-1,"nm")</f>
        <v>0</v>
      </c>
      <c r="M108" s="47">
        <f t="shared" ref="M108" si="438">+IFERROR(M107/L107-1,"nm")</f>
        <v>0</v>
      </c>
      <c r="N108" s="47">
        <f t="shared" ref="N108" si="439">+IFERROR(N107/M107-1,"nm")</f>
        <v>0</v>
      </c>
    </row>
    <row r="109" spans="1:14" x14ac:dyDescent="0.35">
      <c r="A109" s="46" t="s">
        <v>133</v>
      </c>
      <c r="B109" s="47" t="str">
        <f t="shared" ref="B109:D109" si="440">+IFERROR(B107/B$21,"nm")</f>
        <v>nm</v>
      </c>
      <c r="C109" s="47" t="str">
        <f t="shared" si="440"/>
        <v>nm</v>
      </c>
      <c r="D109" s="47" t="str">
        <f t="shared" si="440"/>
        <v>nm</v>
      </c>
      <c r="E109" s="47">
        <f>+IFERROR(E107/E$83,"nm")</f>
        <v>1.4803272302298403E-2</v>
      </c>
      <c r="F109" s="47">
        <f t="shared" ref="F109:I109" si="441">+IFERROR(F107/F$83,"nm")</f>
        <v>7.8930412371134018E-3</v>
      </c>
      <c r="G109" s="47">
        <f t="shared" si="441"/>
        <v>4.1922443479562805E-3</v>
      </c>
      <c r="H109" s="47">
        <f t="shared" si="441"/>
        <v>1.1338962605548853E-2</v>
      </c>
      <c r="I109" s="47">
        <f t="shared" si="441"/>
        <v>1.0335232542732211E-2</v>
      </c>
      <c r="J109" s="49">
        <f>+I109</f>
        <v>1.0335232542732211E-2</v>
      </c>
      <c r="K109" s="49">
        <f t="shared" ref="K109" si="442">+J109</f>
        <v>1.0335232542732211E-2</v>
      </c>
      <c r="L109" s="49">
        <f t="shared" ref="L109" si="443">+K109</f>
        <v>1.0335232542732211E-2</v>
      </c>
      <c r="M109" s="49">
        <f t="shared" ref="M109" si="444">+L109</f>
        <v>1.0335232542732211E-2</v>
      </c>
      <c r="N109" s="49">
        <f t="shared" ref="N109" si="445">+M109</f>
        <v>1.0335232542732211E-2</v>
      </c>
    </row>
    <row r="110" spans="1:14" x14ac:dyDescent="0.35">
      <c r="A110" s="9" t="s">
        <v>143</v>
      </c>
      <c r="B110" s="9">
        <f>+Historicals!B207</f>
        <v>0</v>
      </c>
      <c r="C110" s="9">
        <f>+Historicals!C207</f>
        <v>0</v>
      </c>
      <c r="D110" s="9">
        <f>+Historicals!D207</f>
        <v>0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48">
        <f>+J83*J112</f>
        <v>303</v>
      </c>
      <c r="K110" s="48">
        <f t="shared" ref="K110:N110" si="446">+K83*K112</f>
        <v>303</v>
      </c>
      <c r="L110" s="48">
        <f t="shared" si="446"/>
        <v>303</v>
      </c>
      <c r="M110" s="48">
        <f t="shared" si="446"/>
        <v>303</v>
      </c>
      <c r="N110" s="48">
        <f t="shared" si="446"/>
        <v>303</v>
      </c>
    </row>
    <row r="111" spans="1:14" x14ac:dyDescent="0.35">
      <c r="A111" s="46" t="s">
        <v>129</v>
      </c>
      <c r="B111" s="47" t="str">
        <f t="shared" ref="B111" si="447">+IFERROR(B110/A110-1,"nm")</f>
        <v>nm</v>
      </c>
      <c r="C111" s="47" t="str">
        <f t="shared" ref="C111" si="448">+IFERROR(C110/B110-1,"nm")</f>
        <v>nm</v>
      </c>
      <c r="D111" s="47" t="str">
        <f t="shared" ref="D111" si="449">+IFERROR(D110/C110-1,"nm")</f>
        <v>nm</v>
      </c>
      <c r="E111" s="47" t="str">
        <f t="shared" ref="E111" si="450">+IFERROR(E110/D110-1,"nm")</f>
        <v>nm</v>
      </c>
      <c r="F111" s="47">
        <f>+IFERROR(F110/E110-1,"nm")</f>
        <v>-7.421875E-2</v>
      </c>
      <c r="G111" s="47">
        <f t="shared" ref="G111" si="451">+IFERROR(G110/F110-1,"nm")</f>
        <v>-9.7046413502109741E-2</v>
      </c>
      <c r="H111" s="47">
        <f t="shared" ref="H111" si="452">+IFERROR(H110/G110-1,"nm")</f>
        <v>0.34579439252336441</v>
      </c>
      <c r="I111" s="47">
        <f>+IFERROR(I110/H110-1,"nm")</f>
        <v>5.2083333333333259E-2</v>
      </c>
      <c r="J111" s="47">
        <f t="shared" ref="J111" si="453">+IFERROR(J110/I110-1,"nm")</f>
        <v>0</v>
      </c>
      <c r="K111" s="47">
        <f t="shared" ref="K111" si="454">+IFERROR(K110/J110-1,"nm")</f>
        <v>0</v>
      </c>
      <c r="L111" s="47">
        <f t="shared" ref="L111" si="455">+IFERROR(L110/K110-1,"nm")</f>
        <v>0</v>
      </c>
      <c r="M111" s="47">
        <f t="shared" ref="M111" si="456">+IFERROR(M110/L110-1,"nm")</f>
        <v>0</v>
      </c>
      <c r="N111" s="47">
        <f t="shared" ref="N111" si="457">+IFERROR(N110/M110-1,"nm")</f>
        <v>0</v>
      </c>
    </row>
    <row r="112" spans="1:14" x14ac:dyDescent="0.35">
      <c r="A112" s="46" t="s">
        <v>133</v>
      </c>
      <c r="B112" s="47" t="str">
        <f t="shared" ref="B112:D112" si="458">+IFERROR(B110/B$21,"nm")</f>
        <v>nm</v>
      </c>
      <c r="C112" s="47" t="str">
        <f t="shared" si="458"/>
        <v>nm</v>
      </c>
      <c r="D112" s="47" t="str">
        <f t="shared" si="458"/>
        <v>nm</v>
      </c>
      <c r="E112" s="47">
        <f>+IFERROR(E110/E$83,"nm")</f>
        <v>4.9863654070899883E-2</v>
      </c>
      <c r="F112" s="47">
        <f t="shared" ref="F112:I112" si="459">+IFERROR(F110/F$83,"nm")</f>
        <v>3.817654639175258E-2</v>
      </c>
      <c r="G112" s="47">
        <f t="shared" si="459"/>
        <v>3.2040724659380147E-2</v>
      </c>
      <c r="H112" s="47">
        <f t="shared" si="459"/>
        <v>3.4740651387213509E-2</v>
      </c>
      <c r="I112" s="47">
        <f t="shared" si="459"/>
        <v>4.0148403339075128E-2</v>
      </c>
      <c r="J112" s="49">
        <f>+I112</f>
        <v>4.0148403339075128E-2</v>
      </c>
      <c r="K112" s="49">
        <f t="shared" ref="K112" si="460">+J112</f>
        <v>4.0148403339075128E-2</v>
      </c>
      <c r="L112" s="49">
        <f t="shared" ref="L112" si="461">+K112</f>
        <v>4.0148403339075128E-2</v>
      </c>
      <c r="M112" s="49">
        <f t="shared" ref="M112" si="462">+L112</f>
        <v>4.0148403339075128E-2</v>
      </c>
      <c r="N112" s="49">
        <f t="shared" ref="N112" si="463">+M112</f>
        <v>4.0148403339075128E-2</v>
      </c>
    </row>
    <row r="113" spans="1:14" x14ac:dyDescent="0.35">
      <c r="A113" s="43" t="s">
        <v>106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35">
      <c r="A114" s="9" t="s">
        <v>136</v>
      </c>
      <c r="B114" s="9">
        <f>+Historicals!B200</f>
        <v>0</v>
      </c>
      <c r="C114" s="9">
        <f>+Historicals!C200</f>
        <v>0</v>
      </c>
      <c r="D114" s="9">
        <f>+Historicals!D200</f>
        <v>0</v>
      </c>
      <c r="E114" s="9">
        <f>Historicals!E119</f>
        <v>5166</v>
      </c>
      <c r="F114" s="9">
        <f>Historicals!F119</f>
        <v>5254</v>
      </c>
      <c r="G114" s="9">
        <f>Historicals!G119</f>
        <v>5028</v>
      </c>
      <c r="H114" s="9">
        <f>Historicals!H119</f>
        <v>5343</v>
      </c>
      <c r="I114" s="9">
        <f>Historicals!I119</f>
        <v>5955</v>
      </c>
      <c r="J114" s="9">
        <f>+SUM(J116+J120+J124)</f>
        <v>5955</v>
      </c>
      <c r="K114" s="9">
        <f t="shared" ref="K114:N114" si="464">+SUM(K116+K120+K124)</f>
        <v>5955</v>
      </c>
      <c r="L114" s="9">
        <f t="shared" si="464"/>
        <v>5955</v>
      </c>
      <c r="M114" s="9">
        <f t="shared" si="464"/>
        <v>5955</v>
      </c>
      <c r="N114" s="9">
        <f t="shared" si="464"/>
        <v>5955</v>
      </c>
    </row>
    <row r="115" spans="1:14" x14ac:dyDescent="0.35">
      <c r="A115" s="44" t="s">
        <v>129</v>
      </c>
      <c r="B115" s="47" t="str">
        <f t="shared" ref="B115" si="465">+IFERROR(B114/A114-1,"nm")</f>
        <v>nm</v>
      </c>
      <c r="C115" s="47" t="str">
        <f t="shared" ref="C115" si="466">+IFERROR(C114/B114-1,"nm")</f>
        <v>nm</v>
      </c>
      <c r="D115" s="47" t="str">
        <f t="shared" ref="D115" si="467">+IFERROR(D114/C114-1,"nm")</f>
        <v>nm</v>
      </c>
      <c r="E115" s="47" t="str">
        <f t="shared" ref="E115" si="468">+IFERROR(E114/D114-1,"nm")</f>
        <v>nm</v>
      </c>
      <c r="F115" s="47">
        <f t="shared" ref="F115" si="469">+IFERROR(F114/E114-1,"nm")</f>
        <v>1.7034456058846237E-2</v>
      </c>
      <c r="G115" s="47">
        <f t="shared" ref="G115" si="470">+IFERROR(G114/F114-1,"nm")</f>
        <v>-4.3014845831747195E-2</v>
      </c>
      <c r="H115" s="47">
        <f t="shared" ref="H115" si="471">+IFERROR(H114/G114-1,"nm")</f>
        <v>6.2649164677804237E-2</v>
      </c>
      <c r="I115" s="47">
        <f>+IFERROR(I114/H114-1,"nm")</f>
        <v>0.11454239191465465</v>
      </c>
      <c r="J115" s="47">
        <f t="shared" ref="J115" si="472">+IFERROR(J114/I114-1,"nm")</f>
        <v>0</v>
      </c>
      <c r="K115" s="47">
        <f t="shared" ref="K115" si="473">+IFERROR(K114/J114-1,"nm")</f>
        <v>0</v>
      </c>
      <c r="L115" s="47">
        <f t="shared" ref="L115" si="474">+IFERROR(L114/K114-1,"nm")</f>
        <v>0</v>
      </c>
      <c r="M115" s="47">
        <f t="shared" ref="M115" si="475">+IFERROR(M114/L114-1,"nm")</f>
        <v>0</v>
      </c>
      <c r="N115" s="47">
        <f t="shared" ref="N115" si="476">+IFERROR(N114/M114-1,"nm")</f>
        <v>0</v>
      </c>
    </row>
    <row r="116" spans="1:14" x14ac:dyDescent="0.35">
      <c r="A116" s="45" t="s">
        <v>113</v>
      </c>
      <c r="B116" s="3">
        <f>+Historicals!B201</f>
        <v>0</v>
      </c>
      <c r="C116" s="3">
        <f>+Historicals!C201</f>
        <v>0</v>
      </c>
      <c r="D116" s="3">
        <f>+Historicals!D201</f>
        <v>0</v>
      </c>
      <c r="E116" s="3">
        <f>Historicals!E120</f>
        <v>3575</v>
      </c>
      <c r="F116" s="3">
        <f>Historicals!F120</f>
        <v>3622</v>
      </c>
      <c r="G116" s="3">
        <f>Historicals!G120</f>
        <v>3449</v>
      </c>
      <c r="H116" s="3">
        <f>Historicals!H120</f>
        <v>3659</v>
      </c>
      <c r="I116" s="3">
        <f>Historicals!I120</f>
        <v>4111</v>
      </c>
      <c r="J116" s="3">
        <f>+I116*(1+J117)</f>
        <v>4111</v>
      </c>
      <c r="K116" s="3">
        <f t="shared" ref="K116" si="477">+J116*(1+K117)</f>
        <v>4111</v>
      </c>
      <c r="L116" s="3">
        <f t="shared" ref="L116" si="478">+K116*(1+L117)</f>
        <v>4111</v>
      </c>
      <c r="M116" s="3">
        <f t="shared" ref="M116" si="479">+L116*(1+M117)</f>
        <v>4111</v>
      </c>
      <c r="N116" s="3">
        <f t="shared" ref="N116" si="480">+M116*(1+N117)</f>
        <v>4111</v>
      </c>
    </row>
    <row r="117" spans="1:14" x14ac:dyDescent="0.35">
      <c r="A117" s="44" t="s">
        <v>129</v>
      </c>
      <c r="B117" s="47" t="str">
        <f t="shared" ref="B117" si="481">+IFERROR(B116/A116-1,"nm")</f>
        <v>nm</v>
      </c>
      <c r="C117" s="47" t="str">
        <f t="shared" ref="C117" si="482">+IFERROR(C116/B116-1,"nm")</f>
        <v>nm</v>
      </c>
      <c r="D117" s="47" t="str">
        <f t="shared" ref="D117" si="483">+IFERROR(D116/C116-1,"nm")</f>
        <v>nm</v>
      </c>
      <c r="E117" s="47" t="str">
        <f t="shared" ref="E117" si="484">+IFERROR(E116/D116-1,"nm")</f>
        <v>nm</v>
      </c>
      <c r="F117" s="47">
        <f t="shared" ref="F117" si="485">+IFERROR(F116/E116-1,"nm")</f>
        <v>1.3146853146853044E-2</v>
      </c>
      <c r="G117" s="47">
        <f t="shared" ref="G117" si="486">+IFERROR(G116/F116-1,"nm")</f>
        <v>-4.7763666482606326E-2</v>
      </c>
      <c r="H117" s="47">
        <f t="shared" ref="H117" si="487">+IFERROR(H116/G116-1,"nm")</f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488">+K118+K119</f>
        <v>0</v>
      </c>
      <c r="L117" s="47">
        <f t="shared" si="488"/>
        <v>0</v>
      </c>
      <c r="M117" s="47">
        <f t="shared" si="488"/>
        <v>0</v>
      </c>
      <c r="N117" s="47">
        <f t="shared" si="488"/>
        <v>0</v>
      </c>
    </row>
    <row r="118" spans="1:14" x14ac:dyDescent="0.35">
      <c r="A118" s="44" t="s">
        <v>137</v>
      </c>
      <c r="B118" s="47">
        <f>+Historicals!B273</f>
        <v>0</v>
      </c>
      <c r="C118" s="47">
        <f>+Historicals!C273</f>
        <v>0</v>
      </c>
      <c r="D118" s="47">
        <f>+Historicals!D273</f>
        <v>0</v>
      </c>
      <c r="E118" s="47">
        <f>Historicals!E192</f>
        <v>0.09</v>
      </c>
      <c r="F118" s="47">
        <f>Historicals!F192</f>
        <v>0.12</v>
      </c>
      <c r="G118" s="47">
        <f>Historicals!G192</f>
        <v>0</v>
      </c>
      <c r="H118" s="47">
        <f>Historicals!H192</f>
        <v>0.08</v>
      </c>
      <c r="I118" s="47">
        <f>Historicals!I192</f>
        <v>0.17</v>
      </c>
      <c r="J118" s="49">
        <v>0</v>
      </c>
      <c r="K118" s="49">
        <f>+J118</f>
        <v>0</v>
      </c>
      <c r="L118" s="49">
        <f t="shared" ref="L118:L119" si="489">+K118</f>
        <v>0</v>
      </c>
      <c r="M118" s="49">
        <f t="shared" ref="M118:M119" si="490">+L118</f>
        <v>0</v>
      </c>
      <c r="N118" s="49">
        <f t="shared" ref="N118:N119" si="491">+M118</f>
        <v>0</v>
      </c>
    </row>
    <row r="119" spans="1:14" x14ac:dyDescent="0.35">
      <c r="A119" s="44" t="s">
        <v>138</v>
      </c>
      <c r="B119" s="47" t="str">
        <f t="shared" ref="B119:H119" si="492">+IFERROR(B117-B118,"nm")</f>
        <v>nm</v>
      </c>
      <c r="C119" s="47" t="str">
        <f t="shared" si="492"/>
        <v>nm</v>
      </c>
      <c r="D119" s="47" t="str">
        <f t="shared" si="492"/>
        <v>nm</v>
      </c>
      <c r="E119" s="47" t="str">
        <f t="shared" si="492"/>
        <v>nm</v>
      </c>
      <c r="F119" s="47">
        <f t="shared" si="492"/>
        <v>-0.10685314685314695</v>
      </c>
      <c r="G119" s="47">
        <f t="shared" si="492"/>
        <v>-4.7763666482606326E-2</v>
      </c>
      <c r="H119" s="47">
        <f t="shared" si="492"/>
        <v>-1.9112786314873828E-2</v>
      </c>
      <c r="I119" s="47">
        <f>+IFERROR(I117-I118,"nm")</f>
        <v>-4.646898059579127E-2</v>
      </c>
      <c r="J119" s="49">
        <v>0</v>
      </c>
      <c r="K119" s="49">
        <f t="shared" ref="K119" si="493">+J119</f>
        <v>0</v>
      </c>
      <c r="L119" s="49">
        <f t="shared" si="489"/>
        <v>0</v>
      </c>
      <c r="M119" s="49">
        <f t="shared" si="490"/>
        <v>0</v>
      </c>
      <c r="N119" s="49">
        <f t="shared" si="491"/>
        <v>0</v>
      </c>
    </row>
    <row r="120" spans="1:14" x14ac:dyDescent="0.35">
      <c r="A120" s="45" t="s">
        <v>114</v>
      </c>
      <c r="B120" s="3">
        <f>+Historicals!B202</f>
        <v>0</v>
      </c>
      <c r="C120" s="3">
        <f>+Historicals!C202</f>
        <v>0</v>
      </c>
      <c r="D120" s="3">
        <f>+Historicals!D202</f>
        <v>0</v>
      </c>
      <c r="E120" s="3">
        <f>Historicals!E121</f>
        <v>1347</v>
      </c>
      <c r="F120" s="3">
        <f>Historicals!F121</f>
        <v>1395</v>
      </c>
      <c r="G120" s="3">
        <f>Historicals!G121</f>
        <v>1365</v>
      </c>
      <c r="H120" s="3">
        <f>Historicals!H121</f>
        <v>1494</v>
      </c>
      <c r="I120" s="3">
        <f>Historicals!I121</f>
        <v>1610</v>
      </c>
      <c r="J120" s="3">
        <f>+I120*(1+J121)</f>
        <v>1610</v>
      </c>
      <c r="K120" s="3">
        <f t="shared" ref="K120" si="494">+J120*(1+K121)</f>
        <v>1610</v>
      </c>
      <c r="L120" s="3">
        <f t="shared" ref="L120" si="495">+K120*(1+L121)</f>
        <v>1610</v>
      </c>
      <c r="M120" s="3">
        <f t="shared" ref="M120" si="496">+L120*(1+M121)</f>
        <v>1610</v>
      </c>
      <c r="N120" s="3">
        <f t="shared" ref="N120" si="497">+M120*(1+N121)</f>
        <v>1610</v>
      </c>
    </row>
    <row r="121" spans="1:14" x14ac:dyDescent="0.35">
      <c r="A121" s="44" t="s">
        <v>129</v>
      </c>
      <c r="B121" s="47" t="str">
        <f t="shared" ref="B121" si="498">+IFERROR(B120/A120-1,"nm")</f>
        <v>nm</v>
      </c>
      <c r="C121" s="47" t="str">
        <f t="shared" ref="C121" si="499">+IFERROR(C120/B120-1,"nm")</f>
        <v>nm</v>
      </c>
      <c r="D121" s="47" t="str">
        <f t="shared" ref="D121" si="500">+IFERROR(D120/C120-1,"nm")</f>
        <v>nm</v>
      </c>
      <c r="E121" s="47" t="str">
        <f t="shared" ref="E121" si="501">+IFERROR(E120/D120-1,"nm")</f>
        <v>nm</v>
      </c>
      <c r="F121" s="47">
        <f>+IFERROR(F120/E120-1,"nm")</f>
        <v>3.563474387527843E-2</v>
      </c>
      <c r="G121" s="47">
        <f t="shared" ref="G121" si="502">+IFERROR(G120/F120-1,"nm")</f>
        <v>-2.1505376344086002E-2</v>
      </c>
      <c r="H121" s="47">
        <f t="shared" ref="H121" si="503">+IFERROR(H120/G120-1,"nm")</f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>+K122+K123</f>
        <v>0</v>
      </c>
      <c r="L121" s="47">
        <f t="shared" ref="L121:N121" si="504">+L122+L123</f>
        <v>0</v>
      </c>
      <c r="M121" s="47">
        <f t="shared" si="504"/>
        <v>0</v>
      </c>
      <c r="N121" s="47">
        <f t="shared" si="504"/>
        <v>0</v>
      </c>
    </row>
    <row r="122" spans="1:14" x14ac:dyDescent="0.35">
      <c r="A122" s="44" t="s">
        <v>137</v>
      </c>
      <c r="B122" s="47">
        <f>+Historicals!B277</f>
        <v>0</v>
      </c>
      <c r="C122" s="47">
        <f>+Historicals!C277</f>
        <v>0</v>
      </c>
      <c r="D122" s="47">
        <f>+Historicals!D277</f>
        <v>0</v>
      </c>
      <c r="E122" s="47">
        <f>Historicals!E193</f>
        <v>0.15</v>
      </c>
      <c r="F122" s="47">
        <f>Historicals!F193</f>
        <v>0.15</v>
      </c>
      <c r="G122" s="47">
        <f>Historicals!G193</f>
        <v>0.03</v>
      </c>
      <c r="H122" s="47">
        <f>Historicals!H193</f>
        <v>0.1</v>
      </c>
      <c r="I122" s="47">
        <f>Historicals!I193</f>
        <v>0.12</v>
      </c>
      <c r="J122" s="49">
        <v>0</v>
      </c>
      <c r="K122" s="49">
        <f t="shared" ref="K122" si="505">+J122</f>
        <v>0</v>
      </c>
      <c r="L122" s="49">
        <f t="shared" ref="L122:L123" si="506">+K122</f>
        <v>0</v>
      </c>
      <c r="M122" s="49">
        <f t="shared" ref="M122:M123" si="507">+L122</f>
        <v>0</v>
      </c>
      <c r="N122" s="49">
        <f t="shared" ref="N122:N123" si="508">+M122</f>
        <v>0</v>
      </c>
    </row>
    <row r="123" spans="1:14" x14ac:dyDescent="0.35">
      <c r="A123" s="44" t="s">
        <v>138</v>
      </c>
      <c r="B123" s="47" t="str">
        <f t="shared" ref="B123:H123" si="509">+IFERROR(B121-B122,"nm")</f>
        <v>nm</v>
      </c>
      <c r="C123" s="47" t="str">
        <f t="shared" si="509"/>
        <v>nm</v>
      </c>
      <c r="D123" s="47" t="str">
        <f t="shared" si="509"/>
        <v>nm</v>
      </c>
      <c r="E123" s="47" t="str">
        <f t="shared" si="509"/>
        <v>nm</v>
      </c>
      <c r="F123" s="47">
        <f>+IFERROR(F121-F122,"nm")</f>
        <v>-0.11436525612472156</v>
      </c>
      <c r="G123" s="47">
        <f t="shared" si="509"/>
        <v>-5.1505376344086001E-2</v>
      </c>
      <c r="H123" s="47">
        <f t="shared" si="509"/>
        <v>-5.4945054945053917E-3</v>
      </c>
      <c r="I123" s="47">
        <f>+IFERROR(I121-I122,"nm")</f>
        <v>-4.2356091030789744E-2</v>
      </c>
      <c r="J123" s="49">
        <v>0</v>
      </c>
      <c r="K123" s="49">
        <f>+J123</f>
        <v>0</v>
      </c>
      <c r="L123" s="49">
        <f t="shared" si="506"/>
        <v>0</v>
      </c>
      <c r="M123" s="49">
        <f t="shared" si="507"/>
        <v>0</v>
      </c>
      <c r="N123" s="49">
        <f t="shared" si="508"/>
        <v>0</v>
      </c>
    </row>
    <row r="124" spans="1:14" x14ac:dyDescent="0.35">
      <c r="A124" s="45" t="s">
        <v>115</v>
      </c>
      <c r="B124" s="3">
        <f>+Historicals!B203</f>
        <v>0</v>
      </c>
      <c r="C124" s="3">
        <f>+Historicals!C203</f>
        <v>0</v>
      </c>
      <c r="D124" s="3">
        <f>+Historicals!D203</f>
        <v>0</v>
      </c>
      <c r="E124" s="3">
        <f>Historicals!E122</f>
        <v>244</v>
      </c>
      <c r="F124" s="3">
        <f>Historicals!F122</f>
        <v>237</v>
      </c>
      <c r="G124" s="3">
        <f>Historicals!G122</f>
        <v>214</v>
      </c>
      <c r="H124" s="3">
        <f>Historicals!H122</f>
        <v>190</v>
      </c>
      <c r="I124" s="3">
        <f>Historicals!I122</f>
        <v>234</v>
      </c>
      <c r="J124" s="3">
        <f>+I124*(1+J125)</f>
        <v>234</v>
      </c>
      <c r="K124" s="3">
        <f t="shared" ref="K124" si="510">+J124*(1+K125)</f>
        <v>234</v>
      </c>
      <c r="L124" s="3">
        <f t="shared" ref="L124" si="511">+K124*(1+L125)</f>
        <v>234</v>
      </c>
      <c r="M124" s="3">
        <f t="shared" ref="M124" si="512">+L124*(1+M125)</f>
        <v>234</v>
      </c>
      <c r="N124" s="3">
        <f t="shared" ref="N124" si="513">+M124*(1+N125)</f>
        <v>234</v>
      </c>
    </row>
    <row r="125" spans="1:14" x14ac:dyDescent="0.35">
      <c r="A125" s="44" t="s">
        <v>129</v>
      </c>
      <c r="B125" s="47" t="str">
        <f t="shared" ref="B125" si="514">+IFERROR(B124/A124-1,"nm")</f>
        <v>nm</v>
      </c>
      <c r="C125" s="47" t="str">
        <f t="shared" ref="C125" si="515">+IFERROR(C124/B124-1,"nm")</f>
        <v>nm</v>
      </c>
      <c r="D125" s="47" t="str">
        <f t="shared" ref="D125" si="516">+IFERROR(D124/C124-1,"nm")</f>
        <v>nm</v>
      </c>
      <c r="E125" s="47" t="str">
        <f t="shared" ref="E125" si="517">+IFERROR(E124/D124-1,"nm")</f>
        <v>nm</v>
      </c>
      <c r="F125" s="47">
        <f t="shared" ref="F125" si="518">+IFERROR(F124/E124-1,"nm")</f>
        <v>-2.8688524590163911E-2</v>
      </c>
      <c r="G125" s="47">
        <f t="shared" ref="G125" si="519">+IFERROR(G124/F124-1,"nm")</f>
        <v>-9.7046413502109741E-2</v>
      </c>
      <c r="H125" s="47">
        <f t="shared" ref="H125" si="520">+IFERROR(H124/G124-1,"nm")</f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521">+K126+K127</f>
        <v>0</v>
      </c>
      <c r="L125" s="47">
        <f t="shared" si="521"/>
        <v>0</v>
      </c>
      <c r="M125" s="47">
        <f t="shared" si="521"/>
        <v>0</v>
      </c>
      <c r="N125" s="47">
        <f t="shared" si="521"/>
        <v>0</v>
      </c>
    </row>
    <row r="126" spans="1:14" x14ac:dyDescent="0.35">
      <c r="A126" s="44" t="s">
        <v>137</v>
      </c>
      <c r="B126" s="47">
        <f>+Historicals!B275</f>
        <v>0</v>
      </c>
      <c r="C126" s="47">
        <f>+Historicals!C275</f>
        <v>0</v>
      </c>
      <c r="D126" s="47">
        <f>+Historicals!D275</f>
        <v>0</v>
      </c>
      <c r="E126" s="47">
        <f>Historicals!E194</f>
        <v>-0.08</v>
      </c>
      <c r="F126" s="47">
        <f>Historicals!F194</f>
        <v>0.08</v>
      </c>
      <c r="G126" s="47">
        <f>Historicals!G194</f>
        <v>-0.04</v>
      </c>
      <c r="H126" s="47">
        <f>Historicals!H194</f>
        <v>-0.09</v>
      </c>
      <c r="I126" s="47">
        <f>Historicals!I194</f>
        <v>0.28000000000000003</v>
      </c>
      <c r="J126" s="49">
        <v>0</v>
      </c>
      <c r="K126" s="49">
        <f t="shared" ref="K126:K127" si="522">+J126</f>
        <v>0</v>
      </c>
      <c r="L126" s="49">
        <f t="shared" ref="L126:L127" si="523">+K126</f>
        <v>0</v>
      </c>
      <c r="M126" s="49">
        <f t="shared" ref="M126:M127" si="524">+L126</f>
        <v>0</v>
      </c>
      <c r="N126" s="49">
        <f t="shared" ref="N126:N127" si="525">+M126</f>
        <v>0</v>
      </c>
    </row>
    <row r="127" spans="1:14" x14ac:dyDescent="0.35">
      <c r="A127" s="44" t="s">
        <v>138</v>
      </c>
      <c r="B127" s="47" t="str">
        <f t="shared" ref="B127:H127" si="526">+IFERROR(B125-B126,"nm")</f>
        <v>nm</v>
      </c>
      <c r="C127" s="47" t="str">
        <f t="shared" si="526"/>
        <v>nm</v>
      </c>
      <c r="D127" s="47" t="str">
        <f t="shared" si="526"/>
        <v>nm</v>
      </c>
      <c r="E127" s="47" t="str">
        <f t="shared" si="526"/>
        <v>nm</v>
      </c>
      <c r="F127" s="47">
        <f t="shared" si="526"/>
        <v>-0.10868852459016391</v>
      </c>
      <c r="G127" s="47">
        <f t="shared" si="526"/>
        <v>-5.704641350210974E-2</v>
      </c>
      <c r="H127" s="47">
        <f t="shared" si="526"/>
        <v>-2.214953271028039E-2</v>
      </c>
      <c r="I127" s="47">
        <f>+IFERROR(I125-I126,"nm")</f>
        <v>-4.842105263157892E-2</v>
      </c>
      <c r="J127" s="49">
        <v>0</v>
      </c>
      <c r="K127" s="49">
        <f t="shared" si="522"/>
        <v>0</v>
      </c>
      <c r="L127" s="49">
        <f t="shared" si="523"/>
        <v>0</v>
      </c>
      <c r="M127" s="49">
        <f t="shared" si="524"/>
        <v>0</v>
      </c>
      <c r="N127" s="49">
        <f t="shared" si="525"/>
        <v>0</v>
      </c>
    </row>
    <row r="128" spans="1:14" x14ac:dyDescent="0.35">
      <c r="A128" s="9" t="s">
        <v>130</v>
      </c>
      <c r="B128" s="48">
        <f t="shared" ref="B128:H128" si="527">+B135+B131</f>
        <v>0</v>
      </c>
      <c r="C128" s="48">
        <f t="shared" si="527"/>
        <v>0</v>
      </c>
      <c r="D128" s="48">
        <f t="shared" si="527"/>
        <v>0</v>
      </c>
      <c r="E128" s="48">
        <f t="shared" si="527"/>
        <v>1244</v>
      </c>
      <c r="F128" s="48">
        <f t="shared" si="527"/>
        <v>1376</v>
      </c>
      <c r="G128" s="48">
        <f t="shared" si="527"/>
        <v>1230</v>
      </c>
      <c r="H128" s="48">
        <f t="shared" si="527"/>
        <v>1573</v>
      </c>
      <c r="I128" s="48">
        <f>+I135+I131</f>
        <v>1938</v>
      </c>
      <c r="J128" s="48">
        <f>+J114*J130</f>
        <v>1938</v>
      </c>
      <c r="K128" s="48">
        <f t="shared" ref="K128:N128" si="528">+K114*K130</f>
        <v>1938</v>
      </c>
      <c r="L128" s="48">
        <f t="shared" si="528"/>
        <v>1938</v>
      </c>
      <c r="M128" s="48">
        <f t="shared" si="528"/>
        <v>1938</v>
      </c>
      <c r="N128" s="48">
        <f t="shared" si="528"/>
        <v>1938</v>
      </c>
    </row>
    <row r="129" spans="1:14" x14ac:dyDescent="0.35">
      <c r="A129" s="46" t="s">
        <v>129</v>
      </c>
      <c r="B129" s="47" t="str">
        <f t="shared" ref="B129" si="529">+IFERROR(B128/A128-1,"nm")</f>
        <v>nm</v>
      </c>
      <c r="C129" s="47" t="str">
        <f t="shared" ref="C129" si="530">+IFERROR(C128/B128-1,"nm")</f>
        <v>nm</v>
      </c>
      <c r="D129" s="47" t="str">
        <f t="shared" ref="D129" si="531">+IFERROR(D128/C128-1,"nm")</f>
        <v>nm</v>
      </c>
      <c r="E129" s="47" t="str">
        <f t="shared" ref="E129" si="532">+IFERROR(E128/D128-1,"nm")</f>
        <v>nm</v>
      </c>
      <c r="F129" s="47">
        <f t="shared" ref="F129" si="533">+IFERROR(F128/E128-1,"nm")</f>
        <v>0.10610932475884249</v>
      </c>
      <c r="G129" s="47">
        <f t="shared" ref="G129" si="534">+IFERROR(G128/F128-1,"nm")</f>
        <v>-0.10610465116279066</v>
      </c>
      <c r="H129" s="47">
        <f t="shared" ref="H129" si="535">+IFERROR(H128/G128-1,"nm")</f>
        <v>0.27886178861788613</v>
      </c>
      <c r="I129" s="47">
        <f>+IFERROR(I128/H128-1,"nm")</f>
        <v>0.23204068658614108</v>
      </c>
      <c r="J129" s="47">
        <f t="shared" ref="J129" si="536">+IFERROR(J128/I128-1,"nm")</f>
        <v>0</v>
      </c>
      <c r="K129" s="47">
        <f t="shared" ref="K129" si="537">+IFERROR(K128/J128-1,"nm")</f>
        <v>0</v>
      </c>
      <c r="L129" s="47">
        <f t="shared" ref="L129" si="538">+IFERROR(L128/K128-1,"nm")</f>
        <v>0</v>
      </c>
      <c r="M129" s="47">
        <f t="shared" ref="M129" si="539">+IFERROR(M128/L128-1,"nm")</f>
        <v>0</v>
      </c>
      <c r="N129" s="47">
        <f t="shared" ref="N129" si="540">+IFERROR(N128/M128-1,"nm")</f>
        <v>0</v>
      </c>
    </row>
    <row r="130" spans="1:14" x14ac:dyDescent="0.35">
      <c r="A130" s="46" t="s">
        <v>131</v>
      </c>
      <c r="B130" s="47" t="str">
        <f t="shared" ref="B130:D130" si="541">+IFERROR(B128/B$21,"nm")</f>
        <v>nm</v>
      </c>
      <c r="C130" s="47" t="str">
        <f t="shared" si="541"/>
        <v>nm</v>
      </c>
      <c r="D130" s="47" t="str">
        <f t="shared" si="541"/>
        <v>nm</v>
      </c>
      <c r="E130" s="47">
        <f>+IFERROR(E128/E$114,"nm")</f>
        <v>0.2408052651955091</v>
      </c>
      <c r="F130" s="47">
        <f t="shared" ref="F130:I130" si="542">+IFERROR(F128/F$114,"nm")</f>
        <v>0.26189569851541683</v>
      </c>
      <c r="G130" s="47">
        <f t="shared" si="542"/>
        <v>0.24463007159904535</v>
      </c>
      <c r="H130" s="47">
        <f t="shared" si="542"/>
        <v>0.2944038929440389</v>
      </c>
      <c r="I130" s="47">
        <f t="shared" si="542"/>
        <v>0.32544080604534004</v>
      </c>
      <c r="J130" s="49">
        <f>+I130</f>
        <v>0.32544080604534004</v>
      </c>
      <c r="K130" s="49">
        <f t="shared" ref="K130" si="543">+J130</f>
        <v>0.32544080604534004</v>
      </c>
      <c r="L130" s="49">
        <f t="shared" ref="L130" si="544">+K130</f>
        <v>0.32544080604534004</v>
      </c>
      <c r="M130" s="49">
        <f t="shared" ref="M130" si="545">+L130</f>
        <v>0.32544080604534004</v>
      </c>
      <c r="N130" s="49">
        <f t="shared" ref="N130" si="546">+M130</f>
        <v>0.32544080604534004</v>
      </c>
    </row>
    <row r="131" spans="1:14" x14ac:dyDescent="0.35">
      <c r="A131" s="9" t="s">
        <v>132</v>
      </c>
      <c r="B131" s="9">
        <f>+Historicals!B260</f>
        <v>0</v>
      </c>
      <c r="C131" s="9">
        <f>+Historicals!C260</f>
        <v>0</v>
      </c>
      <c r="D131" s="9">
        <f>+Historicals!D260</f>
        <v>0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9">
        <f>Historicals!I170</f>
        <v>42</v>
      </c>
      <c r="J131" s="1">
        <f>+J134*J141</f>
        <v>42</v>
      </c>
      <c r="K131" s="48">
        <f t="shared" ref="K131:N131" si="547">+K134*K141</f>
        <v>42</v>
      </c>
      <c r="L131" s="48">
        <f t="shared" si="547"/>
        <v>42</v>
      </c>
      <c r="M131" s="48">
        <f t="shared" si="547"/>
        <v>42</v>
      </c>
      <c r="N131" s="48">
        <f t="shared" si="547"/>
        <v>42</v>
      </c>
    </row>
    <row r="132" spans="1:14" x14ac:dyDescent="0.35">
      <c r="A132" s="46" t="s">
        <v>129</v>
      </c>
      <c r="B132" s="47" t="str">
        <f t="shared" ref="B132" si="548">+IFERROR(B131/A131-1,"nm")</f>
        <v>nm</v>
      </c>
      <c r="C132" s="47" t="str">
        <f t="shared" ref="C132" si="549">+IFERROR(C131/B131-1,"nm")</f>
        <v>nm</v>
      </c>
      <c r="D132" s="47" t="str">
        <f t="shared" ref="D132" si="550">+IFERROR(D131/C131-1,"nm")</f>
        <v>nm</v>
      </c>
      <c r="E132" s="47" t="str">
        <f t="shared" ref="E132" si="551">+IFERROR(E131/D131-1,"nm")</f>
        <v>nm</v>
      </c>
      <c r="F132" s="47">
        <f t="shared" ref="F132" si="552">+IFERROR(F131/E131-1,"nm")</f>
        <v>-3.6363636363636376E-2</v>
      </c>
      <c r="G132" s="47">
        <f t="shared" ref="G132" si="553">+IFERROR(G131/F131-1,"nm")</f>
        <v>-0.13207547169811318</v>
      </c>
      <c r="H132" s="47">
        <f t="shared" ref="H132" si="554">+IFERROR(H131/G131-1,"nm")</f>
        <v>-6.5217391304347783E-2</v>
      </c>
      <c r="I132" s="47">
        <f>+IFERROR(I131/H131-1,"nm")</f>
        <v>-2.3255813953488413E-2</v>
      </c>
      <c r="J132" s="47">
        <f t="shared" ref="J132" si="555">+IFERROR(J131/I131-1,"nm")</f>
        <v>0</v>
      </c>
      <c r="K132" s="47">
        <f t="shared" ref="K132" si="556">+IFERROR(K131/J131-1,"nm")</f>
        <v>0</v>
      </c>
      <c r="L132" s="47">
        <f t="shared" ref="L132" si="557">+IFERROR(L131/K131-1,"nm")</f>
        <v>0</v>
      </c>
      <c r="M132" s="47">
        <f t="shared" ref="M132" si="558">+IFERROR(M131/L131-1,"nm")</f>
        <v>0</v>
      </c>
      <c r="N132" s="47">
        <f t="shared" ref="N132" si="559">+IFERROR(N131/M131-1,"nm")</f>
        <v>0</v>
      </c>
    </row>
    <row r="133" spans="1:14" x14ac:dyDescent="0.35">
      <c r="A133" s="46" t="s">
        <v>133</v>
      </c>
      <c r="B133" s="47" t="str">
        <f t="shared" ref="B133:D133" si="560">+IFERROR(B131/B$21,"nm")</f>
        <v>nm</v>
      </c>
      <c r="C133" s="47" t="str">
        <f t="shared" si="560"/>
        <v>nm</v>
      </c>
      <c r="D133" s="47" t="str">
        <f t="shared" si="560"/>
        <v>nm</v>
      </c>
      <c r="E133" s="47">
        <f>+IFERROR(E131/E$114,"nm")</f>
        <v>1.064653503677894E-2</v>
      </c>
      <c r="F133" s="47">
        <f t="shared" ref="F133:I133" si="561">+IFERROR(F131/F$114,"nm")</f>
        <v>1.0087552341073468E-2</v>
      </c>
      <c r="G133" s="47">
        <f t="shared" si="561"/>
        <v>9.148766905330152E-3</v>
      </c>
      <c r="H133" s="47">
        <f t="shared" si="561"/>
        <v>8.0479131574022079E-3</v>
      </c>
      <c r="I133" s="47">
        <f t="shared" si="561"/>
        <v>7.0528967254408059E-3</v>
      </c>
      <c r="J133" s="47">
        <f>+IFERROR(J131/J$114,"nm")</f>
        <v>7.0528967254408059E-3</v>
      </c>
      <c r="K133" s="47">
        <f t="shared" ref="K133:N133" si="562">+IFERROR(K131/K$114,"nm")</f>
        <v>7.0528967254408059E-3</v>
      </c>
      <c r="L133" s="47">
        <f t="shared" si="562"/>
        <v>7.0528967254408059E-3</v>
      </c>
      <c r="M133" s="47">
        <f t="shared" si="562"/>
        <v>7.0528967254408059E-3</v>
      </c>
      <c r="N133" s="47">
        <f t="shared" si="562"/>
        <v>7.0528967254408059E-3</v>
      </c>
    </row>
    <row r="134" spans="1:14" x14ac:dyDescent="0.35">
      <c r="A134" s="46" t="s">
        <v>142</v>
      </c>
      <c r="B134" s="47" t="str">
        <f t="shared" ref="B134:H134" si="563">+IFERROR(B131/B141,"nm")</f>
        <v>nm</v>
      </c>
      <c r="C134" s="47" t="str">
        <f t="shared" si="563"/>
        <v>nm</v>
      </c>
      <c r="D134" s="47" t="str">
        <f t="shared" si="563"/>
        <v>nm</v>
      </c>
      <c r="E134" s="47">
        <f t="shared" si="563"/>
        <v>0.16224188790560473</v>
      </c>
      <c r="F134" s="47">
        <f t="shared" si="563"/>
        <v>0.16257668711656442</v>
      </c>
      <c r="G134" s="47">
        <f t="shared" si="563"/>
        <v>0.1554054054054054</v>
      </c>
      <c r="H134" s="47">
        <f t="shared" si="563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" si="564">+J134</f>
        <v>0.15328467153284672</v>
      </c>
      <c r="L134" s="49">
        <f t="shared" ref="L134" si="565">+K134</f>
        <v>0.15328467153284672</v>
      </c>
      <c r="M134" s="49">
        <f t="shared" ref="M134" si="566">+L134</f>
        <v>0.15328467153284672</v>
      </c>
      <c r="N134" s="49">
        <f t="shared" ref="N134" si="567">+M134</f>
        <v>0.15328467153284672</v>
      </c>
    </row>
    <row r="135" spans="1:14" x14ac:dyDescent="0.35">
      <c r="A135" s="9" t="s">
        <v>134</v>
      </c>
      <c r="B135" s="9">
        <f>+Historicals!B227</f>
        <v>0</v>
      </c>
      <c r="C135" s="9">
        <f>+Historicals!C227</f>
        <v>0</v>
      </c>
      <c r="D135" s="9">
        <f>+Historicals!D227</f>
        <v>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9">
        <f>Historicals!I137</f>
        <v>1896</v>
      </c>
      <c r="J135" s="9">
        <f>+J128-J131</f>
        <v>1896</v>
      </c>
      <c r="K135" s="9">
        <f>+K128-K131</f>
        <v>1896</v>
      </c>
      <c r="L135" s="9">
        <f t="shared" ref="L135:N135" si="568">+L128-L131</f>
        <v>1896</v>
      </c>
      <c r="M135" s="9">
        <f t="shared" si="568"/>
        <v>1896</v>
      </c>
      <c r="N135" s="9">
        <f t="shared" si="568"/>
        <v>1896</v>
      </c>
    </row>
    <row r="136" spans="1:14" x14ac:dyDescent="0.35">
      <c r="A136" s="46" t="s">
        <v>129</v>
      </c>
      <c r="B136" s="47" t="str">
        <f t="shared" ref="B136" si="569">+IFERROR(B135/A135-1,"nm")</f>
        <v>nm</v>
      </c>
      <c r="C136" s="47" t="str">
        <f t="shared" ref="C136" si="570">+IFERROR(C135/B135-1,"nm")</f>
        <v>nm</v>
      </c>
      <c r="D136" s="47" t="str">
        <f t="shared" ref="D136" si="571">+IFERROR(D135/C135-1,"nm")</f>
        <v>nm</v>
      </c>
      <c r="E136" s="47" t="str">
        <f t="shared" ref="E136" si="572">+IFERROR(E135/D135-1,"nm")</f>
        <v>nm</v>
      </c>
      <c r="F136" s="47">
        <f>+IFERROR(F135/E135-1,"nm")</f>
        <v>0.11269974768713209</v>
      </c>
      <c r="G136" s="47">
        <f t="shared" ref="G136" si="573">+IFERROR(G135/F135-1,"nm")</f>
        <v>-0.1050642479213908</v>
      </c>
      <c r="H136" s="47">
        <f t="shared" ref="H136" si="574">+IFERROR(H135/G135-1,"nm")</f>
        <v>0.29222972972972983</v>
      </c>
      <c r="I136" s="47">
        <f>+IFERROR(I135/H135-1,"nm")</f>
        <v>0.23921568627450984</v>
      </c>
      <c r="J136" s="47">
        <f t="shared" ref="J136" si="575">+IFERROR(J135/I135-1,"nm")</f>
        <v>0</v>
      </c>
      <c r="K136" s="47">
        <f>+IFERROR(K135/J135-1,"nm")</f>
        <v>0</v>
      </c>
      <c r="L136" s="47">
        <f t="shared" ref="L136" si="576">+IFERROR(L135/K135-1,"nm")</f>
        <v>0</v>
      </c>
      <c r="M136" s="47">
        <f t="shared" ref="M136" si="577">+IFERROR(M135/L135-1,"nm")</f>
        <v>0</v>
      </c>
      <c r="N136" s="47">
        <f t="shared" ref="N136" si="578">+IFERROR(N135/M135-1,"nm")</f>
        <v>0</v>
      </c>
    </row>
    <row r="137" spans="1:14" x14ac:dyDescent="0.35">
      <c r="A137" s="46" t="s">
        <v>131</v>
      </c>
      <c r="B137" s="47" t="str">
        <f t="shared" ref="B137:D137" si="579">+IFERROR(B135/B$21,"nm")</f>
        <v>nm</v>
      </c>
      <c r="C137" s="47" t="str">
        <f t="shared" si="579"/>
        <v>nm</v>
      </c>
      <c r="D137" s="47" t="str">
        <f t="shared" si="579"/>
        <v>nm</v>
      </c>
      <c r="E137" s="47">
        <f>+IFERROR(E135/E$114,"nm")</f>
        <v>0.23015873015873015</v>
      </c>
      <c r="F137" s="47">
        <f t="shared" ref="F137:I137" si="580">+IFERROR(F135/F$114,"nm")</f>
        <v>0.25180814617434338</v>
      </c>
      <c r="G137" s="47">
        <f t="shared" si="580"/>
        <v>0.2354813046937152</v>
      </c>
      <c r="H137" s="47">
        <f t="shared" si="580"/>
        <v>0.28635597978663674</v>
      </c>
      <c r="I137" s="47">
        <f t="shared" si="580"/>
        <v>0.31838790931989924</v>
      </c>
      <c r="J137" s="47">
        <f>+IFERROR(J135/J$114,"nm")</f>
        <v>0.31838790931989924</v>
      </c>
      <c r="K137" s="47">
        <f t="shared" ref="K137:N137" si="581">+IFERROR(K135/K$114,"nm")</f>
        <v>0.31838790931989924</v>
      </c>
      <c r="L137" s="47">
        <f t="shared" si="581"/>
        <v>0.31838790931989924</v>
      </c>
      <c r="M137" s="47">
        <f t="shared" si="581"/>
        <v>0.31838790931989924</v>
      </c>
      <c r="N137" s="47">
        <f t="shared" si="581"/>
        <v>0.31838790931989924</v>
      </c>
    </row>
    <row r="138" spans="1:14" x14ac:dyDescent="0.35">
      <c r="A138" s="9" t="s">
        <v>135</v>
      </c>
      <c r="B138" s="9">
        <f>+Historicals!B249</f>
        <v>0</v>
      </c>
      <c r="C138" s="9">
        <f>+Historicals!C249</f>
        <v>0</v>
      </c>
      <c r="D138" s="9">
        <f>+Historicals!D249</f>
        <v>0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9">
        <f>Historicals!I159</f>
        <v>56</v>
      </c>
      <c r="J138" s="48">
        <f>+J114*J140</f>
        <v>56</v>
      </c>
      <c r="K138" s="48">
        <f t="shared" ref="K138:N138" si="582">+K114*K140</f>
        <v>56</v>
      </c>
      <c r="L138" s="48">
        <f t="shared" si="582"/>
        <v>56</v>
      </c>
      <c r="M138" s="48">
        <f t="shared" si="582"/>
        <v>56</v>
      </c>
      <c r="N138" s="48">
        <f t="shared" si="582"/>
        <v>56</v>
      </c>
    </row>
    <row r="139" spans="1:14" x14ac:dyDescent="0.35">
      <c r="A139" s="46" t="s">
        <v>129</v>
      </c>
      <c r="B139" s="47" t="str">
        <f t="shared" ref="B139" si="583">+IFERROR(B138/A138-1,"nm")</f>
        <v>nm</v>
      </c>
      <c r="C139" s="47" t="str">
        <f t="shared" ref="C139" si="584">+IFERROR(C138/B138-1,"nm")</f>
        <v>nm</v>
      </c>
      <c r="D139" s="47" t="str">
        <f t="shared" ref="D139" si="585">+IFERROR(D138/C138-1,"nm")</f>
        <v>nm</v>
      </c>
      <c r="E139" s="47" t="str">
        <f t="shared" ref="E139" si="586">+IFERROR(E138/D138-1,"nm")</f>
        <v>nm</v>
      </c>
      <c r="F139" s="47">
        <f t="shared" ref="F139" si="587">+IFERROR(F138/E138-1,"nm")</f>
        <v>-4.081632653061229E-2</v>
      </c>
      <c r="G139" s="47">
        <f t="shared" ref="G139" si="588">+IFERROR(G138/F138-1,"nm")</f>
        <v>-0.12765957446808507</v>
      </c>
      <c r="H139" s="47">
        <f t="shared" ref="H139" si="589">+IFERROR(H138/G138-1,"nm")</f>
        <v>0.31707317073170738</v>
      </c>
      <c r="I139" s="47">
        <f>+IFERROR(I138/H138-1,"nm")</f>
        <v>3.7037037037036979E-2</v>
      </c>
      <c r="J139" s="47">
        <f t="shared" ref="J139" si="590">+IFERROR(J138/I138-1,"nm")</f>
        <v>0</v>
      </c>
      <c r="K139" s="47">
        <f t="shared" ref="K139" si="591">+IFERROR(K138/J138-1,"nm")</f>
        <v>0</v>
      </c>
      <c r="L139" s="47">
        <f t="shared" ref="L139" si="592">+IFERROR(L138/K138-1,"nm")</f>
        <v>0</v>
      </c>
      <c r="M139" s="47">
        <f t="shared" ref="M139" si="593">+IFERROR(M138/L138-1,"nm")</f>
        <v>0</v>
      </c>
      <c r="N139" s="47">
        <f t="shared" ref="N139" si="594">+IFERROR(N138/M138-1,"nm")</f>
        <v>0</v>
      </c>
    </row>
    <row r="140" spans="1:14" x14ac:dyDescent="0.35">
      <c r="A140" s="46" t="s">
        <v>133</v>
      </c>
      <c r="B140" s="47" t="str">
        <f t="shared" ref="B140:D140" si="595">+IFERROR(B138/B$21,"nm")</f>
        <v>nm</v>
      </c>
      <c r="C140" s="47" t="str">
        <f t="shared" si="595"/>
        <v>nm</v>
      </c>
      <c r="D140" s="47" t="str">
        <f t="shared" si="595"/>
        <v>nm</v>
      </c>
      <c r="E140" s="47">
        <f>+IFERROR(E138/E$114,"nm")</f>
        <v>9.485094850948509E-3</v>
      </c>
      <c r="F140" s="47">
        <f t="shared" ref="F140:I140" si="596">+IFERROR(F138/F$114,"nm")</f>
        <v>8.9455652835934533E-3</v>
      </c>
      <c r="G140" s="47">
        <f t="shared" si="596"/>
        <v>8.1543357199681775E-3</v>
      </c>
      <c r="H140" s="47">
        <f t="shared" si="596"/>
        <v>1.0106681639528355E-2</v>
      </c>
      <c r="I140" s="47">
        <f t="shared" si="596"/>
        <v>9.4038623005877411E-3</v>
      </c>
      <c r="J140" s="49">
        <f>+I140</f>
        <v>9.4038623005877411E-3</v>
      </c>
      <c r="K140" s="49">
        <f t="shared" ref="K140" si="597">+J140</f>
        <v>9.4038623005877411E-3</v>
      </c>
      <c r="L140" s="49">
        <f t="shared" ref="L140" si="598">+K140</f>
        <v>9.4038623005877411E-3</v>
      </c>
      <c r="M140" s="49">
        <f t="shared" ref="M140" si="599">+L140</f>
        <v>9.4038623005877411E-3</v>
      </c>
      <c r="N140" s="49">
        <f t="shared" ref="N140" si="600">+M140</f>
        <v>9.4038623005877411E-3</v>
      </c>
    </row>
    <row r="141" spans="1:14" x14ac:dyDescent="0.35">
      <c r="A141" s="9" t="s">
        <v>143</v>
      </c>
      <c r="B141" s="9">
        <f>+Historicals!B238</f>
        <v>0</v>
      </c>
      <c r="C141" s="9">
        <f>+Historicals!C238</f>
        <v>0</v>
      </c>
      <c r="D141" s="9">
        <f>+Historicals!D238</f>
        <v>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48">
        <f>+J114*J143</f>
        <v>274</v>
      </c>
      <c r="K141" s="48">
        <f t="shared" ref="K141:N141" si="601">+K114*K143</f>
        <v>274</v>
      </c>
      <c r="L141" s="48">
        <f t="shared" si="601"/>
        <v>274</v>
      </c>
      <c r="M141" s="48">
        <f t="shared" si="601"/>
        <v>274</v>
      </c>
      <c r="N141" s="48">
        <f t="shared" si="601"/>
        <v>274</v>
      </c>
    </row>
    <row r="142" spans="1:14" x14ac:dyDescent="0.35">
      <c r="A142" s="46" t="s">
        <v>129</v>
      </c>
      <c r="B142" s="47" t="str">
        <f t="shared" ref="B142" si="602">+IFERROR(B141/A141-1,"nm")</f>
        <v>nm</v>
      </c>
      <c r="C142" s="47" t="str">
        <f t="shared" ref="C142" si="603">+IFERROR(C141/B141-1,"nm")</f>
        <v>nm</v>
      </c>
      <c r="D142" s="47" t="str">
        <f t="shared" ref="D142" si="604">+IFERROR(D141/C141-1,"nm")</f>
        <v>nm</v>
      </c>
      <c r="E142" s="47" t="str">
        <f t="shared" ref="E142" si="605">+IFERROR(E141/D141-1,"nm")</f>
        <v>nm</v>
      </c>
      <c r="F142" s="47">
        <f t="shared" ref="F142" si="606">+IFERROR(F141/E141-1,"nm")</f>
        <v>-3.8348082595870192E-2</v>
      </c>
      <c r="G142" s="47">
        <f t="shared" ref="G142" si="607">+IFERROR(G141/F141-1,"nm")</f>
        <v>-9.2024539877300637E-2</v>
      </c>
      <c r="H142" s="47">
        <f t="shared" ref="H142" si="608">+IFERROR(H141/G141-1,"nm")</f>
        <v>2.7027027027026973E-2</v>
      </c>
      <c r="I142" s="47">
        <f>+IFERROR(I141/H141-1,"nm")</f>
        <v>-9.8684210526315819E-2</v>
      </c>
      <c r="J142" s="47">
        <f t="shared" ref="J142" si="609">+IFERROR(J141/I141-1,"nm")</f>
        <v>0</v>
      </c>
      <c r="K142" s="47">
        <f t="shared" ref="K142" si="610">+IFERROR(K141/J141-1,"nm")</f>
        <v>0</v>
      </c>
      <c r="L142" s="47">
        <f t="shared" ref="L142" si="611">+IFERROR(L141/K141-1,"nm")</f>
        <v>0</v>
      </c>
      <c r="M142" s="47">
        <f t="shared" ref="M142" si="612">+IFERROR(M141/L141-1,"nm")</f>
        <v>0</v>
      </c>
      <c r="N142" s="47">
        <f t="shared" ref="N142" si="613">+IFERROR(N141/M141-1,"nm")</f>
        <v>0</v>
      </c>
    </row>
    <row r="143" spans="1:14" x14ac:dyDescent="0.35">
      <c r="A143" s="46" t="s">
        <v>133</v>
      </c>
      <c r="B143" s="47" t="str">
        <f t="shared" ref="B143:D143" si="614">+IFERROR(B141/B$21,"nm")</f>
        <v>nm</v>
      </c>
      <c r="C143" s="47" t="str">
        <f t="shared" si="614"/>
        <v>nm</v>
      </c>
      <c r="D143" s="47" t="str">
        <f t="shared" si="614"/>
        <v>nm</v>
      </c>
      <c r="E143" s="47">
        <f>+IFERROR(E141/E$114,"nm")</f>
        <v>6.5621370499419282E-2</v>
      </c>
      <c r="F143" s="47">
        <f t="shared" ref="F143:I143" si="615">+IFERROR(F141/F$114,"nm")</f>
        <v>6.2047963456414161E-2</v>
      </c>
      <c r="G143" s="47">
        <f t="shared" si="615"/>
        <v>5.88703261734288E-2</v>
      </c>
      <c r="H143" s="47">
        <f t="shared" si="615"/>
        <v>5.6896874415122589E-2</v>
      </c>
      <c r="I143" s="47">
        <f t="shared" si="615"/>
        <v>4.6011754827875735E-2</v>
      </c>
      <c r="J143" s="49">
        <f>+I143</f>
        <v>4.6011754827875735E-2</v>
      </c>
      <c r="K143" s="49">
        <f t="shared" ref="K143" si="616">+J143</f>
        <v>4.6011754827875735E-2</v>
      </c>
      <c r="L143" s="49">
        <f t="shared" ref="L143" si="617">+K143</f>
        <v>4.6011754827875735E-2</v>
      </c>
      <c r="M143" s="49">
        <f t="shared" ref="M143" si="618">+L143</f>
        <v>4.6011754827875735E-2</v>
      </c>
      <c r="N143" s="49">
        <f t="shared" ref="N143" si="619">+M143</f>
        <v>4.6011754827875735E-2</v>
      </c>
    </row>
    <row r="144" spans="1:14" x14ac:dyDescent="0.35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35">
      <c r="A145" s="9" t="s">
        <v>136</v>
      </c>
      <c r="B145" s="9">
        <f>+Historicals!B231</f>
        <v>0</v>
      </c>
      <c r="C145" s="9">
        <f>+Historicals!C231</f>
        <v>0</v>
      </c>
      <c r="D145" s="9">
        <f>+Historicals!D231</f>
        <v>0</v>
      </c>
      <c r="E145" s="9">
        <f>Historicals!E123</f>
        <v>88</v>
      </c>
      <c r="F145" s="9">
        <f>Historicals!F123</f>
        <v>42</v>
      </c>
      <c r="G145" s="9">
        <f>Historicals!G123</f>
        <v>30</v>
      </c>
      <c r="H145" s="9">
        <f>Historicals!H123</f>
        <v>25</v>
      </c>
      <c r="I145" s="9">
        <f>Historicals!I123</f>
        <v>102</v>
      </c>
      <c r="J145" s="9">
        <f>I145</f>
        <v>102</v>
      </c>
      <c r="K145" s="9">
        <f t="shared" ref="K145:N145" si="620">J145</f>
        <v>102</v>
      </c>
      <c r="L145" s="9">
        <f t="shared" si="620"/>
        <v>102</v>
      </c>
      <c r="M145" s="9">
        <f t="shared" si="620"/>
        <v>102</v>
      </c>
      <c r="N145" s="9">
        <f t="shared" si="620"/>
        <v>102</v>
      </c>
    </row>
    <row r="146" spans="1:14" x14ac:dyDescent="0.35">
      <c r="A146" s="44" t="s">
        <v>129</v>
      </c>
      <c r="B146" s="47" t="str">
        <f t="shared" ref="B146" si="621">+IFERROR(B145/A145-1,"nm")</f>
        <v>nm</v>
      </c>
      <c r="C146" s="47" t="str">
        <f t="shared" ref="C146" si="622">+IFERROR(C145/B145-1,"nm")</f>
        <v>nm</v>
      </c>
      <c r="D146" s="47" t="str">
        <f t="shared" ref="D146" si="623">+IFERROR(D145/C145-1,"nm")</f>
        <v>nm</v>
      </c>
      <c r="E146" s="47" t="str">
        <f t="shared" ref="E146" si="624">+IFERROR(E145/D145-1,"nm")</f>
        <v>nm</v>
      </c>
      <c r="F146" s="47">
        <f>+IFERROR(F145/E145-1,"nm")</f>
        <v>-0.52272727272727271</v>
      </c>
      <c r="G146" s="47">
        <f t="shared" ref="G146" si="625">+IFERROR(G145/F145-1,"nm")</f>
        <v>-0.2857142857142857</v>
      </c>
      <c r="H146" s="47">
        <f t="shared" ref="H146" si="626">+IFERROR(H145/G145-1,"nm")</f>
        <v>-0.16666666666666663</v>
      </c>
      <c r="I146" s="47">
        <f>+IFERROR(I145/H145-1,"nm")</f>
        <v>3.08</v>
      </c>
      <c r="J146" s="47">
        <f>+IFERROR(J145/I145-1,"nm")</f>
        <v>0</v>
      </c>
      <c r="K146" s="47">
        <f t="shared" ref="K146" si="627">+IFERROR(K145/J145-1,"nm")</f>
        <v>0</v>
      </c>
      <c r="L146" s="47">
        <f>+IFERROR(L145/K145-1,"nm")</f>
        <v>0</v>
      </c>
      <c r="M146" s="47">
        <f t="shared" ref="M146" si="628">+IFERROR(M145/L145-1,"nm")</f>
        <v>0</v>
      </c>
      <c r="N146" s="47">
        <f t="shared" ref="N146" si="629">+IFERROR(N145/M145-1,"nm")</f>
        <v>0</v>
      </c>
    </row>
    <row r="147" spans="1:14" x14ac:dyDescent="0.35">
      <c r="A147" s="9" t="s">
        <v>130</v>
      </c>
      <c r="B147" s="48">
        <f t="shared" ref="B147:H147" si="630">+B154+B150</f>
        <v>0</v>
      </c>
      <c r="C147" s="48">
        <f t="shared" si="630"/>
        <v>0</v>
      </c>
      <c r="D147" s="48">
        <f t="shared" si="630"/>
        <v>0</v>
      </c>
      <c r="E147" s="48">
        <f>+E154+E150</f>
        <v>-2441</v>
      </c>
      <c r="F147" s="48">
        <f t="shared" si="630"/>
        <v>-3067</v>
      </c>
      <c r="G147" s="48">
        <f t="shared" si="630"/>
        <v>-3254</v>
      </c>
      <c r="H147" s="48">
        <f t="shared" si="630"/>
        <v>-3434</v>
      </c>
      <c r="I147" s="48">
        <f>+I154+I150</f>
        <v>-4042</v>
      </c>
      <c r="J147" s="48">
        <f>+J145*J149</f>
        <v>-4042</v>
      </c>
      <c r="K147" s="48">
        <f t="shared" ref="K147:N147" si="631">+K145*K149</f>
        <v>-4042</v>
      </c>
      <c r="L147" s="48">
        <f t="shared" si="631"/>
        <v>-4042</v>
      </c>
      <c r="M147" s="48">
        <f t="shared" si="631"/>
        <v>-4042</v>
      </c>
      <c r="N147" s="48">
        <f t="shared" si="631"/>
        <v>-4042</v>
      </c>
    </row>
    <row r="148" spans="1:14" x14ac:dyDescent="0.35">
      <c r="A148" s="46" t="s">
        <v>129</v>
      </c>
      <c r="B148" s="47" t="str">
        <f t="shared" ref="B148" si="632">+IFERROR(B147/A147-1,"nm")</f>
        <v>nm</v>
      </c>
      <c r="C148" s="47" t="str">
        <f t="shared" ref="C148" si="633">+IFERROR(C147/B147-1,"nm")</f>
        <v>nm</v>
      </c>
      <c r="D148" s="47" t="str">
        <f t="shared" ref="D148" si="634">+IFERROR(D147/C147-1,"nm")</f>
        <v>nm</v>
      </c>
      <c r="E148" s="47" t="str">
        <f t="shared" ref="E148" si="635">+IFERROR(E147/D147-1,"nm")</f>
        <v>nm</v>
      </c>
      <c r="F148" s="47">
        <f t="shared" ref="F148" si="636">+IFERROR(F147/E147-1,"nm")</f>
        <v>0.25645227365833678</v>
      </c>
      <c r="G148" s="47">
        <f t="shared" ref="G148" si="637">+IFERROR(G147/F147-1,"nm")</f>
        <v>6.0971633518095869E-2</v>
      </c>
      <c r="H148" s="47">
        <f t="shared" ref="H148" si="638">+IFERROR(H147/G147-1,"nm")</f>
        <v>5.5316533497234088E-2</v>
      </c>
      <c r="I148" s="47">
        <f>+IFERROR(I147/H147-1,"nm")</f>
        <v>0.1770529994175889</v>
      </c>
      <c r="J148" s="47">
        <f t="shared" ref="J148" si="639">+IFERROR(J147/I147-1,"nm")</f>
        <v>0</v>
      </c>
      <c r="K148" s="47">
        <f t="shared" ref="K148" si="640">+IFERROR(K147/J147-1,"nm")</f>
        <v>0</v>
      </c>
      <c r="L148" s="47">
        <f t="shared" ref="L148" si="641">+IFERROR(L147/K147-1,"nm")</f>
        <v>0</v>
      </c>
      <c r="M148" s="47">
        <f t="shared" ref="M148" si="642">+IFERROR(M147/L147-1,"nm")</f>
        <v>0</v>
      </c>
      <c r="N148" s="47">
        <f t="shared" ref="N148" si="643">+IFERROR(N147/M147-1,"nm")</f>
        <v>0</v>
      </c>
    </row>
    <row r="149" spans="1:14" x14ac:dyDescent="0.35">
      <c r="A149" s="46" t="s">
        <v>131</v>
      </c>
      <c r="B149" s="47" t="str">
        <f t="shared" ref="B149:D149" si="644">+IFERROR(B147/B$21,"nm")</f>
        <v>nm</v>
      </c>
      <c r="C149" s="47" t="str">
        <f t="shared" si="644"/>
        <v>nm</v>
      </c>
      <c r="D149" s="47" t="str">
        <f t="shared" si="644"/>
        <v>nm</v>
      </c>
      <c r="E149" s="47">
        <f>+IFERROR(E147/E$145,"nm")</f>
        <v>-27.738636363636363</v>
      </c>
      <c r="F149" s="47">
        <f t="shared" ref="F149:I149" si="645">+IFERROR(F147/F$145,"nm")</f>
        <v>-73.023809523809518</v>
      </c>
      <c r="G149" s="47">
        <f t="shared" si="645"/>
        <v>-108.46666666666667</v>
      </c>
      <c r="H149" s="47">
        <f t="shared" si="645"/>
        <v>-137.36000000000001</v>
      </c>
      <c r="I149" s="47">
        <f t="shared" si="645"/>
        <v>-39.627450980392155</v>
      </c>
      <c r="J149" s="49">
        <f>+I149</f>
        <v>-39.627450980392155</v>
      </c>
      <c r="K149" s="49">
        <f t="shared" ref="K149" si="646">+J149</f>
        <v>-39.627450980392155</v>
      </c>
      <c r="L149" s="49">
        <f t="shared" ref="L149" si="647">+K149</f>
        <v>-39.627450980392155</v>
      </c>
      <c r="M149" s="49">
        <f t="shared" ref="M149" si="648">+L149</f>
        <v>-39.627450980392155</v>
      </c>
      <c r="N149" s="49">
        <f t="shared" ref="N149" si="649">+M149</f>
        <v>-39.627450980392155</v>
      </c>
    </row>
    <row r="150" spans="1:14" x14ac:dyDescent="0.35">
      <c r="A150" s="9" t="s">
        <v>132</v>
      </c>
      <c r="B150" s="9">
        <f>+Historicals!B279</f>
        <v>0</v>
      </c>
      <c r="C150" s="9">
        <f>+Historicals!C279</f>
        <v>0</v>
      </c>
      <c r="D150" s="9">
        <f>+Historicals!D279</f>
        <v>0</v>
      </c>
      <c r="E150" s="9">
        <f>Historicals!E171</f>
        <v>217</v>
      </c>
      <c r="F150" s="9">
        <f>Historicals!F171</f>
        <v>195</v>
      </c>
      <c r="G150" s="9">
        <f>Historicals!G171</f>
        <v>214</v>
      </c>
      <c r="H150" s="9">
        <f>Historicals!H171</f>
        <v>222</v>
      </c>
      <c r="I150" s="9">
        <f>Historicals!I171</f>
        <v>220</v>
      </c>
      <c r="J150" s="48">
        <f>+J153*J160</f>
        <v>219.99999999999997</v>
      </c>
      <c r="K150" s="48">
        <f t="shared" ref="K150:N150" si="650">+K153*K160</f>
        <v>219.99999999999997</v>
      </c>
      <c r="L150" s="48">
        <f t="shared" si="650"/>
        <v>219.99999999999997</v>
      </c>
      <c r="M150" s="48">
        <f t="shared" si="650"/>
        <v>219.99999999999997</v>
      </c>
      <c r="N150" s="48">
        <f t="shared" si="650"/>
        <v>219.99999999999997</v>
      </c>
    </row>
    <row r="151" spans="1:14" x14ac:dyDescent="0.35">
      <c r="A151" s="46" t="s">
        <v>129</v>
      </c>
      <c r="B151" s="47" t="str">
        <f t="shared" ref="B151" si="651">+IFERROR(B150/A150-1,"nm")</f>
        <v>nm</v>
      </c>
      <c r="C151" s="47" t="str">
        <f t="shared" ref="C151" si="652">+IFERROR(C150/B150-1,"nm")</f>
        <v>nm</v>
      </c>
      <c r="D151" s="47" t="str">
        <f t="shared" ref="D151" si="653">+IFERROR(D150/C150-1,"nm")</f>
        <v>nm</v>
      </c>
      <c r="E151" s="47" t="str">
        <f t="shared" ref="E151" si="654">+IFERROR(E150/D150-1,"nm")</f>
        <v>nm</v>
      </c>
      <c r="F151" s="47">
        <f t="shared" ref="F151" si="655">+IFERROR(F150/E150-1,"nm")</f>
        <v>-0.10138248847926268</v>
      </c>
      <c r="G151" s="47">
        <f t="shared" ref="G151" si="656">+IFERROR(G150/F150-1,"nm")</f>
        <v>9.7435897435897534E-2</v>
      </c>
      <c r="H151" s="47">
        <f t="shared" ref="H151" si="657">+IFERROR(H150/G150-1,"nm")</f>
        <v>3.7383177570093462E-2</v>
      </c>
      <c r="I151" s="47">
        <f>+IFERROR(I150/H150-1,"nm")</f>
        <v>-9.009009009009028E-3</v>
      </c>
      <c r="J151" s="47">
        <f t="shared" ref="J151" si="658">+IFERROR(J150/I150-1,"nm")</f>
        <v>-1.1102230246251565E-16</v>
      </c>
      <c r="K151" s="47">
        <f t="shared" ref="K151" si="659">+IFERROR(K150/J150-1,"nm")</f>
        <v>0</v>
      </c>
      <c r="L151" s="47">
        <f t="shared" ref="L151" si="660">+IFERROR(L150/K150-1,"nm")</f>
        <v>0</v>
      </c>
      <c r="M151" s="47">
        <f t="shared" ref="M151" si="661">+IFERROR(M150/L150-1,"nm")</f>
        <v>0</v>
      </c>
      <c r="N151" s="47">
        <f t="shared" ref="N151" si="662">+IFERROR(N150/M150-1,"nm")</f>
        <v>0</v>
      </c>
    </row>
    <row r="152" spans="1:14" x14ac:dyDescent="0.35">
      <c r="A152" s="46" t="s">
        <v>133</v>
      </c>
      <c r="B152" s="47" t="str">
        <f t="shared" ref="B152:D152" si="663">+IFERROR(B150/B$21,"nm")</f>
        <v>nm</v>
      </c>
      <c r="C152" s="47" t="str">
        <f t="shared" si="663"/>
        <v>nm</v>
      </c>
      <c r="D152" s="47" t="str">
        <f t="shared" si="663"/>
        <v>nm</v>
      </c>
      <c r="E152" s="47">
        <f>+IFERROR(E150/E$145,"nm")</f>
        <v>2.4659090909090908</v>
      </c>
      <c r="F152" s="47">
        <f t="shared" ref="F152:I152" si="664">+IFERROR(F150/F$145,"nm")</f>
        <v>4.6428571428571432</v>
      </c>
      <c r="G152" s="47">
        <f t="shared" si="664"/>
        <v>7.1333333333333337</v>
      </c>
      <c r="H152" s="47">
        <f t="shared" si="664"/>
        <v>8.8800000000000008</v>
      </c>
      <c r="I152" s="47">
        <f t="shared" si="664"/>
        <v>2.1568627450980391</v>
      </c>
      <c r="J152" s="47">
        <f>+IFERROR(J150/J$145,"nm")</f>
        <v>2.1568627450980391</v>
      </c>
      <c r="K152" s="47">
        <f t="shared" ref="K152:N152" si="665">+IFERROR(K150/K$145,"nm")</f>
        <v>2.1568627450980391</v>
      </c>
      <c r="L152" s="47">
        <f t="shared" si="665"/>
        <v>2.1568627450980391</v>
      </c>
      <c r="M152" s="47">
        <f t="shared" si="665"/>
        <v>2.1568627450980391</v>
      </c>
      <c r="N152" s="47">
        <f t="shared" si="665"/>
        <v>2.1568627450980391</v>
      </c>
    </row>
    <row r="153" spans="1:14" x14ac:dyDescent="0.35">
      <c r="A153" s="46" t="s">
        <v>142</v>
      </c>
      <c r="B153" s="47" t="str">
        <f t="shared" ref="B153:H153" si="666">+IFERROR(B150/B160,"nm")</f>
        <v>nm</v>
      </c>
      <c r="C153" s="47" t="str">
        <f t="shared" si="666"/>
        <v>nm</v>
      </c>
      <c r="D153" s="47" t="str">
        <f t="shared" si="666"/>
        <v>nm</v>
      </c>
      <c r="E153" s="47">
        <f t="shared" si="666"/>
        <v>0.36348408710217756</v>
      </c>
      <c r="F153" s="47">
        <f t="shared" si="666"/>
        <v>0.2932330827067669</v>
      </c>
      <c r="G153" s="47">
        <f t="shared" si="666"/>
        <v>0.25783132530120484</v>
      </c>
      <c r="H153" s="47">
        <f t="shared" si="666"/>
        <v>0.2846153846153846</v>
      </c>
      <c r="I153" s="47">
        <f>+IFERROR(I150/I160,"nm")</f>
        <v>0.27883396704689478</v>
      </c>
      <c r="J153" s="49">
        <f>+I153</f>
        <v>0.27883396704689478</v>
      </c>
      <c r="K153" s="49">
        <f t="shared" ref="K153" si="667">+J153</f>
        <v>0.27883396704689478</v>
      </c>
      <c r="L153" s="49">
        <f t="shared" ref="L153" si="668">+K153</f>
        <v>0.27883396704689478</v>
      </c>
      <c r="M153" s="49">
        <f t="shared" ref="M153" si="669">+L153</f>
        <v>0.27883396704689478</v>
      </c>
      <c r="N153" s="49">
        <f t="shared" ref="N153" si="670">+M153</f>
        <v>0.27883396704689478</v>
      </c>
    </row>
    <row r="154" spans="1:14" x14ac:dyDescent="0.35">
      <c r="A154" s="9" t="s">
        <v>134</v>
      </c>
      <c r="B154" s="9">
        <f>+Historicals!B246</f>
        <v>0</v>
      </c>
      <c r="C154" s="9">
        <f>+Historicals!C246</f>
        <v>0</v>
      </c>
      <c r="D154" s="9">
        <f>+Historicals!D246</f>
        <v>0</v>
      </c>
      <c r="E154" s="9">
        <f>Historicals!E138</f>
        <v>-2658</v>
      </c>
      <c r="F154" s="9">
        <f>Historicals!F138</f>
        <v>-3262</v>
      </c>
      <c r="G154" s="9">
        <f>Historicals!G138</f>
        <v>-3468</v>
      </c>
      <c r="H154" s="9">
        <f>Historicals!H138</f>
        <v>-3656</v>
      </c>
      <c r="I154" s="9">
        <f>Historicals!I138</f>
        <v>-4262</v>
      </c>
      <c r="J154" s="9">
        <f>+J147-J150</f>
        <v>-4262</v>
      </c>
      <c r="K154" s="9">
        <f t="shared" ref="K154:N154" si="671">+K147-K150</f>
        <v>-4262</v>
      </c>
      <c r="L154" s="9">
        <f t="shared" si="671"/>
        <v>-4262</v>
      </c>
      <c r="M154" s="9">
        <f t="shared" si="671"/>
        <v>-4262</v>
      </c>
      <c r="N154" s="9">
        <f t="shared" si="671"/>
        <v>-4262</v>
      </c>
    </row>
    <row r="155" spans="1:14" x14ac:dyDescent="0.35">
      <c r="A155" s="46" t="s">
        <v>129</v>
      </c>
      <c r="B155" s="47" t="str">
        <f t="shared" ref="B155" si="672">+IFERROR(B154/A154-1,"nm")</f>
        <v>nm</v>
      </c>
      <c r="C155" s="47" t="str">
        <f t="shared" ref="C155" si="673">+IFERROR(C154/B154-1,"nm")</f>
        <v>nm</v>
      </c>
      <c r="D155" s="47" t="str">
        <f t="shared" ref="D155" si="674">+IFERROR(D154/C154-1,"nm")</f>
        <v>nm</v>
      </c>
      <c r="E155" s="47" t="str">
        <f t="shared" ref="E155" si="675">+IFERROR(E154/D154-1,"nm")</f>
        <v>nm</v>
      </c>
      <c r="F155" s="47">
        <f t="shared" ref="F155" si="676">+IFERROR(F154/E154-1,"nm")</f>
        <v>0.22723852520692245</v>
      </c>
      <c r="G155" s="47">
        <f t="shared" ref="G155" si="677">+IFERROR(G154/F154-1,"nm")</f>
        <v>6.3151440833844275E-2</v>
      </c>
      <c r="H155" s="47">
        <f t="shared" ref="H155" si="678">+IFERROR(H154/G154-1,"nm")</f>
        <v>5.4209919261822392E-2</v>
      </c>
      <c r="I155" s="47">
        <f>+IFERROR(I154/H154-1,"nm")</f>
        <v>0.16575492341356668</v>
      </c>
      <c r="J155" s="47">
        <f t="shared" ref="J155" si="679">+IFERROR(J154/I154-1,"nm")</f>
        <v>0</v>
      </c>
      <c r="K155" s="47">
        <f t="shared" ref="K155" si="680">+IFERROR(K154/J154-1,"nm")</f>
        <v>0</v>
      </c>
      <c r="L155" s="47">
        <f t="shared" ref="L155" si="681">+IFERROR(L154/K154-1,"nm")</f>
        <v>0</v>
      </c>
      <c r="M155" s="47">
        <f t="shared" ref="M155" si="682">+IFERROR(M154/L154-1,"nm")</f>
        <v>0</v>
      </c>
      <c r="N155" s="47">
        <f t="shared" ref="N155" si="683">+IFERROR(N154/M154-1,"nm")</f>
        <v>0</v>
      </c>
    </row>
    <row r="156" spans="1:14" x14ac:dyDescent="0.35">
      <c r="A156" s="46" t="s">
        <v>131</v>
      </c>
      <c r="B156" s="47" t="str">
        <f t="shared" ref="B156:D156" si="684">+IFERROR(B154/B$21,"nm")</f>
        <v>nm</v>
      </c>
      <c r="C156" s="47" t="str">
        <f t="shared" si="684"/>
        <v>nm</v>
      </c>
      <c r="D156" s="47" t="str">
        <f t="shared" si="684"/>
        <v>nm</v>
      </c>
      <c r="E156" s="47">
        <f>+IFERROR(E154/E$145,"nm")</f>
        <v>-30.204545454545453</v>
      </c>
      <c r="F156" s="47">
        <f t="shared" ref="F156:I156" si="685">+IFERROR(F154/F$145,"nm")</f>
        <v>-77.666666666666671</v>
      </c>
      <c r="G156" s="47">
        <f t="shared" si="685"/>
        <v>-115.6</v>
      </c>
      <c r="H156" s="47">
        <f t="shared" si="685"/>
        <v>-146.24</v>
      </c>
      <c r="I156" s="47">
        <f t="shared" si="685"/>
        <v>-41.784313725490193</v>
      </c>
      <c r="J156" s="47">
        <f>+IFERROR(J154/J$145,"nm")</f>
        <v>-41.784313725490193</v>
      </c>
      <c r="K156" s="47">
        <f t="shared" ref="K156:N156" si="686">+IFERROR(K154/K$145,"nm")</f>
        <v>-41.784313725490193</v>
      </c>
      <c r="L156" s="47">
        <f t="shared" si="686"/>
        <v>-41.784313725490193</v>
      </c>
      <c r="M156" s="47">
        <f t="shared" si="686"/>
        <v>-41.784313725490193</v>
      </c>
      <c r="N156" s="47">
        <f t="shared" si="686"/>
        <v>-41.784313725490193</v>
      </c>
    </row>
    <row r="157" spans="1:14" x14ac:dyDescent="0.35">
      <c r="A157" s="9" t="s">
        <v>135</v>
      </c>
      <c r="B157" s="9">
        <f>+Historicals!B268</f>
        <v>0</v>
      </c>
      <c r="C157" s="9">
        <f>+Historicals!C268</f>
        <v>0</v>
      </c>
      <c r="D157" s="9">
        <f>+Historicals!D268</f>
        <v>0</v>
      </c>
      <c r="E157" s="9">
        <f>Historicals!E160</f>
        <v>286</v>
      </c>
      <c r="F157" s="9">
        <f>Historicals!F160</f>
        <v>278</v>
      </c>
      <c r="G157" s="9">
        <f>Historicals!G160</f>
        <v>438</v>
      </c>
      <c r="H157" s="9">
        <f>Historicals!H160</f>
        <v>278</v>
      </c>
      <c r="I157" s="9">
        <f>Historicals!I160</f>
        <v>222</v>
      </c>
      <c r="J157" s="48">
        <f>+J145*J159</f>
        <v>221.99999999999997</v>
      </c>
      <c r="K157" s="48">
        <f t="shared" ref="K157:M157" si="687">+K145*K159</f>
        <v>221.99999999999997</v>
      </c>
      <c r="L157" s="48">
        <f t="shared" si="687"/>
        <v>221.99999999999997</v>
      </c>
      <c r="M157" s="48">
        <f t="shared" si="687"/>
        <v>221.99999999999997</v>
      </c>
      <c r="N157" s="48">
        <f>+N145*N159</f>
        <v>221.99999999999997</v>
      </c>
    </row>
    <row r="158" spans="1:14" x14ac:dyDescent="0.35">
      <c r="A158" s="46" t="s">
        <v>129</v>
      </c>
      <c r="B158" s="47" t="str">
        <f t="shared" ref="B158" si="688">+IFERROR(B157/A157-1,"nm")</f>
        <v>nm</v>
      </c>
      <c r="C158" s="47" t="str">
        <f t="shared" ref="C158" si="689">+IFERROR(C157/B157-1,"nm")</f>
        <v>nm</v>
      </c>
      <c r="D158" s="47" t="str">
        <f t="shared" ref="D158" si="690">+IFERROR(D157/C157-1,"nm")</f>
        <v>nm</v>
      </c>
      <c r="E158" s="47" t="str">
        <f t="shared" ref="E158" si="691">+IFERROR(E157/D157-1,"nm")</f>
        <v>nm</v>
      </c>
      <c r="F158" s="47">
        <f>+IFERROR(F157/E157-1,"nm")</f>
        <v>-2.7972027972028024E-2</v>
      </c>
      <c r="G158" s="47">
        <f t="shared" ref="G158" si="692">+IFERROR(G157/F157-1,"nm")</f>
        <v>0.57553956834532372</v>
      </c>
      <c r="H158" s="47">
        <f t="shared" ref="H158" si="693">+IFERROR(H157/G157-1,"nm")</f>
        <v>-0.36529680365296802</v>
      </c>
      <c r="I158" s="47">
        <f>+IFERROR(I157/H157-1,"nm")</f>
        <v>-0.20143884892086328</v>
      </c>
      <c r="J158" s="47">
        <f t="shared" ref="J158" si="694">+IFERROR(J157/I157-1,"nm")</f>
        <v>-1.1102230246251565E-16</v>
      </c>
      <c r="K158" s="47">
        <f>+IFERROR(K157/J157-1,"nm")</f>
        <v>0</v>
      </c>
      <c r="L158" s="47">
        <f t="shared" ref="L158" si="695">+IFERROR(L157/K157-1,"nm")</f>
        <v>0</v>
      </c>
      <c r="M158" s="47">
        <f t="shared" ref="M158" si="696">+IFERROR(M157/L157-1,"nm")</f>
        <v>0</v>
      </c>
      <c r="N158" s="47">
        <f t="shared" ref="N158" si="697">+IFERROR(N157/M157-1,"nm")</f>
        <v>0</v>
      </c>
    </row>
    <row r="159" spans="1:14" x14ac:dyDescent="0.35">
      <c r="A159" s="46" t="s">
        <v>133</v>
      </c>
      <c r="B159" s="47" t="str">
        <f t="shared" ref="B159:D159" si="698">+IFERROR(B157/B$21,"nm")</f>
        <v>nm</v>
      </c>
      <c r="C159" s="47" t="str">
        <f t="shared" si="698"/>
        <v>nm</v>
      </c>
      <c r="D159" s="47" t="str">
        <f t="shared" si="698"/>
        <v>nm</v>
      </c>
      <c r="E159" s="47">
        <f>+IFERROR(E157/E$145,"nm")</f>
        <v>3.25</v>
      </c>
      <c r="F159" s="47">
        <f t="shared" ref="F159:H159" si="699">+IFERROR(F157/F$145,"nm")</f>
        <v>6.6190476190476186</v>
      </c>
      <c r="G159" s="47">
        <f t="shared" si="699"/>
        <v>14.6</v>
      </c>
      <c r="H159" s="47">
        <f t="shared" si="699"/>
        <v>11.12</v>
      </c>
      <c r="I159" s="47">
        <f>+IFERROR(I157/I$145,"nm")</f>
        <v>2.1764705882352939</v>
      </c>
      <c r="J159" s="49">
        <f>+I159</f>
        <v>2.1764705882352939</v>
      </c>
      <c r="K159" s="49">
        <f t="shared" ref="K159" si="700">+J159</f>
        <v>2.1764705882352939</v>
      </c>
      <c r="L159" s="49">
        <f t="shared" ref="L159" si="701">+K159</f>
        <v>2.1764705882352939</v>
      </c>
      <c r="M159" s="49">
        <f t="shared" ref="M159" si="702">+L159</f>
        <v>2.1764705882352939</v>
      </c>
      <c r="N159" s="49">
        <f t="shared" ref="N159" si="703">+M159</f>
        <v>2.1764705882352939</v>
      </c>
    </row>
    <row r="160" spans="1:14" x14ac:dyDescent="0.35">
      <c r="A160" s="9" t="s">
        <v>143</v>
      </c>
      <c r="B160" s="9">
        <f>+Historicals!B257</f>
        <v>0</v>
      </c>
      <c r="C160" s="9">
        <f>+Historicals!C257</f>
        <v>0</v>
      </c>
      <c r="D160" s="9">
        <f>+Historicals!D257</f>
        <v>0</v>
      </c>
      <c r="E160" s="9">
        <f>Historicals!E149</f>
        <v>597</v>
      </c>
      <c r="F160" s="9">
        <f>Historicals!F149</f>
        <v>665</v>
      </c>
      <c r="G160" s="9">
        <f>Historicals!G149</f>
        <v>830</v>
      </c>
      <c r="H160" s="9">
        <f>Historicals!H149</f>
        <v>780</v>
      </c>
      <c r="I160" s="9">
        <f>Historicals!I149</f>
        <v>789</v>
      </c>
      <c r="J160" s="48">
        <f>+J145*J162</f>
        <v>789</v>
      </c>
      <c r="K160" s="48">
        <f t="shared" ref="K160:N160" si="704">+K145*K162</f>
        <v>789</v>
      </c>
      <c r="L160" s="48">
        <f t="shared" si="704"/>
        <v>789</v>
      </c>
      <c r="M160" s="48">
        <f>+M145*M162</f>
        <v>789</v>
      </c>
      <c r="N160" s="48">
        <f t="shared" si="704"/>
        <v>789</v>
      </c>
    </row>
    <row r="161" spans="1:14" x14ac:dyDescent="0.35">
      <c r="A161" s="46" t="s">
        <v>129</v>
      </c>
      <c r="B161" s="47" t="str">
        <f t="shared" ref="B161" si="705">+IFERROR(B160/A160-1,"nm")</f>
        <v>nm</v>
      </c>
      <c r="C161" s="47" t="str">
        <f t="shared" ref="C161" si="706">+IFERROR(C160/B160-1,"nm")</f>
        <v>nm</v>
      </c>
      <c r="D161" s="47" t="str">
        <f t="shared" ref="D161" si="707">+IFERROR(D160/C160-1,"nm")</f>
        <v>nm</v>
      </c>
      <c r="E161" s="47" t="str">
        <f t="shared" ref="E161" si="708">+IFERROR(E160/D160-1,"nm")</f>
        <v>nm</v>
      </c>
      <c r="F161" s="47">
        <f t="shared" ref="F161" si="709">+IFERROR(F160/E160-1,"nm")</f>
        <v>0.11390284757118918</v>
      </c>
      <c r="G161" s="47">
        <f t="shared" ref="G161" si="710">+IFERROR(G160/F160-1,"nm")</f>
        <v>0.24812030075187974</v>
      </c>
      <c r="H161" s="47">
        <f t="shared" ref="H161" si="711">+IFERROR(H160/G160-1,"nm")</f>
        <v>-6.0240963855421659E-2</v>
      </c>
      <c r="I161" s="47">
        <f>+IFERROR(I160/H160-1,"nm")</f>
        <v>1.1538461538461497E-2</v>
      </c>
      <c r="J161" s="47">
        <f>+IFERROR(J160/I160-1,"nm")</f>
        <v>0</v>
      </c>
      <c r="K161" s="47">
        <f t="shared" ref="K161:N161" si="712">+IFERROR(K160/J160-1,"nm")</f>
        <v>0</v>
      </c>
      <c r="L161" s="47">
        <f t="shared" si="712"/>
        <v>0</v>
      </c>
      <c r="M161" s="47">
        <f t="shared" si="712"/>
        <v>0</v>
      </c>
      <c r="N161" s="47">
        <f t="shared" si="712"/>
        <v>0</v>
      </c>
    </row>
    <row r="162" spans="1:14" x14ac:dyDescent="0.35">
      <c r="A162" s="46" t="s">
        <v>133</v>
      </c>
      <c r="B162" s="47" t="str">
        <f t="shared" ref="B162:D162" si="713">+IFERROR(B160/B$21,"nm")</f>
        <v>nm</v>
      </c>
      <c r="C162" s="47" t="str">
        <f t="shared" si="713"/>
        <v>nm</v>
      </c>
      <c r="D162" s="47" t="str">
        <f t="shared" si="713"/>
        <v>nm</v>
      </c>
      <c r="E162" s="47">
        <f>+IFERROR(E160/E$145,"nm")</f>
        <v>6.7840909090909092</v>
      </c>
      <c r="F162" s="47">
        <f t="shared" ref="F162:I162" si="714">+IFERROR(F160/F$145,"nm")</f>
        <v>15.833333333333334</v>
      </c>
      <c r="G162" s="47">
        <f t="shared" si="714"/>
        <v>27.666666666666668</v>
      </c>
      <c r="H162" s="47">
        <f t="shared" si="714"/>
        <v>31.2</v>
      </c>
      <c r="I162" s="47">
        <f t="shared" si="714"/>
        <v>7.7352941176470589</v>
      </c>
      <c r="J162" s="49">
        <f>+I162</f>
        <v>7.7352941176470589</v>
      </c>
      <c r="K162" s="49">
        <f t="shared" ref="K162" si="715">+J162</f>
        <v>7.7352941176470589</v>
      </c>
      <c r="L162" s="49">
        <f t="shared" ref="L162" si="716">+K162</f>
        <v>7.7352941176470589</v>
      </c>
      <c r="M162" s="49">
        <f t="shared" ref="M162" si="717">+L162</f>
        <v>7.7352941176470589</v>
      </c>
      <c r="N162" s="49">
        <f t="shared" ref="N162" si="718">+M162</f>
        <v>7.7352941176470589</v>
      </c>
    </row>
    <row r="163" spans="1:14" x14ac:dyDescent="0.35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35">
      <c r="A164" s="9" t="s">
        <v>136</v>
      </c>
      <c r="B164" s="9">
        <f>+Historicals!B250</f>
        <v>0</v>
      </c>
      <c r="C164" s="9">
        <f>+Historicals!C250</f>
        <v>0</v>
      </c>
      <c r="D164" s="9">
        <f>+Historicals!D250</f>
        <v>0</v>
      </c>
      <c r="E164" s="9">
        <f>Historicals!E125</f>
        <v>1886</v>
      </c>
      <c r="F164" s="9">
        <f>Historicals!F125</f>
        <v>1906</v>
      </c>
      <c r="G164" s="9">
        <f>Historicals!G125</f>
        <v>1846</v>
      </c>
      <c r="H164" s="9">
        <f>Historicals!H125</f>
        <v>2205</v>
      </c>
      <c r="I164" s="9">
        <f>Historicals!I125</f>
        <v>2346</v>
      </c>
      <c r="J164" s="9">
        <f>I164</f>
        <v>2346</v>
      </c>
      <c r="K164" s="9">
        <f t="shared" ref="K164:N164" si="719">J164</f>
        <v>2346</v>
      </c>
      <c r="L164" s="9">
        <f t="shared" si="719"/>
        <v>2346</v>
      </c>
      <c r="M164" s="9">
        <f t="shared" si="719"/>
        <v>2346</v>
      </c>
      <c r="N164" s="9">
        <f t="shared" si="719"/>
        <v>2346</v>
      </c>
    </row>
    <row r="165" spans="1:14" x14ac:dyDescent="0.35">
      <c r="A165" s="44" t="s">
        <v>129</v>
      </c>
      <c r="B165" s="47" t="str">
        <f t="shared" ref="B165" si="720">+IFERROR(B164/A164-1,"nm")</f>
        <v>nm</v>
      </c>
      <c r="C165" s="47" t="str">
        <f t="shared" ref="C165" si="721">+IFERROR(C164/B164-1,"nm")</f>
        <v>nm</v>
      </c>
      <c r="D165" s="47" t="str">
        <f t="shared" ref="D165" si="722">+IFERROR(D164/C164-1,"nm")</f>
        <v>nm</v>
      </c>
      <c r="E165" s="47" t="str">
        <f t="shared" ref="E165" si="723">+IFERROR(E164/D164-1,"nm")</f>
        <v>nm</v>
      </c>
      <c r="F165" s="47">
        <f>+IFERROR(F164/E164-1,"nm")</f>
        <v>1.0604453870625585E-2</v>
      </c>
      <c r="G165" s="47">
        <f t="shared" ref="G165" si="724">+IFERROR(G164/F164-1,"nm")</f>
        <v>-3.147953830010497E-2</v>
      </c>
      <c r="H165" s="47">
        <f t="shared" ref="H165" si="725">+IFERROR(H164/G164-1,"nm")</f>
        <v>0.19447453954496208</v>
      </c>
      <c r="I165" s="47">
        <f>+IFERROR(I164/H164-1,"nm")</f>
        <v>6.3945578231292544E-2</v>
      </c>
      <c r="J165" s="47">
        <f>+IFERROR(J164/I164-1,"nm")</f>
        <v>0</v>
      </c>
      <c r="K165" s="47">
        <f t="shared" ref="K165" si="726">+IFERROR(K164/J164-1,"nm")</f>
        <v>0</v>
      </c>
      <c r="L165" s="47">
        <f>+IFERROR(L164/K164-1,"nm")</f>
        <v>0</v>
      </c>
      <c r="M165" s="47">
        <f t="shared" ref="M165" si="727">+IFERROR(M164/L164-1,"nm")</f>
        <v>0</v>
      </c>
      <c r="N165" s="47">
        <f t="shared" ref="N165" si="728">+IFERROR(N164/M164-1,"nm")</f>
        <v>0</v>
      </c>
    </row>
    <row r="166" spans="1:14" x14ac:dyDescent="0.35">
      <c r="A166" s="9" t="s">
        <v>130</v>
      </c>
      <c r="B166" s="48">
        <f t="shared" ref="B166:D166" si="729">+B173+B169</f>
        <v>0</v>
      </c>
      <c r="C166" s="48">
        <f t="shared" si="729"/>
        <v>0</v>
      </c>
      <c r="D166" s="48">
        <f t="shared" si="729"/>
        <v>0</v>
      </c>
      <c r="E166" s="48">
        <f>+E173+E169</f>
        <v>343</v>
      </c>
      <c r="F166" s="48">
        <f t="shared" ref="F166:H166" si="730">+F173+F169</f>
        <v>334</v>
      </c>
      <c r="G166" s="48">
        <f t="shared" si="730"/>
        <v>322</v>
      </c>
      <c r="H166" s="48">
        <f t="shared" si="730"/>
        <v>569</v>
      </c>
      <c r="I166" s="48">
        <f>+I173+I169</f>
        <v>691</v>
      </c>
      <c r="J166" s="48">
        <f>+J164*J168</f>
        <v>691</v>
      </c>
      <c r="K166" s="48">
        <f t="shared" ref="K166:N166" si="731">+K164*K168</f>
        <v>691</v>
      </c>
      <c r="L166" s="48">
        <f t="shared" si="731"/>
        <v>691</v>
      </c>
      <c r="M166" s="48">
        <f t="shared" si="731"/>
        <v>691</v>
      </c>
      <c r="N166" s="48">
        <f t="shared" si="731"/>
        <v>691</v>
      </c>
    </row>
    <row r="167" spans="1:14" x14ac:dyDescent="0.35">
      <c r="A167" s="46" t="s">
        <v>129</v>
      </c>
      <c r="B167" s="47" t="str">
        <f t="shared" ref="B167" si="732">+IFERROR(B166/A166-1,"nm")</f>
        <v>nm</v>
      </c>
      <c r="C167" s="47" t="str">
        <f t="shared" ref="C167" si="733">+IFERROR(C166/B166-1,"nm")</f>
        <v>nm</v>
      </c>
      <c r="D167" s="47" t="str">
        <f t="shared" ref="D167" si="734">+IFERROR(D166/C166-1,"nm")</f>
        <v>nm</v>
      </c>
      <c r="E167" s="47" t="str">
        <f t="shared" ref="E167" si="735">+IFERROR(E166/D166-1,"nm")</f>
        <v>nm</v>
      </c>
      <c r="F167" s="47">
        <f t="shared" ref="F167" si="736">+IFERROR(F166/E166-1,"nm")</f>
        <v>-2.6239067055393583E-2</v>
      </c>
      <c r="G167" s="47">
        <f t="shared" ref="G167" si="737">+IFERROR(G166/F166-1,"nm")</f>
        <v>-3.59281437125748E-2</v>
      </c>
      <c r="H167" s="47">
        <f t="shared" ref="H167" si="738">+IFERROR(H166/G166-1,"nm")</f>
        <v>0.76708074534161486</v>
      </c>
      <c r="I167" s="47">
        <f>+IFERROR(I166/H166-1,"nm")</f>
        <v>0.21441124780316345</v>
      </c>
      <c r="J167" s="47">
        <f t="shared" ref="J167" si="739">+IFERROR(J166/I166-1,"nm")</f>
        <v>0</v>
      </c>
      <c r="K167" s="47">
        <f t="shared" ref="K167" si="740">+IFERROR(K166/J166-1,"nm")</f>
        <v>0</v>
      </c>
      <c r="L167" s="47">
        <f t="shared" ref="L167" si="741">+IFERROR(L166/K166-1,"nm")</f>
        <v>0</v>
      </c>
      <c r="M167" s="47">
        <f t="shared" ref="M167" si="742">+IFERROR(M166/L166-1,"nm")</f>
        <v>0</v>
      </c>
      <c r="N167" s="47">
        <f t="shared" ref="N167" si="743">+IFERROR(N166/M166-1,"nm")</f>
        <v>0</v>
      </c>
    </row>
    <row r="168" spans="1:14" x14ac:dyDescent="0.35">
      <c r="A168" s="46" t="s">
        <v>131</v>
      </c>
      <c r="B168" s="47" t="str">
        <f t="shared" ref="B168:D168" si="744">+IFERROR(B166/B$21,"nm")</f>
        <v>nm</v>
      </c>
      <c r="C168" s="47" t="str">
        <f t="shared" si="744"/>
        <v>nm</v>
      </c>
      <c r="D168" s="47" t="str">
        <f t="shared" si="744"/>
        <v>nm</v>
      </c>
      <c r="E168" s="47">
        <f>+IFERROR(E166/E$164,"nm")</f>
        <v>0.18186638388123011</v>
      </c>
      <c r="F168" s="47">
        <f t="shared" ref="F168:I168" si="745">+IFERROR(F166/F$164,"nm")</f>
        <v>0.17523609653725078</v>
      </c>
      <c r="G168" s="47">
        <f t="shared" si="745"/>
        <v>0.17443120260021669</v>
      </c>
      <c r="H168" s="47">
        <f t="shared" si="745"/>
        <v>0.25804988662131517</v>
      </c>
      <c r="I168" s="47">
        <f t="shared" si="745"/>
        <v>0.29454390451832907</v>
      </c>
      <c r="J168" s="49">
        <f>+I168</f>
        <v>0.29454390451832907</v>
      </c>
      <c r="K168" s="49">
        <f t="shared" ref="K168" si="746">+J168</f>
        <v>0.29454390451832907</v>
      </c>
      <c r="L168" s="49">
        <f t="shared" ref="L168" si="747">+K168</f>
        <v>0.29454390451832907</v>
      </c>
      <c r="M168" s="49">
        <f t="shared" ref="M168" si="748">+L168</f>
        <v>0.29454390451832907</v>
      </c>
      <c r="N168" s="49">
        <f t="shared" ref="N168" si="749">+M168</f>
        <v>0.29454390451832907</v>
      </c>
    </row>
    <row r="169" spans="1:14" x14ac:dyDescent="0.35">
      <c r="A169" s="9" t="s">
        <v>132</v>
      </c>
      <c r="B169" s="9">
        <f>+Historicals!B298</f>
        <v>0</v>
      </c>
      <c r="C169" s="9">
        <f>+Historicals!C298</f>
        <v>0</v>
      </c>
      <c r="D169" s="9">
        <f>+Historicals!D298</f>
        <v>0</v>
      </c>
      <c r="E169" s="9">
        <f>Historicals!E173</f>
        <v>33</v>
      </c>
      <c r="F169" s="9">
        <f>Historicals!F173</f>
        <v>31</v>
      </c>
      <c r="G169" s="9">
        <f>Historicals!G173</f>
        <v>25</v>
      </c>
      <c r="H169" s="9">
        <f>Historicals!H173</f>
        <v>26</v>
      </c>
      <c r="I169" s="9">
        <f>Historicals!I173</f>
        <v>22</v>
      </c>
      <c r="J169" s="48">
        <f>+J172*J179</f>
        <v>22</v>
      </c>
      <c r="K169" s="48">
        <f t="shared" ref="K169:N169" si="750">+K172*K179</f>
        <v>22</v>
      </c>
      <c r="L169" s="48">
        <f t="shared" si="750"/>
        <v>22</v>
      </c>
      <c r="M169" s="48">
        <f t="shared" si="750"/>
        <v>22</v>
      </c>
      <c r="N169" s="48">
        <f t="shared" si="750"/>
        <v>22</v>
      </c>
    </row>
    <row r="170" spans="1:14" x14ac:dyDescent="0.35">
      <c r="A170" s="46" t="s">
        <v>129</v>
      </c>
      <c r="B170" s="47" t="str">
        <f t="shared" ref="B170" si="751">+IFERROR(B169/A169-1,"nm")</f>
        <v>nm</v>
      </c>
      <c r="C170" s="47" t="str">
        <f t="shared" ref="C170" si="752">+IFERROR(C169/B169-1,"nm")</f>
        <v>nm</v>
      </c>
      <c r="D170" s="47" t="str">
        <f t="shared" ref="D170" si="753">+IFERROR(D169/C169-1,"nm")</f>
        <v>nm</v>
      </c>
      <c r="E170" s="47" t="str">
        <f t="shared" ref="E170" si="754">+IFERROR(E169/D169-1,"nm")</f>
        <v>nm</v>
      </c>
      <c r="F170" s="47">
        <f t="shared" ref="F170" si="755">+IFERROR(F169/E169-1,"nm")</f>
        <v>-6.0606060606060552E-2</v>
      </c>
      <c r="G170" s="47">
        <f t="shared" ref="G170" si="756">+IFERROR(G169/F169-1,"nm")</f>
        <v>-0.19354838709677424</v>
      </c>
      <c r="H170" s="47">
        <f t="shared" ref="H170" si="757">+IFERROR(H169/G169-1,"nm")</f>
        <v>4.0000000000000036E-2</v>
      </c>
      <c r="I170" s="47">
        <f>+IFERROR(I169/H169-1,"nm")</f>
        <v>-0.15384615384615385</v>
      </c>
      <c r="J170" s="47">
        <f t="shared" ref="J170" si="758">+IFERROR(J169/I169-1,"nm")</f>
        <v>0</v>
      </c>
      <c r="K170" s="47">
        <f t="shared" ref="K170" si="759">+IFERROR(K169/J169-1,"nm")</f>
        <v>0</v>
      </c>
      <c r="L170" s="47">
        <f t="shared" ref="L170" si="760">+IFERROR(L169/K169-1,"nm")</f>
        <v>0</v>
      </c>
      <c r="M170" s="47">
        <f t="shared" ref="M170" si="761">+IFERROR(M169/L169-1,"nm")</f>
        <v>0</v>
      </c>
      <c r="N170" s="47">
        <f t="shared" ref="N170" si="762">+IFERROR(N169/M169-1,"nm")</f>
        <v>0</v>
      </c>
    </row>
    <row r="171" spans="1:14" x14ac:dyDescent="0.35">
      <c r="A171" s="46" t="s">
        <v>133</v>
      </c>
      <c r="B171" s="47" t="str">
        <f t="shared" ref="B171:D171" si="763">+IFERROR(B169/B$21,"nm")</f>
        <v>nm</v>
      </c>
      <c r="C171" s="47" t="str">
        <f t="shared" si="763"/>
        <v>nm</v>
      </c>
      <c r="D171" s="47" t="str">
        <f t="shared" si="763"/>
        <v>nm</v>
      </c>
      <c r="E171" s="47">
        <f>+IFERROR(E169/E$164,"nm")</f>
        <v>1.7497348886532343E-2</v>
      </c>
      <c r="F171" s="47">
        <f t="shared" ref="F171:I171" si="764">+IFERROR(F169/F$164,"nm")</f>
        <v>1.6264428121720881E-2</v>
      </c>
      <c r="G171" s="47">
        <f t="shared" si="764"/>
        <v>1.3542795232936078E-2</v>
      </c>
      <c r="H171" s="47">
        <f t="shared" si="764"/>
        <v>1.1791383219954649E-2</v>
      </c>
      <c r="I171" s="47">
        <f t="shared" si="764"/>
        <v>9.3776641091219103E-3</v>
      </c>
      <c r="J171" s="47">
        <f>+IFERROR(J169/J$164,"nm")</f>
        <v>9.3776641091219103E-3</v>
      </c>
      <c r="K171" s="47">
        <f t="shared" ref="K171:N171" si="765">+IFERROR(K169/K$164,"nm")</f>
        <v>9.3776641091219103E-3</v>
      </c>
      <c r="L171" s="47">
        <f t="shared" si="765"/>
        <v>9.3776641091219103E-3</v>
      </c>
      <c r="M171" s="47">
        <f t="shared" si="765"/>
        <v>9.3776641091219103E-3</v>
      </c>
      <c r="N171" s="47">
        <f t="shared" si="765"/>
        <v>9.3776641091219103E-3</v>
      </c>
    </row>
    <row r="172" spans="1:14" x14ac:dyDescent="0.35">
      <c r="A172" s="46" t="s">
        <v>142</v>
      </c>
      <c r="B172" s="47" t="str">
        <f t="shared" ref="B172:H172" si="766">+IFERROR(B169/B179,"nm")</f>
        <v>nm</v>
      </c>
      <c r="C172" s="47" t="str">
        <f t="shared" si="766"/>
        <v>nm</v>
      </c>
      <c r="D172" s="47" t="str">
        <f t="shared" si="766"/>
        <v>nm</v>
      </c>
      <c r="E172" s="47">
        <f t="shared" si="766"/>
        <v>0.28695652173913044</v>
      </c>
      <c r="F172" s="47">
        <f t="shared" si="766"/>
        <v>0.31</v>
      </c>
      <c r="G172" s="47">
        <f t="shared" si="766"/>
        <v>0.3125</v>
      </c>
      <c r="H172" s="47">
        <f t="shared" si="766"/>
        <v>0.41269841269841268</v>
      </c>
      <c r="I172" s="47">
        <f>+IFERROR(I169/I179,"nm")</f>
        <v>0.44897959183673469</v>
      </c>
      <c r="J172" s="49">
        <f>+I172</f>
        <v>0.44897959183673469</v>
      </c>
      <c r="K172" s="49">
        <f t="shared" ref="K172" si="767">+J172</f>
        <v>0.44897959183673469</v>
      </c>
      <c r="L172" s="49">
        <f t="shared" ref="L172" si="768">+K172</f>
        <v>0.44897959183673469</v>
      </c>
      <c r="M172" s="49">
        <f t="shared" ref="M172" si="769">+L172</f>
        <v>0.44897959183673469</v>
      </c>
      <c r="N172" s="49">
        <f t="shared" ref="N172" si="770">+M172</f>
        <v>0.44897959183673469</v>
      </c>
    </row>
    <row r="173" spans="1:14" x14ac:dyDescent="0.35">
      <c r="A173" s="9" t="s">
        <v>134</v>
      </c>
      <c r="B173" s="9">
        <f>+Historicals!B265</f>
        <v>0</v>
      </c>
      <c r="C173" s="9">
        <f>+Historicals!C265</f>
        <v>0</v>
      </c>
      <c r="D173" s="9">
        <f>+Historicals!D265</f>
        <v>0</v>
      </c>
      <c r="E173" s="9">
        <f>Historicals!E140</f>
        <v>310</v>
      </c>
      <c r="F173" s="9">
        <f>Historicals!F140</f>
        <v>303</v>
      </c>
      <c r="G173" s="9">
        <f>Historicals!G140</f>
        <v>297</v>
      </c>
      <c r="H173" s="9">
        <f>Historicals!H140</f>
        <v>543</v>
      </c>
      <c r="I173" s="9">
        <f>Historicals!I140</f>
        <v>669</v>
      </c>
      <c r="J173" s="9">
        <f>+J166-J169</f>
        <v>669</v>
      </c>
      <c r="K173" s="9">
        <f t="shared" ref="K173:N173" si="771">+K166-K169</f>
        <v>669</v>
      </c>
      <c r="L173" s="9">
        <f t="shared" si="771"/>
        <v>669</v>
      </c>
      <c r="M173" s="9">
        <f t="shared" si="771"/>
        <v>669</v>
      </c>
      <c r="N173" s="9">
        <f t="shared" si="771"/>
        <v>669</v>
      </c>
    </row>
    <row r="174" spans="1:14" x14ac:dyDescent="0.35">
      <c r="A174" s="46" t="s">
        <v>129</v>
      </c>
      <c r="B174" s="47" t="str">
        <f t="shared" ref="B174" si="772">+IFERROR(B173/A173-1,"nm")</f>
        <v>nm</v>
      </c>
      <c r="C174" s="47" t="str">
        <f t="shared" ref="C174" si="773">+IFERROR(C173/B173-1,"nm")</f>
        <v>nm</v>
      </c>
      <c r="D174" s="47" t="str">
        <f t="shared" ref="D174" si="774">+IFERROR(D173/C173-1,"nm")</f>
        <v>nm</v>
      </c>
      <c r="E174" s="47" t="str">
        <f t="shared" ref="E174" si="775">+IFERROR(E173/D173-1,"nm")</f>
        <v>nm</v>
      </c>
      <c r="F174" s="47">
        <f t="shared" ref="F174" si="776">+IFERROR(F173/E173-1,"nm")</f>
        <v>-2.2580645161290325E-2</v>
      </c>
      <c r="G174" s="47">
        <f t="shared" ref="G174" si="777">+IFERROR(G173/F173-1,"nm")</f>
        <v>-1.980198019801982E-2</v>
      </c>
      <c r="H174" s="47">
        <f t="shared" ref="H174" si="778">+IFERROR(H173/G173-1,"nm")</f>
        <v>0.82828282828282829</v>
      </c>
      <c r="I174" s="47">
        <f>+IFERROR(I173/H173-1,"nm")</f>
        <v>0.2320441988950277</v>
      </c>
      <c r="J174" s="47">
        <f t="shared" ref="J174" si="779">+IFERROR(J173/I173-1,"nm")</f>
        <v>0</v>
      </c>
      <c r="K174" s="47">
        <f t="shared" ref="K174" si="780">+IFERROR(K173/J173-1,"nm")</f>
        <v>0</v>
      </c>
      <c r="L174" s="47">
        <f t="shared" ref="L174" si="781">+IFERROR(L173/K173-1,"nm")</f>
        <v>0</v>
      </c>
      <c r="M174" s="47">
        <f t="shared" ref="M174" si="782">+IFERROR(M173/L173-1,"nm")</f>
        <v>0</v>
      </c>
      <c r="N174" s="47">
        <f t="shared" ref="N174" si="783">+IFERROR(N173/M173-1,"nm")</f>
        <v>0</v>
      </c>
    </row>
    <row r="175" spans="1:14" x14ac:dyDescent="0.35">
      <c r="A175" s="46" t="s">
        <v>131</v>
      </c>
      <c r="B175" s="47" t="str">
        <f t="shared" ref="B175:D175" si="784">+IFERROR(B173/B$21,"nm")</f>
        <v>nm</v>
      </c>
      <c r="C175" s="47" t="str">
        <f t="shared" si="784"/>
        <v>nm</v>
      </c>
      <c r="D175" s="47" t="str">
        <f t="shared" si="784"/>
        <v>nm</v>
      </c>
      <c r="E175" s="47">
        <f>+IFERROR(E173/E$164,"nm")</f>
        <v>0.16436903499469777</v>
      </c>
      <c r="F175" s="47">
        <f t="shared" ref="F175:I175" si="785">+IFERROR(F173/F$164,"nm")</f>
        <v>0.1589716684155299</v>
      </c>
      <c r="G175" s="47">
        <f t="shared" si="785"/>
        <v>0.16088840736728061</v>
      </c>
      <c r="H175" s="47">
        <f t="shared" si="785"/>
        <v>0.24625850340136055</v>
      </c>
      <c r="I175" s="47">
        <f t="shared" si="785"/>
        <v>0.28516624040920718</v>
      </c>
      <c r="J175" s="47">
        <f>+IFERROR(J173/J$164,"nm")</f>
        <v>0.28516624040920718</v>
      </c>
      <c r="K175" s="47">
        <f t="shared" ref="K175:N175" si="786">+IFERROR(K173/K$164,"nm")</f>
        <v>0.28516624040920718</v>
      </c>
      <c r="L175" s="47">
        <f t="shared" si="786"/>
        <v>0.28516624040920718</v>
      </c>
      <c r="M175" s="47">
        <f t="shared" si="786"/>
        <v>0.28516624040920718</v>
      </c>
      <c r="N175" s="47">
        <f t="shared" si="786"/>
        <v>0.28516624040920718</v>
      </c>
    </row>
    <row r="176" spans="1:14" x14ac:dyDescent="0.35">
      <c r="A176" s="9" t="s">
        <v>135</v>
      </c>
      <c r="B176" s="9">
        <f>+Historicals!B287</f>
        <v>0</v>
      </c>
      <c r="C176" s="9">
        <f>+Historicals!C287</f>
        <v>0</v>
      </c>
      <c r="D176" s="9">
        <f>+Historicals!D287</f>
        <v>0</v>
      </c>
      <c r="E176" s="9">
        <f>Historicals!E162</f>
        <v>22</v>
      </c>
      <c r="F176" s="9">
        <f>Historicals!F162</f>
        <v>18</v>
      </c>
      <c r="G176" s="9">
        <f>Historicals!G162</f>
        <v>12</v>
      </c>
      <c r="H176" s="9">
        <f>Historicals!H162</f>
        <v>7</v>
      </c>
      <c r="I176" s="9">
        <f>Historicals!I162</f>
        <v>9</v>
      </c>
      <c r="J176" s="48">
        <f>+J164*J178</f>
        <v>9</v>
      </c>
      <c r="K176" s="48">
        <f t="shared" ref="K176:M176" si="787">+K164*K178</f>
        <v>9</v>
      </c>
      <c r="L176" s="48">
        <f t="shared" si="787"/>
        <v>9</v>
      </c>
      <c r="M176" s="48">
        <f t="shared" si="787"/>
        <v>9</v>
      </c>
      <c r="N176" s="48">
        <f>+N164*N178</f>
        <v>9</v>
      </c>
    </row>
    <row r="177" spans="1:14" x14ac:dyDescent="0.35">
      <c r="A177" s="46" t="s">
        <v>129</v>
      </c>
      <c r="B177" s="47" t="str">
        <f t="shared" ref="B177" si="788">+IFERROR(B176/A176-1,"nm")</f>
        <v>nm</v>
      </c>
      <c r="C177" s="47" t="str">
        <f t="shared" ref="C177" si="789">+IFERROR(C176/B176-1,"nm")</f>
        <v>nm</v>
      </c>
      <c r="D177" s="47" t="str">
        <f t="shared" ref="D177" si="790">+IFERROR(D176/C176-1,"nm")</f>
        <v>nm</v>
      </c>
      <c r="E177" s="47" t="str">
        <f t="shared" ref="E177" si="791">+IFERROR(E176/D176-1,"nm")</f>
        <v>nm</v>
      </c>
      <c r="F177" s="47">
        <f>+IFERROR(F176/E176-1,"nm")</f>
        <v>-0.18181818181818177</v>
      </c>
      <c r="G177" s="47">
        <f t="shared" ref="G177" si="792">+IFERROR(G176/F176-1,"nm")</f>
        <v>-0.33333333333333337</v>
      </c>
      <c r="H177" s="47">
        <f t="shared" ref="H177" si="793">+IFERROR(H176/G176-1,"nm")</f>
        <v>-0.41666666666666663</v>
      </c>
      <c r="I177" s="47">
        <f>+IFERROR(I176/H176-1,"nm")</f>
        <v>0.28571428571428581</v>
      </c>
      <c r="J177" s="47">
        <f t="shared" ref="J177" si="794">+IFERROR(J176/I176-1,"nm")</f>
        <v>0</v>
      </c>
      <c r="K177" s="47">
        <f>+IFERROR(K176/J176-1,"nm")</f>
        <v>0</v>
      </c>
      <c r="L177" s="47">
        <f t="shared" ref="L177" si="795">+IFERROR(L176/K176-1,"nm")</f>
        <v>0</v>
      </c>
      <c r="M177" s="47">
        <f t="shared" ref="M177" si="796">+IFERROR(M176/L176-1,"nm")</f>
        <v>0</v>
      </c>
      <c r="N177" s="47">
        <f t="shared" ref="N177" si="797">+IFERROR(N176/M176-1,"nm")</f>
        <v>0</v>
      </c>
    </row>
    <row r="178" spans="1:14" x14ac:dyDescent="0.35">
      <c r="A178" s="46" t="s">
        <v>133</v>
      </c>
      <c r="B178" s="47" t="str">
        <f t="shared" ref="B178:D178" si="798">+IFERROR(B176/B$21,"nm")</f>
        <v>nm</v>
      </c>
      <c r="C178" s="47" t="str">
        <f t="shared" si="798"/>
        <v>nm</v>
      </c>
      <c r="D178" s="47" t="str">
        <f t="shared" si="798"/>
        <v>nm</v>
      </c>
      <c r="E178" s="47">
        <f>+IFERROR(E176/E$164,"nm")</f>
        <v>1.166489925768823E-2</v>
      </c>
      <c r="F178" s="47">
        <f t="shared" ref="F178:I178" si="799">+IFERROR(F176/F$164,"nm")</f>
        <v>9.4438614900314802E-3</v>
      </c>
      <c r="G178" s="47">
        <f t="shared" si="799"/>
        <v>6.5005417118093175E-3</v>
      </c>
      <c r="H178" s="47">
        <f t="shared" si="799"/>
        <v>3.1746031746031746E-3</v>
      </c>
      <c r="I178" s="47">
        <f t="shared" si="799"/>
        <v>3.8363171355498722E-3</v>
      </c>
      <c r="J178" s="49">
        <f>+I178</f>
        <v>3.8363171355498722E-3</v>
      </c>
      <c r="K178" s="49">
        <f t="shared" ref="K178" si="800">+J178</f>
        <v>3.8363171355498722E-3</v>
      </c>
      <c r="L178" s="49">
        <f t="shared" ref="L178" si="801">+K178</f>
        <v>3.8363171355498722E-3</v>
      </c>
      <c r="M178" s="49">
        <f t="shared" ref="M178" si="802">+L178</f>
        <v>3.8363171355498722E-3</v>
      </c>
      <c r="N178" s="49">
        <f t="shared" ref="N178" si="803">+M178</f>
        <v>3.8363171355498722E-3</v>
      </c>
    </row>
    <row r="179" spans="1:14" x14ac:dyDescent="0.35">
      <c r="A179" s="9" t="s">
        <v>143</v>
      </c>
      <c r="B179" s="9">
        <f>+Historicals!B276</f>
        <v>0</v>
      </c>
      <c r="C179" s="9">
        <f>+Historicals!C276</f>
        <v>0</v>
      </c>
      <c r="D179" s="9">
        <f>+Historicals!D276</f>
        <v>0</v>
      </c>
      <c r="E179" s="9">
        <f>Historicals!E151</f>
        <v>115</v>
      </c>
      <c r="F179" s="9">
        <f>Historicals!F151</f>
        <v>100</v>
      </c>
      <c r="G179" s="9">
        <f>Historicals!G151</f>
        <v>80</v>
      </c>
      <c r="H179" s="9">
        <f>Historicals!H151</f>
        <v>63</v>
      </c>
      <c r="I179" s="9">
        <f>Historicals!I151</f>
        <v>49</v>
      </c>
      <c r="J179" s="48">
        <f>+J164*J181</f>
        <v>49</v>
      </c>
      <c r="K179" s="48">
        <f t="shared" ref="K179:L179" si="804">+K164*K181</f>
        <v>49</v>
      </c>
      <c r="L179" s="48">
        <f t="shared" si="804"/>
        <v>49</v>
      </c>
      <c r="M179" s="48">
        <f>+M164*M181</f>
        <v>49</v>
      </c>
      <c r="N179" s="48">
        <f t="shared" ref="N179" si="805">+N164*N181</f>
        <v>49</v>
      </c>
    </row>
    <row r="180" spans="1:14" x14ac:dyDescent="0.35">
      <c r="A180" s="46" t="s">
        <v>129</v>
      </c>
      <c r="B180" s="47" t="str">
        <f t="shared" ref="B180" si="806">+IFERROR(B179/A179-1,"nm")</f>
        <v>nm</v>
      </c>
      <c r="C180" s="47" t="str">
        <f t="shared" ref="C180" si="807">+IFERROR(C179/B179-1,"nm")</f>
        <v>nm</v>
      </c>
      <c r="D180" s="47" t="str">
        <f t="shared" ref="D180" si="808">+IFERROR(D179/C179-1,"nm")</f>
        <v>nm</v>
      </c>
      <c r="E180" s="47" t="str">
        <f t="shared" ref="E180" si="809">+IFERROR(E179/D179-1,"nm")</f>
        <v>nm</v>
      </c>
      <c r="F180" s="47">
        <f t="shared" ref="F180" si="810">+IFERROR(F179/E179-1,"nm")</f>
        <v>-0.13043478260869568</v>
      </c>
      <c r="G180" s="47">
        <f t="shared" ref="G180" si="811">+IFERROR(G179/F179-1,"nm")</f>
        <v>-0.19999999999999996</v>
      </c>
      <c r="H180" s="47">
        <f t="shared" ref="H180" si="812">+IFERROR(H179/G179-1,"nm")</f>
        <v>-0.21250000000000002</v>
      </c>
      <c r="I180" s="47">
        <f>+IFERROR(I179/H179-1,"nm")</f>
        <v>-0.22222222222222221</v>
      </c>
      <c r="J180" s="47">
        <f>+IFERROR(J179/I179-1,"nm")</f>
        <v>0</v>
      </c>
      <c r="K180" s="47">
        <f t="shared" ref="K180" si="813">+IFERROR(K179/J179-1,"nm")</f>
        <v>0</v>
      </c>
      <c r="L180" s="47">
        <f t="shared" ref="L180" si="814">+IFERROR(L179/K179-1,"nm")</f>
        <v>0</v>
      </c>
      <c r="M180" s="47">
        <f t="shared" ref="M180" si="815">+IFERROR(M179/L179-1,"nm")</f>
        <v>0</v>
      </c>
      <c r="N180" s="47">
        <f t="shared" ref="N180" si="816">+IFERROR(N179/M179-1,"nm")</f>
        <v>0</v>
      </c>
    </row>
    <row r="181" spans="1:14" x14ac:dyDescent="0.35">
      <c r="A181" s="46" t="s">
        <v>133</v>
      </c>
      <c r="B181" s="47" t="str">
        <f t="shared" ref="B181:D181" si="817">+IFERROR(B179/B$21,"nm")</f>
        <v>nm</v>
      </c>
      <c r="C181" s="47" t="str">
        <f t="shared" si="817"/>
        <v>nm</v>
      </c>
      <c r="D181" s="47" t="str">
        <f t="shared" si="817"/>
        <v>nm</v>
      </c>
      <c r="E181" s="47">
        <f>+IFERROR(E179/E$164,"nm")</f>
        <v>6.097560975609756E-2</v>
      </c>
      <c r="F181" s="47">
        <f t="shared" ref="F181:I181" si="818">+IFERROR(F179/F$164,"nm")</f>
        <v>5.2465897166841552E-2</v>
      </c>
      <c r="G181" s="47">
        <f t="shared" si="818"/>
        <v>4.3336944745395449E-2</v>
      </c>
      <c r="H181" s="47">
        <f t="shared" si="818"/>
        <v>2.8571428571428571E-2</v>
      </c>
      <c r="I181" s="47">
        <f t="shared" si="818"/>
        <v>2.0886615515771527E-2</v>
      </c>
      <c r="J181" s="49">
        <f>+I181</f>
        <v>2.0886615515771527E-2</v>
      </c>
      <c r="K181" s="49">
        <f t="shared" ref="K181" si="819">+J181</f>
        <v>2.0886615515771527E-2</v>
      </c>
      <c r="L181" s="49">
        <f t="shared" ref="L181" si="820">+K181</f>
        <v>2.0886615515771527E-2</v>
      </c>
      <c r="M181" s="49">
        <f t="shared" ref="M181" si="821">+L181</f>
        <v>2.0886615515771527E-2</v>
      </c>
      <c r="N181" s="49">
        <f t="shared" ref="N181" si="822">+M181</f>
        <v>2.0886615515771527E-2</v>
      </c>
    </row>
    <row r="182" spans="1:14" x14ac:dyDescent="0.35">
      <c r="A182" s="43" t="s">
        <v>108</v>
      </c>
      <c r="B182" s="43"/>
      <c r="C182" s="43"/>
      <c r="D182" s="43"/>
      <c r="E182" s="43"/>
      <c r="F182" s="43"/>
      <c r="G182" s="43"/>
      <c r="H182" s="43"/>
      <c r="I182" s="43"/>
      <c r="J182" s="39"/>
      <c r="K182" s="39"/>
      <c r="L182" s="39"/>
      <c r="M182" s="39"/>
      <c r="N182" s="39"/>
    </row>
    <row r="183" spans="1:14" x14ac:dyDescent="0.35">
      <c r="A183" s="9" t="s">
        <v>136</v>
      </c>
      <c r="B183" s="9">
        <f>+Historicals!B269</f>
        <v>0</v>
      </c>
      <c r="C183" s="9">
        <f>+Historicals!C269</f>
        <v>0</v>
      </c>
      <c r="D183" s="9">
        <f>+Historicals!D269</f>
        <v>0</v>
      </c>
      <c r="E183" s="9">
        <f>Historicals!E130</f>
        <v>26</v>
      </c>
      <c r="F183" s="9">
        <f>Historicals!F130</f>
        <v>-7</v>
      </c>
      <c r="G183" s="9">
        <f>Historicals!G130</f>
        <v>-11</v>
      </c>
      <c r="H183" s="9">
        <f>Historicals!H130</f>
        <v>40</v>
      </c>
      <c r="I183" s="9">
        <f>Historicals!I130</f>
        <v>-72</v>
      </c>
      <c r="J183" s="9">
        <f>I183</f>
        <v>-72</v>
      </c>
      <c r="K183" s="9">
        <f t="shared" ref="K183:N183" si="823">J183</f>
        <v>-72</v>
      </c>
      <c r="L183" s="9">
        <f t="shared" si="823"/>
        <v>-72</v>
      </c>
      <c r="M183" s="9">
        <f t="shared" si="823"/>
        <v>-72</v>
      </c>
      <c r="N183" s="9">
        <f t="shared" si="823"/>
        <v>-72</v>
      </c>
    </row>
    <row r="184" spans="1:14" x14ac:dyDescent="0.35">
      <c r="A184" s="44" t="s">
        <v>129</v>
      </c>
      <c r="B184" s="47" t="str">
        <f t="shared" ref="B184" si="824">+IFERROR(B183/A183-1,"nm")</f>
        <v>nm</v>
      </c>
      <c r="C184" s="47" t="str">
        <f t="shared" ref="C184" si="825">+IFERROR(C183/B183-1,"nm")</f>
        <v>nm</v>
      </c>
      <c r="D184" s="47" t="str">
        <f t="shared" ref="D184" si="826">+IFERROR(D183/C183-1,"nm")</f>
        <v>nm</v>
      </c>
      <c r="E184" s="47" t="str">
        <f t="shared" ref="E184" si="827">+IFERROR(E183/D183-1,"nm")</f>
        <v>nm</v>
      </c>
      <c r="F184" s="47">
        <f>+IFERROR(F183/E183-1,"nm")</f>
        <v>-1.2692307692307692</v>
      </c>
      <c r="G184" s="47">
        <f t="shared" ref="G184" si="828">+IFERROR(G183/F183-1,"nm")</f>
        <v>0.5714285714285714</v>
      </c>
      <c r="H184" s="47">
        <f t="shared" ref="H184" si="829">+IFERROR(H183/G183-1,"nm")</f>
        <v>-4.6363636363636367</v>
      </c>
      <c r="I184" s="47">
        <f>+IFERROR(I183/H183-1,"nm")</f>
        <v>-2.8</v>
      </c>
      <c r="J184" s="47">
        <f>+IFERROR(J183/I183-1,"nm")</f>
        <v>0</v>
      </c>
      <c r="K184" s="47">
        <f t="shared" ref="K184" si="830">+IFERROR(K183/J183-1,"nm")</f>
        <v>0</v>
      </c>
      <c r="L184" s="47">
        <f>+IFERROR(L183/K183-1,"nm")</f>
        <v>0</v>
      </c>
      <c r="M184" s="47">
        <f t="shared" ref="M184" si="831">+IFERROR(M183/L183-1,"nm")</f>
        <v>0</v>
      </c>
      <c r="N184" s="47">
        <f t="shared" ref="N184" si="832">+IFERROR(N183/M183-1,"nm")</f>
        <v>0</v>
      </c>
    </row>
    <row r="185" spans="1:14" x14ac:dyDescent="0.35">
      <c r="A185" s="9" t="s">
        <v>130</v>
      </c>
      <c r="B185" s="48">
        <f t="shared" ref="B185:D185" si="833">+B192+B188</f>
        <v>0</v>
      </c>
      <c r="C185" s="48">
        <f t="shared" si="833"/>
        <v>0</v>
      </c>
      <c r="D185" s="48">
        <f t="shared" si="833"/>
        <v>0</v>
      </c>
      <c r="E185" s="48">
        <f>+E192+E188</f>
        <v>-1346</v>
      </c>
      <c r="F185" s="48">
        <f t="shared" ref="F185:H185" si="834">+F192+F188</f>
        <v>-1694</v>
      </c>
      <c r="G185" s="48">
        <f t="shared" si="834"/>
        <v>-1855</v>
      </c>
      <c r="H185" s="48">
        <f t="shared" si="834"/>
        <v>-2120</v>
      </c>
      <c r="I185" s="48">
        <f>+I192+I188</f>
        <v>-2085</v>
      </c>
      <c r="J185" s="48">
        <f>+J183*J187</f>
        <v>-2085</v>
      </c>
      <c r="K185" s="48">
        <f t="shared" ref="K185:N185" si="835">+K183*K187</f>
        <v>-2085</v>
      </c>
      <c r="L185" s="48">
        <f t="shared" si="835"/>
        <v>-2085</v>
      </c>
      <c r="M185" s="48">
        <f t="shared" si="835"/>
        <v>-2085</v>
      </c>
      <c r="N185" s="48">
        <f t="shared" si="835"/>
        <v>-2085</v>
      </c>
    </row>
    <row r="186" spans="1:14" x14ac:dyDescent="0.35">
      <c r="A186" s="46" t="s">
        <v>129</v>
      </c>
      <c r="B186" s="47" t="str">
        <f t="shared" ref="B186" si="836">+IFERROR(B185/A185-1,"nm")</f>
        <v>nm</v>
      </c>
      <c r="C186" s="47" t="str">
        <f t="shared" ref="C186" si="837">+IFERROR(C185/B185-1,"nm")</f>
        <v>nm</v>
      </c>
      <c r="D186" s="47" t="str">
        <f t="shared" ref="D186" si="838">+IFERROR(D185/C185-1,"nm")</f>
        <v>nm</v>
      </c>
      <c r="E186" s="47" t="str">
        <f t="shared" ref="E186" si="839">+IFERROR(E185/D185-1,"nm")</f>
        <v>nm</v>
      </c>
      <c r="F186" s="47">
        <f t="shared" ref="F186" si="840">+IFERROR(F185/E185-1,"nm")</f>
        <v>0.25854383358098065</v>
      </c>
      <c r="G186" s="47">
        <f t="shared" ref="G186" si="841">+IFERROR(G185/F185-1,"nm")</f>
        <v>9.5041322314049603E-2</v>
      </c>
      <c r="H186" s="47">
        <f t="shared" ref="H186" si="842">+IFERROR(H185/G185-1,"nm")</f>
        <v>0.14285714285714279</v>
      </c>
      <c r="I186" s="47">
        <f>+IFERROR(I185/H185-1,"nm")</f>
        <v>-1.650943396226412E-2</v>
      </c>
      <c r="J186" s="47">
        <f t="shared" ref="J186" si="843">+IFERROR(J185/I185-1,"nm")</f>
        <v>0</v>
      </c>
      <c r="K186" s="47">
        <f t="shared" ref="K186" si="844">+IFERROR(K185/J185-1,"nm")</f>
        <v>0</v>
      </c>
      <c r="L186" s="47">
        <f t="shared" ref="L186" si="845">+IFERROR(L185/K185-1,"nm")</f>
        <v>0</v>
      </c>
      <c r="M186" s="47">
        <f t="shared" ref="M186" si="846">+IFERROR(M185/L185-1,"nm")</f>
        <v>0</v>
      </c>
      <c r="N186" s="47">
        <f t="shared" ref="N186" si="847">+IFERROR(N185/M185-1,"nm")</f>
        <v>0</v>
      </c>
    </row>
    <row r="187" spans="1:14" x14ac:dyDescent="0.35">
      <c r="A187" s="46" t="s">
        <v>131</v>
      </c>
      <c r="B187" s="47" t="str">
        <f t="shared" ref="B187:D187" si="848">+IFERROR(B185/B$21,"nm")</f>
        <v>nm</v>
      </c>
      <c r="C187" s="47" t="str">
        <f t="shared" si="848"/>
        <v>nm</v>
      </c>
      <c r="D187" s="47" t="str">
        <f t="shared" si="848"/>
        <v>nm</v>
      </c>
      <c r="E187" s="47">
        <f>+IFERROR(E185/E$183,"nm")</f>
        <v>-51.769230769230766</v>
      </c>
      <c r="F187" s="47">
        <f t="shared" ref="F187:I187" si="849">+IFERROR(F185/F$183,"nm")</f>
        <v>242</v>
      </c>
      <c r="G187" s="47">
        <f t="shared" si="849"/>
        <v>168.63636363636363</v>
      </c>
      <c r="H187" s="47">
        <f t="shared" si="849"/>
        <v>-53</v>
      </c>
      <c r="I187" s="47">
        <f t="shared" si="849"/>
        <v>28.958333333333332</v>
      </c>
      <c r="J187" s="49">
        <f>+I187</f>
        <v>28.958333333333332</v>
      </c>
      <c r="K187" s="49">
        <f t="shared" ref="K187" si="850">+J187</f>
        <v>28.958333333333332</v>
      </c>
      <c r="L187" s="49">
        <f t="shared" ref="L187" si="851">+K187</f>
        <v>28.958333333333332</v>
      </c>
      <c r="M187" s="49">
        <f t="shared" ref="M187" si="852">+L187</f>
        <v>28.958333333333332</v>
      </c>
      <c r="N187" s="49">
        <f t="shared" ref="N187" si="853">+M187</f>
        <v>28.958333333333332</v>
      </c>
    </row>
    <row r="188" spans="1:14" x14ac:dyDescent="0.35">
      <c r="A188" s="9" t="s">
        <v>132</v>
      </c>
      <c r="B188" s="9">
        <f>+Historicals!B317</f>
        <v>0</v>
      </c>
      <c r="C188" s="9">
        <f>+Historicals!C317</f>
        <v>0</v>
      </c>
      <c r="D188" s="9">
        <f>+Historicals!D317</f>
        <v>0</v>
      </c>
      <c r="E188" s="9">
        <f>Historicals!E174</f>
        <v>110</v>
      </c>
      <c r="F188" s="9">
        <f>Historicals!F174</f>
        <v>116</v>
      </c>
      <c r="G188" s="9">
        <f>Historicals!G174</f>
        <v>112</v>
      </c>
      <c r="H188" s="9">
        <f>Historicals!H174</f>
        <v>141</v>
      </c>
      <c r="I188" s="9">
        <f>Historicals!I174</f>
        <v>134</v>
      </c>
      <c r="J188" s="48">
        <f>+J191*J198</f>
        <v>134</v>
      </c>
      <c r="K188" s="48">
        <f t="shared" ref="K188:N188" si="854">+K191*K198</f>
        <v>134</v>
      </c>
      <c r="L188" s="48">
        <f t="shared" si="854"/>
        <v>134</v>
      </c>
      <c r="M188" s="48">
        <f t="shared" si="854"/>
        <v>134</v>
      </c>
      <c r="N188" s="48">
        <f t="shared" si="854"/>
        <v>134</v>
      </c>
    </row>
    <row r="189" spans="1:14" x14ac:dyDescent="0.35">
      <c r="A189" s="46" t="s">
        <v>129</v>
      </c>
      <c r="B189" s="47" t="str">
        <f t="shared" ref="B189" si="855">+IFERROR(B188/A188-1,"nm")</f>
        <v>nm</v>
      </c>
      <c r="C189" s="47" t="str">
        <f t="shared" ref="C189" si="856">+IFERROR(C188/B188-1,"nm")</f>
        <v>nm</v>
      </c>
      <c r="D189" s="47" t="str">
        <f t="shared" ref="D189" si="857">+IFERROR(D188/C188-1,"nm")</f>
        <v>nm</v>
      </c>
      <c r="E189" s="47" t="str">
        <f t="shared" ref="E189" si="858">+IFERROR(E188/D188-1,"nm")</f>
        <v>nm</v>
      </c>
      <c r="F189" s="47">
        <f t="shared" ref="F189" si="859">+IFERROR(F188/E188-1,"nm")</f>
        <v>5.4545454545454453E-2</v>
      </c>
      <c r="G189" s="47">
        <f t="shared" ref="G189" si="860">+IFERROR(G188/F188-1,"nm")</f>
        <v>-3.4482758620689613E-2</v>
      </c>
      <c r="H189" s="47">
        <f t="shared" ref="H189" si="861">+IFERROR(H188/G188-1,"nm")</f>
        <v>0.2589285714285714</v>
      </c>
      <c r="I189" s="47">
        <f>+IFERROR(I188/H188-1,"nm")</f>
        <v>-4.9645390070921946E-2</v>
      </c>
      <c r="J189" s="47">
        <f t="shared" ref="J189" si="862">+IFERROR(J188/I188-1,"nm")</f>
        <v>0</v>
      </c>
      <c r="K189" s="47">
        <f t="shared" ref="K189" si="863">+IFERROR(K188/J188-1,"nm")</f>
        <v>0</v>
      </c>
      <c r="L189" s="47">
        <f t="shared" ref="L189" si="864">+IFERROR(L188/K188-1,"nm")</f>
        <v>0</v>
      </c>
      <c r="M189" s="47">
        <f t="shared" ref="M189" si="865">+IFERROR(M188/L188-1,"nm")</f>
        <v>0</v>
      </c>
      <c r="N189" s="47">
        <f t="shared" ref="N189" si="866">+IFERROR(N188/M188-1,"nm")</f>
        <v>0</v>
      </c>
    </row>
    <row r="190" spans="1:14" x14ac:dyDescent="0.35">
      <c r="A190" s="46" t="s">
        <v>133</v>
      </c>
      <c r="B190" s="47" t="str">
        <f t="shared" ref="B190:D190" si="867">+IFERROR(B188/B$21,"nm")</f>
        <v>nm</v>
      </c>
      <c r="C190" s="47" t="str">
        <f t="shared" si="867"/>
        <v>nm</v>
      </c>
      <c r="D190" s="47" t="str">
        <f t="shared" si="867"/>
        <v>nm</v>
      </c>
      <c r="E190" s="47">
        <f>+IFERROR(E188/E$183,"nm")</f>
        <v>4.2307692307692308</v>
      </c>
      <c r="F190" s="47">
        <f t="shared" ref="F190:I190" si="868">+IFERROR(F188/F$183,"nm")</f>
        <v>-16.571428571428573</v>
      </c>
      <c r="G190" s="47">
        <f t="shared" si="868"/>
        <v>-10.181818181818182</v>
      </c>
      <c r="H190" s="47">
        <f t="shared" si="868"/>
        <v>3.5249999999999999</v>
      </c>
      <c r="I190" s="47">
        <f t="shared" si="868"/>
        <v>-1.8611111111111112</v>
      </c>
      <c r="J190" s="47">
        <f>+IFERROR(J188/J$183,"nm")</f>
        <v>-1.8611111111111112</v>
      </c>
      <c r="K190" s="47">
        <f t="shared" ref="K190:N190" si="869">+IFERROR(K188/K$183,"nm")</f>
        <v>-1.8611111111111112</v>
      </c>
      <c r="L190" s="47">
        <f t="shared" si="869"/>
        <v>-1.8611111111111112</v>
      </c>
      <c r="M190" s="47">
        <f t="shared" si="869"/>
        <v>-1.8611111111111112</v>
      </c>
      <c r="N190" s="47">
        <f t="shared" si="869"/>
        <v>-1.8611111111111112</v>
      </c>
    </row>
    <row r="191" spans="1:14" x14ac:dyDescent="0.35">
      <c r="A191" s="46" t="s">
        <v>142</v>
      </c>
      <c r="B191" s="47" t="str">
        <f t="shared" ref="B191:H191" si="870">+IFERROR(B188/B198,"nm")</f>
        <v>nm</v>
      </c>
      <c r="C191" s="47" t="str">
        <f t="shared" si="870"/>
        <v>nm</v>
      </c>
      <c r="D191" s="47" t="str">
        <f t="shared" si="870"/>
        <v>nm</v>
      </c>
      <c r="E191" s="47">
        <f t="shared" si="870"/>
        <v>7.586206896551724E-2</v>
      </c>
      <c r="F191" s="47">
        <f t="shared" si="870"/>
        <v>6.9336521219366412E-2</v>
      </c>
      <c r="G191" s="47">
        <f t="shared" si="870"/>
        <v>5.845511482254697E-2</v>
      </c>
      <c r="H191" s="47">
        <f t="shared" si="870"/>
        <v>7.5401069518716571E-2</v>
      </c>
      <c r="I191" s="47">
        <f>+IFERROR(I188/I198,"nm")</f>
        <v>7.374793615850303E-2</v>
      </c>
      <c r="J191" s="49">
        <f>+I191</f>
        <v>7.374793615850303E-2</v>
      </c>
      <c r="K191" s="49">
        <f t="shared" ref="K191" si="871">+J191</f>
        <v>7.374793615850303E-2</v>
      </c>
      <c r="L191" s="49">
        <f t="shared" ref="L191" si="872">+K191</f>
        <v>7.374793615850303E-2</v>
      </c>
      <c r="M191" s="49">
        <f t="shared" ref="M191" si="873">+L191</f>
        <v>7.374793615850303E-2</v>
      </c>
      <c r="N191" s="49">
        <f t="shared" ref="N191" si="874">+M191</f>
        <v>7.374793615850303E-2</v>
      </c>
    </row>
    <row r="192" spans="1:14" x14ac:dyDescent="0.35">
      <c r="A192" s="9" t="s">
        <v>134</v>
      </c>
      <c r="B192" s="9">
        <f>+Historicals!B284</f>
        <v>0</v>
      </c>
      <c r="C192" s="9">
        <f>+Historicals!C284</f>
        <v>0</v>
      </c>
      <c r="D192" s="9">
        <f>+Historicals!D284</f>
        <v>0</v>
      </c>
      <c r="E192" s="9">
        <f>Historicals!E141</f>
        <v>-1456</v>
      </c>
      <c r="F192" s="9">
        <f>Historicals!F141</f>
        <v>-1810</v>
      </c>
      <c r="G192" s="9">
        <f>Historicals!G141</f>
        <v>-1967</v>
      </c>
      <c r="H192" s="9">
        <f>Historicals!H141</f>
        <v>-2261</v>
      </c>
      <c r="I192" s="9">
        <f>Historicals!I141</f>
        <v>-2219</v>
      </c>
      <c r="J192" s="9">
        <f>+J185-J188</f>
        <v>-2219</v>
      </c>
      <c r="K192" s="9">
        <f t="shared" ref="K192:N192" si="875">+K185-K188</f>
        <v>-2219</v>
      </c>
      <c r="L192" s="9">
        <f t="shared" si="875"/>
        <v>-2219</v>
      </c>
      <c r="M192" s="9">
        <f t="shared" si="875"/>
        <v>-2219</v>
      </c>
      <c r="N192" s="9">
        <f t="shared" si="875"/>
        <v>-2219</v>
      </c>
    </row>
    <row r="193" spans="1:14" x14ac:dyDescent="0.35">
      <c r="A193" s="46" t="s">
        <v>129</v>
      </c>
      <c r="B193" s="47" t="str">
        <f t="shared" ref="B193" si="876">+IFERROR(B192/A192-1,"nm")</f>
        <v>nm</v>
      </c>
      <c r="C193" s="47" t="str">
        <f t="shared" ref="C193" si="877">+IFERROR(C192/B192-1,"nm")</f>
        <v>nm</v>
      </c>
      <c r="D193" s="47" t="str">
        <f t="shared" ref="D193" si="878">+IFERROR(D192/C192-1,"nm")</f>
        <v>nm</v>
      </c>
      <c r="E193" s="47" t="str">
        <f t="shared" ref="E193" si="879">+IFERROR(E192/D192-1,"nm")</f>
        <v>nm</v>
      </c>
      <c r="F193" s="47">
        <f t="shared" ref="F193" si="880">+IFERROR(F192/E192-1,"nm")</f>
        <v>0.24313186813186816</v>
      </c>
      <c r="G193" s="47">
        <f t="shared" ref="G193" si="881">+IFERROR(G192/F192-1,"nm")</f>
        <v>8.6740331491712785E-2</v>
      </c>
      <c r="H193" s="47">
        <f t="shared" ref="H193" si="882">+IFERROR(H192/G192-1,"nm")</f>
        <v>0.14946619217081847</v>
      </c>
      <c r="I193" s="47">
        <f>+IFERROR(I192/H192-1,"nm")</f>
        <v>-1.8575851393188847E-2</v>
      </c>
      <c r="J193" s="47">
        <f t="shared" ref="J193" si="883">+IFERROR(J192/I192-1,"nm")</f>
        <v>0</v>
      </c>
      <c r="K193" s="47">
        <f t="shared" ref="K193" si="884">+IFERROR(K192/J192-1,"nm")</f>
        <v>0</v>
      </c>
      <c r="L193" s="47">
        <f t="shared" ref="L193" si="885">+IFERROR(L192/K192-1,"nm")</f>
        <v>0</v>
      </c>
      <c r="M193" s="47">
        <f t="shared" ref="M193" si="886">+IFERROR(M192/L192-1,"nm")</f>
        <v>0</v>
      </c>
      <c r="N193" s="47">
        <f t="shared" ref="N193" si="887">+IFERROR(N192/M192-1,"nm")</f>
        <v>0</v>
      </c>
    </row>
    <row r="194" spans="1:14" x14ac:dyDescent="0.35">
      <c r="A194" s="46" t="s">
        <v>131</v>
      </c>
      <c r="B194" s="47" t="str">
        <f t="shared" ref="B194:D194" si="888">+IFERROR(B192/B$21,"nm")</f>
        <v>nm</v>
      </c>
      <c r="C194" s="47" t="str">
        <f t="shared" si="888"/>
        <v>nm</v>
      </c>
      <c r="D194" s="47" t="str">
        <f t="shared" si="888"/>
        <v>nm</v>
      </c>
      <c r="E194" s="47">
        <f>+IFERROR(E192/E$183,"nm")</f>
        <v>-56</v>
      </c>
      <c r="F194" s="47">
        <f t="shared" ref="F194:I194" si="889">+IFERROR(F192/F$183,"nm")</f>
        <v>258.57142857142856</v>
      </c>
      <c r="G194" s="47">
        <f t="shared" si="889"/>
        <v>178.81818181818181</v>
      </c>
      <c r="H194" s="47">
        <f t="shared" si="889"/>
        <v>-56.524999999999999</v>
      </c>
      <c r="I194" s="47">
        <f t="shared" si="889"/>
        <v>30.819444444444443</v>
      </c>
      <c r="J194" s="47">
        <f>+IFERROR(J192/J$183,"nm")</f>
        <v>30.819444444444443</v>
      </c>
      <c r="K194" s="47">
        <f t="shared" ref="K194:N194" si="890">+IFERROR(K192/K$183,"nm")</f>
        <v>30.819444444444443</v>
      </c>
      <c r="L194" s="47">
        <f t="shared" si="890"/>
        <v>30.819444444444443</v>
      </c>
      <c r="M194" s="47">
        <f t="shared" si="890"/>
        <v>30.819444444444443</v>
      </c>
      <c r="N194" s="47">
        <f t="shared" si="890"/>
        <v>30.819444444444443</v>
      </c>
    </row>
    <row r="195" spans="1:14" x14ac:dyDescent="0.35">
      <c r="A195" s="9" t="s">
        <v>135</v>
      </c>
      <c r="B195" s="9">
        <f>+Historicals!B306</f>
        <v>0</v>
      </c>
      <c r="C195" s="9">
        <f>+Historicals!C306</f>
        <v>0</v>
      </c>
      <c r="D195" s="9">
        <f>+Historicals!D306</f>
        <v>0</v>
      </c>
      <c r="E195" s="9">
        <f>Historicals!E163</f>
        <v>159</v>
      </c>
      <c r="F195" s="9">
        <f>Historicals!F163</f>
        <v>377</v>
      </c>
      <c r="G195" s="9">
        <f>Historicals!G163</f>
        <v>318</v>
      </c>
      <c r="H195" s="9">
        <f>Historicals!H163</f>
        <v>11</v>
      </c>
      <c r="I195" s="9">
        <f>Historicals!I163</f>
        <v>50</v>
      </c>
      <c r="J195" s="48">
        <f>+J183*J197</f>
        <v>50</v>
      </c>
      <c r="K195" s="48">
        <f t="shared" ref="K195:M195" si="891">+K183*K197</f>
        <v>50</v>
      </c>
      <c r="L195" s="48">
        <f t="shared" si="891"/>
        <v>50</v>
      </c>
      <c r="M195" s="48">
        <f t="shared" si="891"/>
        <v>50</v>
      </c>
      <c r="N195" s="48">
        <f>+N183*N197</f>
        <v>50</v>
      </c>
    </row>
    <row r="196" spans="1:14" x14ac:dyDescent="0.35">
      <c r="A196" s="46" t="s">
        <v>129</v>
      </c>
      <c r="B196" s="47" t="str">
        <f t="shared" ref="B196" si="892">+IFERROR(B195/A195-1,"nm")</f>
        <v>nm</v>
      </c>
      <c r="C196" s="47" t="str">
        <f t="shared" ref="C196" si="893">+IFERROR(C195/B195-1,"nm")</f>
        <v>nm</v>
      </c>
      <c r="D196" s="47" t="str">
        <f t="shared" ref="D196" si="894">+IFERROR(D195/C195-1,"nm")</f>
        <v>nm</v>
      </c>
      <c r="E196" s="47" t="str">
        <f t="shared" ref="E196" si="895">+IFERROR(E195/D195-1,"nm")</f>
        <v>nm</v>
      </c>
      <c r="F196" s="47">
        <f>+IFERROR(F195/E195-1,"nm")</f>
        <v>1.3710691823899372</v>
      </c>
      <c r="G196" s="47">
        <f t="shared" ref="G196" si="896">+IFERROR(G195/F195-1,"nm")</f>
        <v>-0.156498673740053</v>
      </c>
      <c r="H196" s="47">
        <f t="shared" ref="H196" si="897">+IFERROR(H195/G195-1,"nm")</f>
        <v>-0.96540880503144655</v>
      </c>
      <c r="I196" s="47">
        <f>+IFERROR(I195/H195-1,"nm")</f>
        <v>3.5454545454545459</v>
      </c>
      <c r="J196" s="47">
        <f t="shared" ref="J196" si="898">+IFERROR(J195/I195-1,"nm")</f>
        <v>0</v>
      </c>
      <c r="K196" s="47">
        <f>+IFERROR(K195/J195-1,"nm")</f>
        <v>0</v>
      </c>
      <c r="L196" s="47">
        <f t="shared" ref="L196" si="899">+IFERROR(L195/K195-1,"nm")</f>
        <v>0</v>
      </c>
      <c r="M196" s="47">
        <f t="shared" ref="M196" si="900">+IFERROR(M195/L195-1,"nm")</f>
        <v>0</v>
      </c>
      <c r="N196" s="47">
        <f t="shared" ref="N196" si="901">+IFERROR(N195/M195-1,"nm")</f>
        <v>0</v>
      </c>
    </row>
    <row r="197" spans="1:14" x14ac:dyDescent="0.35">
      <c r="A197" s="46" t="s">
        <v>133</v>
      </c>
      <c r="B197" s="47" t="str">
        <f t="shared" ref="B197:D197" si="902">+IFERROR(B195/B$21,"nm")</f>
        <v>nm</v>
      </c>
      <c r="C197" s="47" t="str">
        <f t="shared" si="902"/>
        <v>nm</v>
      </c>
      <c r="D197" s="47" t="str">
        <f t="shared" si="902"/>
        <v>nm</v>
      </c>
      <c r="E197" s="47">
        <f>+IFERROR(E195/E$183,"nm")</f>
        <v>6.115384615384615</v>
      </c>
      <c r="F197" s="47">
        <f t="shared" ref="F197:I197" si="903">+IFERROR(F195/F$183,"nm")</f>
        <v>-53.857142857142854</v>
      </c>
      <c r="G197" s="47">
        <f t="shared" si="903"/>
        <v>-28.90909090909091</v>
      </c>
      <c r="H197" s="47">
        <f t="shared" si="903"/>
        <v>0.27500000000000002</v>
      </c>
      <c r="I197" s="47">
        <f t="shared" si="903"/>
        <v>-0.69444444444444442</v>
      </c>
      <c r="J197" s="49">
        <f>+I197</f>
        <v>-0.69444444444444442</v>
      </c>
      <c r="K197" s="49">
        <f t="shared" ref="K197" si="904">+J197</f>
        <v>-0.69444444444444442</v>
      </c>
      <c r="L197" s="49">
        <f t="shared" ref="L197" si="905">+K197</f>
        <v>-0.69444444444444442</v>
      </c>
      <c r="M197" s="49">
        <f t="shared" ref="M197" si="906">+L197</f>
        <v>-0.69444444444444442</v>
      </c>
      <c r="N197" s="49">
        <f t="shared" ref="N197" si="907">+M197</f>
        <v>-0.69444444444444442</v>
      </c>
    </row>
    <row r="198" spans="1:14" x14ac:dyDescent="0.35">
      <c r="A198" s="9" t="s">
        <v>143</v>
      </c>
      <c r="B198" s="9">
        <f>+Historicals!B295</f>
        <v>0</v>
      </c>
      <c r="C198" s="9">
        <f>+Historicals!C295</f>
        <v>0</v>
      </c>
      <c r="D198" s="9">
        <f>+Historicals!D295</f>
        <v>0</v>
      </c>
      <c r="E198" s="9">
        <f>Historicals!E152</f>
        <v>1450</v>
      </c>
      <c r="F198" s="9">
        <f>Historicals!F152</f>
        <v>1673</v>
      </c>
      <c r="G198" s="9">
        <f>Historicals!G152</f>
        <v>1916</v>
      </c>
      <c r="H198" s="9">
        <f>Historicals!H152</f>
        <v>1870</v>
      </c>
      <c r="I198" s="9">
        <f>Historicals!I152</f>
        <v>1817</v>
      </c>
      <c r="J198" s="48">
        <f>+J183*J200</f>
        <v>1817</v>
      </c>
      <c r="K198" s="48">
        <f t="shared" ref="K198:L198" si="908">+K183*K200</f>
        <v>1817</v>
      </c>
      <c r="L198" s="48">
        <f t="shared" si="908"/>
        <v>1817</v>
      </c>
      <c r="M198" s="48">
        <f>+M183*M200</f>
        <v>1817</v>
      </c>
      <c r="N198" s="48">
        <f t="shared" ref="N198" si="909">+N183*N200</f>
        <v>1817</v>
      </c>
    </row>
    <row r="199" spans="1:14" x14ac:dyDescent="0.35">
      <c r="A199" s="46" t="s">
        <v>129</v>
      </c>
      <c r="B199" s="47" t="str">
        <f t="shared" ref="B199" si="910">+IFERROR(B198/A198-1,"nm")</f>
        <v>nm</v>
      </c>
      <c r="C199" s="47" t="str">
        <f t="shared" ref="C199" si="911">+IFERROR(C198/B198-1,"nm")</f>
        <v>nm</v>
      </c>
      <c r="D199" s="47" t="str">
        <f t="shared" ref="D199" si="912">+IFERROR(D198/C198-1,"nm")</f>
        <v>nm</v>
      </c>
      <c r="E199" s="47" t="str">
        <f t="shared" ref="E199" si="913">+IFERROR(E198/D198-1,"nm")</f>
        <v>nm</v>
      </c>
      <c r="F199" s="47">
        <f t="shared" ref="F199" si="914">+IFERROR(F198/E198-1,"nm")</f>
        <v>0.15379310344827579</v>
      </c>
      <c r="G199" s="47">
        <f t="shared" ref="G199" si="915">+IFERROR(G198/F198-1,"nm")</f>
        <v>0.14524805738194857</v>
      </c>
      <c r="H199" s="47">
        <f t="shared" ref="H199" si="916">+IFERROR(H198/G198-1,"nm")</f>
        <v>-2.4008350730688965E-2</v>
      </c>
      <c r="I199" s="47">
        <f>+IFERROR(I198/H198-1,"nm")</f>
        <v>-2.8342245989304793E-2</v>
      </c>
      <c r="J199" s="47">
        <f>+IFERROR(J198/I198-1,"nm")</f>
        <v>0</v>
      </c>
      <c r="K199" s="47">
        <f t="shared" ref="K199" si="917">+IFERROR(K198/J198-1,"nm")</f>
        <v>0</v>
      </c>
      <c r="L199" s="47">
        <f t="shared" ref="L199" si="918">+IFERROR(L198/K198-1,"nm")</f>
        <v>0</v>
      </c>
      <c r="M199" s="47">
        <f t="shared" ref="M199" si="919">+IFERROR(M198/L198-1,"nm")</f>
        <v>0</v>
      </c>
      <c r="N199" s="47">
        <f t="shared" ref="N199" si="920">+IFERROR(N198/M198-1,"nm")</f>
        <v>0</v>
      </c>
    </row>
    <row r="200" spans="1:14" x14ac:dyDescent="0.35">
      <c r="A200" s="46" t="s">
        <v>133</v>
      </c>
      <c r="B200" s="47" t="str">
        <f t="shared" ref="B200:D200" si="921">+IFERROR(B198/B$21,"nm")</f>
        <v>nm</v>
      </c>
      <c r="C200" s="47" t="str">
        <f t="shared" si="921"/>
        <v>nm</v>
      </c>
      <c r="D200" s="47" t="str">
        <f t="shared" si="921"/>
        <v>nm</v>
      </c>
      <c r="E200" s="47">
        <f>+IFERROR(E198/E$183,"nm")</f>
        <v>55.769230769230766</v>
      </c>
      <c r="F200" s="47">
        <f t="shared" ref="F200:I200" si="922">+IFERROR(F198/F$183,"nm")</f>
        <v>-239</v>
      </c>
      <c r="G200" s="47">
        <f t="shared" si="922"/>
        <v>-174.18181818181819</v>
      </c>
      <c r="H200" s="47">
        <f t="shared" si="922"/>
        <v>46.75</v>
      </c>
      <c r="I200" s="47">
        <f t="shared" si="922"/>
        <v>-25.236111111111111</v>
      </c>
      <c r="J200" s="49">
        <f>+I200</f>
        <v>-25.236111111111111</v>
      </c>
      <c r="K200" s="49">
        <f t="shared" ref="K200" si="923">+J200</f>
        <v>-25.236111111111111</v>
      </c>
      <c r="L200" s="49">
        <f t="shared" ref="L200" si="924">+K200</f>
        <v>-25.236111111111111</v>
      </c>
      <c r="M200" s="49">
        <f t="shared" ref="M200" si="925">+L200</f>
        <v>-25.236111111111111</v>
      </c>
      <c r="N200" s="49">
        <f t="shared" ref="N200" si="926">+M200</f>
        <v>-25.236111111111111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Krith Boonyapison</cp:lastModifiedBy>
  <dcterms:created xsi:type="dcterms:W3CDTF">2020-05-20T17:26:08Z</dcterms:created>
  <dcterms:modified xsi:type="dcterms:W3CDTF">2023-10-19T02:49:12Z</dcterms:modified>
</cp:coreProperties>
</file>