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B2F54C9C-5734-46EA-81F5-84B805B48839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4" l="1"/>
  <c r="D53" i="4"/>
  <c r="E53" i="4"/>
  <c r="F53" i="4"/>
  <c r="G53" i="4"/>
  <c r="H53" i="4"/>
  <c r="I53" i="4"/>
  <c r="B53" i="4"/>
  <c r="C57" i="4"/>
  <c r="D57" i="4"/>
  <c r="E57" i="4"/>
  <c r="F57" i="4"/>
  <c r="G57" i="4"/>
  <c r="H57" i="4"/>
  <c r="I57" i="4"/>
  <c r="B57" i="4"/>
  <c r="K67" i="4"/>
  <c r="L67" i="4"/>
  <c r="M67" i="4"/>
  <c r="N67" i="4"/>
  <c r="B67" i="4"/>
  <c r="C65" i="4"/>
  <c r="D65" i="4"/>
  <c r="E65" i="4"/>
  <c r="F65" i="4"/>
  <c r="G65" i="4"/>
  <c r="H65" i="4"/>
  <c r="I65" i="4"/>
  <c r="J65" i="4"/>
  <c r="K65" i="4"/>
  <c r="L65" i="4"/>
  <c r="M65" i="4"/>
  <c r="N65" i="4"/>
  <c r="B65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J62" i="4"/>
  <c r="K62" i="4"/>
  <c r="L62" i="4"/>
  <c r="M62" i="4"/>
  <c r="N62" i="4"/>
  <c r="B62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C59" i="4"/>
  <c r="D59" i="4"/>
  <c r="E59" i="4"/>
  <c r="F59" i="4"/>
  <c r="G59" i="4"/>
  <c r="H59" i="4"/>
  <c r="I59" i="4"/>
  <c r="J59" i="4"/>
  <c r="K59" i="4"/>
  <c r="L59" i="4"/>
  <c r="M59" i="4"/>
  <c r="N59" i="4"/>
  <c r="B59" i="4"/>
  <c r="J54" i="4"/>
  <c r="K54" i="4"/>
  <c r="L54" i="4"/>
  <c r="M54" i="4"/>
  <c r="N54" i="4"/>
  <c r="C70" i="4" l="1"/>
  <c r="D70" i="4"/>
  <c r="E70" i="4"/>
  <c r="F70" i="4"/>
  <c r="G70" i="4"/>
  <c r="H70" i="4"/>
  <c r="I70" i="4"/>
  <c r="B7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51" i="4" l="1"/>
  <c r="D51" i="4"/>
  <c r="G51" i="4"/>
  <c r="H51" i="4"/>
  <c r="F51" i="4"/>
  <c r="I51" i="4"/>
  <c r="E51" i="4"/>
  <c r="J51" i="4"/>
  <c r="J55" i="4" s="1"/>
  <c r="K51" i="4"/>
  <c r="K55" i="4" s="1"/>
  <c r="L51" i="4"/>
  <c r="L55" i="4" s="1"/>
  <c r="M51" i="4"/>
  <c r="M55" i="4" s="1"/>
  <c r="N51" i="4"/>
  <c r="N55" i="4" s="1"/>
  <c r="D240" i="3"/>
  <c r="D239" i="3"/>
  <c r="B240" i="3"/>
  <c r="E237" i="3"/>
  <c r="D236" i="3"/>
  <c r="F236" i="3"/>
  <c r="D237" i="3"/>
  <c r="B236" i="3"/>
  <c r="D234" i="3"/>
  <c r="C233" i="3"/>
  <c r="B233" i="3"/>
  <c r="H234" i="3"/>
  <c r="G234" i="3"/>
  <c r="E233" i="3"/>
  <c r="E231" i="3"/>
  <c r="C231" i="3"/>
  <c r="F229" i="3"/>
  <c r="E229" i="3"/>
  <c r="E225" i="3"/>
  <c r="K224" i="3"/>
  <c r="L224" i="3" s="1"/>
  <c r="M224" i="3" s="1"/>
  <c r="N224" i="3" s="1"/>
  <c r="K223" i="3"/>
  <c r="J222" i="3"/>
  <c r="G222" i="3"/>
  <c r="H222" i="3"/>
  <c r="H224" i="3" s="1"/>
  <c r="E222" i="3"/>
  <c r="E224" i="3" s="1"/>
  <c r="B222" i="3"/>
  <c r="B224" i="3" s="1"/>
  <c r="K220" i="3"/>
  <c r="L220" i="3" s="1"/>
  <c r="M220" i="3" s="1"/>
  <c r="N220" i="3" s="1"/>
  <c r="K219" i="3"/>
  <c r="L219" i="3" s="1"/>
  <c r="J218" i="3"/>
  <c r="I218" i="3"/>
  <c r="D218" i="3"/>
  <c r="D220" i="3" s="1"/>
  <c r="B218" i="3"/>
  <c r="K216" i="3"/>
  <c r="K215" i="3"/>
  <c r="L215" i="3" s="1"/>
  <c r="J214" i="3"/>
  <c r="D214" i="3"/>
  <c r="D216" i="3" s="1"/>
  <c r="C214" i="3"/>
  <c r="C216" i="3" s="1"/>
  <c r="B214" i="3"/>
  <c r="B216" i="3" s="1"/>
  <c r="F214" i="3"/>
  <c r="F216" i="3" s="1"/>
  <c r="E214" i="3"/>
  <c r="E212" i="3"/>
  <c r="B212" i="3"/>
  <c r="G240" i="3"/>
  <c r="D212" i="3"/>
  <c r="B234" i="3"/>
  <c r="C208" i="3"/>
  <c r="C209" i="3"/>
  <c r="B209" i="3"/>
  <c r="F205" i="3"/>
  <c r="B206" i="3"/>
  <c r="D203" i="3"/>
  <c r="B203" i="3"/>
  <c r="I202" i="3"/>
  <c r="C202" i="3"/>
  <c r="B202" i="3"/>
  <c r="I200" i="3"/>
  <c r="J200" i="3" s="1"/>
  <c r="K200" i="3" s="1"/>
  <c r="G198" i="3"/>
  <c r="F198" i="3"/>
  <c r="I198" i="3"/>
  <c r="G200" i="3"/>
  <c r="E194" i="3"/>
  <c r="G194" i="3"/>
  <c r="C194" i="3"/>
  <c r="K193" i="3"/>
  <c r="L193" i="3" s="1"/>
  <c r="M193" i="3" s="1"/>
  <c r="N193" i="3" s="1"/>
  <c r="K192" i="3"/>
  <c r="J191" i="3"/>
  <c r="H191" i="3"/>
  <c r="H193" i="3" s="1"/>
  <c r="G191" i="3"/>
  <c r="G193" i="3" s="1"/>
  <c r="F191" i="3"/>
  <c r="F193" i="3" s="1"/>
  <c r="E191" i="3"/>
  <c r="E193" i="3" s="1"/>
  <c r="B191" i="3"/>
  <c r="B193" i="3" s="1"/>
  <c r="K189" i="3"/>
  <c r="L189" i="3" s="1"/>
  <c r="M189" i="3" s="1"/>
  <c r="N189" i="3" s="1"/>
  <c r="K188" i="3"/>
  <c r="L188" i="3" s="1"/>
  <c r="J187" i="3"/>
  <c r="H187" i="3"/>
  <c r="H189" i="3" s="1"/>
  <c r="B187" i="3"/>
  <c r="I187" i="3"/>
  <c r="I189" i="3" s="1"/>
  <c r="C187" i="3"/>
  <c r="K185" i="3"/>
  <c r="L185" i="3" s="1"/>
  <c r="M185" i="3" s="1"/>
  <c r="N185" i="3" s="1"/>
  <c r="K184" i="3"/>
  <c r="L184" i="3" s="1"/>
  <c r="M184" i="3" s="1"/>
  <c r="N184" i="3" s="1"/>
  <c r="J183" i="3"/>
  <c r="E183" i="3"/>
  <c r="D183" i="3"/>
  <c r="D185" i="3" s="1"/>
  <c r="B183" i="3"/>
  <c r="B185" i="3" s="1"/>
  <c r="K181" i="3"/>
  <c r="L181" i="3" s="1"/>
  <c r="M181" i="3" s="1"/>
  <c r="N181" i="3" s="1"/>
  <c r="K180" i="3"/>
  <c r="L180" i="3" s="1"/>
  <c r="M180" i="3" s="1"/>
  <c r="J179" i="3"/>
  <c r="F179" i="3"/>
  <c r="F181" i="3" s="1"/>
  <c r="E179" i="3"/>
  <c r="E181" i="3" s="1"/>
  <c r="D179" i="3"/>
  <c r="D181" i="3" s="1"/>
  <c r="B179" i="3"/>
  <c r="B181" i="3" s="1"/>
  <c r="H179" i="3"/>
  <c r="H181" i="3" s="1"/>
  <c r="I199" i="3"/>
  <c r="G209" i="3"/>
  <c r="F199" i="3"/>
  <c r="E203" i="3"/>
  <c r="B177" i="3"/>
  <c r="E173" i="3"/>
  <c r="G173" i="3"/>
  <c r="D174" i="3"/>
  <c r="C174" i="3"/>
  <c r="D170" i="3"/>
  <c r="F168" i="3"/>
  <c r="I168" i="3"/>
  <c r="G167" i="3"/>
  <c r="E168" i="3"/>
  <c r="D167" i="3"/>
  <c r="C165" i="3"/>
  <c r="H164" i="3"/>
  <c r="B164" i="3"/>
  <c r="I163" i="3"/>
  <c r="G163" i="3"/>
  <c r="I165" i="3"/>
  <c r="J165" i="3" s="1"/>
  <c r="H163" i="3"/>
  <c r="G159" i="3"/>
  <c r="E164" i="3"/>
  <c r="B163" i="3"/>
  <c r="I159" i="3"/>
  <c r="I161" i="3" s="1"/>
  <c r="J161" i="3" s="1"/>
  <c r="K161" i="3" s="1"/>
  <c r="L161" i="3" s="1"/>
  <c r="M161" i="3" s="1"/>
  <c r="N161" i="3" s="1"/>
  <c r="E159" i="3"/>
  <c r="E161" i="3" s="1"/>
  <c r="C159" i="3"/>
  <c r="K158" i="3"/>
  <c r="L158" i="3" s="1"/>
  <c r="M158" i="3" s="1"/>
  <c r="N158" i="3" s="1"/>
  <c r="K157" i="3"/>
  <c r="J156" i="3"/>
  <c r="H156" i="3"/>
  <c r="H158" i="3" s="1"/>
  <c r="B156" i="3"/>
  <c r="B158" i="3" s="1"/>
  <c r="I156" i="3"/>
  <c r="I158" i="3" s="1"/>
  <c r="G156" i="3"/>
  <c r="G158" i="3" s="1"/>
  <c r="D156" i="3"/>
  <c r="K154" i="3"/>
  <c r="L154" i="3" s="1"/>
  <c r="M154" i="3" s="1"/>
  <c r="N154" i="3" s="1"/>
  <c r="K153" i="3"/>
  <c r="J152" i="3"/>
  <c r="C152" i="3"/>
  <c r="C154" i="3" s="1"/>
  <c r="E152" i="3"/>
  <c r="E154" i="3" s="1"/>
  <c r="D152" i="3"/>
  <c r="D154" i="3" s="1"/>
  <c r="B152" i="3"/>
  <c r="B154" i="3" s="1"/>
  <c r="K150" i="3"/>
  <c r="L150" i="3" s="1"/>
  <c r="M150" i="3" s="1"/>
  <c r="N150" i="3" s="1"/>
  <c r="K149" i="3"/>
  <c r="L149" i="3" s="1"/>
  <c r="M149" i="3" s="1"/>
  <c r="J148" i="3"/>
  <c r="G148" i="3"/>
  <c r="D148" i="3"/>
  <c r="D150" i="3" s="1"/>
  <c r="B148" i="3"/>
  <c r="B150" i="3" s="1"/>
  <c r="H146" i="3"/>
  <c r="G146" i="3"/>
  <c r="F146" i="3"/>
  <c r="G168" i="3"/>
  <c r="B146" i="3"/>
  <c r="F143" i="3"/>
  <c r="E142" i="3"/>
  <c r="E143" i="3"/>
  <c r="B139" i="3"/>
  <c r="E139" i="3"/>
  <c r="G136" i="3"/>
  <c r="E137" i="3"/>
  <c r="G134" i="3"/>
  <c r="F134" i="3"/>
  <c r="E133" i="3"/>
  <c r="E128" i="3"/>
  <c r="E130" i="3" s="1"/>
  <c r="K127" i="3"/>
  <c r="L127" i="3" s="1"/>
  <c r="M127" i="3" s="1"/>
  <c r="N127" i="3" s="1"/>
  <c r="K126" i="3"/>
  <c r="L126" i="3" s="1"/>
  <c r="J125" i="3"/>
  <c r="I125" i="3"/>
  <c r="I127" i="3" s="1"/>
  <c r="D125" i="3"/>
  <c r="B125" i="3"/>
  <c r="K123" i="3"/>
  <c r="L123" i="3" s="1"/>
  <c r="M123" i="3" s="1"/>
  <c r="N123" i="3" s="1"/>
  <c r="K122" i="3"/>
  <c r="J121" i="3"/>
  <c r="D121" i="3"/>
  <c r="F121" i="3"/>
  <c r="F123" i="3" s="1"/>
  <c r="E121" i="3"/>
  <c r="B121" i="3"/>
  <c r="B123" i="3" s="1"/>
  <c r="K119" i="3"/>
  <c r="L119" i="3" s="1"/>
  <c r="M119" i="3" s="1"/>
  <c r="N119" i="3" s="1"/>
  <c r="K118" i="3"/>
  <c r="L118" i="3" s="1"/>
  <c r="J117" i="3"/>
  <c r="D117" i="3"/>
  <c r="D119" i="3" s="1"/>
  <c r="F117" i="3"/>
  <c r="F119" i="3" s="1"/>
  <c r="E117" i="3"/>
  <c r="E119" i="3" s="1"/>
  <c r="C117" i="3"/>
  <c r="C119" i="3" s="1"/>
  <c r="B117" i="3"/>
  <c r="B119" i="3" s="1"/>
  <c r="B115" i="3"/>
  <c r="H112" i="3"/>
  <c r="F112" i="3"/>
  <c r="I111" i="3"/>
  <c r="H111" i="3"/>
  <c r="G111" i="3"/>
  <c r="F111" i="3"/>
  <c r="G109" i="3"/>
  <c r="F108" i="3"/>
  <c r="E108" i="3"/>
  <c r="D108" i="3"/>
  <c r="B108" i="3"/>
  <c r="H108" i="3"/>
  <c r="G108" i="3"/>
  <c r="D106" i="3"/>
  <c r="D105" i="3"/>
  <c r="C105" i="3"/>
  <c r="G105" i="3"/>
  <c r="E106" i="3"/>
  <c r="C97" i="3"/>
  <c r="C103" i="3"/>
  <c r="G101" i="3"/>
  <c r="E102" i="3"/>
  <c r="C101" i="3"/>
  <c r="B101" i="3"/>
  <c r="E97" i="3"/>
  <c r="E99" i="3" s="1"/>
  <c r="K96" i="3"/>
  <c r="L96" i="3" s="1"/>
  <c r="M96" i="3" s="1"/>
  <c r="N96" i="3" s="1"/>
  <c r="K95" i="3"/>
  <c r="J94" i="3"/>
  <c r="J93" i="3" s="1"/>
  <c r="I94" i="3"/>
  <c r="I96" i="3" s="1"/>
  <c r="B94" i="3"/>
  <c r="B96" i="3" s="1"/>
  <c r="D94" i="3"/>
  <c r="D96" i="3" s="1"/>
  <c r="K92" i="3"/>
  <c r="L92" i="3" s="1"/>
  <c r="M92" i="3" s="1"/>
  <c r="N92" i="3" s="1"/>
  <c r="K91" i="3"/>
  <c r="L91" i="3" s="1"/>
  <c r="M91" i="3" s="1"/>
  <c r="N91" i="3" s="1"/>
  <c r="J90" i="3"/>
  <c r="E90" i="3"/>
  <c r="D90" i="3"/>
  <c r="B90" i="3"/>
  <c r="K88" i="3"/>
  <c r="L88" i="3" s="1"/>
  <c r="M88" i="3" s="1"/>
  <c r="N88" i="3" s="1"/>
  <c r="K87" i="3"/>
  <c r="L87" i="3" s="1"/>
  <c r="M87" i="3" s="1"/>
  <c r="J86" i="3"/>
  <c r="F86" i="3"/>
  <c r="F88" i="3" s="1"/>
  <c r="B86" i="3"/>
  <c r="G86" i="3"/>
  <c r="G88" i="3" s="1"/>
  <c r="E86" i="3"/>
  <c r="E88" i="3" s="1"/>
  <c r="C86" i="3"/>
  <c r="I112" i="3"/>
  <c r="J112" i="3" s="1"/>
  <c r="B84" i="3"/>
  <c r="H81" i="3"/>
  <c r="F81" i="3"/>
  <c r="I80" i="3"/>
  <c r="G80" i="3"/>
  <c r="F77" i="3"/>
  <c r="D77" i="3"/>
  <c r="B77" i="3"/>
  <c r="I77" i="3"/>
  <c r="G77" i="3"/>
  <c r="I66" i="3"/>
  <c r="I74" i="3"/>
  <c r="F75" i="3"/>
  <c r="D74" i="3"/>
  <c r="H71" i="3"/>
  <c r="B71" i="3"/>
  <c r="I70" i="3"/>
  <c r="E72" i="3"/>
  <c r="D71" i="3"/>
  <c r="K65" i="3"/>
  <c r="L65" i="3" s="1"/>
  <c r="M65" i="3" s="1"/>
  <c r="N65" i="3" s="1"/>
  <c r="K64" i="3"/>
  <c r="L64" i="3" s="1"/>
  <c r="J63" i="3"/>
  <c r="J62" i="3" s="1"/>
  <c r="B63" i="3"/>
  <c r="B65" i="3" s="1"/>
  <c r="K61" i="3"/>
  <c r="L61" i="3" s="1"/>
  <c r="K60" i="3"/>
  <c r="L60" i="3" s="1"/>
  <c r="M60" i="3" s="1"/>
  <c r="N60" i="3" s="1"/>
  <c r="J59" i="3"/>
  <c r="D59" i="3"/>
  <c r="B59" i="3"/>
  <c r="B61" i="3" s="1"/>
  <c r="G59" i="3"/>
  <c r="G61" i="3" s="1"/>
  <c r="E59" i="3"/>
  <c r="K57" i="3"/>
  <c r="L57" i="3" s="1"/>
  <c r="M57" i="3" s="1"/>
  <c r="N57" i="3" s="1"/>
  <c r="K56" i="3"/>
  <c r="L56" i="3" s="1"/>
  <c r="M56" i="3" s="1"/>
  <c r="J55" i="3"/>
  <c r="H55" i="3"/>
  <c r="H57" i="3" s="1"/>
  <c r="F55" i="3"/>
  <c r="E55" i="3"/>
  <c r="B55" i="3"/>
  <c r="B57" i="3" s="1"/>
  <c r="H53" i="3"/>
  <c r="H78" i="3"/>
  <c r="E53" i="3"/>
  <c r="D75" i="3"/>
  <c r="B53" i="3"/>
  <c r="E49" i="3"/>
  <c r="D17" i="3"/>
  <c r="B49" i="3"/>
  <c r="G46" i="3"/>
  <c r="C14" i="3"/>
  <c r="E43" i="3"/>
  <c r="C43" i="3"/>
  <c r="I35" i="3"/>
  <c r="G43" i="3"/>
  <c r="E39" i="3"/>
  <c r="I41" i="3"/>
  <c r="J41" i="3" s="1"/>
  <c r="K41" i="3" s="1"/>
  <c r="I39" i="3"/>
  <c r="C39" i="3"/>
  <c r="E35" i="3"/>
  <c r="K34" i="3"/>
  <c r="L34" i="3" s="1"/>
  <c r="M34" i="3" s="1"/>
  <c r="N34" i="3" s="1"/>
  <c r="K33" i="3"/>
  <c r="J32" i="3"/>
  <c r="J31" i="3" s="1"/>
  <c r="E32" i="3"/>
  <c r="E34" i="3" s="1"/>
  <c r="C32" i="3"/>
  <c r="C34" i="3" s="1"/>
  <c r="B32" i="3"/>
  <c r="B34" i="3" s="1"/>
  <c r="K30" i="3"/>
  <c r="L30" i="3" s="1"/>
  <c r="M30" i="3" s="1"/>
  <c r="N30" i="3" s="1"/>
  <c r="K29" i="3"/>
  <c r="J28" i="3"/>
  <c r="J27" i="3" s="1"/>
  <c r="I28" i="3"/>
  <c r="G28" i="3"/>
  <c r="B28" i="3"/>
  <c r="K26" i="3"/>
  <c r="L26" i="3" s="1"/>
  <c r="M26" i="3" s="1"/>
  <c r="N26" i="3" s="1"/>
  <c r="K25" i="3"/>
  <c r="J24" i="3"/>
  <c r="J23" i="3" s="1"/>
  <c r="B24" i="3"/>
  <c r="B26" i="3" s="1"/>
  <c r="F24" i="3"/>
  <c r="F26" i="3" s="1"/>
  <c r="I50" i="3"/>
  <c r="J50" i="3" s="1"/>
  <c r="G22" i="3"/>
  <c r="D47" i="3"/>
  <c r="B50" i="3"/>
  <c r="H14" i="3"/>
  <c r="F14" i="3"/>
  <c r="F8" i="3"/>
  <c r="F47" i="4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D163" i="1" s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F107" i="1"/>
  <c r="E107" i="1"/>
  <c r="D107" i="1"/>
  <c r="C107" i="1"/>
  <c r="B107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C4" i="1"/>
  <c r="B4" i="1"/>
  <c r="F10" i="1" l="1"/>
  <c r="F12" i="1" s="1"/>
  <c r="C52" i="4"/>
  <c r="C58" i="4" s="1"/>
  <c r="H52" i="4"/>
  <c r="H58" i="4" s="1"/>
  <c r="F52" i="4"/>
  <c r="F58" i="4" s="1"/>
  <c r="G59" i="1"/>
  <c r="H10" i="1"/>
  <c r="H12" i="1" s="1"/>
  <c r="K28" i="3"/>
  <c r="D59" i="1"/>
  <c r="D60" i="1" s="1"/>
  <c r="K125" i="3"/>
  <c r="E59" i="1"/>
  <c r="D124" i="1"/>
  <c r="K218" i="3"/>
  <c r="K32" i="3"/>
  <c r="K31" i="3" s="1"/>
  <c r="I10" i="1"/>
  <c r="I12" i="1" s="1"/>
  <c r="I64" i="1" s="1"/>
  <c r="I76" i="1" s="1"/>
  <c r="L148" i="3"/>
  <c r="E124" i="1"/>
  <c r="E131" i="1" s="1"/>
  <c r="E132" i="1" s="1"/>
  <c r="B59" i="1"/>
  <c r="B60" i="1" s="1"/>
  <c r="C59" i="1"/>
  <c r="C60" i="1" s="1"/>
  <c r="G124" i="1"/>
  <c r="G131" i="1" s="1"/>
  <c r="G132" i="1" s="1"/>
  <c r="N90" i="3"/>
  <c r="K156" i="3"/>
  <c r="K121" i="3"/>
  <c r="H7" i="4"/>
  <c r="H11" i="4" s="1"/>
  <c r="H14" i="4" s="1"/>
  <c r="H31" i="4"/>
  <c r="I64" i="4"/>
  <c r="I7" i="4"/>
  <c r="I11" i="4" s="1"/>
  <c r="I14" i="4" s="1"/>
  <c r="I31" i="4"/>
  <c r="I43" i="4"/>
  <c r="H64" i="4"/>
  <c r="C43" i="4"/>
  <c r="D7" i="4"/>
  <c r="D11" i="4" s="1"/>
  <c r="D14" i="4" s="1"/>
  <c r="D31" i="4"/>
  <c r="D64" i="4"/>
  <c r="E7" i="4"/>
  <c r="E11" i="4" s="1"/>
  <c r="E14" i="4" s="1"/>
  <c r="E31" i="4"/>
  <c r="E64" i="4"/>
  <c r="F7" i="4"/>
  <c r="F11" i="4" s="1"/>
  <c r="F14" i="4" s="1"/>
  <c r="F31" i="4"/>
  <c r="F64" i="4"/>
  <c r="G7" i="4"/>
  <c r="G11" i="4" s="1"/>
  <c r="G14" i="4" s="1"/>
  <c r="G31" i="4"/>
  <c r="G64" i="4"/>
  <c r="M61" i="3"/>
  <c r="N61" i="3" s="1"/>
  <c r="N59" i="3" s="1"/>
  <c r="L59" i="3"/>
  <c r="E74" i="3"/>
  <c r="E66" i="3"/>
  <c r="E68" i="3" s="1"/>
  <c r="H117" i="3"/>
  <c r="H119" i="3" s="1"/>
  <c r="C132" i="3"/>
  <c r="C134" i="3"/>
  <c r="H142" i="3"/>
  <c r="H143" i="3"/>
  <c r="D206" i="3"/>
  <c r="D205" i="3"/>
  <c r="K214" i="3"/>
  <c r="L216" i="3"/>
  <c r="M216" i="3" s="1"/>
  <c r="N216" i="3" s="1"/>
  <c r="I233" i="3"/>
  <c r="I225" i="3"/>
  <c r="I227" i="3" s="1"/>
  <c r="J227" i="3" s="1"/>
  <c r="K227" i="3" s="1"/>
  <c r="L227" i="3" s="1"/>
  <c r="M227" i="3" s="1"/>
  <c r="N227" i="3" s="1"/>
  <c r="I137" i="3"/>
  <c r="I128" i="3"/>
  <c r="I130" i="3" s="1"/>
  <c r="J130" i="3" s="1"/>
  <c r="K130" i="3" s="1"/>
  <c r="L130" i="3" s="1"/>
  <c r="M130" i="3" s="1"/>
  <c r="N130" i="3" s="1"/>
  <c r="I103" i="3"/>
  <c r="J103" i="3" s="1"/>
  <c r="K103" i="3" s="1"/>
  <c r="I101" i="3"/>
  <c r="B171" i="3"/>
  <c r="B170" i="3"/>
  <c r="G117" i="3"/>
  <c r="G119" i="3" s="1"/>
  <c r="B132" i="3"/>
  <c r="B133" i="3"/>
  <c r="G143" i="3"/>
  <c r="G142" i="3"/>
  <c r="F170" i="3"/>
  <c r="E170" i="3"/>
  <c r="B220" i="3"/>
  <c r="C124" i="1"/>
  <c r="C131" i="1" s="1"/>
  <c r="C132" i="1" s="1"/>
  <c r="K24" i="3"/>
  <c r="K23" i="3" s="1"/>
  <c r="L25" i="3"/>
  <c r="M25" i="3" s="1"/>
  <c r="N25" i="3" s="1"/>
  <c r="N24" i="3" s="1"/>
  <c r="G177" i="3"/>
  <c r="G196" i="3"/>
  <c r="F57" i="3"/>
  <c r="I106" i="3"/>
  <c r="I97" i="3"/>
  <c r="I99" i="3" s="1"/>
  <c r="J99" i="3" s="1"/>
  <c r="K99" i="3" s="1"/>
  <c r="L99" i="3" s="1"/>
  <c r="M99" i="3" s="1"/>
  <c r="N99" i="3" s="1"/>
  <c r="E174" i="3"/>
  <c r="F173" i="3"/>
  <c r="C199" i="3"/>
  <c r="C200" i="3"/>
  <c r="I59" i="1"/>
  <c r="I60" i="1" s="1"/>
  <c r="I124" i="1"/>
  <c r="I131" i="1" s="1"/>
  <c r="B132" i="1" s="1"/>
  <c r="H140" i="3"/>
  <c r="H133" i="3"/>
  <c r="H115" i="3"/>
  <c r="C121" i="3"/>
  <c r="C123" i="3" s="1"/>
  <c r="B127" i="3"/>
  <c r="B137" i="3"/>
  <c r="F152" i="3"/>
  <c r="F154" i="3" s="1"/>
  <c r="L183" i="3"/>
  <c r="D208" i="3"/>
  <c r="K222" i="3"/>
  <c r="L223" i="3"/>
  <c r="I8" i="3"/>
  <c r="L33" i="3"/>
  <c r="L32" i="3" s="1"/>
  <c r="M215" i="3"/>
  <c r="N215" i="3" s="1"/>
  <c r="B102" i="3"/>
  <c r="B43" i="4"/>
  <c r="I32" i="3"/>
  <c r="I34" i="3" s="1"/>
  <c r="H32" i="3"/>
  <c r="H34" i="3" s="1"/>
  <c r="B124" i="1"/>
  <c r="B131" i="1" s="1"/>
  <c r="I142" i="3"/>
  <c r="I17" i="3"/>
  <c r="B168" i="3"/>
  <c r="C167" i="3"/>
  <c r="F206" i="3"/>
  <c r="F177" i="3"/>
  <c r="E24" i="3"/>
  <c r="E26" i="3" s="1"/>
  <c r="F49" i="3"/>
  <c r="E17" i="3"/>
  <c r="E18" i="3" s="1"/>
  <c r="B8" i="3"/>
  <c r="B47" i="4" s="1"/>
  <c r="F148" i="3"/>
  <c r="F150" i="3" s="1"/>
  <c r="E148" i="3"/>
  <c r="E150" i="3" s="1"/>
  <c r="F239" i="3"/>
  <c r="F240" i="3"/>
  <c r="C55" i="3"/>
  <c r="C57" i="3" s="1"/>
  <c r="C81" i="3"/>
  <c r="C72" i="3"/>
  <c r="C80" i="3"/>
  <c r="L90" i="3"/>
  <c r="F237" i="3"/>
  <c r="F212" i="3"/>
  <c r="I229" i="3"/>
  <c r="I231" i="3"/>
  <c r="J231" i="3" s="1"/>
  <c r="K231" i="3" s="1"/>
  <c r="G24" i="3"/>
  <c r="G26" i="3" s="1"/>
  <c r="G94" i="3"/>
  <c r="G96" i="3" s="1"/>
  <c r="G150" i="3"/>
  <c r="H94" i="3"/>
  <c r="H96" i="3" s="1"/>
  <c r="G139" i="3"/>
  <c r="G140" i="3"/>
  <c r="H212" i="3"/>
  <c r="D187" i="3"/>
  <c r="D189" i="3" s="1"/>
  <c r="F230" i="3"/>
  <c r="D28" i="3"/>
  <c r="D30" i="3" s="1"/>
  <c r="D123" i="3"/>
  <c r="C128" i="3"/>
  <c r="C130" i="3" s="1"/>
  <c r="C136" i="3"/>
  <c r="E167" i="3"/>
  <c r="I220" i="3"/>
  <c r="H47" i="3"/>
  <c r="H22" i="3"/>
  <c r="H3" i="3"/>
  <c r="H3" i="4" s="1"/>
  <c r="H24" i="4" s="1"/>
  <c r="G170" i="3"/>
  <c r="G171" i="3"/>
  <c r="E206" i="3"/>
  <c r="D140" i="3"/>
  <c r="D139" i="3"/>
  <c r="D14" i="3"/>
  <c r="F17" i="3"/>
  <c r="I68" i="3"/>
  <c r="J68" i="3" s="1"/>
  <c r="K68" i="3" s="1"/>
  <c r="L68" i="3" s="1"/>
  <c r="M68" i="3" s="1"/>
  <c r="N68" i="3" s="1"/>
  <c r="D8" i="3"/>
  <c r="E14" i="3"/>
  <c r="F46" i="3"/>
  <c r="E70" i="3"/>
  <c r="H86" i="3"/>
  <c r="H88" i="3" s="1"/>
  <c r="G97" i="3"/>
  <c r="G99" i="3" s="1"/>
  <c r="G103" i="3"/>
  <c r="D127" i="3"/>
  <c r="D136" i="3"/>
  <c r="D137" i="3"/>
  <c r="D168" i="3"/>
  <c r="H173" i="3"/>
  <c r="H174" i="3"/>
  <c r="F209" i="3"/>
  <c r="M118" i="3"/>
  <c r="M117" i="3" s="1"/>
  <c r="L117" i="3"/>
  <c r="F32" i="3"/>
  <c r="F34" i="3" s="1"/>
  <c r="G14" i="3"/>
  <c r="G84" i="3"/>
  <c r="F84" i="3"/>
  <c r="F106" i="3"/>
  <c r="G231" i="3"/>
  <c r="G229" i="3"/>
  <c r="H109" i="3"/>
  <c r="H84" i="3"/>
  <c r="K94" i="3"/>
  <c r="K93" i="3" s="1"/>
  <c r="L95" i="3"/>
  <c r="M95" i="3" s="1"/>
  <c r="H229" i="3"/>
  <c r="H230" i="3"/>
  <c r="D131" i="1"/>
  <c r="D132" i="1" s="1"/>
  <c r="M55" i="3"/>
  <c r="N56" i="3"/>
  <c r="N55" i="3" s="1"/>
  <c r="H177" i="3"/>
  <c r="H199" i="3"/>
  <c r="C17" i="3"/>
  <c r="G49" i="3"/>
  <c r="G41" i="3"/>
  <c r="G17" i="3"/>
  <c r="G128" i="3"/>
  <c r="G130" i="3" s="1"/>
  <c r="G132" i="3"/>
  <c r="F140" i="3"/>
  <c r="F139" i="3"/>
  <c r="H17" i="3"/>
  <c r="F80" i="3"/>
  <c r="E80" i="3"/>
  <c r="H132" i="3"/>
  <c r="F115" i="3"/>
  <c r="F137" i="3"/>
  <c r="G115" i="3"/>
  <c r="I134" i="3"/>
  <c r="J134" i="3" s="1"/>
  <c r="K134" i="3" s="1"/>
  <c r="I132" i="3"/>
  <c r="L153" i="3"/>
  <c r="K152" i="3"/>
  <c r="B22" i="3"/>
  <c r="B3" i="3"/>
  <c r="B40" i="3"/>
  <c r="H8" i="3"/>
  <c r="H47" i="4" s="1"/>
  <c r="B14" i="3"/>
  <c r="B46" i="3"/>
  <c r="H70" i="3"/>
  <c r="G8" i="3"/>
  <c r="G47" i="4" s="1"/>
  <c r="G72" i="3"/>
  <c r="C8" i="3"/>
  <c r="C47" i="4" s="1"/>
  <c r="B92" i="3"/>
  <c r="F222" i="3"/>
  <c r="F224" i="3" s="1"/>
  <c r="E8" i="3"/>
  <c r="E47" i="4" s="1"/>
  <c r="F50" i="3"/>
  <c r="F3" i="3"/>
  <c r="F10" i="3" s="1"/>
  <c r="E41" i="3"/>
  <c r="D92" i="3"/>
  <c r="H102" i="3"/>
  <c r="H101" i="3"/>
  <c r="B109" i="3"/>
  <c r="E112" i="3"/>
  <c r="E111" i="3"/>
  <c r="E103" i="3"/>
  <c r="G225" i="3"/>
  <c r="G227" i="3" s="1"/>
  <c r="H46" i="3"/>
  <c r="B78" i="3"/>
  <c r="C10" i="1"/>
  <c r="C12" i="1" s="1"/>
  <c r="D10" i="1"/>
  <c r="D12" i="1" s="1"/>
  <c r="D22" i="3"/>
  <c r="D55" i="3"/>
  <c r="D57" i="3" s="1"/>
  <c r="C59" i="3"/>
  <c r="C61" i="3" s="1"/>
  <c r="C66" i="3"/>
  <c r="C68" i="3" s="1"/>
  <c r="E77" i="3"/>
  <c r="B106" i="3"/>
  <c r="E123" i="3"/>
  <c r="E136" i="3"/>
  <c r="E171" i="3"/>
  <c r="D158" i="3"/>
  <c r="F174" i="3"/>
  <c r="K187" i="3"/>
  <c r="I206" i="3"/>
  <c r="J206" i="3" s="1"/>
  <c r="K206" i="3" s="1"/>
  <c r="L206" i="3" s="1"/>
  <c r="M206" i="3" s="1"/>
  <c r="N206" i="3" s="1"/>
  <c r="E216" i="3"/>
  <c r="E239" i="3"/>
  <c r="G43" i="4"/>
  <c r="B10" i="1"/>
  <c r="B12" i="1" s="1"/>
  <c r="B64" i="1" s="1"/>
  <c r="B76" i="1" s="1"/>
  <c r="G63" i="3"/>
  <c r="G65" i="3" s="1"/>
  <c r="G125" i="3"/>
  <c r="G127" i="3" s="1"/>
  <c r="H148" i="3"/>
  <c r="H150" i="3" s="1"/>
  <c r="H170" i="3"/>
  <c r="D200" i="3"/>
  <c r="E10" i="1"/>
  <c r="E12" i="1" s="1"/>
  <c r="E20" i="1" s="1"/>
  <c r="G3" i="3"/>
  <c r="G30" i="3"/>
  <c r="D46" i="3"/>
  <c r="C90" i="3"/>
  <c r="C92" i="3" s="1"/>
  <c r="F109" i="3"/>
  <c r="C143" i="3"/>
  <c r="C183" i="3"/>
  <c r="C185" i="3" s="1"/>
  <c r="K191" i="3"/>
  <c r="G203" i="3"/>
  <c r="B205" i="3"/>
  <c r="C230" i="3"/>
  <c r="C234" i="3"/>
  <c r="H43" i="4"/>
  <c r="D43" i="4"/>
  <c r="I143" i="3"/>
  <c r="J143" i="3" s="1"/>
  <c r="J142" i="3" s="1"/>
  <c r="C179" i="3"/>
  <c r="C181" i="3" s="1"/>
  <c r="D202" i="3"/>
  <c r="G218" i="3"/>
  <c r="G220" i="3" s="1"/>
  <c r="E43" i="4"/>
  <c r="G53" i="3"/>
  <c r="F78" i="3"/>
  <c r="C88" i="3"/>
  <c r="H125" i="3"/>
  <c r="H127" i="3" s="1"/>
  <c r="D143" i="3"/>
  <c r="G179" i="3"/>
  <c r="G181" i="3" s="1"/>
  <c r="L192" i="3"/>
  <c r="M192" i="3" s="1"/>
  <c r="N192" i="3" s="1"/>
  <c r="N191" i="3" s="1"/>
  <c r="H198" i="3"/>
  <c r="H203" i="3"/>
  <c r="C205" i="3"/>
  <c r="C237" i="3"/>
  <c r="H218" i="3"/>
  <c r="H220" i="3" s="1"/>
  <c r="D231" i="3"/>
  <c r="D233" i="3"/>
  <c r="H237" i="3"/>
  <c r="G10" i="1"/>
  <c r="G12" i="1" s="1"/>
  <c r="G64" i="1" s="1"/>
  <c r="G76" i="1" s="1"/>
  <c r="I30" i="3"/>
  <c r="G75" i="3"/>
  <c r="K63" i="3"/>
  <c r="K62" i="3" s="1"/>
  <c r="B140" i="3"/>
  <c r="H171" i="3"/>
  <c r="I203" i="3"/>
  <c r="B7" i="4"/>
  <c r="B11" i="4" s="1"/>
  <c r="B14" i="4" s="1"/>
  <c r="B31" i="4"/>
  <c r="B64" i="4"/>
  <c r="C24" i="3"/>
  <c r="C26" i="3" s="1"/>
  <c r="D32" i="3"/>
  <c r="D34" i="3" s="1"/>
  <c r="H39" i="3"/>
  <c r="H43" i="3"/>
  <c r="K59" i="3"/>
  <c r="C70" i="3"/>
  <c r="H77" i="3"/>
  <c r="K90" i="3"/>
  <c r="C94" i="3"/>
  <c r="C96" i="3" s="1"/>
  <c r="F103" i="3"/>
  <c r="F105" i="3"/>
  <c r="L122" i="3"/>
  <c r="J124" i="3"/>
  <c r="E134" i="3"/>
  <c r="C140" i="3"/>
  <c r="I174" i="3"/>
  <c r="J174" i="3" s="1"/>
  <c r="K174" i="3" s="1"/>
  <c r="L157" i="3"/>
  <c r="D209" i="3"/>
  <c r="K183" i="3"/>
  <c r="I191" i="3"/>
  <c r="I193" i="3" s="1"/>
  <c r="E198" i="3"/>
  <c r="E234" i="3"/>
  <c r="J217" i="3"/>
  <c r="G224" i="3"/>
  <c r="C7" i="4"/>
  <c r="C11" i="4" s="1"/>
  <c r="C14" i="4" s="1"/>
  <c r="C31" i="4"/>
  <c r="C64" i="4"/>
  <c r="E209" i="3"/>
  <c r="E57" i="3"/>
  <c r="D61" i="3"/>
  <c r="G78" i="3"/>
  <c r="B88" i="3"/>
  <c r="H139" i="3"/>
  <c r="F142" i="3"/>
  <c r="C148" i="3"/>
  <c r="C150" i="3" s="1"/>
  <c r="J151" i="3"/>
  <c r="J155" i="3"/>
  <c r="E165" i="3"/>
  <c r="C171" i="3"/>
  <c r="G187" i="3"/>
  <c r="G189" i="3" s="1"/>
  <c r="F208" i="3"/>
  <c r="I222" i="3"/>
  <c r="I224" i="3" s="1"/>
  <c r="F59" i="1"/>
  <c r="F60" i="1" s="1"/>
  <c r="F124" i="1"/>
  <c r="F131" i="1" s="1"/>
  <c r="F132" i="1" s="1"/>
  <c r="E50" i="3"/>
  <c r="I24" i="3"/>
  <c r="I26" i="3" s="1"/>
  <c r="C41" i="3"/>
  <c r="E46" i="3"/>
  <c r="I49" i="3"/>
  <c r="C63" i="3"/>
  <c r="C65" i="3" s="1"/>
  <c r="I72" i="3"/>
  <c r="J72" i="3" s="1"/>
  <c r="K72" i="3" s="1"/>
  <c r="L72" i="3" s="1"/>
  <c r="E109" i="3"/>
  <c r="D86" i="3"/>
  <c r="D88" i="3" s="1"/>
  <c r="E105" i="3"/>
  <c r="E140" i="3"/>
  <c r="C125" i="3"/>
  <c r="C127" i="3" s="1"/>
  <c r="F136" i="3"/>
  <c r="I14" i="3"/>
  <c r="G165" i="3"/>
  <c r="D171" i="3"/>
  <c r="G174" i="3"/>
  <c r="L179" i="3"/>
  <c r="I194" i="3"/>
  <c r="E200" i="3"/>
  <c r="G208" i="3"/>
  <c r="C218" i="3"/>
  <c r="C220" i="3" s="1"/>
  <c r="E240" i="3"/>
  <c r="H59" i="1"/>
  <c r="H60" i="1" s="1"/>
  <c r="H124" i="1"/>
  <c r="H131" i="1" s="1"/>
  <c r="H132" i="1" s="1"/>
  <c r="B17" i="3"/>
  <c r="B18" i="3" s="1"/>
  <c r="G47" i="3"/>
  <c r="B30" i="3"/>
  <c r="C35" i="3"/>
  <c r="G55" i="3"/>
  <c r="G57" i="3" s="1"/>
  <c r="E63" i="3"/>
  <c r="E65" i="3" s="1"/>
  <c r="G106" i="3"/>
  <c r="F90" i="3"/>
  <c r="F92" i="3" s="1"/>
  <c r="D112" i="3"/>
  <c r="G137" i="3"/>
  <c r="C163" i="3"/>
  <c r="F171" i="3"/>
  <c r="I173" i="3"/>
  <c r="F183" i="3"/>
  <c r="F185" i="3" s="1"/>
  <c r="B189" i="3"/>
  <c r="E205" i="3"/>
  <c r="I209" i="3"/>
  <c r="J209" i="3" s="1"/>
  <c r="K209" i="3" s="1"/>
  <c r="C225" i="3"/>
  <c r="C227" i="3" s="1"/>
  <c r="C236" i="3"/>
  <c r="G239" i="3"/>
  <c r="E28" i="3"/>
  <c r="E30" i="3" s="1"/>
  <c r="D43" i="3"/>
  <c r="I46" i="3"/>
  <c r="D53" i="3"/>
  <c r="I63" i="3"/>
  <c r="I65" i="3" s="1"/>
  <c r="G81" i="3"/>
  <c r="D109" i="3"/>
  <c r="G112" i="3"/>
  <c r="C156" i="3"/>
  <c r="C158" i="3" s="1"/>
  <c r="F165" i="3"/>
  <c r="F167" i="3"/>
  <c r="J182" i="3"/>
  <c r="J186" i="3"/>
  <c r="E202" i="3"/>
  <c r="H206" i="3"/>
  <c r="E208" i="3"/>
  <c r="E236" i="3"/>
  <c r="C239" i="3"/>
  <c r="F43" i="4"/>
  <c r="B19" i="4"/>
  <c r="B18" i="4"/>
  <c r="H19" i="4"/>
  <c r="H18" i="4"/>
  <c r="G19" i="4"/>
  <c r="G18" i="4"/>
  <c r="F19" i="4"/>
  <c r="F18" i="4"/>
  <c r="E19" i="4"/>
  <c r="E18" i="4"/>
  <c r="D19" i="4"/>
  <c r="D18" i="4"/>
  <c r="I18" i="4"/>
  <c r="I19" i="4"/>
  <c r="C19" i="4"/>
  <c r="C18" i="4"/>
  <c r="H60" i="4"/>
  <c r="G60" i="4"/>
  <c r="F60" i="4"/>
  <c r="E60" i="4"/>
  <c r="I60" i="4"/>
  <c r="D60" i="4"/>
  <c r="C60" i="4"/>
  <c r="I15" i="3"/>
  <c r="K27" i="3"/>
  <c r="K50" i="3"/>
  <c r="J49" i="3"/>
  <c r="J21" i="3"/>
  <c r="L200" i="3"/>
  <c r="E227" i="3"/>
  <c r="H49" i="3"/>
  <c r="H41" i="3"/>
  <c r="B70" i="3"/>
  <c r="B72" i="3"/>
  <c r="B81" i="3"/>
  <c r="B80" i="3"/>
  <c r="B143" i="3"/>
  <c r="B142" i="3"/>
  <c r="C142" i="3"/>
  <c r="C164" i="3"/>
  <c r="C146" i="3"/>
  <c r="D146" i="3"/>
  <c r="D159" i="3"/>
  <c r="E160" i="3" s="1"/>
  <c r="D164" i="3"/>
  <c r="D163" i="3"/>
  <c r="E163" i="3"/>
  <c r="D165" i="3"/>
  <c r="M179" i="3"/>
  <c r="N180" i="3"/>
  <c r="N179" i="3" s="1"/>
  <c r="B194" i="3"/>
  <c r="C195" i="3" s="1"/>
  <c r="B199" i="3"/>
  <c r="B198" i="3"/>
  <c r="C198" i="3"/>
  <c r="B200" i="3"/>
  <c r="G214" i="3"/>
  <c r="G216" i="3" s="1"/>
  <c r="H214" i="3"/>
  <c r="H216" i="3" s="1"/>
  <c r="I47" i="3"/>
  <c r="J47" i="3" s="1"/>
  <c r="K47" i="3" s="1"/>
  <c r="L47" i="3" s="1"/>
  <c r="M47" i="3" s="1"/>
  <c r="N47" i="3" s="1"/>
  <c r="F59" i="3"/>
  <c r="F61" i="3" s="1"/>
  <c r="I75" i="3"/>
  <c r="L86" i="3"/>
  <c r="E92" i="3"/>
  <c r="J120" i="3"/>
  <c r="K120" i="3" s="1"/>
  <c r="E185" i="3"/>
  <c r="I234" i="3"/>
  <c r="C102" i="3"/>
  <c r="C84" i="3"/>
  <c r="D84" i="3"/>
  <c r="C40" i="3"/>
  <c r="C44" i="3"/>
  <c r="F43" i="3"/>
  <c r="F35" i="3"/>
  <c r="C71" i="3"/>
  <c r="C53" i="3"/>
  <c r="H74" i="3"/>
  <c r="H66" i="3"/>
  <c r="K112" i="3"/>
  <c r="J111" i="3"/>
  <c r="E156" i="3"/>
  <c r="E158" i="3" s="1"/>
  <c r="F156" i="3"/>
  <c r="F158" i="3" s="1"/>
  <c r="C161" i="3"/>
  <c r="H168" i="3"/>
  <c r="H167" i="3"/>
  <c r="H159" i="3"/>
  <c r="I160" i="3" s="1"/>
  <c r="I167" i="3"/>
  <c r="I171" i="3"/>
  <c r="J171" i="3" s="1"/>
  <c r="K171" i="3" s="1"/>
  <c r="L171" i="3" s="1"/>
  <c r="M171" i="3" s="1"/>
  <c r="N171" i="3" s="1"/>
  <c r="I170" i="3"/>
  <c r="F203" i="3"/>
  <c r="F202" i="3"/>
  <c r="F194" i="3"/>
  <c r="G202" i="3"/>
  <c r="G206" i="3"/>
  <c r="G205" i="3"/>
  <c r="H205" i="3"/>
  <c r="J208" i="3"/>
  <c r="M219" i="3"/>
  <c r="L218" i="3"/>
  <c r="F53" i="3"/>
  <c r="I3" i="3"/>
  <c r="H28" i="3"/>
  <c r="H30" i="3" s="1"/>
  <c r="I37" i="3"/>
  <c r="J37" i="3" s="1"/>
  <c r="K37" i="3" s="1"/>
  <c r="L37" i="3" s="1"/>
  <c r="M37" i="3" s="1"/>
  <c r="N37" i="3" s="1"/>
  <c r="F22" i="3"/>
  <c r="D24" i="3"/>
  <c r="D26" i="3" s="1"/>
  <c r="I43" i="3"/>
  <c r="B47" i="3"/>
  <c r="G50" i="3"/>
  <c r="E61" i="3"/>
  <c r="H59" i="3"/>
  <c r="H61" i="3" s="1"/>
  <c r="B75" i="3"/>
  <c r="B74" i="3"/>
  <c r="B66" i="3"/>
  <c r="M86" i="3"/>
  <c r="N87" i="3"/>
  <c r="N86" i="3" s="1"/>
  <c r="E125" i="3"/>
  <c r="E127" i="3" s="1"/>
  <c r="F125" i="3"/>
  <c r="F127" i="3" s="1"/>
  <c r="H137" i="3"/>
  <c r="H136" i="3"/>
  <c r="H128" i="3"/>
  <c r="I129" i="3" s="1"/>
  <c r="I136" i="3"/>
  <c r="I140" i="3"/>
  <c r="J140" i="3" s="1"/>
  <c r="K140" i="3" s="1"/>
  <c r="L140" i="3" s="1"/>
  <c r="M140" i="3" s="1"/>
  <c r="N140" i="3" s="1"/>
  <c r="I139" i="3"/>
  <c r="J178" i="3"/>
  <c r="I179" i="3"/>
  <c r="I181" i="3" s="1"/>
  <c r="M188" i="3"/>
  <c r="L187" i="3"/>
  <c r="C47" i="3"/>
  <c r="C46" i="3"/>
  <c r="F41" i="3"/>
  <c r="F40" i="3"/>
  <c r="F39" i="3"/>
  <c r="C78" i="3"/>
  <c r="C77" i="3"/>
  <c r="H80" i="3"/>
  <c r="H72" i="3"/>
  <c r="G121" i="3"/>
  <c r="G123" i="3" s="1"/>
  <c r="H121" i="3"/>
  <c r="H123" i="3" s="1"/>
  <c r="B174" i="3"/>
  <c r="B173" i="3"/>
  <c r="C173" i="3"/>
  <c r="C177" i="3"/>
  <c r="C206" i="3"/>
  <c r="D177" i="3"/>
  <c r="C191" i="3"/>
  <c r="C193" i="3" s="1"/>
  <c r="D191" i="3"/>
  <c r="D193" i="3" s="1"/>
  <c r="H209" i="3"/>
  <c r="H208" i="3"/>
  <c r="I208" i="3"/>
  <c r="B225" i="3"/>
  <c r="B230" i="3"/>
  <c r="B229" i="3"/>
  <c r="C229" i="3"/>
  <c r="B231" i="3"/>
  <c r="D18" i="3"/>
  <c r="E22" i="3"/>
  <c r="L29" i="3"/>
  <c r="G32" i="3"/>
  <c r="G34" i="3" s="1"/>
  <c r="G39" i="3"/>
  <c r="E44" i="3"/>
  <c r="E47" i="3"/>
  <c r="H63" i="3"/>
  <c r="H65" i="3" s="1"/>
  <c r="G74" i="3"/>
  <c r="I78" i="3"/>
  <c r="J78" i="3" s="1"/>
  <c r="K78" i="3" s="1"/>
  <c r="L78" i="3" s="1"/>
  <c r="M78" i="3" s="1"/>
  <c r="N78" i="3" s="1"/>
  <c r="C106" i="3"/>
  <c r="I237" i="3"/>
  <c r="J237" i="3" s="1"/>
  <c r="K237" i="3" s="1"/>
  <c r="L237" i="3" s="1"/>
  <c r="M237" i="3" s="1"/>
  <c r="N237" i="3" s="1"/>
  <c r="F234" i="3"/>
  <c r="F233" i="3"/>
  <c r="F225" i="3"/>
  <c r="G233" i="3"/>
  <c r="L41" i="3"/>
  <c r="M126" i="3"/>
  <c r="L125" i="3"/>
  <c r="K165" i="3"/>
  <c r="E187" i="3"/>
  <c r="E189" i="3" s="1"/>
  <c r="F187" i="3"/>
  <c r="F189" i="3" s="1"/>
  <c r="I230" i="3"/>
  <c r="I212" i="3"/>
  <c r="D35" i="3"/>
  <c r="E36" i="3" s="1"/>
  <c r="D39" i="3"/>
  <c r="D41" i="3"/>
  <c r="D50" i="3"/>
  <c r="D49" i="3"/>
  <c r="J54" i="3"/>
  <c r="I55" i="3"/>
  <c r="I57" i="3" s="1"/>
  <c r="F72" i="3"/>
  <c r="F71" i="3"/>
  <c r="F70" i="3"/>
  <c r="E94" i="3"/>
  <c r="E96" i="3" s="1"/>
  <c r="F94" i="3"/>
  <c r="F96" i="3" s="1"/>
  <c r="D97" i="3"/>
  <c r="D102" i="3"/>
  <c r="D101" i="3"/>
  <c r="E101" i="3"/>
  <c r="D103" i="3"/>
  <c r="G152" i="3"/>
  <c r="G154" i="3" s="1"/>
  <c r="H152" i="3"/>
  <c r="H154" i="3" s="1"/>
  <c r="M191" i="3"/>
  <c r="I196" i="3"/>
  <c r="J196" i="3" s="1"/>
  <c r="K196" i="3" s="1"/>
  <c r="L196" i="3" s="1"/>
  <c r="M196" i="3" s="1"/>
  <c r="N196" i="3" s="1"/>
  <c r="C222" i="3"/>
  <c r="C224" i="3" s="1"/>
  <c r="D222" i="3"/>
  <c r="D224" i="3" s="1"/>
  <c r="G237" i="3"/>
  <c r="G236" i="3"/>
  <c r="H236" i="3"/>
  <c r="F63" i="3"/>
  <c r="F65" i="3" s="1"/>
  <c r="C109" i="3"/>
  <c r="N183" i="3"/>
  <c r="E3" i="3"/>
  <c r="C22" i="3"/>
  <c r="F28" i="3"/>
  <c r="F30" i="3" s="1"/>
  <c r="C28" i="3"/>
  <c r="C30" i="3" s="1"/>
  <c r="H44" i="3"/>
  <c r="C49" i="3"/>
  <c r="D63" i="3"/>
  <c r="D65" i="3" s="1"/>
  <c r="I67" i="3"/>
  <c r="G70" i="3"/>
  <c r="E75" i="3"/>
  <c r="E78" i="3"/>
  <c r="J89" i="3"/>
  <c r="M90" i="3"/>
  <c r="C137" i="3"/>
  <c r="M183" i="3"/>
  <c r="C203" i="3"/>
  <c r="I81" i="3"/>
  <c r="J81" i="3" s="1"/>
  <c r="I53" i="3"/>
  <c r="G44" i="3"/>
  <c r="G40" i="3"/>
  <c r="B44" i="3"/>
  <c r="B43" i="3"/>
  <c r="B35" i="3"/>
  <c r="J58" i="3"/>
  <c r="I59" i="3"/>
  <c r="I61" i="3" s="1"/>
  <c r="M64" i="3"/>
  <c r="L63" i="3"/>
  <c r="J85" i="3"/>
  <c r="I86" i="3"/>
  <c r="I88" i="3" s="1"/>
  <c r="C99" i="3"/>
  <c r="H106" i="3"/>
  <c r="H105" i="3"/>
  <c r="H97" i="3"/>
  <c r="I105" i="3"/>
  <c r="I109" i="3"/>
  <c r="J109" i="3" s="1"/>
  <c r="K109" i="3" s="1"/>
  <c r="L109" i="3" s="1"/>
  <c r="M109" i="3" s="1"/>
  <c r="N109" i="3" s="1"/>
  <c r="I108" i="3"/>
  <c r="J147" i="3"/>
  <c r="I148" i="3"/>
  <c r="I150" i="3" s="1"/>
  <c r="M157" i="3"/>
  <c r="L156" i="3"/>
  <c r="G161" i="3"/>
  <c r="E196" i="3"/>
  <c r="E218" i="3"/>
  <c r="E220" i="3" s="1"/>
  <c r="F218" i="3"/>
  <c r="F220" i="3" s="1"/>
  <c r="E40" i="3"/>
  <c r="D3" i="3"/>
  <c r="D3" i="4" s="1"/>
  <c r="D24" i="4" s="1"/>
  <c r="H24" i="3"/>
  <c r="H26" i="3" s="1"/>
  <c r="H35" i="3"/>
  <c r="I36" i="3" s="1"/>
  <c r="H40" i="3"/>
  <c r="F44" i="3"/>
  <c r="F47" i="3"/>
  <c r="C50" i="3"/>
  <c r="H50" i="3"/>
  <c r="E71" i="3"/>
  <c r="C74" i="3"/>
  <c r="C112" i="3"/>
  <c r="C189" i="3"/>
  <c r="G195" i="3"/>
  <c r="I240" i="3"/>
  <c r="J240" i="3" s="1"/>
  <c r="F74" i="3"/>
  <c r="F66" i="3"/>
  <c r="J116" i="3"/>
  <c r="I117" i="3"/>
  <c r="I119" i="3" s="1"/>
  <c r="E37" i="3"/>
  <c r="B39" i="3"/>
  <c r="B41" i="3"/>
  <c r="D66" i="3"/>
  <c r="D70" i="3"/>
  <c r="D72" i="3"/>
  <c r="D81" i="3"/>
  <c r="D80" i="3"/>
  <c r="G90" i="3"/>
  <c r="G92" i="3" s="1"/>
  <c r="H90" i="3"/>
  <c r="H92" i="3" s="1"/>
  <c r="B112" i="3"/>
  <c r="B111" i="3"/>
  <c r="C111" i="3"/>
  <c r="C133" i="3"/>
  <c r="C115" i="3"/>
  <c r="D115" i="3"/>
  <c r="D128" i="3"/>
  <c r="E129" i="3" s="1"/>
  <c r="D133" i="3"/>
  <c r="D132" i="3"/>
  <c r="E132" i="3"/>
  <c r="D134" i="3"/>
  <c r="M148" i="3"/>
  <c r="N149" i="3"/>
  <c r="N148" i="3" s="1"/>
  <c r="G183" i="3"/>
  <c r="G185" i="3" s="1"/>
  <c r="H183" i="3"/>
  <c r="H185" i="3" s="1"/>
  <c r="H240" i="3"/>
  <c r="H239" i="3"/>
  <c r="I239" i="3"/>
  <c r="C3" i="3"/>
  <c r="I22" i="3"/>
  <c r="D40" i="3"/>
  <c r="I44" i="3"/>
  <c r="D44" i="3"/>
  <c r="L55" i="3"/>
  <c r="C67" i="3"/>
  <c r="H75" i="3"/>
  <c r="C168" i="3"/>
  <c r="C196" i="3"/>
  <c r="J213" i="3"/>
  <c r="I40" i="3"/>
  <c r="K55" i="3"/>
  <c r="I71" i="3"/>
  <c r="E84" i="3"/>
  <c r="K86" i="3"/>
  <c r="I90" i="3"/>
  <c r="I92" i="3" s="1"/>
  <c r="B97" i="3"/>
  <c r="C98" i="3" s="1"/>
  <c r="F101" i="3"/>
  <c r="I102" i="3"/>
  <c r="B105" i="3"/>
  <c r="C108" i="3"/>
  <c r="D111" i="3"/>
  <c r="E115" i="3"/>
  <c r="K117" i="3"/>
  <c r="I121" i="3"/>
  <c r="I123" i="3" s="1"/>
  <c r="B128" i="3"/>
  <c r="C129" i="3" s="1"/>
  <c r="F132" i="3"/>
  <c r="I133" i="3"/>
  <c r="B136" i="3"/>
  <c r="C139" i="3"/>
  <c r="D142" i="3"/>
  <c r="E146" i="3"/>
  <c r="K148" i="3"/>
  <c r="I152" i="3"/>
  <c r="I154" i="3" s="1"/>
  <c r="B159" i="3"/>
  <c r="C160" i="3" s="1"/>
  <c r="F163" i="3"/>
  <c r="I164" i="3"/>
  <c r="B167" i="3"/>
  <c r="C170" i="3"/>
  <c r="D173" i="3"/>
  <c r="E177" i="3"/>
  <c r="K179" i="3"/>
  <c r="I183" i="3"/>
  <c r="I185" i="3" s="1"/>
  <c r="J190" i="3"/>
  <c r="K190" i="3" s="1"/>
  <c r="H194" i="3"/>
  <c r="D198" i="3"/>
  <c r="G199" i="3"/>
  <c r="H202" i="3"/>
  <c r="I205" i="3"/>
  <c r="B208" i="3"/>
  <c r="C212" i="3"/>
  <c r="I214" i="3"/>
  <c r="I216" i="3" s="1"/>
  <c r="J221" i="3"/>
  <c r="K221" i="3" s="1"/>
  <c r="H225" i="3"/>
  <c r="D229" i="3"/>
  <c r="G230" i="3"/>
  <c r="H233" i="3"/>
  <c r="I236" i="3"/>
  <c r="B239" i="3"/>
  <c r="G71" i="3"/>
  <c r="C75" i="3"/>
  <c r="D78" i="3"/>
  <c r="E81" i="3"/>
  <c r="G102" i="3"/>
  <c r="B103" i="3"/>
  <c r="G133" i="3"/>
  <c r="B134" i="3"/>
  <c r="G164" i="3"/>
  <c r="B165" i="3"/>
  <c r="E199" i="3"/>
  <c r="H200" i="3"/>
  <c r="E230" i="3"/>
  <c r="H231" i="3"/>
  <c r="B237" i="3"/>
  <c r="C240" i="3"/>
  <c r="G35" i="3"/>
  <c r="G66" i="3"/>
  <c r="F102" i="3"/>
  <c r="F133" i="3"/>
  <c r="F164" i="3"/>
  <c r="D199" i="3"/>
  <c r="D230" i="3"/>
  <c r="I84" i="3"/>
  <c r="F97" i="3"/>
  <c r="H103" i="3"/>
  <c r="I115" i="3"/>
  <c r="F128" i="3"/>
  <c r="H134" i="3"/>
  <c r="I146" i="3"/>
  <c r="F159" i="3"/>
  <c r="G160" i="3" s="1"/>
  <c r="H165" i="3"/>
  <c r="I177" i="3"/>
  <c r="D194" i="3"/>
  <c r="F200" i="3"/>
  <c r="G212" i="3"/>
  <c r="D225" i="3"/>
  <c r="E226" i="3" s="1"/>
  <c r="F231" i="3"/>
  <c r="D64" i="1"/>
  <c r="D76" i="1" s="1"/>
  <c r="D20" i="1"/>
  <c r="E60" i="1"/>
  <c r="H64" i="1"/>
  <c r="H76" i="1" s="1"/>
  <c r="H20" i="1"/>
  <c r="H143" i="1"/>
  <c r="G164" i="1"/>
  <c r="G165" i="1" s="1"/>
  <c r="G60" i="1"/>
  <c r="E64" i="1"/>
  <c r="E76" i="1" s="1"/>
  <c r="F20" i="1"/>
  <c r="F64" i="1"/>
  <c r="F76" i="1" s="1"/>
  <c r="F143" i="1"/>
  <c r="C20" i="1"/>
  <c r="C64" i="1"/>
  <c r="C76" i="1" s="1"/>
  <c r="C143" i="1"/>
  <c r="F163" i="1"/>
  <c r="F164" i="1" s="1"/>
  <c r="F165" i="1" s="1"/>
  <c r="D164" i="1"/>
  <c r="D165" i="1" s="1"/>
  <c r="C163" i="1"/>
  <c r="C164" i="1" s="1"/>
  <c r="C165" i="1" s="1"/>
  <c r="B163" i="1"/>
  <c r="B164" i="1" s="1"/>
  <c r="B165" i="1" s="1"/>
  <c r="I163" i="1"/>
  <c r="I164" i="1" s="1"/>
  <c r="I165" i="1" s="1"/>
  <c r="H163" i="1"/>
  <c r="H164" i="1" s="1"/>
  <c r="H165" i="1" s="1"/>
  <c r="G163" i="1"/>
  <c r="E163" i="1"/>
  <c r="E164" i="1" s="1"/>
  <c r="E165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B44" i="4" l="1"/>
  <c r="B52" i="4"/>
  <c r="B58" i="4" s="1"/>
  <c r="D52" i="4"/>
  <c r="D58" i="4" s="1"/>
  <c r="H94" i="1"/>
  <c r="H96" i="1" s="1"/>
  <c r="G94" i="1"/>
  <c r="G96" i="1" s="1"/>
  <c r="G97" i="1" s="1"/>
  <c r="H15" i="3"/>
  <c r="G52" i="4"/>
  <c r="G58" i="4" s="1"/>
  <c r="C94" i="1"/>
  <c r="C96" i="1" s="1"/>
  <c r="C97" i="1" s="1"/>
  <c r="C54" i="4"/>
  <c r="K155" i="3"/>
  <c r="K124" i="3"/>
  <c r="I94" i="1"/>
  <c r="F94" i="1"/>
  <c r="F96" i="1" s="1"/>
  <c r="F97" i="1" s="1"/>
  <c r="D94" i="1"/>
  <c r="D96" i="1" s="1"/>
  <c r="D97" i="1" s="1"/>
  <c r="I52" i="4"/>
  <c r="I58" i="4" s="1"/>
  <c r="B94" i="1"/>
  <c r="B96" i="1" s="1"/>
  <c r="B97" i="1" s="1"/>
  <c r="E52" i="4"/>
  <c r="E58" i="4" s="1"/>
  <c r="E94" i="1"/>
  <c r="E96" i="1" s="1"/>
  <c r="E97" i="1" s="1"/>
  <c r="I18" i="3"/>
  <c r="G129" i="3"/>
  <c r="L124" i="3"/>
  <c r="H13" i="4"/>
  <c r="I13" i="4"/>
  <c r="H44" i="4"/>
  <c r="G15" i="3"/>
  <c r="F9" i="3"/>
  <c r="B19" i="3"/>
  <c r="C44" i="4"/>
  <c r="B20" i="1"/>
  <c r="B143" i="1"/>
  <c r="K89" i="3"/>
  <c r="L89" i="3" s="1"/>
  <c r="H18" i="3"/>
  <c r="K217" i="3"/>
  <c r="L217" i="3" s="1"/>
  <c r="I143" i="1"/>
  <c r="I20" i="1"/>
  <c r="D143" i="1"/>
  <c r="M59" i="3"/>
  <c r="E44" i="4"/>
  <c r="G4" i="3"/>
  <c r="G3" i="4"/>
  <c r="G24" i="4" s="1"/>
  <c r="F19" i="3"/>
  <c r="C3" i="4"/>
  <c r="C24" i="4" s="1"/>
  <c r="F16" i="3"/>
  <c r="F3" i="4"/>
  <c r="F24" i="4" s="1"/>
  <c r="D16" i="3"/>
  <c r="F44" i="4"/>
  <c r="L62" i="3"/>
  <c r="I9" i="3"/>
  <c r="I47" i="4"/>
  <c r="B4" i="3"/>
  <c r="B3" i="4"/>
  <c r="B24" i="4" s="1"/>
  <c r="I16" i="3"/>
  <c r="I3" i="4"/>
  <c r="I24" i="4" s="1"/>
  <c r="C5" i="3"/>
  <c r="C11" i="3" s="1"/>
  <c r="C46" i="4" s="1"/>
  <c r="C49" i="4" s="1"/>
  <c r="M24" i="3"/>
  <c r="L155" i="3"/>
  <c r="L214" i="3"/>
  <c r="E15" i="3"/>
  <c r="G44" i="4"/>
  <c r="E10" i="3"/>
  <c r="E3" i="4"/>
  <c r="E24" i="4" s="1"/>
  <c r="L24" i="3"/>
  <c r="L23" i="3" s="1"/>
  <c r="D9" i="3"/>
  <c r="D47" i="4"/>
  <c r="D44" i="4"/>
  <c r="G13" i="4"/>
  <c r="D13" i="4"/>
  <c r="C13" i="4"/>
  <c r="E13" i="4"/>
  <c r="F13" i="4"/>
  <c r="I44" i="4"/>
  <c r="L31" i="3"/>
  <c r="B10" i="3"/>
  <c r="B9" i="3"/>
  <c r="G143" i="1"/>
  <c r="K58" i="3"/>
  <c r="L58" i="3" s="1"/>
  <c r="N214" i="3"/>
  <c r="K186" i="3"/>
  <c r="L186" i="3" s="1"/>
  <c r="B16" i="3"/>
  <c r="B15" i="3"/>
  <c r="G20" i="1"/>
  <c r="C37" i="3"/>
  <c r="H10" i="3"/>
  <c r="H9" i="3"/>
  <c r="G19" i="3"/>
  <c r="G18" i="3"/>
  <c r="G16" i="3"/>
  <c r="M122" i="3"/>
  <c r="L121" i="3"/>
  <c r="L120" i="3" s="1"/>
  <c r="M153" i="3"/>
  <c r="L152" i="3"/>
  <c r="C15" i="3"/>
  <c r="K143" i="3"/>
  <c r="L143" i="3" s="1"/>
  <c r="N118" i="3"/>
  <c r="N117" i="3" s="1"/>
  <c r="D15" i="3"/>
  <c r="L94" i="3"/>
  <c r="L93" i="3" s="1"/>
  <c r="K151" i="3"/>
  <c r="L151" i="3" s="1"/>
  <c r="I5" i="3"/>
  <c r="G9" i="3"/>
  <c r="G10" i="3"/>
  <c r="I226" i="3"/>
  <c r="M214" i="3"/>
  <c r="K182" i="3"/>
  <c r="L182" i="3" s="1"/>
  <c r="M182" i="3" s="1"/>
  <c r="N182" i="3" s="1"/>
  <c r="M223" i="3"/>
  <c r="L222" i="3"/>
  <c r="L221" i="3" s="1"/>
  <c r="M33" i="3"/>
  <c r="M32" i="3" s="1"/>
  <c r="E5" i="3"/>
  <c r="E7" i="3" s="1"/>
  <c r="E9" i="3"/>
  <c r="C18" i="3"/>
  <c r="J173" i="3"/>
  <c r="F15" i="3"/>
  <c r="E67" i="3"/>
  <c r="B13" i="4"/>
  <c r="M89" i="3"/>
  <c r="N89" i="3" s="1"/>
  <c r="D10" i="3"/>
  <c r="F18" i="3"/>
  <c r="E143" i="1"/>
  <c r="H19" i="3"/>
  <c r="L191" i="3"/>
  <c r="L190" i="3" s="1"/>
  <c r="M190" i="3" s="1"/>
  <c r="N190" i="3" s="1"/>
  <c r="C9" i="3"/>
  <c r="H4" i="3"/>
  <c r="H16" i="3"/>
  <c r="K81" i="3"/>
  <c r="J80" i="3"/>
  <c r="N126" i="3"/>
  <c r="N125" i="3" s="1"/>
  <c r="M125" i="3"/>
  <c r="M124" i="3" s="1"/>
  <c r="H129" i="3"/>
  <c r="H130" i="3"/>
  <c r="K240" i="3"/>
  <c r="J239" i="3"/>
  <c r="N157" i="3"/>
  <c r="N156" i="3" s="1"/>
  <c r="M156" i="3"/>
  <c r="M155" i="3" s="1"/>
  <c r="M63" i="3"/>
  <c r="M62" i="3" s="1"/>
  <c r="N64" i="3"/>
  <c r="N63" i="3" s="1"/>
  <c r="B68" i="3"/>
  <c r="B67" i="3"/>
  <c r="I4" i="3"/>
  <c r="I19" i="3"/>
  <c r="D161" i="3"/>
  <c r="D160" i="3"/>
  <c r="J45" i="3"/>
  <c r="J35" i="3"/>
  <c r="J48" i="3"/>
  <c r="J22" i="3"/>
  <c r="M72" i="3"/>
  <c r="I10" i="3"/>
  <c r="C10" i="3"/>
  <c r="C4" i="3"/>
  <c r="D99" i="3"/>
  <c r="D98" i="3"/>
  <c r="F161" i="3"/>
  <c r="F160" i="3"/>
  <c r="H196" i="3"/>
  <c r="H195" i="3"/>
  <c r="J211" i="3"/>
  <c r="K213" i="3"/>
  <c r="D68" i="3"/>
  <c r="D67" i="3"/>
  <c r="D37" i="3"/>
  <c r="D5" i="3"/>
  <c r="D36" i="3"/>
  <c r="B227" i="3"/>
  <c r="B226" i="3"/>
  <c r="L209" i="3"/>
  <c r="K208" i="3"/>
  <c r="H68" i="3"/>
  <c r="H67" i="3"/>
  <c r="L231" i="3"/>
  <c r="I195" i="3"/>
  <c r="L112" i="3"/>
  <c r="K111" i="3"/>
  <c r="B99" i="3"/>
  <c r="B98" i="3"/>
  <c r="F68" i="3"/>
  <c r="F67" i="3"/>
  <c r="H98" i="3"/>
  <c r="H99" i="3"/>
  <c r="G36" i="3"/>
  <c r="G37" i="3"/>
  <c r="G5" i="3"/>
  <c r="H227" i="3"/>
  <c r="H226" i="3"/>
  <c r="E4" i="3"/>
  <c r="E16" i="3"/>
  <c r="F226" i="3"/>
  <c r="F227" i="3"/>
  <c r="E98" i="3"/>
  <c r="H37" i="3"/>
  <c r="H36" i="3"/>
  <c r="H5" i="3"/>
  <c r="F99" i="3"/>
  <c r="F98" i="3"/>
  <c r="K116" i="3"/>
  <c r="J114" i="3"/>
  <c r="L165" i="3"/>
  <c r="M29" i="3"/>
  <c r="L28" i="3"/>
  <c r="L27" i="3" s="1"/>
  <c r="K178" i="3"/>
  <c r="J176" i="3"/>
  <c r="N219" i="3"/>
  <c r="N218" i="3" s="1"/>
  <c r="M218" i="3"/>
  <c r="M200" i="3"/>
  <c r="D196" i="3"/>
  <c r="D195" i="3"/>
  <c r="G67" i="3"/>
  <c r="G68" i="3"/>
  <c r="B130" i="3"/>
  <c r="B129" i="3"/>
  <c r="K85" i="3"/>
  <c r="J83" i="3"/>
  <c r="L174" i="3"/>
  <c r="K173" i="3"/>
  <c r="F195" i="3"/>
  <c r="F196" i="3"/>
  <c r="L50" i="3"/>
  <c r="K49" i="3"/>
  <c r="F4" i="3"/>
  <c r="C226" i="3"/>
  <c r="I98" i="3"/>
  <c r="D4" i="3"/>
  <c r="E195" i="3"/>
  <c r="G98" i="3"/>
  <c r="D19" i="3"/>
  <c r="B37" i="3"/>
  <c r="B36" i="3"/>
  <c r="B5" i="3"/>
  <c r="M41" i="3"/>
  <c r="N188" i="3"/>
  <c r="N187" i="3" s="1"/>
  <c r="M187" i="3"/>
  <c r="F37" i="3"/>
  <c r="F36" i="3"/>
  <c r="F5" i="3"/>
  <c r="C36" i="3"/>
  <c r="E19" i="3"/>
  <c r="C19" i="3"/>
  <c r="F130" i="3"/>
  <c r="F129" i="3"/>
  <c r="B161" i="3"/>
  <c r="B160" i="3"/>
  <c r="D130" i="3"/>
  <c r="D129" i="3"/>
  <c r="K147" i="3"/>
  <c r="J145" i="3"/>
  <c r="J52" i="3"/>
  <c r="K54" i="3"/>
  <c r="H160" i="3"/>
  <c r="H161" i="3"/>
  <c r="L134" i="3"/>
  <c r="L103" i="3"/>
  <c r="N95" i="3"/>
  <c r="N94" i="3" s="1"/>
  <c r="M94" i="3"/>
  <c r="C16" i="3"/>
  <c r="D227" i="3"/>
  <c r="D226" i="3"/>
  <c r="B196" i="3"/>
  <c r="B195" i="3"/>
  <c r="K21" i="3"/>
  <c r="G226" i="3"/>
  <c r="H97" i="1"/>
  <c r="I95" i="1"/>
  <c r="K142" i="3" l="1"/>
  <c r="C55" i="4"/>
  <c r="N155" i="3"/>
  <c r="M31" i="3"/>
  <c r="C13" i="3"/>
  <c r="E11" i="3"/>
  <c r="E46" i="4" s="1"/>
  <c r="E49" i="4" s="1"/>
  <c r="I96" i="1"/>
  <c r="I97" i="1" s="1"/>
  <c r="M217" i="3"/>
  <c r="N217" i="3" s="1"/>
  <c r="M58" i="3"/>
  <c r="N58" i="3" s="1"/>
  <c r="N33" i="3"/>
  <c r="N32" i="3" s="1"/>
  <c r="N31" i="3" s="1"/>
  <c r="C7" i="3"/>
  <c r="N124" i="3"/>
  <c r="N62" i="3"/>
  <c r="N153" i="3"/>
  <c r="N152" i="3" s="1"/>
  <c r="M152" i="3"/>
  <c r="M151" i="3" s="1"/>
  <c r="M186" i="3"/>
  <c r="N186" i="3" s="1"/>
  <c r="N223" i="3"/>
  <c r="N222" i="3" s="1"/>
  <c r="M222" i="3"/>
  <c r="M221" i="3" s="1"/>
  <c r="N122" i="3"/>
  <c r="N121" i="3" s="1"/>
  <c r="M121" i="3"/>
  <c r="M120" i="3" s="1"/>
  <c r="I7" i="3"/>
  <c r="I11" i="3"/>
  <c r="M93" i="3"/>
  <c r="N93" i="3" s="1"/>
  <c r="G7" i="3"/>
  <c r="G6" i="3"/>
  <c r="G11" i="3"/>
  <c r="G46" i="4" s="1"/>
  <c r="G49" i="4" s="1"/>
  <c r="M231" i="3"/>
  <c r="M143" i="3"/>
  <c r="L142" i="3"/>
  <c r="B7" i="3"/>
  <c r="B11" i="3"/>
  <c r="B46" i="4" s="1"/>
  <c r="B49" i="4" s="1"/>
  <c r="B6" i="3"/>
  <c r="C6" i="3"/>
  <c r="J169" i="3"/>
  <c r="J170" i="3" s="1"/>
  <c r="J146" i="3"/>
  <c r="J159" i="3"/>
  <c r="J172" i="3"/>
  <c r="J162" i="3" s="1"/>
  <c r="L178" i="3"/>
  <c r="K176" i="3"/>
  <c r="J225" i="3"/>
  <c r="J238" i="3"/>
  <c r="J228" i="3" s="1"/>
  <c r="J235" i="3"/>
  <c r="J236" i="3" s="1"/>
  <c r="J212" i="3"/>
  <c r="J36" i="3"/>
  <c r="E13" i="3"/>
  <c r="M174" i="3"/>
  <c r="L173" i="3"/>
  <c r="M28" i="3"/>
  <c r="M27" i="3" s="1"/>
  <c r="N29" i="3"/>
  <c r="N28" i="3" s="1"/>
  <c r="N41" i="3"/>
  <c r="H7" i="3"/>
  <c r="H6" i="3"/>
  <c r="H11" i="3"/>
  <c r="H46" i="4" s="1"/>
  <c r="H49" i="4" s="1"/>
  <c r="I6" i="3"/>
  <c r="J76" i="3"/>
  <c r="J77" i="3" s="1"/>
  <c r="J53" i="3"/>
  <c r="J66" i="3"/>
  <c r="J79" i="3"/>
  <c r="J69" i="3" s="1"/>
  <c r="J194" i="3"/>
  <c r="J207" i="3"/>
  <c r="J197" i="3" s="1"/>
  <c r="J204" i="3"/>
  <c r="J205" i="3" s="1"/>
  <c r="J177" i="3"/>
  <c r="L208" i="3"/>
  <c r="M209" i="3"/>
  <c r="K211" i="3"/>
  <c r="L213" i="3"/>
  <c r="J38" i="3"/>
  <c r="J42" i="3" s="1"/>
  <c r="L240" i="3"/>
  <c r="K239" i="3"/>
  <c r="L81" i="3"/>
  <c r="K80" i="3"/>
  <c r="N200" i="3"/>
  <c r="F11" i="3"/>
  <c r="F46" i="4" s="1"/>
  <c r="F49" i="4" s="1"/>
  <c r="F6" i="3"/>
  <c r="F7" i="3"/>
  <c r="L147" i="3"/>
  <c r="K145" i="3"/>
  <c r="J46" i="3"/>
  <c r="M134" i="3"/>
  <c r="K48" i="3"/>
  <c r="K35" i="3"/>
  <c r="K22" i="3"/>
  <c r="K45" i="3"/>
  <c r="L54" i="3"/>
  <c r="K52" i="3"/>
  <c r="M50" i="3"/>
  <c r="L49" i="3"/>
  <c r="L116" i="3"/>
  <c r="K114" i="3"/>
  <c r="M112" i="3"/>
  <c r="L111" i="3"/>
  <c r="L85" i="3"/>
  <c r="K83" i="3"/>
  <c r="M165" i="3"/>
  <c r="J107" i="3"/>
  <c r="J108" i="3" s="1"/>
  <c r="J84" i="3"/>
  <c r="J97" i="3"/>
  <c r="J110" i="3"/>
  <c r="J100" i="3" s="1"/>
  <c r="D6" i="3"/>
  <c r="D11" i="3"/>
  <c r="D46" i="4" s="1"/>
  <c r="D49" i="4" s="1"/>
  <c r="D7" i="3"/>
  <c r="N72" i="3"/>
  <c r="M23" i="3"/>
  <c r="L21" i="3"/>
  <c r="M103" i="3"/>
  <c r="J138" i="3"/>
  <c r="J139" i="3" s="1"/>
  <c r="J115" i="3"/>
  <c r="J128" i="3"/>
  <c r="J141" i="3"/>
  <c r="J131" i="3" s="1"/>
  <c r="E6" i="3"/>
  <c r="J3" i="3"/>
  <c r="J4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54" i="4" l="1"/>
  <c r="B55" i="4" s="1"/>
  <c r="E54" i="4"/>
  <c r="E55" i="4" s="1"/>
  <c r="H54" i="4"/>
  <c r="H55" i="4" s="1"/>
  <c r="D54" i="4"/>
  <c r="D55" i="4" s="1"/>
  <c r="G54" i="4"/>
  <c r="G55" i="4" s="1"/>
  <c r="F54" i="4"/>
  <c r="F55" i="4" s="1"/>
  <c r="C66" i="4"/>
  <c r="N151" i="3"/>
  <c r="N27" i="3"/>
  <c r="N221" i="3"/>
  <c r="K3" i="3"/>
  <c r="K4" i="3" s="1"/>
  <c r="I13" i="3"/>
  <c r="I46" i="4"/>
  <c r="I49" i="4" s="1"/>
  <c r="N120" i="3"/>
  <c r="J14" i="3"/>
  <c r="N103" i="3"/>
  <c r="L52" i="3"/>
  <c r="M54" i="3"/>
  <c r="J67" i="3"/>
  <c r="J73" i="3"/>
  <c r="D13" i="3"/>
  <c r="D12" i="3"/>
  <c r="N134" i="3"/>
  <c r="L211" i="3"/>
  <c r="M213" i="3"/>
  <c r="J199" i="3"/>
  <c r="J198" i="3"/>
  <c r="J232" i="3"/>
  <c r="J226" i="3"/>
  <c r="E12" i="3"/>
  <c r="J16" i="3"/>
  <c r="J15" i="3"/>
  <c r="L176" i="3"/>
  <c r="M178" i="3"/>
  <c r="F12" i="3"/>
  <c r="F13" i="3"/>
  <c r="K38" i="3"/>
  <c r="K42" i="3" s="1"/>
  <c r="J132" i="3"/>
  <c r="J133" i="3"/>
  <c r="L114" i="3"/>
  <c r="M116" i="3"/>
  <c r="L239" i="3"/>
  <c r="M240" i="3"/>
  <c r="H13" i="3"/>
  <c r="H12" i="3"/>
  <c r="I12" i="3"/>
  <c r="N174" i="3"/>
  <c r="N173" i="3" s="1"/>
  <c r="M173" i="3"/>
  <c r="J230" i="3"/>
  <c r="J229" i="3"/>
  <c r="G12" i="3"/>
  <c r="G13" i="3"/>
  <c r="J44" i="3"/>
  <c r="J43" i="3"/>
  <c r="K110" i="3"/>
  <c r="K100" i="3" s="1"/>
  <c r="K107" i="3"/>
  <c r="K108" i="3" s="1"/>
  <c r="K84" i="3"/>
  <c r="K97" i="3"/>
  <c r="K194" i="3"/>
  <c r="K207" i="3"/>
  <c r="K197" i="3" s="1"/>
  <c r="K204" i="3"/>
  <c r="K205" i="3" s="1"/>
  <c r="K177" i="3"/>
  <c r="N165" i="3"/>
  <c r="M21" i="3"/>
  <c r="N23" i="3"/>
  <c r="K141" i="3"/>
  <c r="K131" i="3" s="1"/>
  <c r="K138" i="3"/>
  <c r="K139" i="3" s="1"/>
  <c r="K115" i="3"/>
  <c r="K128" i="3"/>
  <c r="N112" i="3"/>
  <c r="N111" i="3" s="1"/>
  <c r="M111" i="3"/>
  <c r="K172" i="3"/>
  <c r="K162" i="3" s="1"/>
  <c r="K169" i="3"/>
  <c r="K170" i="3" s="1"/>
  <c r="K146" i="3"/>
  <c r="K159" i="3"/>
  <c r="M81" i="3"/>
  <c r="L80" i="3"/>
  <c r="J5" i="3"/>
  <c r="J17" i="3"/>
  <c r="L83" i="3"/>
  <c r="M85" i="3"/>
  <c r="K225" i="3"/>
  <c r="K238" i="3"/>
  <c r="K228" i="3" s="1"/>
  <c r="K235" i="3"/>
  <c r="K236" i="3" s="1"/>
  <c r="K212" i="3"/>
  <c r="J163" i="3"/>
  <c r="J164" i="3"/>
  <c r="K79" i="3"/>
  <c r="K69" i="3" s="1"/>
  <c r="K53" i="3"/>
  <c r="K76" i="3"/>
  <c r="K77" i="3" s="1"/>
  <c r="K66" i="3"/>
  <c r="J70" i="3"/>
  <c r="J71" i="3"/>
  <c r="N50" i="3"/>
  <c r="N49" i="3" s="1"/>
  <c r="M49" i="3"/>
  <c r="J201" i="3"/>
  <c r="J195" i="3"/>
  <c r="B13" i="3"/>
  <c r="B12" i="3"/>
  <c r="C12" i="3"/>
  <c r="J135" i="3"/>
  <c r="J129" i="3"/>
  <c r="J39" i="3"/>
  <c r="J8" i="3"/>
  <c r="J40" i="3"/>
  <c r="K36" i="3"/>
  <c r="L145" i="3"/>
  <c r="M147" i="3"/>
  <c r="N231" i="3"/>
  <c r="L35" i="3"/>
  <c r="L45" i="3"/>
  <c r="L48" i="3"/>
  <c r="L22" i="3"/>
  <c r="J104" i="3"/>
  <c r="J98" i="3"/>
  <c r="J101" i="3"/>
  <c r="J102" i="3"/>
  <c r="K46" i="3"/>
  <c r="M208" i="3"/>
  <c r="N209" i="3"/>
  <c r="N208" i="3" s="1"/>
  <c r="J166" i="3"/>
  <c r="J160" i="3"/>
  <c r="N143" i="3"/>
  <c r="N142" i="3" s="1"/>
  <c r="M142" i="3"/>
  <c r="H1" i="1"/>
  <c r="G1" i="1" s="1"/>
  <c r="F1" i="1" s="1"/>
  <c r="E1" i="1" s="1"/>
  <c r="D1" i="1" s="1"/>
  <c r="C1" i="1" s="1"/>
  <c r="B1" i="1" s="1"/>
  <c r="D66" i="4" l="1"/>
  <c r="H66" i="4"/>
  <c r="F66" i="4"/>
  <c r="E66" i="4"/>
  <c r="I54" i="4"/>
  <c r="I55" i="4" s="1"/>
  <c r="G66" i="4"/>
  <c r="B66" i="4"/>
  <c r="B68" i="4" s="1"/>
  <c r="K5" i="3"/>
  <c r="K6" i="3" s="1"/>
  <c r="N21" i="3"/>
  <c r="N35" i="3" s="1"/>
  <c r="K14" i="3"/>
  <c r="K15" i="3" s="1"/>
  <c r="L159" i="3"/>
  <c r="L172" i="3"/>
  <c r="L162" i="3" s="1"/>
  <c r="L169" i="3"/>
  <c r="L170" i="3" s="1"/>
  <c r="L146" i="3"/>
  <c r="M145" i="3"/>
  <c r="N147" i="3"/>
  <c r="N145" i="3" s="1"/>
  <c r="J18" i="3"/>
  <c r="J19" i="3"/>
  <c r="L36" i="3"/>
  <c r="M83" i="3"/>
  <c r="N85" i="3"/>
  <c r="N83" i="3" s="1"/>
  <c r="K133" i="3"/>
  <c r="K132" i="3"/>
  <c r="K201" i="3"/>
  <c r="K195" i="3"/>
  <c r="K17" i="3"/>
  <c r="L38" i="3"/>
  <c r="J168" i="3"/>
  <c r="J167" i="3"/>
  <c r="L46" i="3"/>
  <c r="K44" i="3"/>
  <c r="K43" i="3"/>
  <c r="K232" i="3"/>
  <c r="K226" i="3"/>
  <c r="K166" i="3"/>
  <c r="K160" i="3"/>
  <c r="K199" i="3"/>
  <c r="K198" i="3"/>
  <c r="K40" i="3"/>
  <c r="K39" i="3"/>
  <c r="K8" i="3"/>
  <c r="K73" i="3"/>
  <c r="K67" i="3"/>
  <c r="K230" i="3"/>
  <c r="K229" i="3"/>
  <c r="N81" i="3"/>
  <c r="N80" i="3" s="1"/>
  <c r="M80" i="3"/>
  <c r="L225" i="3"/>
  <c r="L238" i="3"/>
  <c r="L228" i="3" s="1"/>
  <c r="L235" i="3"/>
  <c r="L236" i="3" s="1"/>
  <c r="L212" i="3"/>
  <c r="L66" i="3"/>
  <c r="L76" i="3"/>
  <c r="L77" i="3" s="1"/>
  <c r="L53" i="3"/>
  <c r="L79" i="3"/>
  <c r="L69" i="3" s="1"/>
  <c r="K7" i="3"/>
  <c r="K135" i="3"/>
  <c r="K129" i="3"/>
  <c r="M211" i="3"/>
  <c r="N213" i="3"/>
  <c r="N211" i="3" s="1"/>
  <c r="N54" i="3"/>
  <c r="N52" i="3" s="1"/>
  <c r="M52" i="3"/>
  <c r="L3" i="3"/>
  <c r="L4" i="3" s="1"/>
  <c r="J137" i="3"/>
  <c r="J136" i="3"/>
  <c r="K102" i="3"/>
  <c r="K101" i="3"/>
  <c r="L128" i="3"/>
  <c r="L141" i="3"/>
  <c r="L131" i="3" s="1"/>
  <c r="L138" i="3"/>
  <c r="L139" i="3" s="1"/>
  <c r="L115" i="3"/>
  <c r="L194" i="3"/>
  <c r="L207" i="3"/>
  <c r="L197" i="3" s="1"/>
  <c r="L204" i="3"/>
  <c r="L205" i="3" s="1"/>
  <c r="L177" i="3"/>
  <c r="J106" i="3"/>
  <c r="J105" i="3"/>
  <c r="J7" i="3"/>
  <c r="J11" i="3"/>
  <c r="J6" i="3"/>
  <c r="M114" i="3"/>
  <c r="N116" i="3"/>
  <c r="N114" i="3" s="1"/>
  <c r="M176" i="3"/>
  <c r="N178" i="3"/>
  <c r="N176" i="3" s="1"/>
  <c r="J75" i="3"/>
  <c r="J74" i="3"/>
  <c r="K164" i="3"/>
  <c r="K163" i="3"/>
  <c r="M48" i="3"/>
  <c r="M45" i="3"/>
  <c r="M35" i="3"/>
  <c r="M22" i="3"/>
  <c r="J233" i="3"/>
  <c r="J234" i="3"/>
  <c r="J10" i="3"/>
  <c r="J9" i="3"/>
  <c r="J202" i="3"/>
  <c r="J203" i="3"/>
  <c r="K71" i="3"/>
  <c r="K70" i="3"/>
  <c r="L97" i="3"/>
  <c r="L110" i="3"/>
  <c r="L100" i="3" s="1"/>
  <c r="L107" i="3"/>
  <c r="L108" i="3" s="1"/>
  <c r="L84" i="3"/>
  <c r="K104" i="3"/>
  <c r="K98" i="3"/>
  <c r="M239" i="3"/>
  <c r="N240" i="3"/>
  <c r="N239" i="3" s="1"/>
  <c r="B69" i="4" l="1"/>
  <c r="C67" i="4"/>
  <c r="K11" i="3"/>
  <c r="K16" i="3"/>
  <c r="I66" i="4"/>
  <c r="N22" i="3"/>
  <c r="N45" i="3"/>
  <c r="N48" i="3"/>
  <c r="N38" i="3" s="1"/>
  <c r="N3" i="3"/>
  <c r="K13" i="3"/>
  <c r="K12" i="3"/>
  <c r="L201" i="3"/>
  <c r="L195" i="3"/>
  <c r="L39" i="3"/>
  <c r="L40" i="3"/>
  <c r="L8" i="3"/>
  <c r="K106" i="3"/>
  <c r="K105" i="3"/>
  <c r="L102" i="3"/>
  <c r="L101" i="3"/>
  <c r="M128" i="3"/>
  <c r="M141" i="3"/>
  <c r="M131" i="3" s="1"/>
  <c r="M138" i="3"/>
  <c r="M139" i="3" s="1"/>
  <c r="M115" i="3"/>
  <c r="L73" i="3"/>
  <c r="L67" i="3"/>
  <c r="L166" i="3"/>
  <c r="L160" i="3"/>
  <c r="L42" i="3"/>
  <c r="N128" i="3"/>
  <c r="N141" i="3"/>
  <c r="N131" i="3" s="1"/>
  <c r="N138" i="3"/>
  <c r="N115" i="3"/>
  <c r="M212" i="3"/>
  <c r="M225" i="3"/>
  <c r="M238" i="3"/>
  <c r="M228" i="3" s="1"/>
  <c r="M235" i="3"/>
  <c r="M236" i="3" s="1"/>
  <c r="L164" i="3"/>
  <c r="L163" i="3"/>
  <c r="L14" i="3"/>
  <c r="L5" i="3"/>
  <c r="M38" i="3"/>
  <c r="M194" i="3"/>
  <c r="M207" i="3"/>
  <c r="M197" i="3" s="1"/>
  <c r="M204" i="3"/>
  <c r="M205" i="3" s="1"/>
  <c r="M177" i="3"/>
  <c r="L135" i="3"/>
  <c r="L129" i="3"/>
  <c r="N212" i="3"/>
  <c r="N225" i="3"/>
  <c r="N238" i="3"/>
  <c r="N228" i="3" s="1"/>
  <c r="N235" i="3"/>
  <c r="K19" i="3"/>
  <c r="K18" i="3"/>
  <c r="M46" i="3"/>
  <c r="N66" i="3"/>
  <c r="N79" i="3"/>
  <c r="N69" i="3" s="1"/>
  <c r="N76" i="3"/>
  <c r="N53" i="3"/>
  <c r="N36" i="3"/>
  <c r="N194" i="3"/>
  <c r="N207" i="3"/>
  <c r="N197" i="3" s="1"/>
  <c r="N204" i="3"/>
  <c r="N177" i="3"/>
  <c r="L133" i="3"/>
  <c r="L132" i="3"/>
  <c r="L70" i="3"/>
  <c r="L71" i="3"/>
  <c r="M97" i="3"/>
  <c r="M110" i="3"/>
  <c r="M100" i="3" s="1"/>
  <c r="M107" i="3"/>
  <c r="M108" i="3" s="1"/>
  <c r="M84" i="3"/>
  <c r="M79" i="3"/>
  <c r="M69" i="3" s="1"/>
  <c r="M76" i="3"/>
  <c r="M77" i="3" s="1"/>
  <c r="M53" i="3"/>
  <c r="M66" i="3"/>
  <c r="L232" i="3"/>
  <c r="L226" i="3"/>
  <c r="N97" i="3"/>
  <c r="N110" i="3"/>
  <c r="N100" i="3" s="1"/>
  <c r="N107" i="3"/>
  <c r="N84" i="3"/>
  <c r="M159" i="3"/>
  <c r="M172" i="3"/>
  <c r="M162" i="3" s="1"/>
  <c r="M169" i="3"/>
  <c r="M170" i="3" s="1"/>
  <c r="M146" i="3"/>
  <c r="M3" i="3"/>
  <c r="M4" i="3" s="1"/>
  <c r="N46" i="3"/>
  <c r="M42" i="3"/>
  <c r="M36" i="3"/>
  <c r="L230" i="3"/>
  <c r="L229" i="3"/>
  <c r="K10" i="3"/>
  <c r="K9" i="3"/>
  <c r="K233" i="3"/>
  <c r="K234" i="3"/>
  <c r="N159" i="3"/>
  <c r="N172" i="3"/>
  <c r="N162" i="3" s="1"/>
  <c r="N169" i="3"/>
  <c r="N146" i="3"/>
  <c r="L17" i="3"/>
  <c r="J13" i="3"/>
  <c r="J12" i="3"/>
  <c r="K75" i="3"/>
  <c r="K74" i="3"/>
  <c r="L104" i="3"/>
  <c r="L98" i="3"/>
  <c r="L199" i="3"/>
  <c r="L198" i="3"/>
  <c r="K137" i="3"/>
  <c r="K136" i="3"/>
  <c r="K168" i="3"/>
  <c r="K167" i="3"/>
  <c r="K202" i="3"/>
  <c r="K203" i="3"/>
  <c r="M5" i="3" l="1"/>
  <c r="N108" i="3"/>
  <c r="N139" i="3"/>
  <c r="N170" i="3"/>
  <c r="N236" i="3"/>
  <c r="N14" i="3"/>
  <c r="N16" i="3" s="1"/>
  <c r="M6" i="3"/>
  <c r="M7" i="3"/>
  <c r="N164" i="3"/>
  <c r="N163" i="3"/>
  <c r="M164" i="3"/>
  <c r="M163" i="3"/>
  <c r="M73" i="3"/>
  <c r="M67" i="3"/>
  <c r="M102" i="3"/>
  <c r="M101" i="3"/>
  <c r="N198" i="3"/>
  <c r="N199" i="3"/>
  <c r="N73" i="3"/>
  <c r="N67" i="3"/>
  <c r="N4" i="3"/>
  <c r="M17" i="3"/>
  <c r="L105" i="3"/>
  <c r="L106" i="3"/>
  <c r="L233" i="3"/>
  <c r="L234" i="3"/>
  <c r="N71" i="3"/>
  <c r="N70" i="3"/>
  <c r="N226" i="3"/>
  <c r="N232" i="3"/>
  <c r="M40" i="3"/>
  <c r="M8" i="3"/>
  <c r="M11" i="3" s="1"/>
  <c r="M39" i="3"/>
  <c r="M226" i="3"/>
  <c r="M232" i="3"/>
  <c r="L167" i="3"/>
  <c r="L168" i="3"/>
  <c r="N205" i="3"/>
  <c r="N229" i="3"/>
  <c r="N230" i="3"/>
  <c r="M195" i="3"/>
  <c r="M201" i="3"/>
  <c r="M230" i="3"/>
  <c r="M229" i="3"/>
  <c r="L202" i="3"/>
  <c r="L203" i="3"/>
  <c r="N77" i="3"/>
  <c r="L19" i="3"/>
  <c r="L18" i="3"/>
  <c r="N104" i="3"/>
  <c r="N98" i="3"/>
  <c r="M199" i="3"/>
  <c r="M198" i="3"/>
  <c r="L43" i="3"/>
  <c r="L44" i="3"/>
  <c r="M135" i="3"/>
  <c r="M129" i="3"/>
  <c r="N17" i="3"/>
  <c r="N102" i="3"/>
  <c r="N101" i="3"/>
  <c r="N40" i="3"/>
  <c r="N39" i="3"/>
  <c r="N8" i="3"/>
  <c r="N135" i="3"/>
  <c r="N129" i="3"/>
  <c r="M133" i="3"/>
  <c r="M132" i="3"/>
  <c r="M71" i="3"/>
  <c r="M70" i="3"/>
  <c r="N133" i="3"/>
  <c r="N132" i="3"/>
  <c r="N42" i="3"/>
  <c r="M44" i="3"/>
  <c r="M43" i="3"/>
  <c r="L136" i="3"/>
  <c r="L137" i="3"/>
  <c r="L16" i="3"/>
  <c r="L15" i="3"/>
  <c r="L10" i="3"/>
  <c r="L9" i="3"/>
  <c r="N5" i="3"/>
  <c r="N166" i="3"/>
  <c r="N160" i="3"/>
  <c r="M166" i="3"/>
  <c r="M160" i="3"/>
  <c r="M104" i="3"/>
  <c r="M98" i="3"/>
  <c r="N195" i="3"/>
  <c r="N201" i="3"/>
  <c r="L6" i="3"/>
  <c r="L11" i="3"/>
  <c r="L7" i="3"/>
  <c r="L74" i="3"/>
  <c r="L75" i="3"/>
  <c r="M14" i="3"/>
  <c r="N15" i="3" l="1"/>
  <c r="N203" i="3"/>
  <c r="N202" i="3"/>
  <c r="M234" i="3"/>
  <c r="M233" i="3"/>
  <c r="N167" i="3"/>
  <c r="N168" i="3"/>
  <c r="L13" i="3"/>
  <c r="L12" i="3"/>
  <c r="M75" i="3"/>
  <c r="M74" i="3"/>
  <c r="M167" i="3"/>
  <c r="M168" i="3"/>
  <c r="N234" i="3"/>
  <c r="N233" i="3"/>
  <c r="M19" i="3"/>
  <c r="M18" i="3"/>
  <c r="N9" i="3"/>
  <c r="N10" i="3"/>
  <c r="M13" i="3"/>
  <c r="M12" i="3"/>
  <c r="M105" i="3"/>
  <c r="M106" i="3"/>
  <c r="N136" i="3"/>
  <c r="N137" i="3"/>
  <c r="M136" i="3"/>
  <c r="M137" i="3"/>
  <c r="M9" i="3"/>
  <c r="M10" i="3"/>
  <c r="M16" i="3"/>
  <c r="M15" i="3"/>
  <c r="N43" i="3"/>
  <c r="N44" i="3"/>
  <c r="N19" i="3"/>
  <c r="N18" i="3"/>
  <c r="N105" i="3"/>
  <c r="N106" i="3"/>
  <c r="M203" i="3"/>
  <c r="M202" i="3"/>
  <c r="N11" i="3"/>
  <c r="N6" i="3"/>
  <c r="N7" i="3"/>
  <c r="N74" i="3"/>
  <c r="N75" i="3"/>
  <c r="N12" i="3" l="1"/>
  <c r="N13" i="3"/>
  <c r="C68" i="4" l="1"/>
  <c r="C69" i="4" l="1"/>
  <c r="D67" i="4"/>
  <c r="D68" i="4" s="1"/>
  <c r="D69" i="4" l="1"/>
  <c r="E67" i="4"/>
  <c r="E68" i="4" s="1"/>
  <c r="E69" i="4" l="1"/>
  <c r="F67" i="4"/>
  <c r="F68" i="4" s="1"/>
  <c r="F69" i="4" l="1"/>
  <c r="G67" i="4"/>
  <c r="G68" i="4" s="1"/>
  <c r="G69" i="4" l="1"/>
  <c r="H67" i="4"/>
  <c r="H68" i="4" s="1"/>
  <c r="I67" i="4" l="1"/>
  <c r="I68" i="4" s="1"/>
  <c r="H69" i="4"/>
  <c r="I69" i="4" l="1"/>
  <c r="J67" i="4"/>
</calcChain>
</file>

<file path=xl/sharedStrings.xml><?xml version="1.0" encoding="utf-8"?>
<sst xmlns="http://schemas.openxmlformats.org/spreadsheetml/2006/main" count="364" uniqueCount="222">
  <si>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</si>
  <si>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</si>
  <si>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</si>
  <si>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</si>
  <si>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</si>
  <si>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</si>
  <si>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</si>
  <si>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</si>
  <si>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</si>
  <si>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</si>
  <si>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</si>
  <si>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</si>
  <si>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</si>
  <si>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</si>
  <si>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</si>
  <si>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</si>
  <si>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</si>
  <si>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</si>
  <si>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</si>
  <si>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</si>
  <si>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</si>
  <si>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</si>
  <si>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</si>
  <si>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</si>
  <si>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</si>
  <si>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</si>
  <si>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</si>
  <si>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</si>
  <si>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</si>
  <si>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</si>
  <si>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</si>
  <si>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</si>
  <si>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</si>
  <si>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</si>
  <si>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</si>
  <si>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</si>
  <si>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</si>
  <si>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</si>
  <si>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</si>
  <si>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</si>
  <si>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</si>
  <si>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</si>
  <si>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</si>
  <si>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</si>
  <si>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</si>
  <si>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</si>
  <si>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</si>
  <si>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</si>
  <si>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</si>
  <si>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</si>
  <si>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</si>
  <si>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</si>
  <si>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</si>
  <si>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</si>
  <si>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</si>
  <si>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</si>
  <si>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</si>
  <si>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</si>
  <si>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</si>
  <si>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</si>
  <si>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</si>
  <si>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</si>
  <si>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</si>
  <si>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</si>
  <si>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</si>
  <si>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</si>
  <si>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</si>
  <si>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</si>
  <si>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</si>
  <si>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</si>
  <si>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</si>
  <si>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</si>
  <si>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</si>
  <si>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</si>
  <si>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</si>
  <si>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</si>
  <si>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</si>
  <si>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</si>
  <si>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</si>
  <si>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</si>
  <si>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</si>
  <si>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</si>
  <si>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</si>
  <si>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</si>
  <si>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</si>
  <si>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</si>
  <si>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</si>
  <si>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</si>
  <si>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</si>
  <si>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</si>
  <si>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</si>
  <si>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</si>
  <si>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</si>
  <si>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</si>
  <si>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</si>
  <si>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</si>
  <si>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</si>
  <si>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</si>
  <si>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</si>
  <si>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</si>
  <si>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</si>
  <si>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</si>
  <si>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</si>
  <si>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</si>
  <si>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</si>
  <si>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</si>
  <si>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</si>
  <si>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</si>
  <si>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</si>
  <si>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</si>
  <si>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</si>
  <si>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</si>
  <si>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</si>
  <si>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</si>
  <si>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</si>
  <si>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</si>
  <si>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</si>
  <si>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</si>
  <si>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</si>
  <si>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</si>
  <si>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</si>
  <si>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</si>
  <si>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</si>
  <si>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</si>
  <si>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</si>
  <si>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</si>
  <si>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</si>
  <si>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</si>
  <si>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</si>
  <si>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</si>
  <si>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</si>
  <si>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</si>
  <si>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</si>
  <si>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</si>
  <si>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</si>
  <si>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</si>
  <si>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</si>
  <si>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</si>
  <si>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</si>
  <si>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</si>
  <si>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</si>
  <si>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</si>
  <si>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</si>
  <si>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</si>
  <si>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</si>
  <si>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</si>
  <si>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</si>
  <si>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</si>
  <si>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</si>
  <si>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</si>
  <si>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</si>
  <si>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</si>
  <si>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</si>
  <si>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</si>
  <si>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</si>
  <si>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</si>
  <si>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</si>
  <si>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</si>
  <si>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</si>
  <si>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</si>
  <si>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</si>
  <si>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</si>
  <si>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</si>
  <si>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</si>
  <si>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</si>
  <si>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</si>
  <si>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</si>
  <si>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</si>
  <si>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</si>
  <si>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</si>
  <si>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</si>
  <si>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</si>
  <si>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</si>
  <si>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</si>
  <si>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</si>
  <si>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</si>
  <si>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</si>
  <si>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</si>
  <si>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</si>
  <si>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</si>
  <si>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</si>
  <si>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</si>
  <si>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</si>
  <si>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</si>
  <si>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</si>
  <si>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</si>
  <si>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</si>
  <si>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</si>
  <si>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</si>
  <si>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</si>
  <si>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</si>
  <si>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</si>
  <si>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</si>
  <si>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</si>
  <si>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</si>
  <si>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</si>
  <si>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</si>
  <si>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</si>
  <si>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</si>
  <si>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</si>
  <si>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</si>
  <si>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</si>
  <si>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</si>
  <si>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</si>
  <si>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</si>
  <si>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</si>
  <si>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</si>
  <si>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</si>
  <si>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</si>
  <si>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</si>
  <si>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for column I, the formula used will be H23-I23, follow the same example for the rest of the periods</t>
  </si>
  <si>
    <t>Should be linked from segmental forecast sheet</t>
  </si>
  <si>
    <t>Please link formula, no hard coded numbers</t>
  </si>
  <si>
    <t xml:space="preserve">Should be linked to group total Capex </t>
  </si>
  <si>
    <t>Add row 52 along with the above two rows</t>
  </si>
  <si>
    <t>Except for column B, all others have to be linked to row 68</t>
  </si>
  <si>
    <t>Keep this blank</t>
  </si>
  <si>
    <t>Link with - sign</t>
  </si>
  <si>
    <t>Historicals row 76 - three statements row 49 - row 51 - row 47</t>
  </si>
  <si>
    <t>rows  49+51+47+54 from above</t>
  </si>
  <si>
    <t>Add Historicals row 78 to this</t>
  </si>
  <si>
    <t>Change in WC and Capex should be linked with + sign and subtract Cash interest from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</si>
</sst>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167" fontId="15" fillId="0" borderId="5" xfId="0" applyNumberFormat="1" applyFont="1" applyBorder="1" applyAlignment="1">
      <alignment horizontal="right" vertical="top" shrinkToFit="1"/>
    </xf>
    <xf numFmtId="167" fontId="16" fillId="0" borderId="5" xfId="0" applyNumberFormat="1" applyFont="1" applyBorder="1" applyAlignment="1">
      <alignment horizontal="right" vertical="top" shrinkToFit="1"/>
    </xf>
    <xf numFmtId="1" fontId="15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5" fillId="0" borderId="6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168" fontId="15" fillId="0" borderId="5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0" fontId="17" fillId="0" borderId="5" xfId="0" applyFont="1" applyBorder="1" applyAlignment="1">
      <alignment horizontal="right" vertical="top" wrapText="1"/>
    </xf>
    <xf numFmtId="1" fontId="15" fillId="0" borderId="6" xfId="0" applyNumberFormat="1" applyFont="1" applyBorder="1" applyAlignment="1">
      <alignment horizontal="right" vertical="top" shrinkToFit="1"/>
    </xf>
    <xf numFmtId="1" fontId="16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8" fillId="0" borderId="5" xfId="0" applyFont="1" applyBorder="1" applyAlignment="1">
      <alignment horizontal="right" vertical="top" wrapText="1"/>
    </xf>
    <xf numFmtId="169" fontId="16" fillId="0" borderId="5" xfId="0" applyNumberFormat="1" applyFont="1" applyBorder="1" applyAlignment="1">
      <alignment horizontal="right" vertical="top" shrinkToFit="1"/>
    </xf>
    <xf numFmtId="169" fontId="16" fillId="0" borderId="6" xfId="0" applyNumberFormat="1" applyFont="1" applyBorder="1" applyAlignment="1">
      <alignment horizontal="right" vertical="top" shrinkToFit="1"/>
    </xf>
    <xf numFmtId="37" fontId="16" fillId="0" borderId="5" xfId="0" applyNumberFormat="1" applyFont="1" applyBorder="1" applyAlignment="1">
      <alignment horizontal="right" vertical="top" shrinkToFit="1"/>
    </xf>
    <xf numFmtId="169" fontId="16" fillId="0" borderId="5" xfId="0" applyNumberFormat="1" applyFont="1" applyBorder="1" applyAlignment="1">
      <alignment horizontal="right" vertical="center" shrinkToFit="1"/>
    </xf>
    <xf numFmtId="1" fontId="16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43" fontId="14" fillId="0" borderId="0" xfId="1" applyFont="1" applyBorder="1"/>
    <xf numFmtId="165" fontId="0" fillId="0" borderId="0" xfId="1" quotePrefix="1" applyNumberFormat="1" applyFont="1"/>
    <xf numFmtId="165" fontId="2" fillId="0" borderId="0" xfId="1" quotePrefix="1" applyNumberFormat="1" applyFont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8" t="s">
        <v>201</v>
      </c>
    </row>
    <row r="3" spans="1:1" x14ac:dyDescent="0.35">
      <c r="A3" s="38" t="s">
        <v>199</v>
      </c>
    </row>
    <row r="4" spans="1:1" x14ac:dyDescent="0.35">
      <c r="A4" s="19" t="s">
        <v>200</v>
      </c>
    </row>
    <row r="5" spans="1:1" x14ac:dyDescent="0.35">
      <c r="A5" s="38"/>
    </row>
    <row r="6" spans="1:1" x14ac:dyDescent="0.35">
      <c r="A6" s="38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I45" sqref="I45"/>
    </sheetView>
  </sheetViews>
  <sheetFormatPr defaultRowHeight="14.5" x14ac:dyDescent="0.35"/>
  <cols>
    <col min="1" max="1" width="48.6328125" customWidth="1"/>
    <col min="2" max="14" width="11.63281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5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5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5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5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5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5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5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5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5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 x14ac:dyDescent="0.35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 x14ac:dyDescent="0.35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 x14ac:dyDescent="0.35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 x14ac:dyDescent="0.35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 x14ac:dyDescent="0.35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 x14ac:dyDescent="0.35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 x14ac:dyDescent="0.35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 x14ac:dyDescent="0.35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 x14ac:dyDescent="0.3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5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5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 x14ac:dyDescent="0.35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5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 x14ac:dyDescent="0.35">
      <c r="A25" s="44" t="s">
        <v>137</v>
      </c>
      <c r="B25" s="47">
        <v>0.14000000000000001</v>
      </c>
      <c r="C25" s="47">
        <v>0.1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 x14ac:dyDescent="0.35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 x14ac:dyDescent="0.35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 x14ac:dyDescent="0.35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 x14ac:dyDescent="0.35">
      <c r="A29" s="44" t="s">
        <v>137</v>
      </c>
      <c r="B29" s="47">
        <v>0.12</v>
      </c>
      <c r="C29" s="47">
        <v>0.08</v>
      </c>
      <c r="D29" s="47">
        <v>0.03</v>
      </c>
      <c r="E29" s="47">
        <v>0.01</v>
      </c>
      <c r="F29" s="47">
        <v>7.0000000000000007E-2</v>
      </c>
      <c r="G29" s="47">
        <v>-0.12</v>
      </c>
      <c r="H29" s="47">
        <v>0.08</v>
      </c>
      <c r="I29" s="47"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 x14ac:dyDescent="0.35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 x14ac:dyDescent="0.35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 x14ac:dyDescent="0.35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 x14ac:dyDescent="0.35">
      <c r="A33" s="44" t="s">
        <v>137</v>
      </c>
      <c r="B33" s="47">
        <v>-0.05</v>
      </c>
      <c r="C33" s="47">
        <v>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 x14ac:dyDescent="0.35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5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5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 x14ac:dyDescent="0.35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 x14ac:dyDescent="0.35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 x14ac:dyDescent="0.35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 x14ac:dyDescent="0.35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 x14ac:dyDescent="0.35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 x14ac:dyDescent="0.35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 x14ac:dyDescent="0.35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 x14ac:dyDescent="0.35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 x14ac:dyDescent="0.35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 x14ac:dyDescent="0.35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 x14ac:dyDescent="0.35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 x14ac:dyDescent="0.35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 x14ac:dyDescent="0.35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 x14ac:dyDescent="0.35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 x14ac:dyDescent="0.3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5">
      <c r="B52" s="9">
        <v>7126</v>
      </c>
      <c r="C52" s="9">
        <v>7568</v>
      </c>
      <c r="D52" s="9">
        <v>7970</v>
      </c>
      <c r="E52" s="9">
        <v>9242</v>
      </c>
      <c r="F52" s="9">
        <v>9812</v>
      </c>
      <c r="G52" s="9">
        <v>9347</v>
      </c>
      <c r="H52" s="9">
        <v>11456</v>
      </c>
      <c r="I52" s="9"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 x14ac:dyDescent="0.35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 x14ac:dyDescent="0.35">
      <c r="B54" s="3">
        <v>4703</v>
      </c>
      <c r="C54" s="3">
        <v>5043</v>
      </c>
      <c r="D54" s="3">
        <v>5192</v>
      </c>
      <c r="E54" s="3">
        <v>5875</v>
      </c>
      <c r="F54" s="3">
        <v>6293</v>
      </c>
      <c r="G54" s="3">
        <v>5892</v>
      </c>
      <c r="H54" s="3">
        <v>6970</v>
      </c>
      <c r="I54" s="3"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 x14ac:dyDescent="0.35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 x14ac:dyDescent="0.35">
      <c r="B56" s="47">
        <v>0.24</v>
      </c>
      <c r="C56" s="47">
        <v>0.19</v>
      </c>
      <c r="D56" s="47">
        <v>0.08</v>
      </c>
      <c r="E56" s="47">
        <v>0.06</v>
      </c>
      <c r="F56" s="47">
        <v>0.12</v>
      </c>
      <c r="G56" s="47">
        <v>-0.03</v>
      </c>
      <c r="H56" s="47">
        <v>0.13</v>
      </c>
      <c r="I56" s="47"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 x14ac:dyDescent="0.35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 x14ac:dyDescent="0.35">
      <c r="B58" s="3">
        <v>2051</v>
      </c>
      <c r="C58" s="3">
        <v>2149</v>
      </c>
      <c r="D58" s="3">
        <v>2395</v>
      </c>
      <c r="E58" s="3">
        <v>2940</v>
      </c>
      <c r="F58" s="3">
        <v>3087</v>
      </c>
      <c r="G58" s="3">
        <v>3053</v>
      </c>
      <c r="H58" s="3">
        <v>3996</v>
      </c>
      <c r="I58" s="3"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 x14ac:dyDescent="0.35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 x14ac:dyDescent="0.35">
      <c r="B60" s="47">
        <v>0.1</v>
      </c>
      <c r="C60" s="47">
        <v>0.13</v>
      </c>
      <c r="D60" s="47">
        <v>0.17</v>
      </c>
      <c r="E60" s="47">
        <v>0.16</v>
      </c>
      <c r="F60" s="47">
        <v>0.09</v>
      </c>
      <c r="G60" s="47">
        <v>0.02</v>
      </c>
      <c r="H60" s="47">
        <v>0.25</v>
      </c>
      <c r="I60" s="47"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 x14ac:dyDescent="0.35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 x14ac:dyDescent="0.35">
      <c r="B62" s="3">
        <v>372</v>
      </c>
      <c r="C62" s="3">
        <v>376</v>
      </c>
      <c r="D62" s="3">
        <v>383</v>
      </c>
      <c r="E62" s="3">
        <v>427</v>
      </c>
      <c r="F62" s="3">
        <v>432</v>
      </c>
      <c r="G62" s="3">
        <v>402</v>
      </c>
      <c r="H62" s="3">
        <v>490</v>
      </c>
      <c r="I62" s="3"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5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 x14ac:dyDescent="0.35">
      <c r="B64" s="47">
        <v>0.15</v>
      </c>
      <c r="C64" s="47">
        <v>0.08</v>
      </c>
      <c r="D64" s="47">
        <v>7.0000000000000007E-2</v>
      </c>
      <c r="E64" s="47">
        <v>0.06</v>
      </c>
      <c r="F64" s="47">
        <v>0.05</v>
      </c>
      <c r="G64" s="47">
        <v>-0.03</v>
      </c>
      <c r="H64" s="47">
        <v>0.19</v>
      </c>
      <c r="I64" s="47"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 x14ac:dyDescent="0.35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 x14ac:dyDescent="0.35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 x14ac:dyDescent="0.35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 x14ac:dyDescent="0.35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 x14ac:dyDescent="0.35"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 x14ac:dyDescent="0.35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 x14ac:dyDescent="0.35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 x14ac:dyDescent="0.35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 x14ac:dyDescent="0.35"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 x14ac:dyDescent="0.35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 x14ac:dyDescent="0.35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 x14ac:dyDescent="0.35"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 x14ac:dyDescent="0.35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 x14ac:dyDescent="0.35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 x14ac:dyDescent="0.35">
      <c r="B79" s="9">
        <v>498</v>
      </c>
      <c r="C79" s="9">
        <v>639</v>
      </c>
      <c r="D79" s="9">
        <v>709</v>
      </c>
      <c r="E79" s="9">
        <v>849</v>
      </c>
      <c r="F79" s="9">
        <v>929</v>
      </c>
      <c r="G79" s="9">
        <v>885</v>
      </c>
      <c r="H79" s="9">
        <v>982</v>
      </c>
      <c r="I79" s="9"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 x14ac:dyDescent="0.35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 x14ac:dyDescent="0.35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 x14ac:dyDescent="0.35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 x14ac:dyDescent="0.35">
      <c r="B83" s="9">
        <v>3067</v>
      </c>
      <c r="C83" s="9">
        <v>3785</v>
      </c>
      <c r="D83" s="9">
        <v>4237</v>
      </c>
      <c r="E83" s="9">
        <v>5134</v>
      </c>
      <c r="F83" s="9">
        <v>6208</v>
      </c>
      <c r="G83" s="9">
        <v>6679</v>
      </c>
      <c r="H83" s="9">
        <v>8290</v>
      </c>
      <c r="I83" s="9"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 x14ac:dyDescent="0.35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 x14ac:dyDescent="0.35">
      <c r="B85" s="3">
        <v>2016</v>
      </c>
      <c r="C85" s="3">
        <v>2599</v>
      </c>
      <c r="D85" s="3">
        <v>2920</v>
      </c>
      <c r="E85" s="3">
        <v>3496</v>
      </c>
      <c r="F85" s="3">
        <v>4262</v>
      </c>
      <c r="G85" s="3">
        <v>4635</v>
      </c>
      <c r="H85" s="3">
        <v>5748</v>
      </c>
      <c r="I85" s="3"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 x14ac:dyDescent="0.35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 x14ac:dyDescent="0.35">
      <c r="B87" s="47">
        <v>0.28000000000000003</v>
      </c>
      <c r="C87" s="47">
        <v>0.33</v>
      </c>
      <c r="D87" s="47">
        <v>0.18</v>
      </c>
      <c r="E87" s="47">
        <v>0.16</v>
      </c>
      <c r="F87" s="47">
        <v>0.25</v>
      </c>
      <c r="G87" s="47">
        <v>0.12</v>
      </c>
      <c r="H87" s="47">
        <v>0.19</v>
      </c>
      <c r="I87" s="47"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 x14ac:dyDescent="0.35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 x14ac:dyDescent="0.35">
      <c r="B89" s="3">
        <v>925</v>
      </c>
      <c r="C89" s="3">
        <v>1055</v>
      </c>
      <c r="D89" s="3">
        <v>1188</v>
      </c>
      <c r="E89" s="3">
        <v>1508</v>
      </c>
      <c r="F89" s="3">
        <v>1808</v>
      </c>
      <c r="G89" s="3">
        <v>1896</v>
      </c>
      <c r="H89" s="3">
        <v>2347</v>
      </c>
      <c r="I89" s="3"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 x14ac:dyDescent="0.35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 x14ac:dyDescent="0.35">
      <c r="B91" s="47">
        <v>7.0000000000000007E-2</v>
      </c>
      <c r="C91" s="47">
        <v>0.17</v>
      </c>
      <c r="D91" s="47">
        <v>0.18</v>
      </c>
      <c r="E91" s="47">
        <v>0.23</v>
      </c>
      <c r="F91" s="47">
        <v>0.23</v>
      </c>
      <c r="G91" s="47">
        <v>0.08</v>
      </c>
      <c r="H91" s="47">
        <v>0.19</v>
      </c>
      <c r="I91" s="47"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 x14ac:dyDescent="0.35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 x14ac:dyDescent="0.35">
      <c r="B93" s="3">
        <v>126</v>
      </c>
      <c r="C93" s="3">
        <v>131</v>
      </c>
      <c r="D93" s="3">
        <v>129</v>
      </c>
      <c r="E93" s="3">
        <v>130</v>
      </c>
      <c r="F93" s="3">
        <v>138</v>
      </c>
      <c r="G93" s="3">
        <v>148</v>
      </c>
      <c r="H93" s="3">
        <v>195</v>
      </c>
      <c r="I93" s="3"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 x14ac:dyDescent="0.35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 x14ac:dyDescent="0.35">
      <c r="B95" s="47">
        <v>0.01</v>
      </c>
      <c r="C95" s="47">
        <v>7.0000000000000007E-2</v>
      </c>
      <c r="D95" s="47">
        <v>0.03</v>
      </c>
      <c r="E95" s="47">
        <v>-0.01</v>
      </c>
      <c r="F95" s="47">
        <v>0.08</v>
      </c>
      <c r="G95" s="47">
        <v>0.11</v>
      </c>
      <c r="H95" s="47">
        <v>0.26</v>
      </c>
      <c r="I95" s="47"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 x14ac:dyDescent="0.35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 x14ac:dyDescent="0.35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 x14ac:dyDescent="0.35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 x14ac:dyDescent="0.35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 x14ac:dyDescent="0.35"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 x14ac:dyDescent="0.35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 x14ac:dyDescent="0.35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 x14ac:dyDescent="0.35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 x14ac:dyDescent="0.35"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 x14ac:dyDescent="0.35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 x14ac:dyDescent="0.35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 x14ac:dyDescent="0.35"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 x14ac:dyDescent="0.35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 x14ac:dyDescent="0.35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 x14ac:dyDescent="0.35"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 x14ac:dyDescent="0.35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 x14ac:dyDescent="0.35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 x14ac:dyDescent="0.35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 x14ac:dyDescent="0.35">
      <c r="B114" s="9">
        <v>4653</v>
      </c>
      <c r="C114" s="9">
        <v>4317</v>
      </c>
      <c r="D114" s="9">
        <v>4737</v>
      </c>
      <c r="E114" s="9">
        <v>5166</v>
      </c>
      <c r="F114" s="9">
        <v>5254</v>
      </c>
      <c r="G114" s="9">
        <v>5028</v>
      </c>
      <c r="H114" s="9">
        <v>5343</v>
      </c>
      <c r="I114" s="9"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 x14ac:dyDescent="0.35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 x14ac:dyDescent="0.35">
      <c r="B116" s="3">
        <v>3093</v>
      </c>
      <c r="C116" s="3">
        <v>2930</v>
      </c>
      <c r="D116" s="3">
        <v>3285</v>
      </c>
      <c r="E116" s="3">
        <v>3575</v>
      </c>
      <c r="F116" s="3">
        <v>3622</v>
      </c>
      <c r="G116" s="3">
        <v>3449</v>
      </c>
      <c r="H116" s="3">
        <v>3659</v>
      </c>
      <c r="I116" s="3"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 x14ac:dyDescent="0.35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 x14ac:dyDescent="0.35">
      <c r="B118" s="47">
        <v>0.16</v>
      </c>
      <c r="C118" s="47">
        <v>0.24</v>
      </c>
      <c r="D118" s="47">
        <v>0.16</v>
      </c>
      <c r="E118" s="47">
        <v>0.09</v>
      </c>
      <c r="F118" s="47">
        <v>0.12</v>
      </c>
      <c r="G118" s="47">
        <v>0</v>
      </c>
      <c r="H118" s="47">
        <v>0.08</v>
      </c>
      <c r="I118" s="47"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 x14ac:dyDescent="0.35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 x14ac:dyDescent="0.35">
      <c r="B120" s="3">
        <v>1251</v>
      </c>
      <c r="C120" s="3">
        <v>1117</v>
      </c>
      <c r="D120" s="3">
        <v>1185</v>
      </c>
      <c r="E120" s="3">
        <v>1347</v>
      </c>
      <c r="F120" s="3">
        <v>1395</v>
      </c>
      <c r="G120" s="3">
        <v>1365</v>
      </c>
      <c r="H120" s="3">
        <v>1494</v>
      </c>
      <c r="I120" s="3"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 x14ac:dyDescent="0.35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 x14ac:dyDescent="0.35">
      <c r="B122" s="47">
        <v>7.0000000000000007E-2</v>
      </c>
      <c r="C122" s="47">
        <v>0.08</v>
      </c>
      <c r="D122" s="47">
        <v>0.09</v>
      </c>
      <c r="E122" s="47">
        <v>0.15</v>
      </c>
      <c r="F122" s="47">
        <v>0.15</v>
      </c>
      <c r="G122" s="47">
        <v>0.03</v>
      </c>
      <c r="H122" s="47">
        <v>0.1</v>
      </c>
      <c r="I122" s="47"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 x14ac:dyDescent="0.35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 x14ac:dyDescent="0.35">
      <c r="B124" s="3">
        <v>309</v>
      </c>
      <c r="C124" s="3">
        <v>270</v>
      </c>
      <c r="D124" s="3">
        <v>267</v>
      </c>
      <c r="E124" s="3">
        <v>244</v>
      </c>
      <c r="F124" s="3">
        <v>237</v>
      </c>
      <c r="G124" s="3">
        <v>214</v>
      </c>
      <c r="H124" s="3">
        <v>190</v>
      </c>
      <c r="I124" s="3"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 x14ac:dyDescent="0.35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 x14ac:dyDescent="0.35">
      <c r="B126" s="47">
        <v>0.06</v>
      </c>
      <c r="C126" s="47">
        <v>7.0000000000000007E-2</v>
      </c>
      <c r="D126" s="47">
        <v>-0.01</v>
      </c>
      <c r="E126" s="47">
        <v>-0.08</v>
      </c>
      <c r="F126" s="47">
        <v>8</v>
      </c>
      <c r="G126" s="47">
        <v>-0.04</v>
      </c>
      <c r="H126" s="47">
        <v>-0.09</v>
      </c>
      <c r="I126" s="47"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 x14ac:dyDescent="0.35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 x14ac:dyDescent="0.35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 x14ac:dyDescent="0.35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 x14ac:dyDescent="0.35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 x14ac:dyDescent="0.35"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 x14ac:dyDescent="0.35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 x14ac:dyDescent="0.35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 x14ac:dyDescent="0.35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 x14ac:dyDescent="0.35"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 x14ac:dyDescent="0.35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 x14ac:dyDescent="0.35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 x14ac:dyDescent="0.35"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 x14ac:dyDescent="0.35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 x14ac:dyDescent="0.35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 x14ac:dyDescent="0.35"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 x14ac:dyDescent="0.35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 x14ac:dyDescent="0.35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 x14ac:dyDescent="0.35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 x14ac:dyDescent="0.35">
      <c r="B145" s="9">
        <v>115</v>
      </c>
      <c r="C145" s="9">
        <v>73</v>
      </c>
      <c r="D145" s="9">
        <v>73</v>
      </c>
      <c r="E145" s="9">
        <v>88</v>
      </c>
      <c r="F145" s="9">
        <v>42</v>
      </c>
      <c r="G145" s="9">
        <v>30</v>
      </c>
      <c r="H145" s="9">
        <v>25</v>
      </c>
      <c r="I145" s="9"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 x14ac:dyDescent="0.35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 x14ac:dyDescent="0.35">
      <c r="B147" s="3">
        <v>115</v>
      </c>
      <c r="C147" s="3">
        <v>73</v>
      </c>
      <c r="D147" s="3">
        <v>73</v>
      </c>
      <c r="E147" s="3">
        <v>88</v>
      </c>
      <c r="F147" s="3">
        <v>42</v>
      </c>
      <c r="G147" s="3">
        <v>30</v>
      </c>
      <c r="H147" s="3">
        <v>25</v>
      </c>
      <c r="I147" s="3"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 x14ac:dyDescent="0.35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 x14ac:dyDescent="0.35">
      <c r="B149" s="47">
        <v>-0.02</v>
      </c>
      <c r="C149" s="47">
        <v>-0.3</v>
      </c>
      <c r="D149" s="47">
        <v>0.02</v>
      </c>
      <c r="E149" s="47">
        <v>0.12</v>
      </c>
      <c r="F149" s="47">
        <v>-0.53</v>
      </c>
      <c r="G149" s="47">
        <v>-0.26</v>
      </c>
      <c r="H149" s="47">
        <v>-0.17</v>
      </c>
      <c r="I149" s="47"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 x14ac:dyDescent="0.35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 x14ac:dyDescent="0.35"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 x14ac:dyDescent="0.35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 x14ac:dyDescent="0.35"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 x14ac:dyDescent="0.35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 x14ac:dyDescent="0.35"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 x14ac:dyDescent="0.35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 x14ac:dyDescent="0.35"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 x14ac:dyDescent="0.35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 x14ac:dyDescent="0.35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 x14ac:dyDescent="0.35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 x14ac:dyDescent="0.35">
      <c r="B161" s="82">
        <f>+IFERROR(B159/B$145,"nm")</f>
        <v>-17.88695652173913</v>
      </c>
      <c r="C161" s="82">
        <f t="shared" ref="C161:I161" si="228">+IFERROR(C159/C$145,"nm")</f>
        <v>-32.410958904109592</v>
      </c>
      <c r="D161" s="82">
        <f t="shared" si="228"/>
        <v>-33.479452054794521</v>
      </c>
      <c r="E161" s="82">
        <f t="shared" si="228"/>
        <v>-27.738636363636363</v>
      </c>
      <c r="F161" s="82">
        <f t="shared" si="228"/>
        <v>-73.023809523809518</v>
      </c>
      <c r="G161" s="82">
        <f t="shared" si="228"/>
        <v>-108.46666666666667</v>
      </c>
      <c r="H161" s="82">
        <f t="shared" si="228"/>
        <v>-137.36000000000001</v>
      </c>
      <c r="I161" s="82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 x14ac:dyDescent="0.35">
      <c r="B162" s="9">
        <v>210</v>
      </c>
      <c r="C162" s="9">
        <v>230</v>
      </c>
      <c r="D162" s="9">
        <v>233</v>
      </c>
      <c r="E162" s="9">
        <v>217</v>
      </c>
      <c r="F162" s="9">
        <v>195</v>
      </c>
      <c r="G162" s="9">
        <v>214</v>
      </c>
      <c r="H162" s="9">
        <v>222</v>
      </c>
      <c r="I162" s="9"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 x14ac:dyDescent="0.35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 x14ac:dyDescent="0.35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 x14ac:dyDescent="0.35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 x14ac:dyDescent="0.35">
      <c r="B166" s="9">
        <v>-2267</v>
      </c>
      <c r="C166" s="9">
        <v>-2596</v>
      </c>
      <c r="D166" s="9">
        <v>-2677</v>
      </c>
      <c r="E166" s="9">
        <v>-2658</v>
      </c>
      <c r="F166" s="9">
        <v>-3262</v>
      </c>
      <c r="G166" s="9">
        <v>-3468</v>
      </c>
      <c r="H166" s="9">
        <v>-3656</v>
      </c>
      <c r="I166" s="9"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 x14ac:dyDescent="0.35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 x14ac:dyDescent="0.35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 x14ac:dyDescent="0.35">
      <c r="B169" s="9">
        <v>225</v>
      </c>
      <c r="C169" s="9">
        <v>258</v>
      </c>
      <c r="D169" s="9">
        <v>278</v>
      </c>
      <c r="E169" s="9">
        <v>286</v>
      </c>
      <c r="F169" s="9">
        <v>278</v>
      </c>
      <c r="G169" s="9">
        <v>438</v>
      </c>
      <c r="H169" s="9">
        <v>278</v>
      </c>
      <c r="I169" s="9"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 x14ac:dyDescent="0.35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 x14ac:dyDescent="0.35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 x14ac:dyDescent="0.35">
      <c r="B172" s="9">
        <v>484</v>
      </c>
      <c r="C172" s="9">
        <v>511</v>
      </c>
      <c r="D172" s="9">
        <v>533</v>
      </c>
      <c r="E172" s="9">
        <v>597</v>
      </c>
      <c r="F172" s="9">
        <v>665</v>
      </c>
      <c r="G172" s="9">
        <v>830</v>
      </c>
      <c r="H172" s="9">
        <v>780</v>
      </c>
      <c r="I172" s="9"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 x14ac:dyDescent="0.35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 x14ac:dyDescent="0.35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 x14ac:dyDescent="0.35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 x14ac:dyDescent="0.35">
      <c r="B176" s="9">
        <v>1982</v>
      </c>
      <c r="C176" s="9">
        <v>1955</v>
      </c>
      <c r="D176" s="9">
        <v>2042</v>
      </c>
      <c r="E176" s="9">
        <v>1886</v>
      </c>
      <c r="F176" s="9">
        <v>1906</v>
      </c>
      <c r="G176" s="9">
        <v>1846</v>
      </c>
      <c r="H176" s="9">
        <v>2205</v>
      </c>
      <c r="I176" s="9"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 x14ac:dyDescent="0.35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 x14ac:dyDescent="0.35">
      <c r="B178" s="3">
        <v>1982</v>
      </c>
      <c r="C178" s="3">
        <v>1955</v>
      </c>
      <c r="D178" s="3">
        <v>2042</v>
      </c>
      <c r="E178" s="3">
        <v>1611</v>
      </c>
      <c r="F178" s="3">
        <v>1658</v>
      </c>
      <c r="G178" s="3">
        <v>1642</v>
      </c>
      <c r="H178" s="3">
        <v>1986</v>
      </c>
      <c r="I178" s="3"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 x14ac:dyDescent="0.35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 x14ac:dyDescent="0.35">
      <c r="B180" s="47">
        <v>0</v>
      </c>
      <c r="C180" s="47">
        <v>0</v>
      </c>
      <c r="D180" s="47">
        <v>0</v>
      </c>
      <c r="E180" s="47">
        <v>0</v>
      </c>
      <c r="F180" s="47">
        <v>0.05</v>
      </c>
      <c r="G180" s="47">
        <v>0.01</v>
      </c>
      <c r="H180" s="47">
        <v>0.17</v>
      </c>
      <c r="I180" s="47"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 x14ac:dyDescent="0.35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 x14ac:dyDescent="0.35">
      <c r="B182" s="3">
        <v>0</v>
      </c>
      <c r="C182" s="3">
        <v>0</v>
      </c>
      <c r="D182" s="3">
        <v>0</v>
      </c>
      <c r="E182" s="3">
        <v>144</v>
      </c>
      <c r="F182" s="3">
        <v>118</v>
      </c>
      <c r="G182" s="3">
        <v>89</v>
      </c>
      <c r="H182" s="3">
        <v>104</v>
      </c>
      <c r="I182" s="3"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 x14ac:dyDescent="0.35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 x14ac:dyDescent="0.35">
      <c r="B184" s="47">
        <v>0</v>
      </c>
      <c r="C184" s="47">
        <v>0</v>
      </c>
      <c r="D184" s="47">
        <v>0</v>
      </c>
      <c r="E184" s="47">
        <v>0</v>
      </c>
      <c r="F184" s="47">
        <v>-0.17</v>
      </c>
      <c r="G184" s="47">
        <v>-0.22</v>
      </c>
      <c r="H184" s="47">
        <v>0.13</v>
      </c>
      <c r="I184" s="47"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 x14ac:dyDescent="0.35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 x14ac:dyDescent="0.35">
      <c r="B186" s="3">
        <v>0</v>
      </c>
      <c r="C186" s="3">
        <v>0</v>
      </c>
      <c r="D186" s="3">
        <v>0</v>
      </c>
      <c r="E186" s="3">
        <v>28</v>
      </c>
      <c r="F186" s="3">
        <v>24</v>
      </c>
      <c r="G186" s="3">
        <v>25</v>
      </c>
      <c r="H186" s="3">
        <v>29</v>
      </c>
      <c r="I186" s="3"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 x14ac:dyDescent="0.35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 x14ac:dyDescent="0.35">
      <c r="B188" s="47">
        <v>0</v>
      </c>
      <c r="C188" s="47">
        <v>0</v>
      </c>
      <c r="D188" s="47">
        <v>0</v>
      </c>
      <c r="E188" s="47">
        <v>0</v>
      </c>
      <c r="F188" s="47">
        <v>-0.13</v>
      </c>
      <c r="G188" s="47">
        <v>0.08</v>
      </c>
      <c r="H188" s="47">
        <v>0.14000000000000001</v>
      </c>
      <c r="I188" s="47"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 x14ac:dyDescent="0.35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 x14ac:dyDescent="0.35">
      <c r="B190" s="3">
        <v>0</v>
      </c>
      <c r="C190" s="3">
        <v>0</v>
      </c>
      <c r="D190" s="3">
        <v>0</v>
      </c>
      <c r="E190" s="3">
        <v>103</v>
      </c>
      <c r="F190" s="3">
        <v>106</v>
      </c>
      <c r="G190" s="3">
        <v>90</v>
      </c>
      <c r="H190" s="3">
        <v>86</v>
      </c>
      <c r="I190" s="3"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 x14ac:dyDescent="0.35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 x14ac:dyDescent="0.35">
      <c r="B192" s="47">
        <v>0</v>
      </c>
      <c r="C192" s="47">
        <v>0</v>
      </c>
      <c r="D192" s="47">
        <v>0</v>
      </c>
      <c r="E192" s="47">
        <v>0</v>
      </c>
      <c r="F192" s="47">
        <v>0.04</v>
      </c>
      <c r="G192" s="47">
        <v>-0.14000000000000001</v>
      </c>
      <c r="H192" s="47">
        <v>-0.01</v>
      </c>
      <c r="I192" s="47"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 x14ac:dyDescent="0.35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 x14ac:dyDescent="0.35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 x14ac:dyDescent="0.35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 x14ac:dyDescent="0.35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 x14ac:dyDescent="0.35">
      <c r="B197" s="9">
        <v>18</v>
      </c>
      <c r="C197" s="9">
        <v>27</v>
      </c>
      <c r="D197" s="9">
        <v>28</v>
      </c>
      <c r="E197" s="9">
        <v>33</v>
      </c>
      <c r="F197" s="9">
        <v>31</v>
      </c>
      <c r="G197" s="9">
        <v>25</v>
      </c>
      <c r="H197" s="9">
        <v>26</v>
      </c>
      <c r="I197" s="9"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 x14ac:dyDescent="0.35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 x14ac:dyDescent="0.35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 x14ac:dyDescent="0.35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 x14ac:dyDescent="0.35">
      <c r="B201" s="9">
        <v>517</v>
      </c>
      <c r="C201" s="9">
        <v>487</v>
      </c>
      <c r="D201" s="9">
        <v>477</v>
      </c>
      <c r="E201" s="9">
        <v>310</v>
      </c>
      <c r="F201" s="9">
        <v>303</v>
      </c>
      <c r="G201" s="9">
        <v>297</v>
      </c>
      <c r="H201" s="9">
        <v>543</v>
      </c>
      <c r="I201" s="9"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 x14ac:dyDescent="0.35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 x14ac:dyDescent="0.35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 x14ac:dyDescent="0.35">
      <c r="B204" s="9">
        <v>69</v>
      </c>
      <c r="C204" s="9">
        <v>39</v>
      </c>
      <c r="D204" s="9">
        <v>30</v>
      </c>
      <c r="E204" s="9">
        <v>22</v>
      </c>
      <c r="F204" s="9">
        <v>18</v>
      </c>
      <c r="G204" s="9">
        <v>12</v>
      </c>
      <c r="H204" s="9">
        <v>7</v>
      </c>
      <c r="I204" s="9"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 x14ac:dyDescent="0.35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 x14ac:dyDescent="0.35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 x14ac:dyDescent="0.35">
      <c r="B207" s="9">
        <v>122</v>
      </c>
      <c r="C207" s="9">
        <v>125</v>
      </c>
      <c r="D207" s="9">
        <v>125</v>
      </c>
      <c r="E207" s="9">
        <v>115</v>
      </c>
      <c r="F207" s="9">
        <v>100</v>
      </c>
      <c r="G207" s="9">
        <v>80</v>
      </c>
      <c r="H207" s="9">
        <v>63</v>
      </c>
      <c r="I207" s="9"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 x14ac:dyDescent="0.35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 x14ac:dyDescent="0.35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 x14ac:dyDescent="0.35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 x14ac:dyDescent="0.35">
      <c r="B211" s="9">
        <v>-82</v>
      </c>
      <c r="C211" s="9">
        <v>-86</v>
      </c>
      <c r="D211" s="9">
        <v>75</v>
      </c>
      <c r="E211" s="9">
        <v>26</v>
      </c>
      <c r="F211" s="9">
        <v>-7</v>
      </c>
      <c r="G211" s="9">
        <v>-11</v>
      </c>
      <c r="H211" s="9">
        <v>40</v>
      </c>
      <c r="I211" s="9"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 x14ac:dyDescent="0.35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 x14ac:dyDescent="0.35">
      <c r="B213" s="3">
        <v>-82</v>
      </c>
      <c r="C213" s="3">
        <v>-86</v>
      </c>
      <c r="D213" s="3">
        <v>75</v>
      </c>
      <c r="E213" s="3">
        <v>26</v>
      </c>
      <c r="F213" s="3">
        <v>-7</v>
      </c>
      <c r="G213" s="3">
        <v>-11</v>
      </c>
      <c r="H213" s="3">
        <v>40</v>
      </c>
      <c r="I213" s="3"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 x14ac:dyDescent="0.35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 x14ac:dyDescent="0.35"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 x14ac:dyDescent="0.35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 x14ac:dyDescent="0.35"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 x14ac:dyDescent="0.35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 x14ac:dyDescent="0.35"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 x14ac:dyDescent="0.35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 x14ac:dyDescent="0.35"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 x14ac:dyDescent="0.35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 x14ac:dyDescent="0.35"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 x14ac:dyDescent="0.35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 x14ac:dyDescent="0.35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 x14ac:dyDescent="0.35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 x14ac:dyDescent="0.35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 x14ac:dyDescent="0.35">
      <c r="B228" s="9">
        <v>75</v>
      </c>
      <c r="C228" s="9">
        <v>84</v>
      </c>
      <c r="D228" s="9">
        <v>91</v>
      </c>
      <c r="E228" s="9">
        <v>110</v>
      </c>
      <c r="F228" s="9">
        <v>116</v>
      </c>
      <c r="G228" s="9">
        <v>112</v>
      </c>
      <c r="H228" s="9">
        <v>141</v>
      </c>
      <c r="I228" s="9"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 x14ac:dyDescent="0.35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 x14ac:dyDescent="0.35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 x14ac:dyDescent="0.35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 x14ac:dyDescent="0.35">
      <c r="B232" s="9">
        <v>-1097</v>
      </c>
      <c r="C232" s="9">
        <v>-1173</v>
      </c>
      <c r="D232" s="9">
        <v>-724</v>
      </c>
      <c r="E232" s="9">
        <v>-1456</v>
      </c>
      <c r="F232" s="9">
        <v>-1810</v>
      </c>
      <c r="G232" s="9">
        <v>-1967</v>
      </c>
      <c r="H232" s="9">
        <v>-2261</v>
      </c>
      <c r="I232" s="9"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 x14ac:dyDescent="0.35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 x14ac:dyDescent="0.35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 x14ac:dyDescent="0.35">
      <c r="B235" s="9">
        <v>254</v>
      </c>
      <c r="C235" s="9">
        <v>264</v>
      </c>
      <c r="D235" s="9">
        <v>291</v>
      </c>
      <c r="E235" s="9">
        <v>159</v>
      </c>
      <c r="F235" s="9">
        <v>377</v>
      </c>
      <c r="G235" s="9">
        <v>318</v>
      </c>
      <c r="H235" s="9">
        <v>11</v>
      </c>
      <c r="I235" s="9"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 x14ac:dyDescent="0.35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 x14ac:dyDescent="0.35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 x14ac:dyDescent="0.35">
      <c r="B238" s="9">
        <v>713</v>
      </c>
      <c r="C238" s="9">
        <v>937</v>
      </c>
      <c r="D238" s="9">
        <v>1238</v>
      </c>
      <c r="E238" s="9">
        <v>1450</v>
      </c>
      <c r="F238" s="9">
        <v>1673</v>
      </c>
      <c r="G238" s="9">
        <v>1916</v>
      </c>
      <c r="H238" s="9">
        <v>1870</v>
      </c>
      <c r="I238" s="9"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 x14ac:dyDescent="0.35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 x14ac:dyDescent="0.35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67" activePane="bottomLeft" state="frozen"/>
      <selection pane="bottomLeft" activeCell="I78" sqref="I78"/>
    </sheetView>
  </sheetViews>
  <sheetFormatPr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1">
        <v>4466</v>
      </c>
      <c r="G25" s="62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3">
        <v>197</v>
      </c>
      <c r="G26" s="64">
        <v>439</v>
      </c>
      <c r="H26" s="3">
        <v>3587</v>
      </c>
      <c r="I26" s="3">
        <v>4423</v>
      </c>
    </row>
    <row r="27" spans="1:9" x14ac:dyDescent="0.3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5">
        <v>4272</v>
      </c>
      <c r="G27" s="66">
        <v>2749</v>
      </c>
      <c r="H27" s="3">
        <v>4463</v>
      </c>
      <c r="I27" s="3">
        <v>4667</v>
      </c>
    </row>
    <row r="28" spans="1:9" x14ac:dyDescent="0.3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5">
        <v>5622</v>
      </c>
      <c r="G28" s="66">
        <v>7367</v>
      </c>
      <c r="H28" s="3">
        <v>6854</v>
      </c>
      <c r="I28" s="3">
        <v>8420</v>
      </c>
    </row>
    <row r="29" spans="1:9" x14ac:dyDescent="0.3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7">
        <v>1968</v>
      </c>
      <c r="G29" s="68">
        <v>1653</v>
      </c>
      <c r="H29" s="3">
        <v>1498</v>
      </c>
      <c r="I29" s="3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5">
        <v>4744</v>
      </c>
      <c r="G31" s="66">
        <v>4866</v>
      </c>
      <c r="H31" s="3">
        <v>4904</v>
      </c>
      <c r="I31" s="3">
        <v>4791</v>
      </c>
    </row>
    <row r="32" spans="1:9" x14ac:dyDescent="0.3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6">
        <v>3097</v>
      </c>
      <c r="H32" s="3">
        <v>3113</v>
      </c>
      <c r="I32" s="3">
        <v>2926</v>
      </c>
    </row>
    <row r="33" spans="1:9" x14ac:dyDescent="0.3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3">
        <v>283</v>
      </c>
      <c r="G33" s="64">
        <v>274</v>
      </c>
      <c r="H33" s="3">
        <v>269</v>
      </c>
      <c r="I33" s="3">
        <v>286</v>
      </c>
    </row>
    <row r="34" spans="1:9" x14ac:dyDescent="0.3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3">
        <v>154</v>
      </c>
      <c r="G34" s="64">
        <v>223</v>
      </c>
      <c r="H34" s="3">
        <v>242</v>
      </c>
      <c r="I34" s="3">
        <v>284</v>
      </c>
    </row>
    <row r="35" spans="1:9" x14ac:dyDescent="0.3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7">
        <v>2011</v>
      </c>
      <c r="G35" s="68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9">
        <v>6</v>
      </c>
      <c r="G39" s="70">
        <v>3</v>
      </c>
      <c r="H39" s="3">
        <v>0</v>
      </c>
      <c r="I39" s="3">
        <v>500</v>
      </c>
    </row>
    <row r="40" spans="1:9" x14ac:dyDescent="0.3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3">
        <v>9</v>
      </c>
      <c r="G40" s="64">
        <v>248</v>
      </c>
      <c r="H40" s="3">
        <v>2</v>
      </c>
      <c r="I40" s="3">
        <v>10</v>
      </c>
    </row>
    <row r="41" spans="1:9" x14ac:dyDescent="0.3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5">
        <v>2612</v>
      </c>
      <c r="G41" s="66">
        <v>2248</v>
      </c>
      <c r="H41" s="3">
        <v>2836</v>
      </c>
      <c r="I41" s="3">
        <v>3358</v>
      </c>
    </row>
    <row r="42" spans="1:9" x14ac:dyDescent="0.35">
      <c r="A42" s="11" t="s">
        <v>47</v>
      </c>
      <c r="B42" s="3"/>
      <c r="C42" s="3"/>
      <c r="D42" s="3"/>
      <c r="E42" s="3"/>
      <c r="F42" s="71">
        <v>0</v>
      </c>
      <c r="G42" s="64">
        <v>445</v>
      </c>
      <c r="H42" s="3">
        <v>467</v>
      </c>
      <c r="I42" s="3">
        <v>420</v>
      </c>
    </row>
    <row r="43" spans="1:9" x14ac:dyDescent="0.3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5">
        <v>5010</v>
      </c>
      <c r="G43" s="66">
        <v>5184</v>
      </c>
      <c r="H43" s="3">
        <v>6063</v>
      </c>
      <c r="I43" s="3">
        <v>6220</v>
      </c>
    </row>
    <row r="44" spans="1:9" x14ac:dyDescent="0.3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2">
        <v>229</v>
      </c>
      <c r="G44" s="73">
        <v>156</v>
      </c>
      <c r="H44" s="3">
        <v>306</v>
      </c>
      <c r="I44" s="3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5">
        <v>3464</v>
      </c>
      <c r="G46" s="66">
        <v>9406</v>
      </c>
      <c r="H46" s="3">
        <v>9413</v>
      </c>
      <c r="I46" s="3">
        <v>8920</v>
      </c>
    </row>
    <row r="47" spans="1:9" x14ac:dyDescent="0.35">
      <c r="A47" s="2" t="s">
        <v>50</v>
      </c>
      <c r="B47" s="3"/>
      <c r="C47" s="3"/>
      <c r="D47" s="3"/>
      <c r="E47" s="3">
        <v>0</v>
      </c>
      <c r="F47" s="71">
        <v>0</v>
      </c>
      <c r="G47" s="66">
        <v>2913</v>
      </c>
      <c r="H47" s="3">
        <v>2931</v>
      </c>
      <c r="I47" s="3">
        <v>2777</v>
      </c>
    </row>
    <row r="48" spans="1:9" x14ac:dyDescent="0.3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5">
        <v>3347</v>
      </c>
      <c r="G48" s="66">
        <v>2684</v>
      </c>
      <c r="H48" s="3">
        <v>2955</v>
      </c>
      <c r="I48" s="3">
        <v>2613</v>
      </c>
    </row>
    <row r="49" spans="1:9" x14ac:dyDescent="0.35">
      <c r="A49" s="2" t="s">
        <v>52</v>
      </c>
      <c r="B49" s="3"/>
      <c r="C49" s="3"/>
      <c r="D49" s="3"/>
      <c r="E49" s="3"/>
      <c r="F49" s="74"/>
      <c r="G49" s="74"/>
      <c r="H49" s="3"/>
      <c r="I49" s="3"/>
    </row>
    <row r="50" spans="1:9" x14ac:dyDescent="0.35">
      <c r="A50" s="11" t="s">
        <v>53</v>
      </c>
      <c r="B50" s="3"/>
      <c r="C50" s="3"/>
      <c r="D50" s="3"/>
      <c r="E50" s="3"/>
      <c r="F50" s="71">
        <v>0</v>
      </c>
      <c r="G50" s="75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74"/>
      <c r="G51" s="74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74"/>
      <c r="G52" s="74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71">
        <v>0</v>
      </c>
      <c r="G53" s="75">
        <v>0</v>
      </c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3">
        <v>3</v>
      </c>
      <c r="G54" s="64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5">
        <v>7163</v>
      </c>
      <c r="G55" s="66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3">
        <v>231</v>
      </c>
      <c r="G56" s="76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7">
        <v>1643</v>
      </c>
      <c r="G57" s="77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4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6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4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4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4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3"/>
      <c r="C71" s="3"/>
      <c r="D71" s="3"/>
      <c r="E71" s="3"/>
      <c r="F71" s="3"/>
      <c r="G71" s="74"/>
      <c r="H71" s="3"/>
      <c r="I71" s="3"/>
    </row>
    <row r="72" spans="1:9" x14ac:dyDescent="0.3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6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8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9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0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8">
        <v>-2426</v>
      </c>
      <c r="H78" s="3">
        <v>-9961</v>
      </c>
      <c r="I78" s="3">
        <v>-12913</v>
      </c>
    </row>
    <row r="79" spans="1:9" x14ac:dyDescent="0.3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4">
        <v>74</v>
      </c>
      <c r="H79" s="3">
        <v>4236</v>
      </c>
      <c r="I79" s="3">
        <v>8199</v>
      </c>
    </row>
    <row r="80" spans="1:9" x14ac:dyDescent="0.35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6">
        <v>2379</v>
      </c>
      <c r="H80" s="3">
        <v>2449</v>
      </c>
      <c r="I80" s="3">
        <v>3967</v>
      </c>
    </row>
    <row r="81" spans="1:9" x14ac:dyDescent="0.35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8">
        <v>-1086</v>
      </c>
      <c r="H81" s="3">
        <v>-695</v>
      </c>
      <c r="I81" s="3">
        <v>-758</v>
      </c>
    </row>
    <row r="82" spans="1:9" x14ac:dyDescent="0.35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3">
        <v>31</v>
      </c>
      <c r="H82" s="3">
        <v>171</v>
      </c>
      <c r="I82" s="3">
        <v>-19</v>
      </c>
    </row>
    <row r="83" spans="1:9" x14ac:dyDescent="0.35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1">
        <v>6134</v>
      </c>
      <c r="H85" s="3">
        <v>0</v>
      </c>
      <c r="I85" s="3">
        <v>0</v>
      </c>
    </row>
    <row r="86" spans="1:9" x14ac:dyDescent="0.3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1">
        <v>49</v>
      </c>
      <c r="H86" s="3">
        <v>-52</v>
      </c>
      <c r="I86" s="3">
        <v>15</v>
      </c>
    </row>
    <row r="87" spans="1:9" x14ac:dyDescent="0.35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1">
        <v>0</v>
      </c>
      <c r="H87" s="3">
        <v>-197</v>
      </c>
      <c r="I87" s="3">
        <v>0</v>
      </c>
    </row>
    <row r="88" spans="1:9" x14ac:dyDescent="0.35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1">
        <v>885</v>
      </c>
      <c r="H88" s="3">
        <v>1172</v>
      </c>
      <c r="I88" s="3">
        <v>1151</v>
      </c>
    </row>
    <row r="89" spans="1:9" x14ac:dyDescent="0.3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1">
        <v>-3067</v>
      </c>
      <c r="H89" s="3">
        <v>-608</v>
      </c>
      <c r="I89" s="3">
        <v>-4014</v>
      </c>
    </row>
    <row r="90" spans="1:9" x14ac:dyDescent="0.3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1">
        <v>-1452</v>
      </c>
      <c r="H90" s="3">
        <v>-1638</v>
      </c>
      <c r="I90" s="3">
        <v>-1837</v>
      </c>
    </row>
    <row r="91" spans="1:9" x14ac:dyDescent="0.35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1">
        <v>-58</v>
      </c>
      <c r="H91" s="3">
        <v>-136</v>
      </c>
      <c r="I91" s="3">
        <v>-151</v>
      </c>
    </row>
    <row r="92" spans="1:9" x14ac:dyDescent="0.35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1">
        <v>-66</v>
      </c>
      <c r="H93" s="3">
        <v>143</v>
      </c>
      <c r="I93" s="3">
        <v>-143</v>
      </c>
    </row>
    <row r="94" spans="1:9" x14ac:dyDescent="0.35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1">
        <v>4466</v>
      </c>
      <c r="H95" s="3">
        <v>8348</v>
      </c>
      <c r="I95" s="3">
        <f>+H96</f>
        <v>9889</v>
      </c>
    </row>
    <row r="96" spans="1:9" ht="15" thickBot="1" x14ac:dyDescent="0.4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5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0">
        <v>140</v>
      </c>
      <c r="H100" s="3">
        <v>293</v>
      </c>
      <c r="I100" s="3">
        <v>290</v>
      </c>
    </row>
    <row r="101" spans="1:9" x14ac:dyDescent="0.3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6">
        <v>1028</v>
      </c>
      <c r="H101" s="3">
        <v>1177</v>
      </c>
      <c r="I101" s="3">
        <v>1231</v>
      </c>
    </row>
    <row r="102" spans="1:9" x14ac:dyDescent="0.35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4">
        <v>121</v>
      </c>
      <c r="H102" s="3">
        <v>179</v>
      </c>
      <c r="I102" s="3">
        <v>160</v>
      </c>
    </row>
    <row r="103" spans="1:9" x14ac:dyDescent="0.35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3">
        <v>385</v>
      </c>
      <c r="H103" s="3">
        <v>438</v>
      </c>
      <c r="I103" s="3">
        <v>480</v>
      </c>
    </row>
    <row r="105" spans="1:9" x14ac:dyDescent="0.3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1">
        <v>9329</v>
      </c>
      <c r="H108" s="8">
        <v>11644</v>
      </c>
      <c r="I108" s="8">
        <v>12228</v>
      </c>
    </row>
    <row r="109" spans="1:9" x14ac:dyDescent="0.3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1">
        <v>4639</v>
      </c>
      <c r="H109" s="8">
        <v>5028</v>
      </c>
      <c r="I109" s="8">
        <v>5492</v>
      </c>
    </row>
    <row r="110" spans="1:9" x14ac:dyDescent="0.3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5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1">
        <v>5892</v>
      </c>
      <c r="H112" s="8">
        <v>6970</v>
      </c>
      <c r="I112" s="8">
        <v>7388</v>
      </c>
    </row>
    <row r="113" spans="1:9" x14ac:dyDescent="0.3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1">
        <v>3053</v>
      </c>
      <c r="H113" s="8">
        <v>3996</v>
      </c>
      <c r="I113" s="8">
        <v>4527</v>
      </c>
    </row>
    <row r="114" spans="1:9" x14ac:dyDescent="0.35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1">
        <v>402</v>
      </c>
      <c r="H114">
        <v>490</v>
      </c>
      <c r="I114">
        <v>564</v>
      </c>
    </row>
    <row r="115" spans="1:9" x14ac:dyDescent="0.35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1">
        <v>4635</v>
      </c>
      <c r="H116" s="8">
        <v>5748</v>
      </c>
      <c r="I116" s="8">
        <v>5416</v>
      </c>
    </row>
    <row r="117" spans="1:9" x14ac:dyDescent="0.3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1">
        <v>1896</v>
      </c>
      <c r="H117" s="8">
        <v>2347</v>
      </c>
      <c r="I117" s="8">
        <v>1938</v>
      </c>
    </row>
    <row r="118" spans="1:9" x14ac:dyDescent="0.3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1">
        <v>148</v>
      </c>
      <c r="H118">
        <v>195</v>
      </c>
      <c r="I118">
        <v>193</v>
      </c>
    </row>
    <row r="119" spans="1:9" x14ac:dyDescent="0.35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1">
        <v>3449</v>
      </c>
      <c r="H120" s="8">
        <v>3659</v>
      </c>
      <c r="I120" s="8">
        <v>4111</v>
      </c>
    </row>
    <row r="121" spans="1:9" x14ac:dyDescent="0.3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1">
        <v>1365</v>
      </c>
      <c r="H121" s="8">
        <v>1494</v>
      </c>
      <c r="I121" s="8">
        <v>1610</v>
      </c>
    </row>
    <row r="122" spans="1:9" x14ac:dyDescent="0.35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1">
        <v>214</v>
      </c>
      <c r="H122">
        <v>190</v>
      </c>
      <c r="I122">
        <v>234</v>
      </c>
    </row>
    <row r="123" spans="1:9" x14ac:dyDescent="0.35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1">
        <v>30</v>
      </c>
      <c r="H123" s="3">
        <v>25</v>
      </c>
      <c r="I123" s="3">
        <v>102</v>
      </c>
    </row>
    <row r="124" spans="1:9" x14ac:dyDescent="0.35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5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5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5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1">
        <v>-11</v>
      </c>
      <c r="H130" s="3">
        <v>40</v>
      </c>
      <c r="I130" s="3">
        <v>-72</v>
      </c>
    </row>
    <row r="131" spans="1:9" ht="15" thickBot="1" x14ac:dyDescent="0.4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5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5">
      <c r="A133" s="1" t="s">
        <v>110</v>
      </c>
    </row>
    <row r="134" spans="1:9" x14ac:dyDescent="0.3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5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4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5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5">
      <c r="A144" s="1" t="s">
        <v>117</v>
      </c>
    </row>
    <row r="145" spans="1:9" x14ac:dyDescent="0.3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5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4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5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5">
      <c r="A155" s="1" t="s">
        <v>122</v>
      </c>
    </row>
    <row r="156" spans="1:9" x14ac:dyDescent="0.3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5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5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5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5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4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5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5">
      <c r="A166" s="1" t="s">
        <v>124</v>
      </c>
    </row>
    <row r="167" spans="1:9" x14ac:dyDescent="0.3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5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5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5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4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5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5">
      <c r="A178" s="28" t="s">
        <v>127</v>
      </c>
    </row>
    <row r="179" spans="1:9" x14ac:dyDescent="0.35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5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5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5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5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5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5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5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5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5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5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5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5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5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5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5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5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5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5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5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5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5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5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5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4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C49" workbookViewId="0">
      <selection activeCell="B53" sqref="B53:I53"/>
    </sheetView>
  </sheetViews>
  <sheetFormatPr defaultRowHeight="14.5" x14ac:dyDescent="0.35"/>
  <cols>
    <col min="1" max="1" width="48.6328125" customWidth="1"/>
    <col min="2" max="9" width="11.6328125" customWidth="1"/>
    <col min="10" max="14" width="11.6328125" hidden="1" customWidth="1"/>
    <col min="15" max="15" width="22.90625" customWidth="1"/>
    <col min="16" max="18" width="39.90625" customWidth="1"/>
  </cols>
  <sheetData>
    <row r="1" spans="1:1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</row>
    <row r="2" spans="1:19" x14ac:dyDescent="0.3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9" x14ac:dyDescent="0.3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9"/>
      <c r="S3" t="s">
        <v>196</v>
      </c>
    </row>
    <row r="4" spans="1:19" x14ac:dyDescent="0.35">
      <c r="A4" s="42" t="s">
        <v>129</v>
      </c>
      <c r="B4" s="54" t="s">
        <v>209</v>
      </c>
      <c r="C4" s="54">
        <v>5.8004640371229765E-2</v>
      </c>
      <c r="D4" s="54">
        <v>6.0971089696071123E-2</v>
      </c>
      <c r="E4" s="54">
        <v>5.95924308588065E-2</v>
      </c>
      <c r="F4" s="54">
        <v>7.4731433909388079E-2</v>
      </c>
      <c r="G4" s="54">
        <v>-4.3817266150267153E-2</v>
      </c>
      <c r="H4" s="54">
        <v>0.19076009945726269</v>
      </c>
      <c r="I4" s="54">
        <v>4.8767344739323759E-2</v>
      </c>
      <c r="J4" s="54"/>
      <c r="K4" s="54"/>
      <c r="L4" s="54"/>
      <c r="M4" s="54"/>
      <c r="N4" s="54"/>
      <c r="O4" s="54"/>
    </row>
    <row r="5" spans="1:19" x14ac:dyDescent="0.35">
      <c r="A5" s="1" t="s">
        <v>149</v>
      </c>
      <c r="B5" s="9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/>
      <c r="K5" s="9"/>
      <c r="L5" s="9"/>
      <c r="M5" s="9"/>
      <c r="N5" s="9"/>
      <c r="O5" s="9"/>
    </row>
    <row r="6" spans="1:19" x14ac:dyDescent="0.35">
      <c r="A6" s="50" t="s">
        <v>132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/>
      <c r="K6" s="55"/>
      <c r="L6" s="55"/>
      <c r="M6" s="55"/>
      <c r="N6" s="55"/>
      <c r="O6" s="55"/>
    </row>
    <row r="7" spans="1:19" x14ac:dyDescent="0.35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  <c r="O7" s="41"/>
    </row>
    <row r="8" spans="1:19" x14ac:dyDescent="0.35">
      <c r="A8" s="42" t="s">
        <v>129</v>
      </c>
      <c r="B8" s="54" t="s">
        <v>209</v>
      </c>
      <c r="C8" s="54">
        <v>9.6621781242617555E-2</v>
      </c>
      <c r="D8" s="54">
        <v>6.5273588970271357E-2</v>
      </c>
      <c r="E8" s="54">
        <v>-0.11445904954499497</v>
      </c>
      <c r="F8" s="54">
        <v>0.10755880337976698</v>
      </c>
      <c r="G8" s="54">
        <v>-0.38639175257731961</v>
      </c>
      <c r="H8" s="54">
        <v>1.32627688172043</v>
      </c>
      <c r="I8" s="54">
        <v>-9.67788530983682E-3</v>
      </c>
      <c r="J8" s="54"/>
      <c r="K8" s="54"/>
      <c r="L8" s="54"/>
      <c r="M8" s="54"/>
      <c r="N8" s="54"/>
      <c r="O8" s="54"/>
    </row>
    <row r="9" spans="1:19" x14ac:dyDescent="0.35">
      <c r="A9" s="42" t="s">
        <v>131</v>
      </c>
      <c r="B9" s="54">
        <v>0.13832881278389594</v>
      </c>
      <c r="C9" s="54">
        <v>0.14337781072399308</v>
      </c>
      <c r="D9" s="54">
        <v>0.14395924308588065</v>
      </c>
      <c r="E9" s="54">
        <v>0.12031211363573921</v>
      </c>
      <c r="F9" s="54">
        <v>0.12398701331901731</v>
      </c>
      <c r="G9" s="54">
        <v>7.9565810229126011E-2</v>
      </c>
      <c r="H9" s="54">
        <v>0.1554402981723472</v>
      </c>
      <c r="I9" s="54">
        <v>0.14677799186469706</v>
      </c>
      <c r="J9" s="54"/>
      <c r="K9" s="54"/>
      <c r="L9" s="54"/>
      <c r="M9" s="54"/>
      <c r="N9" s="54"/>
      <c r="O9" s="54"/>
    </row>
    <row r="10" spans="1:19" x14ac:dyDescent="0.35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/>
      <c r="M10" s="3"/>
      <c r="N10" s="3"/>
      <c r="O10" s="3"/>
    </row>
    <row r="11" spans="1:19" x14ac:dyDescent="0.35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  <c r="O11" s="41"/>
    </row>
    <row r="12" spans="1:19" x14ac:dyDescent="0.35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/>
      <c r="M12" s="3"/>
      <c r="N12" s="3"/>
      <c r="O12" s="3"/>
    </row>
    <row r="13" spans="1:19" x14ac:dyDescent="0.35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  <c r="O13" s="57"/>
    </row>
    <row r="14" spans="1:19" ht="15" thickBot="1" x14ac:dyDescent="0.4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  <c r="O14" s="41"/>
    </row>
    <row r="15" spans="1:19" ht="15" thickTop="1" x14ac:dyDescent="0.35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S15" t="s">
        <v>197</v>
      </c>
    </row>
    <row r="16" spans="1:19" x14ac:dyDescent="0.35">
      <c r="A16" t="s">
        <v>154</v>
      </c>
      <c r="B16" s="58">
        <v>1.85</v>
      </c>
      <c r="C16" s="58">
        <v>2.16</v>
      </c>
      <c r="D16" s="58">
        <v>2.5099999999999998</v>
      </c>
      <c r="E16" s="58">
        <v>1.17</v>
      </c>
      <c r="F16" s="58">
        <v>2.4900000000000002</v>
      </c>
      <c r="G16" s="58">
        <v>1.6</v>
      </c>
      <c r="H16" s="58">
        <v>3.56</v>
      </c>
      <c r="I16" s="58">
        <v>3.75</v>
      </c>
      <c r="J16" s="58"/>
      <c r="K16" s="58"/>
      <c r="L16" s="58"/>
      <c r="M16" s="58"/>
      <c r="N16" s="58"/>
      <c r="O16" s="58"/>
    </row>
    <row r="17" spans="1:19" x14ac:dyDescent="0.35">
      <c r="A17" t="s">
        <v>155</v>
      </c>
      <c r="B17" s="58">
        <v>0.29059249208502941</v>
      </c>
      <c r="C17" s="58">
        <v>0.290961262553802</v>
      </c>
      <c r="D17" s="58">
        <v>0.28900709219858156</v>
      </c>
      <c r="E17" s="58">
        <v>0.44180579832439276</v>
      </c>
      <c r="F17" s="58">
        <v>0.43252595155709339</v>
      </c>
      <c r="G17" s="58">
        <v>0.55604423221915056</v>
      </c>
      <c r="H17" s="58">
        <v>0.7282216975270287</v>
      </c>
      <c r="I17" s="58">
        <v>0.71455177551527194</v>
      </c>
      <c r="J17" s="58"/>
      <c r="K17" s="58"/>
      <c r="L17" s="58"/>
      <c r="M17" s="58"/>
      <c r="N17" s="58"/>
      <c r="O17" s="58"/>
    </row>
    <row r="18" spans="1:19" x14ac:dyDescent="0.35">
      <c r="A18" s="51" t="s">
        <v>129</v>
      </c>
      <c r="B18" s="56" t="str">
        <f>IFERROR(B17/A17-1,"nm")</f>
        <v>nm</v>
      </c>
      <c r="C18" s="56">
        <f t="shared" ref="C18:I18" si="5">IFERROR(C17/B17-1,"nm")</f>
        <v>1.26902958203301E-3</v>
      </c>
      <c r="D18" s="56">
        <f t="shared" si="5"/>
        <v>-6.7162561025081446E-3</v>
      </c>
      <c r="E18" s="56">
        <f t="shared" si="5"/>
        <v>0.52870227150280691</v>
      </c>
      <c r="F18" s="56">
        <f t="shared" si="5"/>
        <v>-2.1004357123637685E-2</v>
      </c>
      <c r="G18" s="56">
        <f t="shared" si="5"/>
        <v>0.28557426489067628</v>
      </c>
      <c r="H18" s="56">
        <f t="shared" si="5"/>
        <v>0.30964706642262008</v>
      </c>
      <c r="I18" s="56">
        <f t="shared" si="5"/>
        <v>-1.8771648878601832E-2</v>
      </c>
      <c r="J18" s="57"/>
      <c r="K18" s="57"/>
      <c r="L18" s="57"/>
      <c r="M18" s="57"/>
      <c r="N18" s="57"/>
      <c r="O18" s="57"/>
      <c r="S18" t="s">
        <v>198</v>
      </c>
    </row>
    <row r="19" spans="1:19" x14ac:dyDescent="0.35">
      <c r="A19" s="51" t="s">
        <v>156</v>
      </c>
      <c r="B19" s="56">
        <f>B17/B16</f>
        <v>0.15707702274866453</v>
      </c>
      <c r="C19" s="56">
        <f t="shared" ref="C19:I19" si="6">C17/C16</f>
        <v>0.13470428821935276</v>
      </c>
      <c r="D19" s="56">
        <f t="shared" si="6"/>
        <v>0.11514226780819983</v>
      </c>
      <c r="E19" s="56">
        <f t="shared" si="6"/>
        <v>0.37761179343965195</v>
      </c>
      <c r="F19" s="56">
        <f t="shared" si="6"/>
        <v>0.17370520142855156</v>
      </c>
      <c r="G19" s="56">
        <f t="shared" si="6"/>
        <v>0.3475276451369691</v>
      </c>
      <c r="H19" s="56">
        <f t="shared" si="6"/>
        <v>0.20455665660871591</v>
      </c>
      <c r="I19" s="56">
        <f t="shared" si="6"/>
        <v>0.19054714013740584</v>
      </c>
      <c r="J19" s="56"/>
      <c r="K19" s="56"/>
      <c r="L19" s="56"/>
      <c r="M19" s="56"/>
      <c r="N19" s="56"/>
      <c r="O19" s="56"/>
      <c r="S19" t="s">
        <v>198</v>
      </c>
    </row>
    <row r="20" spans="1:19" x14ac:dyDescent="0.3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9" x14ac:dyDescent="0.35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/>
      <c r="M21" s="3"/>
      <c r="N21" s="3"/>
      <c r="O21" s="3"/>
    </row>
    <row r="22" spans="1:19" x14ac:dyDescent="0.35">
      <c r="A22" t="s">
        <v>159</v>
      </c>
      <c r="B22" s="3">
        <v>2072</v>
      </c>
      <c r="C22" s="3">
        <v>2319</v>
      </c>
      <c r="D22" s="3">
        <v>2371</v>
      </c>
      <c r="E22" s="3">
        <v>996</v>
      </c>
      <c r="F22" s="3">
        <v>197</v>
      </c>
      <c r="G22" s="3">
        <v>439</v>
      </c>
      <c r="H22" s="3">
        <v>3587</v>
      </c>
      <c r="I22" s="3">
        <v>4423</v>
      </c>
      <c r="J22" s="3"/>
      <c r="K22" s="3"/>
      <c r="L22" s="3"/>
      <c r="M22" s="3"/>
      <c r="N22" s="3"/>
      <c r="O22" s="3"/>
    </row>
    <row r="23" spans="1:19" x14ac:dyDescent="0.35">
      <c r="A23" t="s">
        <v>160</v>
      </c>
      <c r="B23" s="3">
        <f>+(Historicals!B27+Historicals!B28-Historicals!B41)</f>
        <v>5564</v>
      </c>
      <c r="C23" s="3">
        <f>+(Historicals!C27+Historicals!C28-Historicals!C41)</f>
        <v>5888</v>
      </c>
      <c r="D23" s="3">
        <f>+(Historicals!D27+Historicals!D28-Historicals!D41)</f>
        <v>6684</v>
      </c>
      <c r="E23" s="3">
        <f>+(Historicals!E27+Historicals!E28-Historicals!E41)</f>
        <v>6480</v>
      </c>
      <c r="F23" s="3">
        <f>+(Historicals!F27+Historicals!F28-Historicals!F41)</f>
        <v>7282</v>
      </c>
      <c r="G23" s="3">
        <f>+(Historicals!G27+Historicals!G28-Historicals!G41)</f>
        <v>7868</v>
      </c>
      <c r="H23" s="3">
        <f>+(Historicals!H27+Historicals!H28-Historicals!H41)</f>
        <v>8481</v>
      </c>
      <c r="I23" s="3">
        <f>+(Historicals!I27+Historicals!I28-Historicals!I41)</f>
        <v>9729</v>
      </c>
      <c r="J23" s="3"/>
      <c r="K23" s="3"/>
      <c r="L23" s="3"/>
      <c r="M23" s="3"/>
      <c r="N23" s="3"/>
      <c r="O23" s="3"/>
      <c r="S23" t="s">
        <v>203</v>
      </c>
    </row>
    <row r="24" spans="1:19" x14ac:dyDescent="0.35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  <c r="O24" s="57"/>
    </row>
    <row r="25" spans="1:19" x14ac:dyDescent="0.35">
      <c r="A25" t="s">
        <v>162</v>
      </c>
      <c r="B25" s="3">
        <v>1968</v>
      </c>
      <c r="C25" s="3">
        <v>1489</v>
      </c>
      <c r="D25" s="3">
        <v>1150</v>
      </c>
      <c r="E25" s="3">
        <v>1130</v>
      </c>
      <c r="F25" s="3">
        <v>1968</v>
      </c>
      <c r="G25" s="3">
        <v>1653</v>
      </c>
      <c r="H25" s="3">
        <v>1498</v>
      </c>
      <c r="I25" s="3">
        <v>2129</v>
      </c>
      <c r="J25" s="3"/>
      <c r="K25" s="3"/>
      <c r="L25" s="3"/>
      <c r="M25" s="3"/>
      <c r="N25" s="3"/>
      <c r="O25" s="3"/>
    </row>
    <row r="26" spans="1:19" x14ac:dyDescent="0.35">
      <c r="A26" t="s">
        <v>163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/>
      <c r="K26" s="3"/>
      <c r="L26" s="3"/>
      <c r="M26" s="3"/>
      <c r="N26" s="3"/>
      <c r="O26" s="3"/>
    </row>
    <row r="27" spans="1:19" x14ac:dyDescent="0.35">
      <c r="A27" t="s">
        <v>164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/>
      <c r="K27" s="3"/>
      <c r="L27" s="3"/>
      <c r="M27" s="3"/>
      <c r="N27" s="3"/>
      <c r="O27" s="3"/>
    </row>
    <row r="28" spans="1:19" x14ac:dyDescent="0.35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/>
      <c r="K28" s="3"/>
      <c r="L28" s="3"/>
      <c r="M28" s="3"/>
      <c r="N28" s="3"/>
      <c r="O28" s="3"/>
    </row>
    <row r="29" spans="1:19" x14ac:dyDescent="0.35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9" x14ac:dyDescent="0.35">
      <c r="A30" t="s">
        <v>165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/>
      <c r="K30" s="3"/>
      <c r="L30" s="3"/>
      <c r="M30" s="3"/>
      <c r="N30" s="3"/>
      <c r="O30" s="3"/>
    </row>
    <row r="31" spans="1:19" ht="15" thickBot="1" x14ac:dyDescent="0.4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  <c r="O31" s="41"/>
    </row>
    <row r="32" spans="1:19" ht="15" thickTop="1" x14ac:dyDescent="0.3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9" x14ac:dyDescent="0.35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/>
      <c r="K33" s="3"/>
      <c r="L33" s="3"/>
      <c r="M33" s="3"/>
      <c r="N33" s="3"/>
      <c r="O33" s="3"/>
    </row>
    <row r="34" spans="1:19" x14ac:dyDescent="0.35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/>
      <c r="K34" s="3"/>
      <c r="L34" s="3"/>
      <c r="M34" s="3"/>
      <c r="N34" s="3"/>
      <c r="O34" s="3"/>
    </row>
    <row r="35" spans="1:19" x14ac:dyDescent="0.35">
      <c r="A35" t="s">
        <v>168</v>
      </c>
      <c r="B35" s="3">
        <v>4020</v>
      </c>
      <c r="C35" s="3">
        <v>3122</v>
      </c>
      <c r="D35" s="3">
        <v>3095</v>
      </c>
      <c r="E35" s="3">
        <v>3419</v>
      </c>
      <c r="F35" s="3">
        <v>5239</v>
      </c>
      <c r="G35" s="3">
        <v>5785</v>
      </c>
      <c r="H35" s="3">
        <v>6836</v>
      </c>
      <c r="I35" s="3">
        <v>6862</v>
      </c>
      <c r="J35" s="3"/>
      <c r="K35" s="3"/>
      <c r="L35" s="3"/>
      <c r="M35" s="3"/>
      <c r="N35" s="3"/>
      <c r="O35" s="3"/>
    </row>
    <row r="36" spans="1:19" x14ac:dyDescent="0.35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/>
      <c r="K36" s="3"/>
      <c r="L36" s="3"/>
      <c r="M36" s="3"/>
      <c r="N36" s="3"/>
      <c r="O36" s="3"/>
    </row>
    <row r="37" spans="1:19" x14ac:dyDescent="0.35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/>
      <c r="K37" s="3"/>
      <c r="L37" s="3"/>
      <c r="M37" s="3"/>
      <c r="N37" s="3"/>
      <c r="O37" s="3"/>
    </row>
    <row r="38" spans="1:19" x14ac:dyDescent="0.35">
      <c r="A38" t="s">
        <v>169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/>
      <c r="K38" s="3"/>
      <c r="L38" s="3"/>
      <c r="M38" s="3"/>
      <c r="N38" s="3"/>
      <c r="O38" s="3"/>
    </row>
    <row r="39" spans="1:19" x14ac:dyDescent="0.3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9" x14ac:dyDescent="0.35">
      <c r="A40" s="2" t="s">
        <v>171</v>
      </c>
      <c r="B40" s="3">
        <v>6776</v>
      </c>
      <c r="C40" s="3">
        <v>7789</v>
      </c>
      <c r="D40" s="3">
        <v>5713</v>
      </c>
      <c r="E40" s="3">
        <v>6387</v>
      </c>
      <c r="F40" s="3">
        <v>7166</v>
      </c>
      <c r="G40" s="3">
        <v>8302</v>
      </c>
      <c r="H40" s="3">
        <v>9968</v>
      </c>
      <c r="I40" s="3">
        <v>11487</v>
      </c>
      <c r="J40" s="3"/>
      <c r="K40" s="3"/>
      <c r="L40" s="3"/>
      <c r="M40" s="3"/>
      <c r="N40" s="3"/>
      <c r="O40" s="3"/>
    </row>
    <row r="41" spans="1:19" x14ac:dyDescent="0.35">
      <c r="A41" s="2" t="s">
        <v>172</v>
      </c>
      <c r="B41" s="3">
        <v>4685</v>
      </c>
      <c r="C41" s="3">
        <v>4151</v>
      </c>
      <c r="D41" s="3">
        <v>6907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/>
      <c r="K41" s="3"/>
      <c r="L41" s="3"/>
      <c r="M41" s="3"/>
      <c r="N41" s="3"/>
      <c r="O41" s="3"/>
    </row>
    <row r="42" spans="1:19" x14ac:dyDescent="0.35">
      <c r="A42" s="2" t="s">
        <v>173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/>
      <c r="K42" s="3"/>
      <c r="L42" s="3"/>
      <c r="M42" s="3"/>
      <c r="N42" s="3"/>
      <c r="O42" s="3"/>
    </row>
    <row r="43" spans="1:19" ht="15" thickBot="1" x14ac:dyDescent="0.4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O43" s="41"/>
    </row>
    <row r="44" spans="1:19" s="1" customFormat="1" ht="15" thickTop="1" x14ac:dyDescent="0.35">
      <c r="A44" s="60" t="s">
        <v>175</v>
      </c>
      <c r="B44" s="83">
        <f>B31-B43</f>
        <v>0</v>
      </c>
      <c r="C44" s="83">
        <f t="shared" ref="C44:I44" si="10">C31-C43</f>
        <v>0</v>
      </c>
      <c r="D44" s="83">
        <f t="shared" si="10"/>
        <v>0</v>
      </c>
      <c r="E44" s="83">
        <f t="shared" si="10"/>
        <v>0</v>
      </c>
      <c r="F44" s="83">
        <f t="shared" si="10"/>
        <v>0</v>
      </c>
      <c r="G44" s="83">
        <f t="shared" si="10"/>
        <v>0</v>
      </c>
      <c r="H44" s="83">
        <f t="shared" si="10"/>
        <v>0</v>
      </c>
      <c r="I44" s="83">
        <f t="shared" si="10"/>
        <v>0</v>
      </c>
      <c r="J44" s="60"/>
      <c r="K44" s="60"/>
      <c r="L44" s="60"/>
      <c r="M44" s="60"/>
      <c r="N44" s="60"/>
      <c r="O44" s="60"/>
    </row>
    <row r="45" spans="1:19" x14ac:dyDescent="0.35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9" x14ac:dyDescent="0.35">
      <c r="A46" s="1" t="s">
        <v>134</v>
      </c>
      <c r="B46" s="85">
        <f>+'Segmental forecast'!B11</f>
        <v>4233</v>
      </c>
      <c r="C46" s="85">
        <f>+'Segmental forecast'!C11</f>
        <v>4642</v>
      </c>
      <c r="D46" s="85">
        <f>+'Segmental forecast'!D11</f>
        <v>4945</v>
      </c>
      <c r="E46" s="85">
        <f>+'Segmental forecast'!E11</f>
        <v>4379</v>
      </c>
      <c r="F46" s="85">
        <f>+'Segmental forecast'!F11</f>
        <v>4850</v>
      </c>
      <c r="G46" s="85">
        <f>+'Segmental forecast'!G11</f>
        <v>2976</v>
      </c>
      <c r="H46" s="85">
        <f>+'Segmental forecast'!H11</f>
        <v>6923</v>
      </c>
      <c r="I46" s="85">
        <f>+'Segmental forecast'!I11</f>
        <v>6856</v>
      </c>
      <c r="J46" s="9"/>
      <c r="K46" s="9"/>
      <c r="L46" s="9"/>
      <c r="M46" s="9"/>
      <c r="N46" s="9"/>
      <c r="O46" s="9"/>
      <c r="S46" t="s">
        <v>202</v>
      </c>
    </row>
    <row r="47" spans="1:19" x14ac:dyDescent="0.35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s="59"/>
      <c r="S47" t="s">
        <v>202</v>
      </c>
    </row>
    <row r="48" spans="1:19" x14ac:dyDescent="0.35">
      <c r="A48" t="s">
        <v>176</v>
      </c>
      <c r="B48" s="84">
        <f>+Historicals!B101</f>
        <v>1262</v>
      </c>
      <c r="C48" s="84">
        <f>+Historicals!C101</f>
        <v>748</v>
      </c>
      <c r="D48" s="84">
        <f>+Historicals!D101</f>
        <v>703</v>
      </c>
      <c r="E48" s="84">
        <f>+Historicals!E101</f>
        <v>529</v>
      </c>
      <c r="F48" s="84">
        <f>+Historicals!F101</f>
        <v>757</v>
      </c>
      <c r="G48" s="84">
        <f>+Historicals!G101</f>
        <v>1028</v>
      </c>
      <c r="H48" s="84">
        <f>+Historicals!H101</f>
        <v>1177</v>
      </c>
      <c r="I48" s="84">
        <f>+Historicals!I101</f>
        <v>1231</v>
      </c>
      <c r="J48" s="3"/>
      <c r="K48" s="3"/>
      <c r="L48" s="3"/>
      <c r="M48" s="3"/>
      <c r="N48" s="3"/>
      <c r="O48" s="3"/>
      <c r="S48" t="s">
        <v>206</v>
      </c>
    </row>
    <row r="49" spans="1:19" x14ac:dyDescent="0.35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  <c r="O49" s="9"/>
    </row>
    <row r="50" spans="1:19" x14ac:dyDescent="0.35">
      <c r="A50" t="s">
        <v>178</v>
      </c>
      <c r="B50" s="3">
        <f>+Historicals!B100</f>
        <v>53</v>
      </c>
      <c r="C50" s="3">
        <f>+Historicals!C100</f>
        <v>70</v>
      </c>
      <c r="D50" s="3">
        <f>+Historicals!D100</f>
        <v>98</v>
      </c>
      <c r="E50" s="3">
        <f>+Historicals!E100</f>
        <v>125</v>
      </c>
      <c r="F50" s="3">
        <f>+Historicals!F100</f>
        <v>153</v>
      </c>
      <c r="G50" s="3">
        <f>+Historicals!G100</f>
        <v>140</v>
      </c>
      <c r="H50" s="3">
        <f>+Historicals!H100</f>
        <v>293</v>
      </c>
      <c r="I50" s="3">
        <f>+Historicals!I100</f>
        <v>290</v>
      </c>
      <c r="J50" s="3"/>
      <c r="K50" s="3"/>
      <c r="L50" s="3"/>
      <c r="M50" s="3"/>
      <c r="N50" s="3"/>
      <c r="O50" s="3"/>
      <c r="S50" t="s">
        <v>206</v>
      </c>
    </row>
    <row r="51" spans="1:19" x14ac:dyDescent="0.35">
      <c r="A51" t="s">
        <v>179</v>
      </c>
      <c r="B51" s="3">
        <v>2922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s="3"/>
      <c r="R51" t="s">
        <v>210</v>
      </c>
      <c r="S51" s="86" t="s">
        <v>207</v>
      </c>
    </row>
    <row r="52" spans="1:19" x14ac:dyDescent="0.35">
      <c r="A52" t="s">
        <v>135</v>
      </c>
      <c r="B52" s="3">
        <f>-'Segmental forecast'!B14</f>
        <v>-1113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  <c r="L52" s="3"/>
      <c r="M52" s="3"/>
      <c r="N52" s="3"/>
      <c r="O52" s="3"/>
      <c r="P52" t="s">
        <v>217</v>
      </c>
      <c r="Q52" t="s">
        <v>213</v>
      </c>
      <c r="R52" t="s">
        <v>211</v>
      </c>
      <c r="S52" t="s">
        <v>208</v>
      </c>
    </row>
    <row r="53" spans="1:19" x14ac:dyDescent="0.35">
      <c r="A53" s="1" t="s">
        <v>180</v>
      </c>
      <c r="B53" s="9">
        <f>B47+B49+B51+B52-B50</f>
        <v>5333</v>
      </c>
      <c r="C53" s="9">
        <f t="shared" ref="C53:I53" si="14">C47+C49+C51+C52-C50</f>
        <v>3006</v>
      </c>
      <c r="D53" s="9">
        <f t="shared" si="14"/>
        <v>2949</v>
      </c>
      <c r="E53" s="9">
        <f t="shared" si="14"/>
        <v>3648</v>
      </c>
      <c r="F53" s="9">
        <f t="shared" si="14"/>
        <v>2724</v>
      </c>
      <c r="G53" s="9">
        <f t="shared" si="14"/>
        <v>857</v>
      </c>
      <c r="H53" s="9">
        <f t="shared" si="14"/>
        <v>4889</v>
      </c>
      <c r="I53" s="9">
        <f t="shared" si="14"/>
        <v>4046</v>
      </c>
      <c r="J53" s="9"/>
      <c r="K53" s="9"/>
      <c r="L53" s="9"/>
      <c r="M53" s="9"/>
      <c r="N53" s="9"/>
      <c r="O53" s="9" t="s">
        <v>221</v>
      </c>
    </row>
    <row r="54" spans="1:19" x14ac:dyDescent="0.35">
      <c r="A54" t="s">
        <v>181</v>
      </c>
      <c r="B54" s="3">
        <f>Historicals!B76-B49-B51-B47</f>
        <v>-1819</v>
      </c>
      <c r="C54" s="3">
        <f>Historicals!C76-C49-C51-C47</f>
        <v>-1123</v>
      </c>
      <c r="D54" s="3">
        <f>Historicals!D76-D49-D51-D47</f>
        <v>-306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>
        <f>Historicals!J68+Historicals!J69+Historicals!J70</f>
        <v>0</v>
      </c>
      <c r="K54" s="3">
        <f>Historicals!K68+Historicals!K69+Historicals!K70</f>
        <v>0</v>
      </c>
      <c r="L54" s="3">
        <f>Historicals!L68+Historicals!L69+Historicals!L70</f>
        <v>0</v>
      </c>
      <c r="M54" s="3">
        <f>Historicals!M68+Historicals!M69+Historicals!M70</f>
        <v>0</v>
      </c>
      <c r="N54" s="3">
        <f>Historicals!N68+Historicals!N69+Historicals!N70</f>
        <v>0</v>
      </c>
      <c r="O54" s="3"/>
      <c r="P54" s="3" t="s">
        <v>218</v>
      </c>
      <c r="R54" t="s">
        <v>212</v>
      </c>
    </row>
    <row r="55" spans="1:19" x14ac:dyDescent="0.35">
      <c r="A55" s="27" t="s">
        <v>182</v>
      </c>
      <c r="B55" s="26">
        <f>B49+B51+B47+B54</f>
        <v>4680</v>
      </c>
      <c r="C55" s="26">
        <f t="shared" ref="C55:N55" si="15">C49+C51+C47+C54</f>
        <v>3096</v>
      </c>
      <c r="D55" s="26">
        <f t="shared" si="15"/>
        <v>3846</v>
      </c>
      <c r="E55" s="26">
        <f t="shared" si="15"/>
        <v>4955</v>
      </c>
      <c r="F55" s="26">
        <f t="shared" si="15"/>
        <v>5903</v>
      </c>
      <c r="G55" s="26">
        <f t="shared" si="15"/>
        <v>2485</v>
      </c>
      <c r="H55" s="26">
        <f t="shared" si="15"/>
        <v>6657</v>
      </c>
      <c r="I55" s="26">
        <f t="shared" si="15"/>
        <v>5188</v>
      </c>
      <c r="J55" s="26">
        <f t="shared" si="15"/>
        <v>0</v>
      </c>
      <c r="K55" s="26">
        <f t="shared" si="15"/>
        <v>0</v>
      </c>
      <c r="L55" s="26">
        <f t="shared" si="15"/>
        <v>0</v>
      </c>
      <c r="M55" s="26">
        <f t="shared" si="15"/>
        <v>0</v>
      </c>
      <c r="N55" s="26">
        <f t="shared" si="15"/>
        <v>0</v>
      </c>
      <c r="O55" s="26"/>
      <c r="P55" s="26" t="s">
        <v>219</v>
      </c>
    </row>
    <row r="56" spans="1:19" x14ac:dyDescent="0.35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Q56" t="s">
        <v>216</v>
      </c>
      <c r="R56" t="s">
        <v>212</v>
      </c>
    </row>
    <row r="57" spans="1:19" x14ac:dyDescent="0.35">
      <c r="A57" t="s">
        <v>184</v>
      </c>
      <c r="B57" s="84">
        <f>Historicals!B79+Historicals!B80+Historicals!B82+Historicals!B78</f>
        <v>938</v>
      </c>
      <c r="C57" s="84">
        <f>Historicals!C79+Historicals!C80+Historicals!C82+Historicals!C78</f>
        <v>109</v>
      </c>
      <c r="D57" s="84">
        <f>Historicals!D79+Historicals!D80+Historicals!D82+Historicals!D78</f>
        <v>97</v>
      </c>
      <c r="E57" s="84">
        <f>Historicals!E79+Historicals!E80+Historicals!E82+Historicals!E78</f>
        <v>1304</v>
      </c>
      <c r="F57" s="84">
        <f>Historicals!F79+Historicals!F80+Historicals!F82+Historicals!F78</f>
        <v>855</v>
      </c>
      <c r="G57" s="84">
        <f>Historicals!G79+Historicals!G80+Historicals!G82+Historicals!G78</f>
        <v>58</v>
      </c>
      <c r="H57" s="84">
        <f>Historicals!H79+Historicals!H80+Historicals!H82+Historicals!H78</f>
        <v>-3105</v>
      </c>
      <c r="I57" s="84">
        <f>Historicals!I79+Historicals!I80+Historicals!I82+Historicals!I78</f>
        <v>-766</v>
      </c>
      <c r="J57" s="3"/>
      <c r="K57" s="3"/>
      <c r="L57" s="3"/>
      <c r="M57" s="3"/>
      <c r="N57" s="3"/>
      <c r="O57" t="s">
        <v>220</v>
      </c>
      <c r="R57" t="s">
        <v>212</v>
      </c>
    </row>
    <row r="58" spans="1:19" x14ac:dyDescent="0.35">
      <c r="A58" s="27" t="s">
        <v>185</v>
      </c>
      <c r="B58" s="26">
        <f>B56+B57+B52</f>
        <v>-175</v>
      </c>
      <c r="C58" s="26">
        <f t="shared" ref="C58:I58" si="16">C56+C57+C52</f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  <c r="O58" s="41"/>
      <c r="Q58" t="s">
        <v>214</v>
      </c>
    </row>
    <row r="59" spans="1:19" x14ac:dyDescent="0.35">
      <c r="A59" t="s">
        <v>186</v>
      </c>
      <c r="B59" s="3">
        <f>Historicals!B88+Historicals!B89</f>
        <v>-1802</v>
      </c>
      <c r="C59" s="3">
        <f>Historicals!C88+Historicals!C89</f>
        <v>-2450</v>
      </c>
      <c r="D59" s="3">
        <f>Historicals!D88+Historicals!D89</f>
        <v>-2734</v>
      </c>
      <c r="E59" s="3">
        <f>Historicals!E88+Historicals!E89</f>
        <v>-3521</v>
      </c>
      <c r="F59" s="3">
        <f>Historicals!F88+Historicals!F89</f>
        <v>-3586</v>
      </c>
      <c r="G59" s="3">
        <f>Historicals!G88+Historicals!G89</f>
        <v>-2182</v>
      </c>
      <c r="H59" s="3">
        <f>Historicals!H88+Historicals!H89</f>
        <v>564</v>
      </c>
      <c r="I59" s="3">
        <f>Historicals!I88+Historicals!I89</f>
        <v>-2863</v>
      </c>
      <c r="J59" s="3">
        <f>Historicals!J88+Historicals!J89</f>
        <v>0</v>
      </c>
      <c r="K59" s="3">
        <f>Historicals!K88+Historicals!K89</f>
        <v>0</v>
      </c>
      <c r="L59" s="3">
        <f>Historicals!L88+Historicals!L89</f>
        <v>0</v>
      </c>
      <c r="M59" s="3">
        <f>Historicals!M88+Historicals!M89</f>
        <v>0</v>
      </c>
      <c r="N59" s="3">
        <f>Historicals!N88+Historicals!N89</f>
        <v>0</v>
      </c>
      <c r="O59" s="3"/>
      <c r="R59" t="s">
        <v>212</v>
      </c>
    </row>
    <row r="60" spans="1:19" x14ac:dyDescent="0.35">
      <c r="A60" s="51" t="s">
        <v>129</v>
      </c>
      <c r="B60" s="56"/>
      <c r="C60" s="56">
        <f t="shared" ref="C60:I60" si="17">IFERROR(C59/B59-1,"nm")</f>
        <v>0.35960044395116531</v>
      </c>
      <c r="D60" s="56">
        <f t="shared" si="17"/>
        <v>0.11591836734693883</v>
      </c>
      <c r="E60" s="56">
        <f t="shared" si="17"/>
        <v>0.28785662033650339</v>
      </c>
      <c r="F60" s="56">
        <f t="shared" si="17"/>
        <v>1.8460664583924924E-2</v>
      </c>
      <c r="G60" s="56">
        <f t="shared" si="17"/>
        <v>-0.39152258784160621</v>
      </c>
      <c r="H60" s="56">
        <f t="shared" si="17"/>
        <v>-1.2584784601283228</v>
      </c>
      <c r="I60" s="56">
        <f t="shared" si="17"/>
        <v>-6.0762411347517729</v>
      </c>
      <c r="J60" s="56"/>
      <c r="K60" s="56"/>
      <c r="L60" s="56"/>
      <c r="M60" s="57"/>
      <c r="N60" s="57"/>
      <c r="O60" s="57"/>
    </row>
    <row r="61" spans="1:19" x14ac:dyDescent="0.35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  <c r="O61" s="3"/>
      <c r="R61" t="s">
        <v>212</v>
      </c>
    </row>
    <row r="62" spans="1:19" x14ac:dyDescent="0.35">
      <c r="A62" t="s">
        <v>188</v>
      </c>
      <c r="B62" s="3">
        <f>Historicals!B85+Historicals!B86+Historicals!B87</f>
        <v>-89</v>
      </c>
      <c r="C62" s="3">
        <f>Historicals!C85+Historicals!C86+Historicals!C87</f>
        <v>801</v>
      </c>
      <c r="D62" s="3">
        <f>Historicals!D85+Historicals!D86+Historicals!D87</f>
        <v>1809</v>
      </c>
      <c r="E62" s="3">
        <f>Historicals!E85+Historicals!E86+Historicals!E87</f>
        <v>13</v>
      </c>
      <c r="F62" s="3">
        <f>Historicals!F85+Historicals!F86+Historicals!F87</f>
        <v>-325</v>
      </c>
      <c r="G62" s="3">
        <f>Historicals!G85+Historicals!G86+Historicals!G87</f>
        <v>6183</v>
      </c>
      <c r="H62" s="3">
        <f>Historicals!H85+Historicals!H86+Historicals!H87</f>
        <v>-249</v>
      </c>
      <c r="I62" s="3">
        <f>Historicals!I85+Historicals!I86+Historicals!I87</f>
        <v>15</v>
      </c>
      <c r="J62" s="3">
        <f>Historicals!J85+Historicals!J86+Historicals!J87</f>
        <v>0</v>
      </c>
      <c r="K62" s="3">
        <f>Historicals!K85+Historicals!K86+Historicals!K87</f>
        <v>0</v>
      </c>
      <c r="L62" s="3">
        <f>Historicals!L85+Historicals!L86+Historicals!L87</f>
        <v>0</v>
      </c>
      <c r="M62" s="3">
        <f>Historicals!M85+Historicals!M86+Historicals!M87</f>
        <v>0</v>
      </c>
      <c r="N62" s="3">
        <f>Historicals!N85+Historicals!N86+Historicals!N87</f>
        <v>0</v>
      </c>
      <c r="O62" s="3"/>
      <c r="R62" t="s">
        <v>212</v>
      </c>
    </row>
    <row r="63" spans="1:19" x14ac:dyDescent="0.35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  <c r="O63" s="3"/>
      <c r="R63" t="s">
        <v>212</v>
      </c>
    </row>
    <row r="64" spans="1:19" x14ac:dyDescent="0.35">
      <c r="A64" s="27" t="s">
        <v>190</v>
      </c>
      <c r="B64" s="26">
        <f>B59+B61+B62+B63</f>
        <v>-2790</v>
      </c>
      <c r="C64" s="26">
        <f t="shared" ref="C64:I64" si="18">C59+C61+C62+C63</f>
        <v>-2671</v>
      </c>
      <c r="D64" s="26">
        <f t="shared" si="18"/>
        <v>-2148</v>
      </c>
      <c r="E64" s="26">
        <f t="shared" si="18"/>
        <v>-4835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/>
      <c r="K64" s="26"/>
      <c r="L64" s="26"/>
      <c r="M64" s="26"/>
      <c r="N64" s="26"/>
      <c r="O64" s="41"/>
    </row>
    <row r="65" spans="1:18" x14ac:dyDescent="0.35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>
        <f>Historicals!J93</f>
        <v>0</v>
      </c>
      <c r="K65" s="3">
        <f>Historicals!K93</f>
        <v>0</v>
      </c>
      <c r="L65" s="3">
        <f>Historicals!L93</f>
        <v>0</v>
      </c>
      <c r="M65" s="3">
        <f>Historicals!M93</f>
        <v>0</v>
      </c>
      <c r="N65" s="3">
        <f>Historicals!N93</f>
        <v>0</v>
      </c>
      <c r="O65" s="3"/>
      <c r="R65" t="s">
        <v>212</v>
      </c>
    </row>
    <row r="66" spans="1:18" x14ac:dyDescent="0.35">
      <c r="A66" s="27" t="s">
        <v>192</v>
      </c>
      <c r="B66" s="26">
        <f>B55+B58+B64+B65</f>
        <v>1632</v>
      </c>
      <c r="C66" s="26">
        <f t="shared" ref="C66:I66" si="19">C55+C58+C64+C65</f>
        <v>-714</v>
      </c>
      <c r="D66" s="26">
        <f t="shared" si="19"/>
        <v>670</v>
      </c>
      <c r="E66" s="26">
        <f t="shared" si="19"/>
        <v>441</v>
      </c>
      <c r="F66" s="26">
        <f t="shared" si="19"/>
        <v>217</v>
      </c>
      <c r="G66" s="26">
        <f t="shared" si="19"/>
        <v>3882</v>
      </c>
      <c r="H66" s="26">
        <f t="shared" si="19"/>
        <v>1541</v>
      </c>
      <c r="I66" s="26">
        <f t="shared" si="19"/>
        <v>-1315</v>
      </c>
      <c r="J66" s="26"/>
      <c r="K66" s="26"/>
      <c r="L66" s="26"/>
      <c r="M66" s="26"/>
      <c r="N66" s="26"/>
      <c r="O66" s="41"/>
    </row>
    <row r="67" spans="1:18" x14ac:dyDescent="0.35">
      <c r="A67" t="s">
        <v>193</v>
      </c>
      <c r="B67" s="3">
        <f>Historicals!B95</f>
        <v>2220</v>
      </c>
      <c r="C67" s="3">
        <f>B68</f>
        <v>3852</v>
      </c>
      <c r="D67" s="3">
        <f t="shared" ref="D67:N67" si="20">C68</f>
        <v>3138</v>
      </c>
      <c r="E67" s="3">
        <f t="shared" si="20"/>
        <v>3808</v>
      </c>
      <c r="F67" s="3">
        <f t="shared" si="20"/>
        <v>4249</v>
      </c>
      <c r="G67" s="3">
        <f t="shared" si="20"/>
        <v>4466</v>
      </c>
      <c r="H67" s="3">
        <f t="shared" si="20"/>
        <v>8348</v>
      </c>
      <c r="I67" s="3">
        <f t="shared" si="20"/>
        <v>9889</v>
      </c>
      <c r="J67" s="3">
        <f t="shared" si="20"/>
        <v>8574</v>
      </c>
      <c r="K67" s="3">
        <f t="shared" si="20"/>
        <v>0</v>
      </c>
      <c r="L67" s="3">
        <f t="shared" si="20"/>
        <v>0</v>
      </c>
      <c r="M67" s="3">
        <f t="shared" si="20"/>
        <v>0</v>
      </c>
      <c r="N67" s="3">
        <f t="shared" si="20"/>
        <v>0</v>
      </c>
      <c r="O67" s="3"/>
      <c r="Q67" t="s">
        <v>215</v>
      </c>
      <c r="R67" t="s">
        <v>212</v>
      </c>
    </row>
    <row r="68" spans="1:18" ht="15" thickBot="1" x14ac:dyDescent="0.4">
      <c r="A68" s="6" t="s">
        <v>194</v>
      </c>
      <c r="B68" s="7">
        <f>B66+B67</f>
        <v>3852</v>
      </c>
      <c r="C68" s="7">
        <f t="shared" ref="C68:I68" si="21">C66+C67</f>
        <v>3138</v>
      </c>
      <c r="D68" s="7">
        <f t="shared" si="21"/>
        <v>3808</v>
      </c>
      <c r="E68" s="7">
        <f t="shared" si="21"/>
        <v>4249</v>
      </c>
      <c r="F68" s="7">
        <f t="shared" si="21"/>
        <v>4466</v>
      </c>
      <c r="G68" s="7">
        <f t="shared" si="21"/>
        <v>8348</v>
      </c>
      <c r="H68" s="7">
        <f t="shared" si="21"/>
        <v>9889</v>
      </c>
      <c r="I68" s="7">
        <f t="shared" si="21"/>
        <v>8574</v>
      </c>
      <c r="J68" s="7"/>
      <c r="K68" s="7"/>
      <c r="L68" s="7"/>
      <c r="M68" s="7"/>
      <c r="N68" s="7"/>
      <c r="O68" s="41"/>
    </row>
    <row r="69" spans="1:18" ht="15" thickTop="1" x14ac:dyDescent="0.35">
      <c r="A69" s="60" t="s">
        <v>175</v>
      </c>
      <c r="B69" s="48">
        <f>B36-B68</f>
        <v>-2773</v>
      </c>
      <c r="C69" s="48">
        <f t="shared" ref="C69:I69" si="22">C36-C68</f>
        <v>-1128</v>
      </c>
      <c r="D69" s="48">
        <f t="shared" si="22"/>
        <v>-337</v>
      </c>
      <c r="E69" s="48">
        <f t="shared" si="22"/>
        <v>-781</v>
      </c>
      <c r="F69" s="48">
        <f t="shared" si="22"/>
        <v>-1002</v>
      </c>
      <c r="G69" s="48">
        <f t="shared" si="22"/>
        <v>1058</v>
      </c>
      <c r="H69" s="48">
        <f t="shared" si="22"/>
        <v>-476</v>
      </c>
      <c r="I69" s="48">
        <f t="shared" si="22"/>
        <v>346</v>
      </c>
      <c r="J69" s="41"/>
      <c r="K69" s="41"/>
      <c r="L69" s="41"/>
      <c r="M69" s="41"/>
      <c r="N69" s="41"/>
      <c r="O69" s="41"/>
    </row>
    <row r="70" spans="1:18" x14ac:dyDescent="0.35">
      <c r="A70" s="1" t="s">
        <v>195</v>
      </c>
      <c r="B70" s="48">
        <f>+((Historicals!B41+Historicals!B46)-(Historicals!B25+Historicals!B26))</f>
        <v>-2714</v>
      </c>
      <c r="C70" s="48">
        <f>+((Historicals!C41+Historicals!C46)-(Historicals!C25+Historicals!C26))</f>
        <v>-1256</v>
      </c>
      <c r="D70" s="48">
        <f>+((Historicals!D41+Historicals!D46)-(Historicals!D25+Historicals!D26))</f>
        <v>-660</v>
      </c>
      <c r="E70" s="48">
        <f>+((Historicals!E41+Historicals!E46)-(Historicals!E25+Historicals!E26))</f>
        <v>502</v>
      </c>
      <c r="F70" s="48">
        <f>+((Historicals!F41+Historicals!F46)-(Historicals!F25+Historicals!F26))</f>
        <v>1413</v>
      </c>
      <c r="G70" s="48">
        <f>+((Historicals!G41+Historicals!G46)-(Historicals!G25+Historicals!G26))</f>
        <v>2867</v>
      </c>
      <c r="H70" s="48">
        <f>+((Historicals!H41+Historicals!H46)-(Historicals!H25+Historicals!H26))</f>
        <v>-1227</v>
      </c>
      <c r="I70" s="48">
        <f>+((Historicals!I41+Historicals!I46)-(Historicals!I25+Historicals!I26))</f>
        <v>-719</v>
      </c>
      <c r="J70" s="48"/>
      <c r="K70" s="48"/>
      <c r="L70" s="48"/>
      <c r="M70" s="48"/>
      <c r="N70" s="48"/>
      <c r="O70" s="48"/>
      <c r="R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 Boonyapison</cp:lastModifiedBy>
  <dcterms:created xsi:type="dcterms:W3CDTF">2020-05-20T17:26:08Z</dcterms:created>
  <dcterms:modified xsi:type="dcterms:W3CDTF">2023-11-04T00:35:53Z</dcterms:modified>
</cp:coreProperties>
</file>