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xnuRUDEE\Downloads\"/>
    </mc:Choice>
  </mc:AlternateContent>
  <xr:revisionPtr revIDLastSave="0" documentId="13_ncr:1_{F7A68355-1FAE-4DB8-B5B8-2FE4F8CB6C47}" xr6:coauthVersionLast="47" xr6:coauthVersionMax="47" xr10:uidLastSave="{00000000-0000-0000-0000-000000000000}"/>
  <bookViews>
    <workbookView xWindow="27684" yWindow="972" windowWidth="23040" windowHeight="13260" firstSheet="2"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4" l="1"/>
  <c r="K64" i="4"/>
  <c r="L64" i="4"/>
  <c r="M64" i="4"/>
  <c r="N64" i="4"/>
  <c r="K60" i="4"/>
  <c r="L60" i="4"/>
  <c r="M60" i="4"/>
  <c r="N60" i="4"/>
  <c r="K51" i="4"/>
  <c r="L51" i="4"/>
  <c r="M51" i="4"/>
  <c r="N51" i="4"/>
  <c r="J39" i="4"/>
  <c r="K39" i="4"/>
  <c r="L39" i="4"/>
  <c r="M39" i="4"/>
  <c r="N39" i="4"/>
  <c r="J32" i="4"/>
  <c r="K32" i="4"/>
  <c r="K43" i="4" s="1"/>
  <c r="L32" i="4"/>
  <c r="M32" i="4"/>
  <c r="N32" i="4"/>
  <c r="J31" i="4"/>
  <c r="K31" i="4"/>
  <c r="L31" i="4"/>
  <c r="M31" i="4"/>
  <c r="N31" i="4"/>
  <c r="J43" i="4" l="1"/>
  <c r="L43" i="4"/>
  <c r="M43" i="4"/>
  <c r="N43" i="4"/>
  <c r="C57" i="4" l="1"/>
  <c r="D57" i="4"/>
  <c r="E57" i="4"/>
  <c r="F57" i="4"/>
  <c r="G57" i="4"/>
  <c r="H57" i="4"/>
  <c r="I57" i="4"/>
  <c r="B57" i="4"/>
  <c r="B67" i="4" l="1"/>
  <c r="C59" i="4"/>
  <c r="D59" i="4"/>
  <c r="E59" i="4"/>
  <c r="F59" i="4"/>
  <c r="G59" i="4"/>
  <c r="H59" i="4"/>
  <c r="I59" i="4"/>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B15" i="4"/>
  <c r="J60" i="4" l="1"/>
  <c r="C35" i="4"/>
  <c r="D35" i="4"/>
  <c r="E35" i="4"/>
  <c r="F35" i="4"/>
  <c r="G35" i="4"/>
  <c r="H35" i="4"/>
  <c r="I35" i="4"/>
  <c r="B35" i="4"/>
  <c r="C23" i="4"/>
  <c r="D23" i="4"/>
  <c r="D51" i="4" s="1"/>
  <c r="E23" i="4"/>
  <c r="E51" i="4" s="1"/>
  <c r="F23" i="4"/>
  <c r="F51" i="4" s="1"/>
  <c r="G23" i="4"/>
  <c r="H23" i="4"/>
  <c r="H51" i="4" s="1"/>
  <c r="I23" i="4"/>
  <c r="J51" i="4" s="1"/>
  <c r="B23" i="4"/>
  <c r="B51" i="4" s="1"/>
  <c r="C42" i="4"/>
  <c r="D42" i="4"/>
  <c r="E42" i="4"/>
  <c r="F42" i="4"/>
  <c r="G42" i="4"/>
  <c r="H42" i="4"/>
  <c r="I42" i="4"/>
  <c r="B42" i="4"/>
  <c r="C40" i="4"/>
  <c r="D40" i="4"/>
  <c r="E40" i="4"/>
  <c r="F40" i="4"/>
  <c r="G40" i="4"/>
  <c r="H40" i="4"/>
  <c r="I40" i="4"/>
  <c r="B40" i="4"/>
  <c r="C22" i="4"/>
  <c r="D22" i="4"/>
  <c r="E22" i="4"/>
  <c r="F22" i="4"/>
  <c r="G22" i="4"/>
  <c r="H22" i="4"/>
  <c r="I22" i="4"/>
  <c r="B22" i="4"/>
  <c r="I51" i="4" l="1"/>
  <c r="G51" i="4"/>
  <c r="C51" i="4"/>
  <c r="C60" i="4" l="1"/>
  <c r="D60" i="4"/>
  <c r="E60" i="4"/>
  <c r="F60" i="4"/>
  <c r="G60" i="4"/>
  <c r="H60" i="4"/>
  <c r="I60" i="4"/>
  <c r="B60" i="4"/>
  <c r="C50" i="4"/>
  <c r="D50" i="4"/>
  <c r="E50" i="4"/>
  <c r="F50" i="4"/>
  <c r="G50" i="4"/>
  <c r="H50" i="4"/>
  <c r="I50" i="4"/>
  <c r="B50" i="4"/>
  <c r="C61" i="4"/>
  <c r="D61" i="4"/>
  <c r="E61" i="4"/>
  <c r="F61" i="4"/>
  <c r="G61" i="4"/>
  <c r="H61" i="4"/>
  <c r="I61" i="4"/>
  <c r="I64" i="4" s="1"/>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B38" i="4"/>
  <c r="C37" i="4"/>
  <c r="D37" i="4"/>
  <c r="E37" i="4"/>
  <c r="F37" i="4"/>
  <c r="G37" i="4"/>
  <c r="H37" i="4"/>
  <c r="I37" i="4"/>
  <c r="B37" i="4"/>
  <c r="C36" i="4"/>
  <c r="D36" i="4"/>
  <c r="E36" i="4"/>
  <c r="F36" i="4"/>
  <c r="G36" i="4"/>
  <c r="H36" i="4"/>
  <c r="I36" i="4"/>
  <c r="B36" i="4"/>
  <c r="C34" i="4"/>
  <c r="D34" i="4"/>
  <c r="E34" i="4"/>
  <c r="F34" i="4"/>
  <c r="G34" i="4"/>
  <c r="H34" i="4"/>
  <c r="I34" i="4"/>
  <c r="B34" i="4"/>
  <c r="C33" i="4"/>
  <c r="C32" i="4" s="1"/>
  <c r="D33" i="4"/>
  <c r="E33" i="4"/>
  <c r="F33" i="4"/>
  <c r="G33" i="4"/>
  <c r="H33" i="4"/>
  <c r="I33" i="4"/>
  <c r="B33" i="4"/>
  <c r="C30" i="4"/>
  <c r="D30" i="4"/>
  <c r="E30" i="4"/>
  <c r="F30" i="4"/>
  <c r="G30" i="4"/>
  <c r="H30" i="4"/>
  <c r="I30" i="4"/>
  <c r="C29" i="4"/>
  <c r="D29" i="4"/>
  <c r="E29" i="4"/>
  <c r="F29" i="4"/>
  <c r="G29" i="4"/>
  <c r="H29" i="4"/>
  <c r="I29" i="4"/>
  <c r="C28" i="4"/>
  <c r="D28" i="4"/>
  <c r="E28" i="4"/>
  <c r="F28" i="4"/>
  <c r="G28" i="4"/>
  <c r="H28" i="4"/>
  <c r="I28" i="4"/>
  <c r="C27" i="4"/>
  <c r="D27" i="4"/>
  <c r="E27" i="4"/>
  <c r="F27" i="4"/>
  <c r="G27" i="4"/>
  <c r="H27" i="4"/>
  <c r="I27" i="4"/>
  <c r="C26" i="4"/>
  <c r="D26" i="4"/>
  <c r="E26" i="4"/>
  <c r="F26" i="4"/>
  <c r="G26" i="4"/>
  <c r="H26" i="4"/>
  <c r="I26" i="4"/>
  <c r="B30" i="4"/>
  <c r="B29" i="4"/>
  <c r="B28" i="4"/>
  <c r="B27" i="4"/>
  <c r="B26" i="4"/>
  <c r="C25" i="4"/>
  <c r="D25" i="4"/>
  <c r="E25" i="4"/>
  <c r="F25" i="4"/>
  <c r="G25" i="4"/>
  <c r="H25" i="4"/>
  <c r="I25" i="4"/>
  <c r="B25" i="4"/>
  <c r="C21" i="4"/>
  <c r="D21" i="4"/>
  <c r="E21" i="4"/>
  <c r="F21" i="4"/>
  <c r="F31" i="4" s="1"/>
  <c r="G21" i="4"/>
  <c r="H21" i="4"/>
  <c r="I21" i="4"/>
  <c r="B21" i="4"/>
  <c r="C17" i="4"/>
  <c r="D17" i="4"/>
  <c r="E18" i="4" s="1"/>
  <c r="E17" i="4"/>
  <c r="F17" i="4"/>
  <c r="F18" i="4" s="1"/>
  <c r="G17" i="4"/>
  <c r="H17" i="4"/>
  <c r="H18" i="4" s="1"/>
  <c r="I17" i="4"/>
  <c r="I18" i="4" s="1"/>
  <c r="B17" i="4"/>
  <c r="B18" i="4" s="1"/>
  <c r="G18" i="4" l="1"/>
  <c r="I32" i="4"/>
  <c r="I43" i="4" s="1"/>
  <c r="H32" i="4"/>
  <c r="H43" i="4" s="1"/>
  <c r="B32" i="4"/>
  <c r="B43" i="4" s="1"/>
  <c r="C18" i="4"/>
  <c r="G32" i="4"/>
  <c r="G43" i="4" s="1"/>
  <c r="G44" i="4" s="1"/>
  <c r="F32" i="4"/>
  <c r="F43" i="4" s="1"/>
  <c r="E32" i="4"/>
  <c r="E43" i="4" s="1"/>
  <c r="D32" i="4"/>
  <c r="D43" i="4" s="1"/>
  <c r="D64" i="4"/>
  <c r="C64" i="4"/>
  <c r="B31" i="4"/>
  <c r="E31" i="4"/>
  <c r="H31" i="4"/>
  <c r="H44" i="4" s="1"/>
  <c r="I31" i="4"/>
  <c r="I44" i="4" s="1"/>
  <c r="D31" i="4"/>
  <c r="D44" i="4" s="1"/>
  <c r="G31" i="4"/>
  <c r="C31" i="4"/>
  <c r="C43" i="4"/>
  <c r="D18" i="4"/>
  <c r="F44" i="4"/>
  <c r="C44" i="4" l="1"/>
  <c r="C16" i="4"/>
  <c r="D16" i="4"/>
  <c r="E16" i="4"/>
  <c r="F16" i="4"/>
  <c r="G16" i="4"/>
  <c r="H16" i="4"/>
  <c r="I16" i="4"/>
  <c r="B16" i="4"/>
  <c r="C12" i="4"/>
  <c r="D12" i="4"/>
  <c r="E12" i="4"/>
  <c r="F12" i="4"/>
  <c r="G12" i="4"/>
  <c r="H12" i="4"/>
  <c r="I12" i="4"/>
  <c r="B12" i="4"/>
  <c r="C10" i="4"/>
  <c r="D10" i="4"/>
  <c r="E10" i="4"/>
  <c r="F10" i="4"/>
  <c r="G10" i="4"/>
  <c r="H10" i="4"/>
  <c r="I10" i="4"/>
  <c r="B10" i="4"/>
  <c r="J12" i="4" l="1"/>
  <c r="J1" i="4"/>
  <c r="K1" i="4" s="1"/>
  <c r="L1" i="4" s="1"/>
  <c r="M1" i="4" s="1"/>
  <c r="N1" i="4" s="1"/>
  <c r="H1" i="4"/>
  <c r="G1" i="4" s="1"/>
  <c r="F1" i="4" s="1"/>
  <c r="E1" i="4" s="1"/>
  <c r="D1" i="4" s="1"/>
  <c r="C1" i="4" s="1"/>
  <c r="B1" i="4" s="1"/>
  <c r="K12" i="4" l="1"/>
  <c r="K328" i="3"/>
  <c r="L328" i="3" s="1"/>
  <c r="M328" i="3" s="1"/>
  <c r="N328" i="3" s="1"/>
  <c r="K327" i="3"/>
  <c r="L327" i="3" s="1"/>
  <c r="J326" i="3"/>
  <c r="K307" i="3"/>
  <c r="L307" i="3" s="1"/>
  <c r="M307" i="3" s="1"/>
  <c r="N307" i="3" s="1"/>
  <c r="K306" i="3"/>
  <c r="L306" i="3" s="1"/>
  <c r="J305" i="3"/>
  <c r="K303" i="3"/>
  <c r="L303" i="3" s="1"/>
  <c r="M303" i="3" s="1"/>
  <c r="N303" i="3" s="1"/>
  <c r="K302" i="3"/>
  <c r="L302" i="3" s="1"/>
  <c r="K301" i="3"/>
  <c r="J301" i="3"/>
  <c r="K299" i="3"/>
  <c r="K297" i="3" s="1"/>
  <c r="M298" i="3"/>
  <c r="N298" i="3" s="1"/>
  <c r="L298" i="3"/>
  <c r="K298" i="3"/>
  <c r="J297" i="3"/>
  <c r="K295" i="3"/>
  <c r="L295" i="3" s="1"/>
  <c r="M295" i="3" s="1"/>
  <c r="N295" i="3" s="1"/>
  <c r="K294" i="3"/>
  <c r="K293" i="3" s="1"/>
  <c r="J293" i="3"/>
  <c r="K148" i="3"/>
  <c r="L148" i="3" s="1"/>
  <c r="M148" i="3" s="1"/>
  <c r="N148" i="3" s="1"/>
  <c r="K147" i="3"/>
  <c r="L147" i="3" s="1"/>
  <c r="J146" i="3"/>
  <c r="K127" i="3"/>
  <c r="L127" i="3" s="1"/>
  <c r="M127" i="3" s="1"/>
  <c r="N127" i="3" s="1"/>
  <c r="K126" i="3"/>
  <c r="L126" i="3" s="1"/>
  <c r="J125" i="3"/>
  <c r="K123" i="3"/>
  <c r="L123" i="3" s="1"/>
  <c r="M123" i="3" s="1"/>
  <c r="N123" i="3" s="1"/>
  <c r="K122" i="3"/>
  <c r="L122" i="3" s="1"/>
  <c r="K121" i="3"/>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M122" i="3" l="1"/>
  <c r="L121" i="3"/>
  <c r="K86" i="3"/>
  <c r="L299" i="3"/>
  <c r="M299" i="3" s="1"/>
  <c r="N299" i="3" s="1"/>
  <c r="N297" i="3" s="1"/>
  <c r="K117" i="3"/>
  <c r="K125" i="3"/>
  <c r="M297" i="3"/>
  <c r="K305" i="3"/>
  <c r="K146" i="3"/>
  <c r="K94" i="3"/>
  <c r="K326" i="3"/>
  <c r="L12" i="4"/>
  <c r="M327" i="3"/>
  <c r="L326" i="3"/>
  <c r="M306" i="3"/>
  <c r="L305" i="3"/>
  <c r="M302" i="3"/>
  <c r="L301" i="3"/>
  <c r="L294" i="3"/>
  <c r="M147" i="3"/>
  <c r="L146" i="3"/>
  <c r="M118" i="3"/>
  <c r="L117" i="3"/>
  <c r="M126" i="3"/>
  <c r="L125" i="3"/>
  <c r="M91" i="3"/>
  <c r="L90" i="3"/>
  <c r="L94" i="3"/>
  <c r="M95" i="3"/>
  <c r="L86" i="3"/>
  <c r="M87" i="3"/>
  <c r="K90" i="3"/>
  <c r="L297" i="3" l="1"/>
  <c r="N122" i="3"/>
  <c r="N121" i="3" s="1"/>
  <c r="M121" i="3"/>
  <c r="M12" i="4"/>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 i="4" l="1"/>
  <c r="N294" i="3"/>
  <c r="N293" i="3" s="1"/>
  <c r="M293" i="3"/>
  <c r="D343" i="3" l="1"/>
  <c r="E343" i="3"/>
  <c r="F343" i="3"/>
  <c r="C342" i="3"/>
  <c r="C344" i="3" s="1"/>
  <c r="D342" i="3"/>
  <c r="D344" i="3" s="1"/>
  <c r="E342" i="3"/>
  <c r="E344" i="3" s="1"/>
  <c r="F342" i="3"/>
  <c r="G342" i="3"/>
  <c r="G343" i="3" s="1"/>
  <c r="H342" i="3"/>
  <c r="H343" i="3" s="1"/>
  <c r="I342" i="3"/>
  <c r="I343" i="3" s="1"/>
  <c r="B342" i="3"/>
  <c r="B344" i="3" s="1"/>
  <c r="C338" i="3"/>
  <c r="D338" i="3"/>
  <c r="D337" i="3"/>
  <c r="E337" i="3"/>
  <c r="F337" i="3"/>
  <c r="G337" i="3"/>
  <c r="H337" i="3"/>
  <c r="C336" i="3"/>
  <c r="D336" i="3"/>
  <c r="E336" i="3"/>
  <c r="E338" i="3" s="1"/>
  <c r="F336" i="3"/>
  <c r="F338" i="3" s="1"/>
  <c r="G336" i="3"/>
  <c r="G338" i="3" s="1"/>
  <c r="H336" i="3"/>
  <c r="H338" i="3" s="1"/>
  <c r="I336" i="3"/>
  <c r="I329" i="3" s="1"/>
  <c r="B336" i="3"/>
  <c r="B338" i="3" s="1"/>
  <c r="C335" i="3"/>
  <c r="D335" i="3"/>
  <c r="E335" i="3"/>
  <c r="I334" i="3"/>
  <c r="B334" i="3"/>
  <c r="C333" i="3"/>
  <c r="C332" i="3"/>
  <c r="C334" i="3" s="1"/>
  <c r="D332" i="3"/>
  <c r="D333" i="3" s="1"/>
  <c r="E332" i="3"/>
  <c r="E333" i="3" s="1"/>
  <c r="F332" i="3"/>
  <c r="F333" i="3" s="1"/>
  <c r="G332" i="3"/>
  <c r="G335" i="3" s="1"/>
  <c r="H332" i="3"/>
  <c r="H335" i="3" s="1"/>
  <c r="I332" i="3"/>
  <c r="B332" i="3"/>
  <c r="C327" i="3"/>
  <c r="D327" i="3"/>
  <c r="E327" i="3"/>
  <c r="F327" i="3"/>
  <c r="G327" i="3"/>
  <c r="H327" i="3"/>
  <c r="I327" i="3"/>
  <c r="B327" i="3"/>
  <c r="C326" i="3"/>
  <c r="C328" i="3" s="1"/>
  <c r="C325" i="3"/>
  <c r="D325" i="3"/>
  <c r="D326" i="3" s="1"/>
  <c r="D328" i="3" s="1"/>
  <c r="E325" i="3"/>
  <c r="E326" i="3" s="1"/>
  <c r="E328" i="3" s="1"/>
  <c r="F325" i="3"/>
  <c r="F326" i="3" s="1"/>
  <c r="F328" i="3" s="1"/>
  <c r="G325" i="3"/>
  <c r="G326" i="3" s="1"/>
  <c r="G328" i="3" s="1"/>
  <c r="H325" i="3"/>
  <c r="H326" i="3" s="1"/>
  <c r="H328" i="3" s="1"/>
  <c r="I325" i="3"/>
  <c r="J325" i="3" s="1"/>
  <c r="B325" i="3"/>
  <c r="C322" i="3"/>
  <c r="D322" i="3"/>
  <c r="C321" i="3"/>
  <c r="C323" i="3" s="1"/>
  <c r="D321" i="3"/>
  <c r="D323" i="3" s="1"/>
  <c r="E321" i="3"/>
  <c r="E322" i="3" s="1"/>
  <c r="F321" i="3"/>
  <c r="F322" i="3" s="1"/>
  <c r="G321" i="3"/>
  <c r="G322" i="3" s="1"/>
  <c r="H321" i="3"/>
  <c r="H322" i="3" s="1"/>
  <c r="I321" i="3"/>
  <c r="I322" i="3" s="1"/>
  <c r="B321" i="3"/>
  <c r="D319" i="3"/>
  <c r="E319" i="3"/>
  <c r="C318" i="3"/>
  <c r="C320" i="3" s="1"/>
  <c r="D318" i="3"/>
  <c r="D320" i="3" s="1"/>
  <c r="E318" i="3"/>
  <c r="F318" i="3"/>
  <c r="F319" i="3" s="1"/>
  <c r="G318" i="3"/>
  <c r="G319" i="3" s="1"/>
  <c r="H318" i="3"/>
  <c r="H319" i="3" s="1"/>
  <c r="I318" i="3"/>
  <c r="I319" i="3" s="1"/>
  <c r="B318" i="3"/>
  <c r="B319" i="3" s="1"/>
  <c r="B317" i="3"/>
  <c r="G316" i="3"/>
  <c r="C315" i="3"/>
  <c r="C316" i="3" s="1"/>
  <c r="D315" i="3"/>
  <c r="D316" i="3" s="1"/>
  <c r="E315" i="3"/>
  <c r="E316" i="3" s="1"/>
  <c r="F315" i="3"/>
  <c r="F316" i="3" s="1"/>
  <c r="G315" i="3"/>
  <c r="H315" i="3"/>
  <c r="H316" i="3" s="1"/>
  <c r="I315" i="3"/>
  <c r="B315" i="3"/>
  <c r="D313" i="3"/>
  <c r="E312" i="3"/>
  <c r="F312" i="3"/>
  <c r="G312" i="3"/>
  <c r="H312" i="3"/>
  <c r="I312" i="3"/>
  <c r="C311" i="3"/>
  <c r="C314" i="3" s="1"/>
  <c r="D311" i="3"/>
  <c r="E311" i="3"/>
  <c r="F311" i="3"/>
  <c r="G311" i="3"/>
  <c r="H311" i="3"/>
  <c r="I311" i="3"/>
  <c r="I308" i="3" s="1"/>
  <c r="B311" i="3"/>
  <c r="B313" i="3" s="1"/>
  <c r="D308" i="3"/>
  <c r="D310" i="3" s="1"/>
  <c r="E308" i="3"/>
  <c r="E309" i="3" s="1"/>
  <c r="G308" i="3"/>
  <c r="C306" i="3"/>
  <c r="D306" i="3"/>
  <c r="E306" i="3"/>
  <c r="F306" i="3"/>
  <c r="G306" i="3"/>
  <c r="H306" i="3"/>
  <c r="I306" i="3"/>
  <c r="B306" i="3"/>
  <c r="E305" i="3"/>
  <c r="E307" i="3" s="1"/>
  <c r="F305" i="3"/>
  <c r="F307" i="3" s="1"/>
  <c r="G305" i="3"/>
  <c r="G307" i="3" s="1"/>
  <c r="H305" i="3"/>
  <c r="H307" i="3" s="1"/>
  <c r="I305" i="3"/>
  <c r="I307" i="3" s="1"/>
  <c r="C304" i="3"/>
  <c r="C305" i="3" s="1"/>
  <c r="C307" i="3" s="1"/>
  <c r="D304" i="3"/>
  <c r="E304" i="3"/>
  <c r="F304" i="3"/>
  <c r="G304" i="3"/>
  <c r="H304" i="3"/>
  <c r="I304" i="3"/>
  <c r="J304" i="3" s="1"/>
  <c r="K304" i="3" s="1"/>
  <c r="L304" i="3" s="1"/>
  <c r="M304" i="3" s="1"/>
  <c r="N304" i="3" s="1"/>
  <c r="B304" i="3"/>
  <c r="B305" i="3" s="1"/>
  <c r="B307" i="3" s="1"/>
  <c r="C302" i="3"/>
  <c r="D302" i="3"/>
  <c r="E302" i="3"/>
  <c r="F302" i="3"/>
  <c r="G302" i="3"/>
  <c r="H302" i="3"/>
  <c r="I302" i="3"/>
  <c r="B302" i="3"/>
  <c r="C301" i="3"/>
  <c r="C303" i="3" s="1"/>
  <c r="D301" i="3"/>
  <c r="D303" i="3" s="1"/>
  <c r="C300" i="3"/>
  <c r="D300" i="3"/>
  <c r="E300" i="3"/>
  <c r="E301" i="3" s="1"/>
  <c r="E303" i="3" s="1"/>
  <c r="F300" i="3"/>
  <c r="F301" i="3" s="1"/>
  <c r="F303" i="3" s="1"/>
  <c r="G300" i="3"/>
  <c r="G301" i="3" s="1"/>
  <c r="G303" i="3" s="1"/>
  <c r="H300" i="3"/>
  <c r="H301" i="3" s="1"/>
  <c r="H303" i="3" s="1"/>
  <c r="I300" i="3"/>
  <c r="J300" i="3" s="1"/>
  <c r="K300" i="3" s="1"/>
  <c r="L300" i="3" s="1"/>
  <c r="M300" i="3" s="1"/>
  <c r="N300" i="3" s="1"/>
  <c r="B300" i="3"/>
  <c r="H299" i="3"/>
  <c r="C298" i="3"/>
  <c r="D298" i="3"/>
  <c r="E298" i="3"/>
  <c r="F298" i="3"/>
  <c r="G298" i="3"/>
  <c r="H298" i="3"/>
  <c r="I298" i="3"/>
  <c r="B298" i="3"/>
  <c r="E297" i="3"/>
  <c r="E299" i="3" s="1"/>
  <c r="F297" i="3"/>
  <c r="F299" i="3" s="1"/>
  <c r="G297" i="3"/>
  <c r="G299" i="3" s="1"/>
  <c r="H297" i="3"/>
  <c r="I297" i="3"/>
  <c r="I299" i="3" s="1"/>
  <c r="C296" i="3"/>
  <c r="C297" i="3" s="1"/>
  <c r="C299" i="3" s="1"/>
  <c r="D296" i="3"/>
  <c r="E296" i="3"/>
  <c r="F296" i="3"/>
  <c r="G296" i="3"/>
  <c r="H296" i="3"/>
  <c r="I296" i="3"/>
  <c r="J296" i="3" s="1"/>
  <c r="K296" i="3" s="1"/>
  <c r="L296" i="3" s="1"/>
  <c r="M296" i="3" s="1"/>
  <c r="N296" i="3" s="1"/>
  <c r="B296" i="3"/>
  <c r="B297" i="3" s="1"/>
  <c r="B299" i="3" s="1"/>
  <c r="C294" i="3"/>
  <c r="D294" i="3"/>
  <c r="E294" i="3"/>
  <c r="F294" i="3"/>
  <c r="G294" i="3"/>
  <c r="H294" i="3"/>
  <c r="I294" i="3"/>
  <c r="B294" i="3"/>
  <c r="C293" i="3"/>
  <c r="C295" i="3" s="1"/>
  <c r="D293" i="3"/>
  <c r="D295" i="3" s="1"/>
  <c r="C292" i="3"/>
  <c r="D292" i="3"/>
  <c r="E292" i="3"/>
  <c r="E293" i="3" s="1"/>
  <c r="E295" i="3" s="1"/>
  <c r="F292" i="3"/>
  <c r="F290" i="3" s="1"/>
  <c r="F313" i="3" s="1"/>
  <c r="G292" i="3"/>
  <c r="G290" i="3" s="1"/>
  <c r="G317" i="3" s="1"/>
  <c r="H292" i="3"/>
  <c r="H290" i="3" s="1"/>
  <c r="I292" i="3"/>
  <c r="J292" i="3" s="1"/>
  <c r="B292" i="3"/>
  <c r="C290" i="3"/>
  <c r="C291" i="3" s="1"/>
  <c r="D290" i="3"/>
  <c r="D291" i="3" s="1"/>
  <c r="B290" i="3"/>
  <c r="B323" i="3" s="1"/>
  <c r="B326" i="3"/>
  <c r="B337" i="3"/>
  <c r="B333" i="3"/>
  <c r="B335" i="3"/>
  <c r="B329" i="3"/>
  <c r="B331" i="3" s="1"/>
  <c r="B316" i="3"/>
  <c r="B312" i="3"/>
  <c r="B308" i="3"/>
  <c r="B310" i="3" s="1"/>
  <c r="B301" i="3"/>
  <c r="B303" i="3" s="1"/>
  <c r="B291" i="3"/>
  <c r="D288" i="3"/>
  <c r="D287" i="3"/>
  <c r="E287" i="3"/>
  <c r="F287" i="3"/>
  <c r="G287" i="3"/>
  <c r="H287" i="3"/>
  <c r="I287" i="3"/>
  <c r="C286" i="3"/>
  <c r="D286" i="3"/>
  <c r="E286" i="3"/>
  <c r="F286" i="3"/>
  <c r="F279" i="3" s="1"/>
  <c r="G286" i="3"/>
  <c r="H286" i="3"/>
  <c r="I286" i="3"/>
  <c r="I279" i="3" s="1"/>
  <c r="B286" i="3"/>
  <c r="E284" i="3"/>
  <c r="F284" i="3"/>
  <c r="G284" i="3"/>
  <c r="H284" i="3"/>
  <c r="I284" i="3"/>
  <c r="C283" i="3"/>
  <c r="C284" i="3" s="1"/>
  <c r="D283" i="3"/>
  <c r="E283" i="3"/>
  <c r="F283" i="3"/>
  <c r="G283" i="3"/>
  <c r="H283" i="3"/>
  <c r="I283" i="3"/>
  <c r="B283" i="3"/>
  <c r="F281" i="3"/>
  <c r="G281" i="3"/>
  <c r="H281" i="3"/>
  <c r="I281" i="3"/>
  <c r="C280" i="3"/>
  <c r="C281" i="3" s="1"/>
  <c r="D280" i="3"/>
  <c r="D281" i="3" s="1"/>
  <c r="E280" i="3"/>
  <c r="F280" i="3"/>
  <c r="G280" i="3"/>
  <c r="G273" i="3" s="1"/>
  <c r="H280" i="3"/>
  <c r="I280" i="3"/>
  <c r="B280" i="3"/>
  <c r="C279" i="3"/>
  <c r="D279" i="3"/>
  <c r="G279" i="3"/>
  <c r="D278" i="3"/>
  <c r="C277" i="3"/>
  <c r="D277" i="3"/>
  <c r="E277" i="3"/>
  <c r="F277" i="3"/>
  <c r="G277" i="3"/>
  <c r="H277" i="3"/>
  <c r="C276" i="3"/>
  <c r="D276" i="3"/>
  <c r="E276" i="3"/>
  <c r="F276" i="3"/>
  <c r="G276" i="3"/>
  <c r="H276" i="3"/>
  <c r="H273" i="3" s="1"/>
  <c r="I276" i="3"/>
  <c r="I277" i="3" s="1"/>
  <c r="B276" i="3"/>
  <c r="C273" i="3"/>
  <c r="D273" i="3"/>
  <c r="D275" i="3" s="1"/>
  <c r="C271" i="3"/>
  <c r="D271" i="3"/>
  <c r="E271" i="3"/>
  <c r="F271" i="3"/>
  <c r="F272" i="3" s="1"/>
  <c r="G271" i="3"/>
  <c r="H271" i="3"/>
  <c r="I271" i="3"/>
  <c r="D272" i="3"/>
  <c r="B271" i="3"/>
  <c r="D270" i="3"/>
  <c r="E270" i="3"/>
  <c r="E272" i="3" s="1"/>
  <c r="F270" i="3"/>
  <c r="G270" i="3"/>
  <c r="G272" i="3" s="1"/>
  <c r="H270" i="3"/>
  <c r="H272" i="3" s="1"/>
  <c r="I270" i="3"/>
  <c r="I272" i="3" s="1"/>
  <c r="C269" i="3"/>
  <c r="D269" i="3"/>
  <c r="E269" i="3"/>
  <c r="F269" i="3"/>
  <c r="G269" i="3"/>
  <c r="H269" i="3"/>
  <c r="I269" i="3"/>
  <c r="B269" i="3"/>
  <c r="C270" i="3" s="1"/>
  <c r="C272" i="3" s="1"/>
  <c r="C267" i="3"/>
  <c r="D267" i="3"/>
  <c r="E267" i="3"/>
  <c r="F267" i="3"/>
  <c r="G267" i="3"/>
  <c r="H267" i="3"/>
  <c r="I267" i="3"/>
  <c r="B267" i="3"/>
  <c r="C266" i="3"/>
  <c r="C268" i="3" s="1"/>
  <c r="C265" i="3"/>
  <c r="C259" i="3" s="1"/>
  <c r="D265" i="3"/>
  <c r="D266" i="3" s="1"/>
  <c r="D268" i="3" s="1"/>
  <c r="E265" i="3"/>
  <c r="E266" i="3" s="1"/>
  <c r="E268" i="3" s="1"/>
  <c r="F265" i="3"/>
  <c r="F266" i="3" s="1"/>
  <c r="F268" i="3" s="1"/>
  <c r="G265" i="3"/>
  <c r="G266" i="3" s="1"/>
  <c r="G268" i="3" s="1"/>
  <c r="H265" i="3"/>
  <c r="H266" i="3" s="1"/>
  <c r="H268" i="3" s="1"/>
  <c r="I265" i="3"/>
  <c r="B265" i="3"/>
  <c r="G264" i="3"/>
  <c r="C263" i="3"/>
  <c r="D263" i="3"/>
  <c r="E263" i="3"/>
  <c r="F263" i="3"/>
  <c r="G263" i="3"/>
  <c r="H263" i="3"/>
  <c r="I263" i="3"/>
  <c r="B263" i="3"/>
  <c r="D262" i="3"/>
  <c r="D264" i="3" s="1"/>
  <c r="E262" i="3"/>
  <c r="E264" i="3" s="1"/>
  <c r="F262" i="3"/>
  <c r="F264" i="3" s="1"/>
  <c r="G262" i="3"/>
  <c r="H262" i="3"/>
  <c r="H264" i="3" s="1"/>
  <c r="I262" i="3"/>
  <c r="I264" i="3" s="1"/>
  <c r="C261" i="3"/>
  <c r="D261" i="3"/>
  <c r="E261" i="3"/>
  <c r="F261" i="3"/>
  <c r="G261" i="3"/>
  <c r="H261" i="3"/>
  <c r="I261" i="3"/>
  <c r="B261" i="3"/>
  <c r="C262" i="3" s="1"/>
  <c r="C264" i="3" s="1"/>
  <c r="D259" i="3"/>
  <c r="D256" i="3"/>
  <c r="E256" i="3"/>
  <c r="F256" i="3"/>
  <c r="C255" i="3"/>
  <c r="D255" i="3"/>
  <c r="D257" i="3" s="1"/>
  <c r="E255" i="3"/>
  <c r="F255" i="3"/>
  <c r="F248" i="3" s="1"/>
  <c r="G255" i="3"/>
  <c r="G256" i="3" s="1"/>
  <c r="H255" i="3"/>
  <c r="H256" i="3" s="1"/>
  <c r="I255" i="3"/>
  <c r="I256" i="3" s="1"/>
  <c r="B255" i="3"/>
  <c r="D253" i="3"/>
  <c r="E253" i="3"/>
  <c r="F253" i="3"/>
  <c r="G253" i="3"/>
  <c r="C252" i="3"/>
  <c r="D252" i="3"/>
  <c r="D254" i="3" s="1"/>
  <c r="E252" i="3"/>
  <c r="F252" i="3"/>
  <c r="G252" i="3"/>
  <c r="G254" i="3" s="1"/>
  <c r="H252" i="3"/>
  <c r="H253" i="3" s="1"/>
  <c r="I252" i="3"/>
  <c r="I253" i="3" s="1"/>
  <c r="B252" i="3"/>
  <c r="C253" i="3" s="1"/>
  <c r="D251" i="3"/>
  <c r="C250" i="3"/>
  <c r="D250" i="3"/>
  <c r="E250" i="3"/>
  <c r="F250" i="3"/>
  <c r="G250" i="3"/>
  <c r="H250" i="3"/>
  <c r="C249" i="3"/>
  <c r="D249" i="3"/>
  <c r="E249" i="3"/>
  <c r="F249" i="3"/>
  <c r="G249" i="3"/>
  <c r="H249" i="3"/>
  <c r="H251" i="3" s="1"/>
  <c r="I249" i="3"/>
  <c r="I250" i="3" s="1"/>
  <c r="B249" i="3"/>
  <c r="D248" i="3"/>
  <c r="E248" i="3"/>
  <c r="C246" i="3"/>
  <c r="C245" i="3"/>
  <c r="C242" i="3" s="1"/>
  <c r="D245" i="3"/>
  <c r="D246" i="3" s="1"/>
  <c r="E245" i="3"/>
  <c r="E246" i="3" s="1"/>
  <c r="F245" i="3"/>
  <c r="F246" i="3" s="1"/>
  <c r="G245" i="3"/>
  <c r="G248" i="3" s="1"/>
  <c r="H245" i="3"/>
  <c r="H248" i="3" s="1"/>
  <c r="I245" i="3"/>
  <c r="B245" i="3"/>
  <c r="I242" i="3"/>
  <c r="C240" i="3"/>
  <c r="D240" i="3"/>
  <c r="E240" i="3"/>
  <c r="F240" i="3"/>
  <c r="G240" i="3"/>
  <c r="H240" i="3"/>
  <c r="I240" i="3"/>
  <c r="B240" i="3"/>
  <c r="C239" i="3"/>
  <c r="C241" i="3" s="1"/>
  <c r="D239" i="3"/>
  <c r="D241" i="3" s="1"/>
  <c r="C238" i="3"/>
  <c r="D238" i="3"/>
  <c r="E238" i="3"/>
  <c r="E239" i="3" s="1"/>
  <c r="E241" i="3" s="1"/>
  <c r="F238" i="3"/>
  <c r="G238" i="3"/>
  <c r="G239" i="3" s="1"/>
  <c r="G241" i="3" s="1"/>
  <c r="H238" i="3"/>
  <c r="H239" i="3" s="1"/>
  <c r="H241" i="3" s="1"/>
  <c r="I238" i="3"/>
  <c r="I239" i="3" s="1"/>
  <c r="I241" i="3" s="1"/>
  <c r="B238" i="3"/>
  <c r="H237" i="3"/>
  <c r="C236" i="3"/>
  <c r="D236" i="3"/>
  <c r="E236" i="3"/>
  <c r="F236" i="3"/>
  <c r="G236" i="3"/>
  <c r="H236" i="3"/>
  <c r="I236" i="3"/>
  <c r="B236" i="3"/>
  <c r="E235" i="3"/>
  <c r="E237" i="3" s="1"/>
  <c r="F235" i="3"/>
  <c r="F237" i="3" s="1"/>
  <c r="G235" i="3"/>
  <c r="G237" i="3" s="1"/>
  <c r="H235" i="3"/>
  <c r="I235" i="3"/>
  <c r="I237" i="3" s="1"/>
  <c r="C234" i="3"/>
  <c r="C235" i="3" s="1"/>
  <c r="C237" i="3" s="1"/>
  <c r="D234" i="3"/>
  <c r="E234" i="3"/>
  <c r="F234" i="3"/>
  <c r="G234" i="3"/>
  <c r="H234" i="3"/>
  <c r="I234" i="3"/>
  <c r="B234" i="3"/>
  <c r="C232" i="3"/>
  <c r="D232" i="3"/>
  <c r="E232" i="3"/>
  <c r="F232" i="3"/>
  <c r="G232" i="3"/>
  <c r="H232" i="3"/>
  <c r="I232" i="3"/>
  <c r="B232" i="3"/>
  <c r="C231" i="3"/>
  <c r="C233" i="3" s="1"/>
  <c r="D231" i="3"/>
  <c r="D233" i="3" s="1"/>
  <c r="C230" i="3"/>
  <c r="D230" i="3"/>
  <c r="D228" i="3" s="1"/>
  <c r="E230" i="3"/>
  <c r="E231" i="3" s="1"/>
  <c r="E233" i="3" s="1"/>
  <c r="F230" i="3"/>
  <c r="F231" i="3" s="1"/>
  <c r="F233" i="3" s="1"/>
  <c r="G230" i="3"/>
  <c r="G228" i="3" s="1"/>
  <c r="G251" i="3" s="1"/>
  <c r="H230" i="3"/>
  <c r="H228" i="3" s="1"/>
  <c r="I230" i="3"/>
  <c r="I231" i="3" s="1"/>
  <c r="I233" i="3" s="1"/>
  <c r="B230" i="3"/>
  <c r="C225" i="3"/>
  <c r="D225" i="3"/>
  <c r="C224" i="3"/>
  <c r="D224" i="3"/>
  <c r="E224" i="3"/>
  <c r="E225" i="3" s="1"/>
  <c r="F224" i="3"/>
  <c r="F225" i="3" s="1"/>
  <c r="G224" i="3"/>
  <c r="G225" i="3" s="1"/>
  <c r="H224" i="3"/>
  <c r="H225" i="3" s="1"/>
  <c r="I224" i="3"/>
  <c r="I225" i="3" s="1"/>
  <c r="B224" i="3"/>
  <c r="H223" i="3"/>
  <c r="D222" i="3"/>
  <c r="E222" i="3"/>
  <c r="C221" i="3"/>
  <c r="D221" i="3"/>
  <c r="E221" i="3"/>
  <c r="F221" i="3"/>
  <c r="F222" i="3" s="1"/>
  <c r="G221" i="3"/>
  <c r="G222" i="3" s="1"/>
  <c r="H221" i="3"/>
  <c r="H222" i="3" s="1"/>
  <c r="I221" i="3"/>
  <c r="I222" i="3" s="1"/>
  <c r="B221" i="3"/>
  <c r="D219" i="3"/>
  <c r="E219" i="3"/>
  <c r="F219" i="3"/>
  <c r="C218" i="3"/>
  <c r="D218" i="3"/>
  <c r="E218" i="3"/>
  <c r="F218" i="3"/>
  <c r="G218" i="3"/>
  <c r="G219" i="3" s="1"/>
  <c r="H218" i="3"/>
  <c r="H219" i="3" s="1"/>
  <c r="I218" i="3"/>
  <c r="I219" i="3" s="1"/>
  <c r="B218" i="3"/>
  <c r="C217" i="3"/>
  <c r="G216" i="3"/>
  <c r="H216" i="3"/>
  <c r="G215" i="3"/>
  <c r="H215" i="3"/>
  <c r="I215" i="3"/>
  <c r="C214" i="3"/>
  <c r="C215" i="3" s="1"/>
  <c r="D214" i="3"/>
  <c r="D217" i="3" s="1"/>
  <c r="E214" i="3"/>
  <c r="E217" i="3" s="1"/>
  <c r="F214" i="3"/>
  <c r="G214" i="3"/>
  <c r="H214" i="3"/>
  <c r="H217" i="3" s="1"/>
  <c r="I214" i="3"/>
  <c r="B214" i="3"/>
  <c r="C211" i="3"/>
  <c r="G211" i="3"/>
  <c r="H211" i="3"/>
  <c r="H213" i="3" s="1"/>
  <c r="I211" i="3"/>
  <c r="I210" i="3"/>
  <c r="C209" i="3"/>
  <c r="D209" i="3"/>
  <c r="E209" i="3"/>
  <c r="F209" i="3"/>
  <c r="G209" i="3"/>
  <c r="H209" i="3"/>
  <c r="I209" i="3"/>
  <c r="B209" i="3"/>
  <c r="F208" i="3"/>
  <c r="F210" i="3" s="1"/>
  <c r="G208" i="3"/>
  <c r="G210" i="3" s="1"/>
  <c r="H208" i="3"/>
  <c r="H210" i="3" s="1"/>
  <c r="I208" i="3"/>
  <c r="C207" i="3"/>
  <c r="C208" i="3" s="1"/>
  <c r="C210" i="3" s="1"/>
  <c r="D207" i="3"/>
  <c r="D208" i="3" s="1"/>
  <c r="D210" i="3" s="1"/>
  <c r="E207" i="3"/>
  <c r="F207" i="3"/>
  <c r="G207" i="3"/>
  <c r="H207" i="3"/>
  <c r="I207" i="3"/>
  <c r="B207" i="3"/>
  <c r="C205" i="3"/>
  <c r="D205" i="3"/>
  <c r="E205" i="3"/>
  <c r="F205" i="3"/>
  <c r="G205" i="3"/>
  <c r="H205" i="3"/>
  <c r="I205" i="3"/>
  <c r="B205" i="3"/>
  <c r="D204" i="3"/>
  <c r="D206" i="3" s="1"/>
  <c r="E204" i="3"/>
  <c r="E206" i="3" s="1"/>
  <c r="C203" i="3"/>
  <c r="D203" i="3"/>
  <c r="E203" i="3"/>
  <c r="F203" i="3"/>
  <c r="F204" i="3" s="1"/>
  <c r="F206" i="3" s="1"/>
  <c r="G203" i="3"/>
  <c r="G204" i="3" s="1"/>
  <c r="G206" i="3" s="1"/>
  <c r="H203" i="3"/>
  <c r="H204" i="3" s="1"/>
  <c r="H206" i="3" s="1"/>
  <c r="I203" i="3"/>
  <c r="I204" i="3" s="1"/>
  <c r="I206" i="3" s="1"/>
  <c r="B203" i="3"/>
  <c r="C204" i="3" s="1"/>
  <c r="C206" i="3" s="1"/>
  <c r="I202" i="3"/>
  <c r="C201" i="3"/>
  <c r="D201" i="3"/>
  <c r="E201" i="3"/>
  <c r="F201" i="3"/>
  <c r="G201" i="3"/>
  <c r="H201" i="3"/>
  <c r="I201" i="3"/>
  <c r="B201" i="3"/>
  <c r="F200" i="3"/>
  <c r="F202" i="3" s="1"/>
  <c r="G200" i="3"/>
  <c r="G202" i="3" s="1"/>
  <c r="H200" i="3"/>
  <c r="H202" i="3" s="1"/>
  <c r="I200" i="3"/>
  <c r="C199" i="3"/>
  <c r="C200" i="3" s="1"/>
  <c r="C202" i="3" s="1"/>
  <c r="D199" i="3"/>
  <c r="D200" i="3" s="1"/>
  <c r="D202" i="3" s="1"/>
  <c r="E199" i="3"/>
  <c r="E200" i="3" s="1"/>
  <c r="E202" i="3" s="1"/>
  <c r="F199" i="3"/>
  <c r="G199" i="3"/>
  <c r="H199" i="3"/>
  <c r="I199" i="3"/>
  <c r="B199" i="3"/>
  <c r="G197" i="3"/>
  <c r="G226" i="3" s="1"/>
  <c r="H197" i="3"/>
  <c r="C194" i="3"/>
  <c r="D194" i="3"/>
  <c r="E194" i="3"/>
  <c r="F194" i="3"/>
  <c r="G194" i="3"/>
  <c r="H194" i="3"/>
  <c r="C193" i="3"/>
  <c r="D193" i="3"/>
  <c r="E193" i="3"/>
  <c r="F193" i="3"/>
  <c r="G193" i="3"/>
  <c r="H193" i="3"/>
  <c r="H195" i="3" s="1"/>
  <c r="I193" i="3"/>
  <c r="I194" i="3" s="1"/>
  <c r="B193" i="3"/>
  <c r="B186" i="3" s="1"/>
  <c r="D191" i="3"/>
  <c r="E191" i="3"/>
  <c r="F191" i="3"/>
  <c r="G191" i="3"/>
  <c r="H191" i="3"/>
  <c r="I191" i="3"/>
  <c r="C190" i="3"/>
  <c r="C191" i="3" s="1"/>
  <c r="D190" i="3"/>
  <c r="E190" i="3"/>
  <c r="F190" i="3"/>
  <c r="G190" i="3"/>
  <c r="H190" i="3"/>
  <c r="I190" i="3"/>
  <c r="B190" i="3"/>
  <c r="B192" i="3" s="1"/>
  <c r="C187" i="3"/>
  <c r="C188" i="3" s="1"/>
  <c r="D187" i="3"/>
  <c r="E187" i="3"/>
  <c r="E188" i="3" s="1"/>
  <c r="F187" i="3"/>
  <c r="F188" i="3" s="1"/>
  <c r="G187" i="3"/>
  <c r="G188" i="3" s="1"/>
  <c r="H187" i="3"/>
  <c r="H189" i="3" s="1"/>
  <c r="I187" i="3"/>
  <c r="I188" i="3" s="1"/>
  <c r="B187" i="3"/>
  <c r="C183" i="3"/>
  <c r="D183" i="3"/>
  <c r="D186" i="3" s="1"/>
  <c r="E183" i="3"/>
  <c r="E186" i="3" s="1"/>
  <c r="F183" i="3"/>
  <c r="G183" i="3"/>
  <c r="H183" i="3"/>
  <c r="H185" i="3" s="1"/>
  <c r="I183" i="3"/>
  <c r="I184" i="3" s="1"/>
  <c r="B183" i="3"/>
  <c r="C178" i="3"/>
  <c r="D178" i="3"/>
  <c r="E178" i="3"/>
  <c r="F178" i="3"/>
  <c r="G178" i="3"/>
  <c r="H178" i="3"/>
  <c r="I178" i="3"/>
  <c r="B178" i="3"/>
  <c r="C176" i="3"/>
  <c r="D176" i="3"/>
  <c r="E176" i="3"/>
  <c r="F176" i="3"/>
  <c r="F177" i="3" s="1"/>
  <c r="G176" i="3"/>
  <c r="G177" i="3" s="1"/>
  <c r="G179" i="3" s="1"/>
  <c r="H176" i="3"/>
  <c r="I176" i="3"/>
  <c r="I177" i="3" s="1"/>
  <c r="B176" i="3"/>
  <c r="B177" i="3" s="1"/>
  <c r="B179" i="3" s="1"/>
  <c r="C175" i="3"/>
  <c r="G175" i="3"/>
  <c r="C174" i="3"/>
  <c r="D174" i="3"/>
  <c r="E174" i="3"/>
  <c r="F174" i="3"/>
  <c r="G174" i="3"/>
  <c r="H174" i="3"/>
  <c r="I174" i="3"/>
  <c r="B174" i="3"/>
  <c r="C173" i="3"/>
  <c r="D173" i="3"/>
  <c r="D175" i="3" s="1"/>
  <c r="G173" i="3"/>
  <c r="H173" i="3"/>
  <c r="H175" i="3" s="1"/>
  <c r="C172" i="3"/>
  <c r="D172" i="3"/>
  <c r="E172" i="3"/>
  <c r="F172" i="3"/>
  <c r="G172" i="3"/>
  <c r="H172" i="3"/>
  <c r="I172" i="3"/>
  <c r="I173" i="3" s="1"/>
  <c r="I175" i="3" s="1"/>
  <c r="B172" i="3"/>
  <c r="C170" i="3"/>
  <c r="D170" i="3"/>
  <c r="E170" i="3"/>
  <c r="F170" i="3"/>
  <c r="G170" i="3"/>
  <c r="H170" i="3"/>
  <c r="I170" i="3"/>
  <c r="B170" i="3"/>
  <c r="I169" i="3"/>
  <c r="I171" i="3" s="1"/>
  <c r="C168" i="3"/>
  <c r="C169" i="3" s="1"/>
  <c r="D168" i="3"/>
  <c r="D169" i="3" s="1"/>
  <c r="E168" i="3"/>
  <c r="E169" i="3" s="1"/>
  <c r="E171" i="3" s="1"/>
  <c r="F168" i="3"/>
  <c r="G168" i="3"/>
  <c r="H168" i="3"/>
  <c r="H169" i="3" s="1"/>
  <c r="H171" i="3" s="1"/>
  <c r="I168" i="3"/>
  <c r="B168" i="3"/>
  <c r="H166" i="3"/>
  <c r="H192" i="3" s="1"/>
  <c r="F164" i="3"/>
  <c r="E163" i="3"/>
  <c r="F163" i="3"/>
  <c r="I163" i="3"/>
  <c r="C162" i="3"/>
  <c r="D162" i="3"/>
  <c r="E162" i="3"/>
  <c r="F162" i="3"/>
  <c r="G162" i="3"/>
  <c r="H162" i="3"/>
  <c r="I162" i="3"/>
  <c r="B162" i="3"/>
  <c r="G160" i="3"/>
  <c r="I159" i="3"/>
  <c r="C159" i="3"/>
  <c r="C161" i="3" s="1"/>
  <c r="D159" i="3"/>
  <c r="D161" i="3" s="1"/>
  <c r="E159" i="3"/>
  <c r="F159" i="3"/>
  <c r="G159" i="3"/>
  <c r="H159" i="3"/>
  <c r="B159" i="3"/>
  <c r="G158" i="3"/>
  <c r="G157" i="3"/>
  <c r="H157" i="3"/>
  <c r="C156" i="3"/>
  <c r="C158" i="3" s="1"/>
  <c r="D156" i="3"/>
  <c r="E156" i="3"/>
  <c r="F156" i="3"/>
  <c r="F158" i="3" s="1"/>
  <c r="G156" i="3"/>
  <c r="H156" i="3"/>
  <c r="I156" i="3"/>
  <c r="B156" i="3"/>
  <c r="B158" i="3" s="1"/>
  <c r="E155" i="3"/>
  <c r="C154" i="3"/>
  <c r="G154" i="3"/>
  <c r="C153" i="3"/>
  <c r="C152" i="3"/>
  <c r="C155" i="3" s="1"/>
  <c r="D152" i="3"/>
  <c r="E152" i="3"/>
  <c r="F152" i="3"/>
  <c r="F153" i="3" s="1"/>
  <c r="G152" i="3"/>
  <c r="G155" i="3" s="1"/>
  <c r="H152" i="3"/>
  <c r="I152" i="3"/>
  <c r="I155" i="3" s="1"/>
  <c r="J155" i="3" s="1"/>
  <c r="B152" i="3"/>
  <c r="B153" i="3" s="1"/>
  <c r="G149" i="3"/>
  <c r="G151" i="3" s="1"/>
  <c r="B160" i="3"/>
  <c r="C147" i="3"/>
  <c r="D147" i="3"/>
  <c r="E147" i="3"/>
  <c r="F147" i="3"/>
  <c r="F148" i="3" s="1"/>
  <c r="G147" i="3"/>
  <c r="H147" i="3"/>
  <c r="I147" i="3"/>
  <c r="B147" i="3"/>
  <c r="F146" i="3"/>
  <c r="C145" i="3"/>
  <c r="D145" i="3"/>
  <c r="E145" i="3"/>
  <c r="F145" i="3"/>
  <c r="F154" i="3" s="1"/>
  <c r="G145" i="3"/>
  <c r="H145" i="3"/>
  <c r="I145" i="3"/>
  <c r="J145" i="3" s="1"/>
  <c r="B145" i="3"/>
  <c r="B161" i="3" s="1"/>
  <c r="E142" i="3"/>
  <c r="I142" i="3"/>
  <c r="C141" i="3"/>
  <c r="D141" i="3"/>
  <c r="E141" i="3"/>
  <c r="F141" i="3"/>
  <c r="G141" i="3"/>
  <c r="H141" i="3"/>
  <c r="I141" i="3"/>
  <c r="I134" i="3" s="1"/>
  <c r="J134" i="3" s="1"/>
  <c r="K134" i="3" s="1"/>
  <c r="L134" i="3" s="1"/>
  <c r="M134" i="3" s="1"/>
  <c r="N134" i="3" s="1"/>
  <c r="B141" i="3"/>
  <c r="C138" i="3"/>
  <c r="D138" i="3"/>
  <c r="E138" i="3"/>
  <c r="F139" i="3" s="1"/>
  <c r="F138" i="3"/>
  <c r="G138" i="3"/>
  <c r="H138" i="3"/>
  <c r="I138" i="3"/>
  <c r="B138" i="3"/>
  <c r="B139" i="3" s="1"/>
  <c r="C135" i="3"/>
  <c r="C128" i="3" s="1"/>
  <c r="D135" i="3"/>
  <c r="E135" i="3"/>
  <c r="F135" i="3"/>
  <c r="G135" i="3"/>
  <c r="G136" i="3" s="1"/>
  <c r="H135" i="3"/>
  <c r="H128" i="3" s="1"/>
  <c r="I135" i="3"/>
  <c r="B135" i="3"/>
  <c r="C131" i="3"/>
  <c r="D131" i="3"/>
  <c r="D134" i="3" s="1"/>
  <c r="E131" i="3"/>
  <c r="E134" i="3" s="1"/>
  <c r="F131" i="3"/>
  <c r="F132" i="3" s="1"/>
  <c r="G131" i="3"/>
  <c r="H131" i="3"/>
  <c r="I131" i="3"/>
  <c r="B131" i="3"/>
  <c r="C126" i="3"/>
  <c r="D126" i="3"/>
  <c r="E126" i="3"/>
  <c r="F126" i="3"/>
  <c r="G126" i="3"/>
  <c r="H126" i="3"/>
  <c r="I126" i="3"/>
  <c r="B126" i="3"/>
  <c r="C124" i="3"/>
  <c r="D124" i="3"/>
  <c r="E124" i="3"/>
  <c r="F124" i="3"/>
  <c r="F125" i="3" s="1"/>
  <c r="F127" i="3" s="1"/>
  <c r="G124" i="3"/>
  <c r="H124" i="3"/>
  <c r="I124" i="3"/>
  <c r="J124" i="3" s="1"/>
  <c r="K124" i="3" s="1"/>
  <c r="L124" i="3" s="1"/>
  <c r="M124" i="3" s="1"/>
  <c r="N124" i="3" s="1"/>
  <c r="B124" i="3"/>
  <c r="C122" i="3"/>
  <c r="D122" i="3"/>
  <c r="E122" i="3"/>
  <c r="F122" i="3"/>
  <c r="G122" i="3"/>
  <c r="H122" i="3"/>
  <c r="I122" i="3"/>
  <c r="B122" i="3"/>
  <c r="H121" i="3"/>
  <c r="H123" i="3" s="1"/>
  <c r="C120" i="3"/>
  <c r="D120" i="3"/>
  <c r="D121" i="3" s="1"/>
  <c r="D123" i="3" s="1"/>
  <c r="E120" i="3"/>
  <c r="F120" i="3"/>
  <c r="G120" i="3"/>
  <c r="H120" i="3"/>
  <c r="I120" i="3"/>
  <c r="B120" i="3"/>
  <c r="C118" i="3"/>
  <c r="D118" i="3"/>
  <c r="E118" i="3"/>
  <c r="F118" i="3"/>
  <c r="G118" i="3"/>
  <c r="H118" i="3"/>
  <c r="I118" i="3"/>
  <c r="B118" i="3"/>
  <c r="C116" i="3"/>
  <c r="D116" i="3"/>
  <c r="D114" i="3" s="1"/>
  <c r="E116" i="3"/>
  <c r="F116" i="3"/>
  <c r="F117" i="3" s="1"/>
  <c r="G116" i="3"/>
  <c r="H116" i="3"/>
  <c r="I116" i="3"/>
  <c r="J116" i="3" s="1"/>
  <c r="B116" i="3"/>
  <c r="B114" i="3" s="1"/>
  <c r="C114" i="3"/>
  <c r="C137" i="3" s="1"/>
  <c r="B284" i="3"/>
  <c r="B273" i="3"/>
  <c r="B270" i="3"/>
  <c r="B272" i="3" s="1"/>
  <c r="B266" i="3"/>
  <c r="B253" i="3"/>
  <c r="B250" i="3"/>
  <c r="B239" i="3"/>
  <c r="B241" i="3" s="1"/>
  <c r="B235" i="3"/>
  <c r="B208" i="3"/>
  <c r="B210" i="3" s="1"/>
  <c r="B204" i="3"/>
  <c r="B206" i="3" s="1"/>
  <c r="B200" i="3"/>
  <c r="B202" i="3" s="1"/>
  <c r="B191" i="3"/>
  <c r="B188" i="3"/>
  <c r="B180" i="3"/>
  <c r="B173" i="3"/>
  <c r="B175" i="3" s="1"/>
  <c r="B166" i="3"/>
  <c r="B167" i="3" s="1"/>
  <c r="B136" i="3"/>
  <c r="B132" i="3"/>
  <c r="B128" i="3"/>
  <c r="B125" i="3"/>
  <c r="B127" i="3" s="1"/>
  <c r="B121" i="3"/>
  <c r="B123" i="3" s="1"/>
  <c r="C110" i="3"/>
  <c r="D110" i="3"/>
  <c r="E110" i="3"/>
  <c r="F110" i="3"/>
  <c r="F111" i="3" s="1"/>
  <c r="G110" i="3"/>
  <c r="G103" i="3" s="1"/>
  <c r="H110" i="3"/>
  <c r="H112" i="3" s="1"/>
  <c r="I110" i="3"/>
  <c r="I103" i="3" s="1"/>
  <c r="J103" i="3" s="1"/>
  <c r="C107" i="3"/>
  <c r="D107" i="3"/>
  <c r="D108" i="3" s="1"/>
  <c r="E107" i="3"/>
  <c r="F107" i="3"/>
  <c r="G107" i="3"/>
  <c r="H107" i="3"/>
  <c r="H108" i="3" s="1"/>
  <c r="I107" i="3"/>
  <c r="I108" i="3" s="1"/>
  <c r="D105" i="3"/>
  <c r="H105" i="3"/>
  <c r="C104" i="3"/>
  <c r="C97" i="3" s="1"/>
  <c r="D104" i="3"/>
  <c r="E104" i="3"/>
  <c r="F104" i="3"/>
  <c r="G104" i="3"/>
  <c r="G105" i="3" s="1"/>
  <c r="H104" i="3"/>
  <c r="I104" i="3"/>
  <c r="E101" i="3"/>
  <c r="C100" i="3"/>
  <c r="D100" i="3"/>
  <c r="D103" i="3" s="1"/>
  <c r="E100" i="3"/>
  <c r="F100" i="3"/>
  <c r="G100" i="3"/>
  <c r="H100" i="3"/>
  <c r="H103" i="3" s="1"/>
  <c r="I100" i="3"/>
  <c r="I101" i="3" s="1"/>
  <c r="D97" i="3"/>
  <c r="G97" i="3"/>
  <c r="C95" i="3"/>
  <c r="D95" i="3"/>
  <c r="E95" i="3"/>
  <c r="F95" i="3"/>
  <c r="G95" i="3"/>
  <c r="H95" i="3"/>
  <c r="I95" i="3"/>
  <c r="C93" i="3"/>
  <c r="D93" i="3"/>
  <c r="E93" i="3"/>
  <c r="E94" i="3" s="1"/>
  <c r="E96" i="3" s="1"/>
  <c r="F93" i="3"/>
  <c r="F94" i="3" s="1"/>
  <c r="F96" i="3" s="1"/>
  <c r="G93" i="3"/>
  <c r="H93" i="3"/>
  <c r="H83" i="3" s="1"/>
  <c r="H102" i="3" s="1"/>
  <c r="I93" i="3"/>
  <c r="C91" i="3"/>
  <c r="D91" i="3"/>
  <c r="E91" i="3"/>
  <c r="F91" i="3"/>
  <c r="G91" i="3"/>
  <c r="H91" i="3"/>
  <c r="I91" i="3"/>
  <c r="C89" i="3"/>
  <c r="D89" i="3"/>
  <c r="D83" i="3" s="1"/>
  <c r="E89" i="3"/>
  <c r="E90" i="3" s="1"/>
  <c r="E92" i="3" s="1"/>
  <c r="F89" i="3"/>
  <c r="G89" i="3"/>
  <c r="H89" i="3"/>
  <c r="I89" i="3"/>
  <c r="C87" i="3"/>
  <c r="D87" i="3"/>
  <c r="E87" i="3"/>
  <c r="F87" i="3"/>
  <c r="G87" i="3"/>
  <c r="H87" i="3"/>
  <c r="I87" i="3"/>
  <c r="F86" i="3"/>
  <c r="F88" i="3" s="1"/>
  <c r="C85" i="3"/>
  <c r="D85" i="3"/>
  <c r="E85" i="3"/>
  <c r="F85" i="3"/>
  <c r="G85" i="3"/>
  <c r="H85" i="3"/>
  <c r="I85" i="3"/>
  <c r="B110" i="3"/>
  <c r="B107" i="3"/>
  <c r="C108" i="3" s="1"/>
  <c r="B104" i="3"/>
  <c r="B100" i="3"/>
  <c r="B101" i="3" s="1"/>
  <c r="B95" i="3"/>
  <c r="B93" i="3"/>
  <c r="B94" i="3" s="1"/>
  <c r="B91" i="3"/>
  <c r="B89" i="3"/>
  <c r="B87" i="3"/>
  <c r="B85" i="3"/>
  <c r="B86" i="3" s="1"/>
  <c r="B111" i="3"/>
  <c r="B105" i="3"/>
  <c r="C79" i="3"/>
  <c r="D79" i="3"/>
  <c r="E79" i="3"/>
  <c r="F79" i="3"/>
  <c r="F80" i="3" s="1"/>
  <c r="G79" i="3"/>
  <c r="G80" i="3" s="1"/>
  <c r="H79" i="3"/>
  <c r="I79" i="3"/>
  <c r="B79" i="3"/>
  <c r="C76" i="3"/>
  <c r="D76" i="3"/>
  <c r="E77" i="3" s="1"/>
  <c r="E76" i="3"/>
  <c r="F76" i="3"/>
  <c r="G76" i="3"/>
  <c r="H76" i="3"/>
  <c r="I77" i="3" s="1"/>
  <c r="I76" i="3"/>
  <c r="B76" i="3"/>
  <c r="B77" i="3" s="1"/>
  <c r="C73" i="3"/>
  <c r="D73" i="3"/>
  <c r="D74" i="3" s="1"/>
  <c r="E73" i="3"/>
  <c r="E66" i="3" s="1"/>
  <c r="F73" i="3"/>
  <c r="G73" i="3"/>
  <c r="H73" i="3"/>
  <c r="I73" i="3"/>
  <c r="B73" i="3"/>
  <c r="C69" i="3"/>
  <c r="D69" i="3"/>
  <c r="E69" i="3"/>
  <c r="F69" i="3"/>
  <c r="F72" i="3" s="1"/>
  <c r="G69" i="3"/>
  <c r="G72" i="3" s="1"/>
  <c r="H69" i="3"/>
  <c r="H70" i="3" s="1"/>
  <c r="I69" i="3"/>
  <c r="B69" i="3"/>
  <c r="C64" i="3"/>
  <c r="D64" i="3"/>
  <c r="E64" i="3"/>
  <c r="F64" i="3"/>
  <c r="G64" i="3"/>
  <c r="H64" i="3"/>
  <c r="I64" i="3"/>
  <c r="B64" i="3"/>
  <c r="C62" i="3"/>
  <c r="D62" i="3"/>
  <c r="D63" i="3" s="1"/>
  <c r="D65" i="3" s="1"/>
  <c r="E62" i="3"/>
  <c r="F62" i="3"/>
  <c r="G63" i="3" s="1"/>
  <c r="G65" i="3" s="1"/>
  <c r="G62" i="3"/>
  <c r="H62" i="3"/>
  <c r="I62" i="3"/>
  <c r="B62" i="3"/>
  <c r="B63" i="3" s="1"/>
  <c r="C60" i="3"/>
  <c r="D60" i="3"/>
  <c r="E60" i="3"/>
  <c r="F60" i="3"/>
  <c r="G60" i="3"/>
  <c r="H60" i="3"/>
  <c r="I60" i="3"/>
  <c r="B60" i="3"/>
  <c r="C58" i="3"/>
  <c r="D58" i="3"/>
  <c r="D59" i="3" s="1"/>
  <c r="E58" i="3"/>
  <c r="F58" i="3"/>
  <c r="F59" i="3" s="1"/>
  <c r="G58" i="3"/>
  <c r="H58" i="3"/>
  <c r="I58" i="3"/>
  <c r="B58" i="3"/>
  <c r="B59" i="3" s="1"/>
  <c r="B61" i="3" s="1"/>
  <c r="C56" i="3"/>
  <c r="D56" i="3"/>
  <c r="E56" i="3"/>
  <c r="F56" i="3"/>
  <c r="G56" i="3"/>
  <c r="H56" i="3"/>
  <c r="I56" i="3"/>
  <c r="B56" i="3"/>
  <c r="C54" i="3"/>
  <c r="D54" i="3"/>
  <c r="E54" i="3"/>
  <c r="F54" i="3"/>
  <c r="F52" i="3" s="1"/>
  <c r="G54" i="3"/>
  <c r="H54" i="3"/>
  <c r="I54" i="3"/>
  <c r="I52" i="3" s="1"/>
  <c r="B54" i="3"/>
  <c r="B55" i="3" s="1"/>
  <c r="B57" i="3" s="1"/>
  <c r="B80" i="3"/>
  <c r="F77" i="3"/>
  <c r="C72" i="3"/>
  <c r="E72" i="3"/>
  <c r="B72" i="3"/>
  <c r="G66" i="3"/>
  <c r="C66" i="3"/>
  <c r="M65" i="3"/>
  <c r="N65" i="3" s="1"/>
  <c r="K65" i="3"/>
  <c r="L65" i="3" s="1"/>
  <c r="K64" i="3"/>
  <c r="L64" i="3" s="1"/>
  <c r="L63" i="3" s="1"/>
  <c r="J63" i="3"/>
  <c r="I63" i="3"/>
  <c r="H63" i="3"/>
  <c r="C63" i="3"/>
  <c r="C65" i="3" s="1"/>
  <c r="K61" i="3"/>
  <c r="L61" i="3" s="1"/>
  <c r="M61" i="3" s="1"/>
  <c r="N61" i="3" s="1"/>
  <c r="K60" i="3"/>
  <c r="L60" i="3" s="1"/>
  <c r="J59" i="3"/>
  <c r="H59" i="3"/>
  <c r="H61" i="3" s="1"/>
  <c r="C59" i="3"/>
  <c r="N57" i="3"/>
  <c r="K57" i="3"/>
  <c r="L57" i="3" s="1"/>
  <c r="M57" i="3" s="1"/>
  <c r="K56" i="3"/>
  <c r="J55" i="3"/>
  <c r="E55" i="3"/>
  <c r="A324" i="3"/>
  <c r="A289" i="3"/>
  <c r="A258" i="3"/>
  <c r="A227" i="3"/>
  <c r="A196" i="3"/>
  <c r="A165" i="3"/>
  <c r="A144" i="3"/>
  <c r="A113" i="3"/>
  <c r="A82" i="3"/>
  <c r="A51" i="3"/>
  <c r="C29" i="3"/>
  <c r="D29" i="3"/>
  <c r="E29" i="3"/>
  <c r="F29" i="3"/>
  <c r="G29" i="3"/>
  <c r="H29" i="3"/>
  <c r="I29" i="3"/>
  <c r="B29" i="3"/>
  <c r="D102" i="3" l="1"/>
  <c r="D109" i="3"/>
  <c r="K103" i="3"/>
  <c r="L103" i="3" s="1"/>
  <c r="M103" i="3" s="1"/>
  <c r="N103" i="3" s="1"/>
  <c r="F251" i="3"/>
  <c r="I309" i="3"/>
  <c r="F192" i="3"/>
  <c r="B106" i="3"/>
  <c r="K155" i="3"/>
  <c r="H313" i="3"/>
  <c r="G313" i="3"/>
  <c r="G192" i="3"/>
  <c r="C278" i="3"/>
  <c r="C288" i="3"/>
  <c r="H259" i="3"/>
  <c r="C149" i="3"/>
  <c r="C151" i="3" s="1"/>
  <c r="G310" i="3"/>
  <c r="B222" i="3"/>
  <c r="K116" i="3"/>
  <c r="C171" i="3"/>
  <c r="G213" i="3"/>
  <c r="C222" i="3"/>
  <c r="C248" i="3"/>
  <c r="D260" i="3"/>
  <c r="D274" i="3"/>
  <c r="H279" i="3"/>
  <c r="D285" i="3"/>
  <c r="C313" i="3"/>
  <c r="H317" i="3"/>
  <c r="C319" i="3"/>
  <c r="B83" i="3"/>
  <c r="F90" i="3"/>
  <c r="F92" i="3" s="1"/>
  <c r="D99" i="3"/>
  <c r="D137" i="3"/>
  <c r="J162" i="3"/>
  <c r="J152" i="3" s="1"/>
  <c r="K145" i="3"/>
  <c r="C157" i="3"/>
  <c r="I179" i="3"/>
  <c r="E211" i="3"/>
  <c r="C219" i="3"/>
  <c r="I226" i="3"/>
  <c r="F228" i="3"/>
  <c r="H247" i="3"/>
  <c r="C256" i="3"/>
  <c r="D282" i="3"/>
  <c r="C285" i="3"/>
  <c r="I314" i="3"/>
  <c r="J314" i="3" s="1"/>
  <c r="F317" i="3"/>
  <c r="B320" i="3"/>
  <c r="H334" i="3"/>
  <c r="C343" i="3"/>
  <c r="H308" i="3"/>
  <c r="H310" i="3" s="1"/>
  <c r="B52" i="3"/>
  <c r="B75" i="3" s="1"/>
  <c r="I78" i="3"/>
  <c r="J78" i="3" s="1"/>
  <c r="K78" i="3" s="1"/>
  <c r="L78" i="3" s="1"/>
  <c r="M78" i="3" s="1"/>
  <c r="N78" i="3" s="1"/>
  <c r="G125" i="3"/>
  <c r="G127" i="3" s="1"/>
  <c r="B143" i="3"/>
  <c r="H146" i="3"/>
  <c r="H148" i="3" s="1"/>
  <c r="H158" i="3"/>
  <c r="B155" i="3"/>
  <c r="I166" i="3"/>
  <c r="F169" i="3"/>
  <c r="F171" i="3" s="1"/>
  <c r="D197" i="3"/>
  <c r="D211" i="3"/>
  <c r="D216" i="3"/>
  <c r="I223" i="3"/>
  <c r="H226" i="3"/>
  <c r="G247" i="3"/>
  <c r="C282" i="3"/>
  <c r="B328" i="3"/>
  <c r="C308" i="3"/>
  <c r="C310" i="3" s="1"/>
  <c r="H314" i="3"/>
  <c r="I320" i="3"/>
  <c r="J320" i="3" s="1"/>
  <c r="K320" i="3" s="1"/>
  <c r="L320" i="3" s="1"/>
  <c r="M320" i="3" s="1"/>
  <c r="N320" i="3" s="1"/>
  <c r="H323" i="3"/>
  <c r="H329" i="3"/>
  <c r="H331" i="3" s="1"/>
  <c r="G334" i="3"/>
  <c r="I330" i="3"/>
  <c r="C185" i="3"/>
  <c r="C197" i="3"/>
  <c r="C213" i="3"/>
  <c r="G314" i="3"/>
  <c r="D317" i="3"/>
  <c r="H320" i="3"/>
  <c r="G323" i="3"/>
  <c r="G329" i="3"/>
  <c r="G331" i="3" s="1"/>
  <c r="F334" i="3"/>
  <c r="C337" i="3"/>
  <c r="F335" i="3"/>
  <c r="I344" i="3"/>
  <c r="J344" i="3" s="1"/>
  <c r="J290" i="3"/>
  <c r="K292" i="3"/>
  <c r="C275" i="3"/>
  <c r="J54" i="3"/>
  <c r="H65" i="3"/>
  <c r="G59" i="3"/>
  <c r="G61" i="3" s="1"/>
  <c r="C80" i="3"/>
  <c r="H106" i="3"/>
  <c r="C121" i="3"/>
  <c r="C123" i="3" s="1"/>
  <c r="C136" i="3"/>
  <c r="H164" i="3"/>
  <c r="C166" i="3"/>
  <c r="B195" i="3"/>
  <c r="E208" i="3"/>
  <c r="E210" i="3" s="1"/>
  <c r="F215" i="3"/>
  <c r="I217" i="3"/>
  <c r="H220" i="3"/>
  <c r="G223" i="3"/>
  <c r="C228" i="3"/>
  <c r="I228" i="3"/>
  <c r="D235" i="3"/>
  <c r="D237" i="3" s="1"/>
  <c r="H242" i="3"/>
  <c r="H244" i="3" s="1"/>
  <c r="I246" i="3"/>
  <c r="G242" i="3"/>
  <c r="G244" i="3" s="1"/>
  <c r="H257" i="3"/>
  <c r="I266" i="3"/>
  <c r="I268" i="3" s="1"/>
  <c r="E281" i="3"/>
  <c r="D284" i="3"/>
  <c r="C287" i="3"/>
  <c r="D297" i="3"/>
  <c r="D299" i="3" s="1"/>
  <c r="D305" i="3"/>
  <c r="D307" i="3" s="1"/>
  <c r="D312" i="3"/>
  <c r="F314" i="3"/>
  <c r="C317" i="3"/>
  <c r="G320" i="3"/>
  <c r="F323" i="3"/>
  <c r="I326" i="3"/>
  <c r="I328" i="3" s="1"/>
  <c r="E329" i="3"/>
  <c r="I333" i="3"/>
  <c r="E334" i="3"/>
  <c r="H344" i="3"/>
  <c r="G259" i="3"/>
  <c r="B65" i="3"/>
  <c r="F78" i="3"/>
  <c r="B268" i="3"/>
  <c r="I121" i="3"/>
  <c r="J120" i="3"/>
  <c r="K120" i="3" s="1"/>
  <c r="L120" i="3" s="1"/>
  <c r="M120" i="3" s="1"/>
  <c r="N120" i="3" s="1"/>
  <c r="D128" i="3"/>
  <c r="E177" i="3"/>
  <c r="E179" i="3" s="1"/>
  <c r="G180" i="3"/>
  <c r="E184" i="3"/>
  <c r="I195" i="3"/>
  <c r="I197" i="3"/>
  <c r="I220" i="3" s="1"/>
  <c r="E215" i="3"/>
  <c r="G220" i="3"/>
  <c r="F223" i="3"/>
  <c r="E242" i="3"/>
  <c r="E243" i="3" s="1"/>
  <c r="H246" i="3"/>
  <c r="D247" i="3"/>
  <c r="H254" i="3"/>
  <c r="G257" i="3"/>
  <c r="I273" i="3"/>
  <c r="I274" i="3" s="1"/>
  <c r="B314" i="3"/>
  <c r="I293" i="3"/>
  <c r="I295" i="3" s="1"/>
  <c r="I301" i="3"/>
  <c r="I303" i="3" s="1"/>
  <c r="C312" i="3"/>
  <c r="E314" i="3"/>
  <c r="E290" i="3"/>
  <c r="E320" i="3" s="1"/>
  <c r="F320" i="3"/>
  <c r="D329" i="3"/>
  <c r="H333" i="3"/>
  <c r="D334" i="3"/>
  <c r="I338" i="3"/>
  <c r="G344" i="3"/>
  <c r="D52" i="3"/>
  <c r="D78" i="3" s="1"/>
  <c r="I75" i="3"/>
  <c r="B90" i="3"/>
  <c r="B102" i="3"/>
  <c r="F83" i="3"/>
  <c r="F106" i="3" s="1"/>
  <c r="I90" i="3"/>
  <c r="I92" i="3" s="1"/>
  <c r="J89" i="3"/>
  <c r="K89" i="3" s="1"/>
  <c r="L89" i="3" s="1"/>
  <c r="M89" i="3" s="1"/>
  <c r="N89" i="3" s="1"/>
  <c r="C117" i="3"/>
  <c r="C119" i="3" s="1"/>
  <c r="C125" i="3"/>
  <c r="C127" i="3" s="1"/>
  <c r="F134" i="3"/>
  <c r="D146" i="3"/>
  <c r="D148" i="3" s="1"/>
  <c r="B149" i="3"/>
  <c r="B150" i="3" s="1"/>
  <c r="H161" i="3"/>
  <c r="F155" i="3"/>
  <c r="E180" i="3"/>
  <c r="H186" i="3"/>
  <c r="B189" i="3"/>
  <c r="D215" i="3"/>
  <c r="G217" i="3"/>
  <c r="H231" i="3"/>
  <c r="H233" i="3" s="1"/>
  <c r="D242" i="3"/>
  <c r="D244" i="3" s="1"/>
  <c r="G246" i="3"/>
  <c r="C247" i="3"/>
  <c r="F257" i="3"/>
  <c r="H278" i="3"/>
  <c r="H293" i="3"/>
  <c r="H295" i="3" s="1"/>
  <c r="D314" i="3"/>
  <c r="C329" i="3"/>
  <c r="C331" i="3" s="1"/>
  <c r="G333" i="3"/>
  <c r="F344" i="3"/>
  <c r="D61" i="3"/>
  <c r="E83" i="3"/>
  <c r="E84" i="3" s="1"/>
  <c r="G161" i="3"/>
  <c r="C177" i="3"/>
  <c r="C179" i="3" s="1"/>
  <c r="C180" i="3"/>
  <c r="C181" i="3" s="1"/>
  <c r="F217" i="3"/>
  <c r="G231" i="3"/>
  <c r="G233" i="3" s="1"/>
  <c r="I248" i="3"/>
  <c r="E279" i="3"/>
  <c r="G293" i="3"/>
  <c r="G295" i="3" s="1"/>
  <c r="I335" i="3"/>
  <c r="J335" i="3" s="1"/>
  <c r="D171" i="3"/>
  <c r="I86" i="3"/>
  <c r="I88" i="3" s="1"/>
  <c r="J85" i="3"/>
  <c r="B103" i="3"/>
  <c r="C103" i="3"/>
  <c r="D106" i="3"/>
  <c r="E108" i="3"/>
  <c r="B146" i="3"/>
  <c r="B148" i="3" s="1"/>
  <c r="B157" i="3"/>
  <c r="G153" i="3"/>
  <c r="D164" i="3"/>
  <c r="D166" i="3"/>
  <c r="E228" i="3"/>
  <c r="E257" i="3" s="1"/>
  <c r="F239" i="3"/>
  <c r="F241" i="3" s="1"/>
  <c r="F293" i="3"/>
  <c r="F295" i="3" s="1"/>
  <c r="I316" i="3"/>
  <c r="F75" i="3"/>
  <c r="I94" i="3"/>
  <c r="I96" i="3" s="1"/>
  <c r="J93" i="3"/>
  <c r="K93" i="3" s="1"/>
  <c r="L93" i="3" s="1"/>
  <c r="M93" i="3" s="1"/>
  <c r="N93" i="3" s="1"/>
  <c r="H109" i="3"/>
  <c r="E121" i="3"/>
  <c r="E161" i="3"/>
  <c r="I186" i="3"/>
  <c r="E197" i="3"/>
  <c r="E220" i="3" s="1"/>
  <c r="E273" i="3"/>
  <c r="E274" i="3" s="1"/>
  <c r="F288" i="3"/>
  <c r="I290" i="3"/>
  <c r="I317" i="3" s="1"/>
  <c r="K325" i="3"/>
  <c r="I337" i="3"/>
  <c r="F329" i="3"/>
  <c r="F330" i="3"/>
  <c r="G330" i="3"/>
  <c r="F331" i="3"/>
  <c r="I331" i="3"/>
  <c r="J331" i="3" s="1"/>
  <c r="K331" i="3" s="1"/>
  <c r="L331" i="3" s="1"/>
  <c r="M331" i="3" s="1"/>
  <c r="N331" i="3" s="1"/>
  <c r="E331" i="3"/>
  <c r="C330" i="3"/>
  <c r="D309" i="3"/>
  <c r="F308" i="3"/>
  <c r="F309" i="3"/>
  <c r="G309" i="3"/>
  <c r="F310" i="3"/>
  <c r="E310" i="3"/>
  <c r="I310" i="3"/>
  <c r="J310" i="3" s="1"/>
  <c r="K310" i="3" s="1"/>
  <c r="L310" i="3" s="1"/>
  <c r="M310" i="3" s="1"/>
  <c r="N310" i="3" s="1"/>
  <c r="C309" i="3"/>
  <c r="H291" i="3"/>
  <c r="F291" i="3"/>
  <c r="G291" i="3"/>
  <c r="B330" i="3"/>
  <c r="B343" i="3"/>
  <c r="B309" i="3"/>
  <c r="B322" i="3"/>
  <c r="B293" i="3"/>
  <c r="B295" i="3" s="1"/>
  <c r="F273" i="3"/>
  <c r="F274" i="3" s="1"/>
  <c r="H274" i="3"/>
  <c r="F275" i="3"/>
  <c r="C274" i="3"/>
  <c r="F259" i="3"/>
  <c r="F278" i="3" s="1"/>
  <c r="I259" i="3"/>
  <c r="I278" i="3" s="1"/>
  <c r="E259" i="3"/>
  <c r="G260" i="3"/>
  <c r="D243" i="3"/>
  <c r="H243" i="3"/>
  <c r="F242" i="3"/>
  <c r="F243" i="3" s="1"/>
  <c r="H229" i="3"/>
  <c r="I229" i="3"/>
  <c r="D229" i="3"/>
  <c r="E229" i="3"/>
  <c r="I212" i="3"/>
  <c r="F211" i="3"/>
  <c r="G212" i="3" s="1"/>
  <c r="H212" i="3"/>
  <c r="I213" i="3"/>
  <c r="I198" i="3"/>
  <c r="H198" i="3"/>
  <c r="F197" i="3"/>
  <c r="D81" i="3"/>
  <c r="D75" i="3"/>
  <c r="C94" i="3"/>
  <c r="C96" i="3" s="1"/>
  <c r="D94" i="3"/>
  <c r="D96" i="3" s="1"/>
  <c r="B248" i="3"/>
  <c r="B246" i="3"/>
  <c r="M64" i="3"/>
  <c r="I55" i="3"/>
  <c r="H52" i="3"/>
  <c r="I53" i="3" s="1"/>
  <c r="D66" i="3"/>
  <c r="D68" i="3" s="1"/>
  <c r="D70" i="3"/>
  <c r="B88" i="3"/>
  <c r="F97" i="3"/>
  <c r="F99" i="3" s="1"/>
  <c r="F101" i="3"/>
  <c r="F102" i="3"/>
  <c r="G101" i="3"/>
  <c r="F108" i="3"/>
  <c r="F109" i="3"/>
  <c r="G108" i="3"/>
  <c r="C130" i="3"/>
  <c r="G134" i="3"/>
  <c r="G128" i="3"/>
  <c r="G132" i="3"/>
  <c r="C134" i="3"/>
  <c r="C133" i="3"/>
  <c r="C132" i="3"/>
  <c r="C140" i="3"/>
  <c r="M60" i="3"/>
  <c r="L59" i="3"/>
  <c r="G94" i="3"/>
  <c r="G96" i="3" s="1"/>
  <c r="H94" i="3"/>
  <c r="H96" i="3" s="1"/>
  <c r="I136" i="3"/>
  <c r="I128" i="3"/>
  <c r="I129" i="3" s="1"/>
  <c r="E136" i="3"/>
  <c r="E128" i="3"/>
  <c r="E129" i="3" s="1"/>
  <c r="F136" i="3"/>
  <c r="K63" i="3"/>
  <c r="G86" i="3"/>
  <c r="G88" i="3" s="1"/>
  <c r="H86" i="3"/>
  <c r="H88" i="3" s="1"/>
  <c r="G83" i="3"/>
  <c r="H84" i="3" s="1"/>
  <c r="C86" i="3"/>
  <c r="C88" i="3" s="1"/>
  <c r="D86" i="3"/>
  <c r="D88" i="3" s="1"/>
  <c r="B115" i="3"/>
  <c r="B137" i="3"/>
  <c r="B140" i="3"/>
  <c r="G114" i="3"/>
  <c r="G137" i="3" s="1"/>
  <c r="G117" i="3"/>
  <c r="G119" i="3" s="1"/>
  <c r="I123" i="3"/>
  <c r="E123" i="3"/>
  <c r="L56" i="3"/>
  <c r="K55" i="3"/>
  <c r="K54" i="3" s="1"/>
  <c r="K59" i="3"/>
  <c r="I74" i="3"/>
  <c r="H74" i="3"/>
  <c r="H66" i="3"/>
  <c r="H67" i="3" s="1"/>
  <c r="C83" i="3"/>
  <c r="C99"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F112" i="3"/>
  <c r="B182" i="3"/>
  <c r="B277" i="3"/>
  <c r="H125" i="3"/>
  <c r="H127" i="3" s="1"/>
  <c r="I125" i="3"/>
  <c r="I127" i="3" s="1"/>
  <c r="D125" i="3"/>
  <c r="D127" i="3" s="1"/>
  <c r="E125" i="3"/>
  <c r="E127" i="3" s="1"/>
  <c r="D136" i="3"/>
  <c r="H139" i="3"/>
  <c r="I139" i="3"/>
  <c r="D140" i="3"/>
  <c r="D139" i="3"/>
  <c r="E139" i="3"/>
  <c r="C139"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8" i="3"/>
  <c r="D188" i="3"/>
  <c r="D180" i="3"/>
  <c r="F71" i="3"/>
  <c r="F81" i="3"/>
  <c r="C101" i="3"/>
  <c r="I146" i="3"/>
  <c r="I148" i="3" s="1"/>
  <c r="I164" i="3"/>
  <c r="J164" i="3" s="1"/>
  <c r="E146" i="3"/>
  <c r="E148" i="3" s="1"/>
  <c r="E164" i="3"/>
  <c r="H149" i="3"/>
  <c r="H150" i="3" s="1"/>
  <c r="D149" i="3"/>
  <c r="D150" i="3" s="1"/>
  <c r="D157" i="3"/>
  <c r="D158" i="3"/>
  <c r="E166" i="3"/>
  <c r="E195" i="3" s="1"/>
  <c r="E173" i="3"/>
  <c r="E175" i="3" s="1"/>
  <c r="F63" i="3"/>
  <c r="F65" i="3" s="1"/>
  <c r="E59" i="3"/>
  <c r="E61" i="3" s="1"/>
  <c r="E63" i="3"/>
  <c r="I70" i="3"/>
  <c r="E70" i="3"/>
  <c r="I71" i="3"/>
  <c r="E74" i="3"/>
  <c r="I81" i="3"/>
  <c r="J81" i="3" s="1"/>
  <c r="B97" i="3"/>
  <c r="H97" i="3"/>
  <c r="H99"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3"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9" i="3" s="1"/>
  <c r="F179" i="3"/>
  <c r="E181" i="3"/>
  <c r="D185" i="3"/>
  <c r="F160" i="3"/>
  <c r="H167" i="3"/>
  <c r="H184" i="3"/>
  <c r="D184" i="3"/>
  <c r="G186" i="3"/>
  <c r="C186" i="3"/>
  <c r="B228" i="3"/>
  <c r="B251" i="3" s="1"/>
  <c r="B259" i="3"/>
  <c r="B282" i="3" s="1"/>
  <c r="B163" i="3"/>
  <c r="I153" i="3"/>
  <c r="E153" i="3"/>
  <c r="F157" i="3"/>
  <c r="I160" i="3"/>
  <c r="E160" i="3"/>
  <c r="H163" i="3"/>
  <c r="D163" i="3"/>
  <c r="G184" i="3"/>
  <c r="C184" i="3"/>
  <c r="B130" i="3"/>
  <c r="I114" i="3"/>
  <c r="I137" i="3" s="1"/>
  <c r="E114" i="3"/>
  <c r="E130" i="3" s="1"/>
  <c r="H160" i="3"/>
  <c r="D160" i="3"/>
  <c r="G182" i="3"/>
  <c r="H182" i="3"/>
  <c r="H181" i="3"/>
  <c r="I180" i="3"/>
  <c r="F180" i="3"/>
  <c r="I167" i="3"/>
  <c r="F166" i="3"/>
  <c r="F195" i="3" s="1"/>
  <c r="C167" i="3"/>
  <c r="F149" i="3"/>
  <c r="F151" i="3" s="1"/>
  <c r="I149" i="3"/>
  <c r="I151" i="3" s="1"/>
  <c r="J151" i="3" s="1"/>
  <c r="K151" i="3" s="1"/>
  <c r="L151" i="3" s="1"/>
  <c r="M151" i="3" s="1"/>
  <c r="N151" i="3" s="1"/>
  <c r="E149" i="3"/>
  <c r="F150" i="3" s="1"/>
  <c r="D129" i="3"/>
  <c r="F128" i="3"/>
  <c r="F129" i="3" s="1"/>
  <c r="F130" i="3"/>
  <c r="C129" i="3"/>
  <c r="F114" i="3"/>
  <c r="E115" i="3"/>
  <c r="G115" i="3"/>
  <c r="C115" i="3"/>
  <c r="B262" i="3"/>
  <c r="B264" i="3" s="1"/>
  <c r="B274" i="3"/>
  <c r="B279" i="3"/>
  <c r="B287" i="3"/>
  <c r="B231" i="3"/>
  <c r="B233" i="3" s="1"/>
  <c r="B256" i="3"/>
  <c r="B197" i="3"/>
  <c r="B226" i="3" s="1"/>
  <c r="B225" i="3"/>
  <c r="B169" i="3"/>
  <c r="B171" i="3" s="1"/>
  <c r="B181" i="3"/>
  <c r="B194" i="3"/>
  <c r="B117" i="3"/>
  <c r="B119" i="3" s="1"/>
  <c r="B129" i="3"/>
  <c r="B134" i="3"/>
  <c r="B142" i="3"/>
  <c r="D98" i="3"/>
  <c r="H98" i="3"/>
  <c r="F98" i="3"/>
  <c r="G98" i="3"/>
  <c r="I83" i="3"/>
  <c r="I84" i="3" s="1"/>
  <c r="G84" i="3"/>
  <c r="F84" i="3"/>
  <c r="B96" i="3"/>
  <c r="B108" i="3"/>
  <c r="I72" i="3"/>
  <c r="J72" i="3" s="1"/>
  <c r="K72" i="3" s="1"/>
  <c r="I66" i="3"/>
  <c r="I67" i="3" s="1"/>
  <c r="J62" i="3"/>
  <c r="K62" i="3" s="1"/>
  <c r="L62" i="3" s="1"/>
  <c r="E65" i="3"/>
  <c r="I65" i="3"/>
  <c r="F61" i="3"/>
  <c r="E52" i="3"/>
  <c r="E53" i="3" s="1"/>
  <c r="C61" i="3"/>
  <c r="E57" i="3"/>
  <c r="I57" i="3"/>
  <c r="F55" i="3"/>
  <c r="F57" i="3" s="1"/>
  <c r="N60" i="3"/>
  <c r="N59" i="3" s="1"/>
  <c r="M59" i="3"/>
  <c r="G52" i="3"/>
  <c r="G71" i="3" s="1"/>
  <c r="G55" i="3"/>
  <c r="G57" i="3" s="1"/>
  <c r="D55" i="3"/>
  <c r="D57" i="3" s="1"/>
  <c r="H55" i="3"/>
  <c r="H57" i="3" s="1"/>
  <c r="M56" i="3"/>
  <c r="L55" i="3"/>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J154" i="3" l="1"/>
  <c r="J153" i="3"/>
  <c r="F198" i="3"/>
  <c r="F216" i="3"/>
  <c r="C182" i="3"/>
  <c r="G143" i="3"/>
  <c r="C112" i="3"/>
  <c r="B53" i="3"/>
  <c r="F212" i="3"/>
  <c r="G274" i="3"/>
  <c r="K329" i="3"/>
  <c r="L325" i="3"/>
  <c r="E247" i="3"/>
  <c r="J149" i="3"/>
  <c r="H260" i="3"/>
  <c r="H288" i="3"/>
  <c r="H285" i="3"/>
  <c r="B98" i="3"/>
  <c r="B99" i="3"/>
  <c r="E260" i="3"/>
  <c r="E285" i="3"/>
  <c r="E282" i="3"/>
  <c r="E288" i="3"/>
  <c r="D151" i="3"/>
  <c r="E189" i="3"/>
  <c r="E192" i="3"/>
  <c r="H151" i="3"/>
  <c r="I181" i="3"/>
  <c r="D84" i="3"/>
  <c r="B81" i="3"/>
  <c r="D71" i="3"/>
  <c r="F213" i="3"/>
  <c r="I243" i="3"/>
  <c r="I288" i="3"/>
  <c r="E226" i="3"/>
  <c r="C192" i="3"/>
  <c r="C195" i="3"/>
  <c r="K290" i="3"/>
  <c r="L292" i="3"/>
  <c r="C226" i="3"/>
  <c r="C216" i="3"/>
  <c r="K149" i="3"/>
  <c r="L145" i="3"/>
  <c r="E223" i="3"/>
  <c r="H282" i="3"/>
  <c r="G130" i="3"/>
  <c r="F229" i="3"/>
  <c r="F254" i="3"/>
  <c r="F247" i="3"/>
  <c r="B216" i="3"/>
  <c r="K161" i="3"/>
  <c r="L161" i="3" s="1"/>
  <c r="M161" i="3" s="1"/>
  <c r="N161" i="3" s="1"/>
  <c r="I282" i="3"/>
  <c r="J83" i="3"/>
  <c r="K85" i="3"/>
  <c r="G278" i="3"/>
  <c r="G282" i="3"/>
  <c r="I257" i="3"/>
  <c r="I247" i="3"/>
  <c r="G288" i="3"/>
  <c r="B288" i="3"/>
  <c r="J318" i="3"/>
  <c r="J319" i="3" s="1"/>
  <c r="J308" i="3"/>
  <c r="J291" i="3"/>
  <c r="K344" i="3"/>
  <c r="J343" i="3"/>
  <c r="E67" i="3"/>
  <c r="H115" i="3"/>
  <c r="C150" i="3"/>
  <c r="E198" i="3"/>
  <c r="F260" i="3"/>
  <c r="H330" i="3"/>
  <c r="B275" i="3"/>
  <c r="C251" i="3"/>
  <c r="C254" i="3"/>
  <c r="E109" i="3"/>
  <c r="D213" i="3"/>
  <c r="D212" i="3"/>
  <c r="B278" i="3"/>
  <c r="B220" i="3"/>
  <c r="B257" i="3"/>
  <c r="F226" i="3"/>
  <c r="D198" i="3"/>
  <c r="D223" i="3"/>
  <c r="E216" i="3"/>
  <c r="B84" i="3"/>
  <c r="B109" i="3"/>
  <c r="L116" i="3"/>
  <c r="K114" i="3"/>
  <c r="E254" i="3"/>
  <c r="H275" i="3"/>
  <c r="F220" i="3"/>
  <c r="D192" i="3"/>
  <c r="D195" i="3"/>
  <c r="D189" i="3"/>
  <c r="I323" i="3"/>
  <c r="J323" i="3" s="1"/>
  <c r="J321" i="3" s="1"/>
  <c r="J311" i="3" s="1"/>
  <c r="E212" i="3"/>
  <c r="J114" i="3"/>
  <c r="C244" i="3"/>
  <c r="G285" i="3"/>
  <c r="B285" i="3"/>
  <c r="C223" i="3"/>
  <c r="B71" i="3"/>
  <c r="I260" i="3"/>
  <c r="I285" i="3"/>
  <c r="G129" i="3"/>
  <c r="I99" i="3"/>
  <c r="J99" i="3" s="1"/>
  <c r="K99" i="3" s="1"/>
  <c r="L99" i="3" s="1"/>
  <c r="M99" i="3" s="1"/>
  <c r="N99" i="3" s="1"/>
  <c r="F285" i="3"/>
  <c r="F282" i="3"/>
  <c r="H309" i="3"/>
  <c r="I313" i="3"/>
  <c r="E102" i="3"/>
  <c r="D331" i="3"/>
  <c r="D330" i="3"/>
  <c r="E330" i="3"/>
  <c r="E317" i="3"/>
  <c r="I185" i="3"/>
  <c r="I189" i="3"/>
  <c r="C189" i="3"/>
  <c r="G275" i="3"/>
  <c r="B112" i="3"/>
  <c r="D220" i="3"/>
  <c r="B68" i="3"/>
  <c r="J163" i="3"/>
  <c r="K164" i="3"/>
  <c r="K335" i="3"/>
  <c r="D67" i="3"/>
  <c r="E98" i="3"/>
  <c r="D167" i="3"/>
  <c r="G185" i="3"/>
  <c r="G195" i="3"/>
  <c r="I106" i="3"/>
  <c r="G229" i="3"/>
  <c r="J329" i="3"/>
  <c r="E323" i="3"/>
  <c r="I251" i="3"/>
  <c r="G99" i="3"/>
  <c r="I192" i="3"/>
  <c r="E251" i="3"/>
  <c r="F53" i="3"/>
  <c r="G167" i="3"/>
  <c r="F189" i="3"/>
  <c r="E213" i="3"/>
  <c r="E244" i="3"/>
  <c r="E275" i="3"/>
  <c r="I254" i="3"/>
  <c r="K314" i="3"/>
  <c r="L155" i="3"/>
  <c r="B223" i="3"/>
  <c r="E278" i="3"/>
  <c r="C257" i="3"/>
  <c r="B151" i="3"/>
  <c r="E182" i="3"/>
  <c r="B254" i="3"/>
  <c r="B247" i="3"/>
  <c r="B78" i="3"/>
  <c r="I244" i="3"/>
  <c r="I275" i="3"/>
  <c r="I291" i="3"/>
  <c r="J342" i="3"/>
  <c r="J332" i="3" s="1"/>
  <c r="E313" i="3"/>
  <c r="E291" i="3"/>
  <c r="E112" i="3"/>
  <c r="J159" i="3"/>
  <c r="J160" i="3" s="1"/>
  <c r="I216" i="3"/>
  <c r="C220" i="3"/>
  <c r="D226" i="3"/>
  <c r="B260" i="3"/>
  <c r="C260" i="3"/>
  <c r="F244" i="3"/>
  <c r="G243" i="3"/>
  <c r="B244" i="3"/>
  <c r="C243" i="3"/>
  <c r="B229" i="3"/>
  <c r="C229" i="3"/>
  <c r="B212" i="3"/>
  <c r="B213" i="3"/>
  <c r="C212" i="3"/>
  <c r="G198" i="3"/>
  <c r="B198" i="3"/>
  <c r="C198" i="3"/>
  <c r="K81" i="3"/>
  <c r="L81" i="3" s="1"/>
  <c r="J80" i="3"/>
  <c r="C68" i="3"/>
  <c r="H81" i="3"/>
  <c r="H75" i="3"/>
  <c r="K58" i="3"/>
  <c r="L58" i="3" s="1"/>
  <c r="M58" i="3" s="1"/>
  <c r="N58" i="3" s="1"/>
  <c r="L54" i="3"/>
  <c r="F115" i="3"/>
  <c r="F137" i="3"/>
  <c r="F133" i="3"/>
  <c r="F140" i="3"/>
  <c r="G150" i="3"/>
  <c r="I182" i="3"/>
  <c r="E71" i="3"/>
  <c r="F185" i="3"/>
  <c r="C81" i="3"/>
  <c r="E81" i="3"/>
  <c r="G68" i="3"/>
  <c r="G81" i="3"/>
  <c r="G140" i="3"/>
  <c r="E151" i="3"/>
  <c r="C71" i="3"/>
  <c r="C75" i="3"/>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M62" i="3" s="1"/>
  <c r="N62" i="3" s="1"/>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L52" i="3"/>
  <c r="G67" i="3"/>
  <c r="F67" i="3"/>
  <c r="J52" i="3"/>
  <c r="M55" i="3"/>
  <c r="M54" i="3" s="1"/>
  <c r="N56" i="3"/>
  <c r="N55" i="3" s="1"/>
  <c r="L72" i="3"/>
  <c r="C67" i="3"/>
  <c r="B67" i="3"/>
  <c r="G53" i="3"/>
  <c r="H53" i="3"/>
  <c r="C53" i="3"/>
  <c r="D53" i="3"/>
  <c r="K52" i="3"/>
  <c r="B142" i="1"/>
  <c r="G142" i="1"/>
  <c r="E142" i="1"/>
  <c r="C142" i="1"/>
  <c r="D142" i="1"/>
  <c r="J313" i="3" l="1"/>
  <c r="J312" i="3"/>
  <c r="J334" i="3"/>
  <c r="J333" i="3"/>
  <c r="J142" i="3"/>
  <c r="K143" i="3"/>
  <c r="M155" i="3"/>
  <c r="L335" i="3"/>
  <c r="K332" i="3"/>
  <c r="K83" i="3"/>
  <c r="L85" i="3"/>
  <c r="L159" i="3"/>
  <c r="L149" i="3"/>
  <c r="M145" i="3"/>
  <c r="K163" i="3"/>
  <c r="L164" i="3"/>
  <c r="K128" i="3"/>
  <c r="K141" i="3"/>
  <c r="K131" i="3" s="1"/>
  <c r="K138" i="3"/>
  <c r="K139" i="3" s="1"/>
  <c r="K115" i="3"/>
  <c r="K343" i="3"/>
  <c r="L344" i="3"/>
  <c r="J110" i="3"/>
  <c r="J100" i="3" s="1"/>
  <c r="J84" i="3"/>
  <c r="J97" i="3"/>
  <c r="J107" i="3"/>
  <c r="J108" i="3" s="1"/>
  <c r="K162" i="3"/>
  <c r="K152" i="3" s="1"/>
  <c r="L314" i="3"/>
  <c r="L114" i="3"/>
  <c r="M116" i="3"/>
  <c r="K150" i="3"/>
  <c r="K156" i="3"/>
  <c r="J330" i="3"/>
  <c r="J336" i="3"/>
  <c r="J309" i="3"/>
  <c r="J315" i="3"/>
  <c r="K159" i="3"/>
  <c r="K160" i="3" s="1"/>
  <c r="K330" i="3"/>
  <c r="J138" i="3"/>
  <c r="J139" i="3" s="1"/>
  <c r="J141" i="3"/>
  <c r="J131" i="3" s="1"/>
  <c r="J115" i="3"/>
  <c r="J128" i="3"/>
  <c r="K112" i="3"/>
  <c r="J111" i="3"/>
  <c r="J322" i="3"/>
  <c r="K323" i="3"/>
  <c r="L290" i="3"/>
  <c r="M292" i="3"/>
  <c r="K80" i="3"/>
  <c r="K318" i="3"/>
  <c r="K319" i="3" s="1"/>
  <c r="K308" i="3"/>
  <c r="K321" i="3"/>
  <c r="K311" i="3" s="1"/>
  <c r="K291" i="3"/>
  <c r="J156" i="3"/>
  <c r="J150" i="3"/>
  <c r="L329" i="3"/>
  <c r="M325" i="3"/>
  <c r="K342" i="3"/>
  <c r="N54" i="3"/>
  <c r="N52" i="3" s="1"/>
  <c r="M52" i="3"/>
  <c r="K79" i="3"/>
  <c r="K69" i="3" s="1"/>
  <c r="K71" i="3" s="1"/>
  <c r="K53" i="3"/>
  <c r="K66" i="3"/>
  <c r="K76" i="3"/>
  <c r="M72" i="3"/>
  <c r="M81" i="3"/>
  <c r="L80" i="3"/>
  <c r="J76" i="3"/>
  <c r="J77" i="3" s="1"/>
  <c r="J79" i="3"/>
  <c r="J69" i="3" s="1"/>
  <c r="J71" i="3" s="1"/>
  <c r="J53" i="3"/>
  <c r="J66" i="3"/>
  <c r="L66" i="3"/>
  <c r="L76" i="3"/>
  <c r="L77" i="3" s="1"/>
  <c r="L79" i="3"/>
  <c r="L69" i="3" s="1"/>
  <c r="L71" i="3" s="1"/>
  <c r="L53" i="3"/>
  <c r="K313" i="3" l="1"/>
  <c r="K312" i="3"/>
  <c r="J157" i="3"/>
  <c r="J158" i="3"/>
  <c r="K107" i="3"/>
  <c r="K108" i="3" s="1"/>
  <c r="K110" i="3"/>
  <c r="K100" i="3" s="1"/>
  <c r="K97" i="3"/>
  <c r="K84" i="3"/>
  <c r="K334" i="3"/>
  <c r="K333" i="3"/>
  <c r="M335" i="3"/>
  <c r="L332" i="3"/>
  <c r="L336" i="3" s="1"/>
  <c r="L138" i="3"/>
  <c r="L139" i="3" s="1"/>
  <c r="L128" i="3"/>
  <c r="L115" i="3"/>
  <c r="K133" i="3"/>
  <c r="K132" i="3"/>
  <c r="K336" i="3"/>
  <c r="K135" i="3"/>
  <c r="K129" i="3"/>
  <c r="N155" i="3"/>
  <c r="J129" i="3"/>
  <c r="J135" i="3"/>
  <c r="M114" i="3"/>
  <c r="N116" i="3"/>
  <c r="N114" i="3" s="1"/>
  <c r="M314" i="3"/>
  <c r="L163" i="3"/>
  <c r="M164" i="3"/>
  <c r="L143" i="3"/>
  <c r="K142" i="3"/>
  <c r="M85" i="3"/>
  <c r="L83" i="3"/>
  <c r="K154" i="3"/>
  <c r="K153" i="3"/>
  <c r="K158" i="3"/>
  <c r="K157" i="3"/>
  <c r="K309" i="3"/>
  <c r="K315" i="3"/>
  <c r="L318" i="3"/>
  <c r="L319" i="3" s="1"/>
  <c r="L308" i="3"/>
  <c r="L321" i="3"/>
  <c r="L311" i="3" s="1"/>
  <c r="L291" i="3"/>
  <c r="N145" i="3"/>
  <c r="M159" i="3"/>
  <c r="M160" i="3" s="1"/>
  <c r="M162" i="3"/>
  <c r="M152" i="3" s="1"/>
  <c r="M149" i="3"/>
  <c r="J133" i="3"/>
  <c r="J132" i="3"/>
  <c r="K322" i="3"/>
  <c r="L323" i="3"/>
  <c r="J317" i="3"/>
  <c r="J316" i="3"/>
  <c r="J98" i="3"/>
  <c r="J104" i="3"/>
  <c r="L162" i="3"/>
  <c r="L152" i="3" s="1"/>
  <c r="L156" i="3" s="1"/>
  <c r="M344" i="3"/>
  <c r="L343" i="3"/>
  <c r="N325" i="3"/>
  <c r="M329" i="3"/>
  <c r="L342" i="3"/>
  <c r="L330" i="3"/>
  <c r="L150" i="3"/>
  <c r="K111" i="3"/>
  <c r="L112" i="3"/>
  <c r="M290" i="3"/>
  <c r="N292" i="3"/>
  <c r="J338" i="3"/>
  <c r="J337" i="3"/>
  <c r="J102" i="3"/>
  <c r="J101" i="3"/>
  <c r="L160" i="3"/>
  <c r="J70" i="3"/>
  <c r="L73" i="3"/>
  <c r="L75" i="3" s="1"/>
  <c r="L67" i="3"/>
  <c r="N72" i="3"/>
  <c r="K70" i="3"/>
  <c r="L70" i="3"/>
  <c r="J67" i="3"/>
  <c r="J73" i="3"/>
  <c r="J75" i="3" s="1"/>
  <c r="K77" i="3"/>
  <c r="M76" i="3"/>
  <c r="M77" i="3" s="1"/>
  <c r="M66" i="3"/>
  <c r="M79" i="3"/>
  <c r="M69" i="3" s="1"/>
  <c r="M71" i="3" s="1"/>
  <c r="M53" i="3"/>
  <c r="M80" i="3"/>
  <c r="N81" i="3"/>
  <c r="N80" i="3" s="1"/>
  <c r="K67" i="3"/>
  <c r="K73" i="3"/>
  <c r="K75" i="3" s="1"/>
  <c r="N76" i="3"/>
  <c r="N79" i="3"/>
  <c r="N53" i="3"/>
  <c r="N66" i="3"/>
  <c r="M154" i="3" l="1"/>
  <c r="M153" i="3"/>
  <c r="L338" i="3"/>
  <c r="L337" i="3"/>
  <c r="L158" i="3"/>
  <c r="L157" i="3"/>
  <c r="L313" i="3"/>
  <c r="L312" i="3"/>
  <c r="N159" i="3"/>
  <c r="N160" i="3" s="1"/>
  <c r="N149" i="3"/>
  <c r="M83" i="3"/>
  <c r="N85" i="3"/>
  <c r="N83" i="3" s="1"/>
  <c r="L142" i="3"/>
  <c r="M143" i="3"/>
  <c r="K137" i="3"/>
  <c r="K136" i="3"/>
  <c r="L315" i="3"/>
  <c r="L309" i="3"/>
  <c r="M163" i="3"/>
  <c r="N164" i="3"/>
  <c r="N163" i="3" s="1"/>
  <c r="K338" i="3"/>
  <c r="K337" i="3"/>
  <c r="K104" i="3"/>
  <c r="K98" i="3"/>
  <c r="K102" i="3"/>
  <c r="K101" i="3"/>
  <c r="L334" i="3"/>
  <c r="L333" i="3"/>
  <c r="N344" i="3"/>
  <c r="N343" i="3" s="1"/>
  <c r="M343" i="3"/>
  <c r="J106" i="3"/>
  <c r="J105" i="3"/>
  <c r="L322" i="3"/>
  <c r="M323" i="3"/>
  <c r="K317" i="3"/>
  <c r="K316" i="3"/>
  <c r="L111" i="3"/>
  <c r="M112" i="3"/>
  <c r="N314" i="3"/>
  <c r="L141" i="3"/>
  <c r="L131" i="3" s="1"/>
  <c r="M318" i="3"/>
  <c r="M319" i="3" s="1"/>
  <c r="M308" i="3"/>
  <c r="M291" i="3"/>
  <c r="L84" i="3"/>
  <c r="L110" i="3"/>
  <c r="L100" i="3" s="1"/>
  <c r="L97" i="3"/>
  <c r="L107" i="3"/>
  <c r="L108" i="3" s="1"/>
  <c r="M342" i="3"/>
  <c r="M330" i="3"/>
  <c r="N128" i="3"/>
  <c r="N138" i="3"/>
  <c r="N139" i="3" s="1"/>
  <c r="N115" i="3"/>
  <c r="L154" i="3"/>
  <c r="L153" i="3"/>
  <c r="N77" i="3"/>
  <c r="M141" i="3"/>
  <c r="M131" i="3" s="1"/>
  <c r="M128" i="3"/>
  <c r="M138" i="3"/>
  <c r="M139" i="3" s="1"/>
  <c r="M115" i="3"/>
  <c r="L129" i="3"/>
  <c r="M332" i="3"/>
  <c r="M336" i="3" s="1"/>
  <c r="N335" i="3"/>
  <c r="N290" i="3"/>
  <c r="N329" i="3"/>
  <c r="M150" i="3"/>
  <c r="M156" i="3"/>
  <c r="J137" i="3"/>
  <c r="J136" i="3"/>
  <c r="M70" i="3"/>
  <c r="M73" i="3"/>
  <c r="M75" i="3" s="1"/>
  <c r="M67" i="3"/>
  <c r="L74" i="3"/>
  <c r="J74" i="3"/>
  <c r="N67" i="3"/>
  <c r="K74" i="3"/>
  <c r="N69" i="3"/>
  <c r="M338" i="3" l="1"/>
  <c r="M337" i="3"/>
  <c r="N323" i="3"/>
  <c r="N322" i="3" s="1"/>
  <c r="M322" i="3"/>
  <c r="N162" i="3"/>
  <c r="N152" i="3" s="1"/>
  <c r="M84" i="3"/>
  <c r="M110" i="3"/>
  <c r="M100" i="3" s="1"/>
  <c r="M97" i="3"/>
  <c r="M107" i="3"/>
  <c r="M108" i="3" s="1"/>
  <c r="L133" i="3"/>
  <c r="L132" i="3"/>
  <c r="L317" i="3"/>
  <c r="L316" i="3"/>
  <c r="M321" i="3"/>
  <c r="M311" i="3" s="1"/>
  <c r="N318" i="3"/>
  <c r="N319" i="3" s="1"/>
  <c r="N308" i="3"/>
  <c r="N321" i="3"/>
  <c r="M334" i="3"/>
  <c r="M333" i="3"/>
  <c r="N311" i="3"/>
  <c r="M315" i="3"/>
  <c r="M309" i="3"/>
  <c r="L135" i="3"/>
  <c r="M157" i="3"/>
  <c r="M158" i="3"/>
  <c r="N112" i="3"/>
  <c r="N111" i="3" s="1"/>
  <c r="M111" i="3"/>
  <c r="N143" i="3"/>
  <c r="M142" i="3"/>
  <c r="N291" i="3"/>
  <c r="N129" i="3"/>
  <c r="N342" i="3"/>
  <c r="N332" i="3" s="1"/>
  <c r="M133" i="3"/>
  <c r="M132" i="3"/>
  <c r="L104" i="3"/>
  <c r="L98" i="3"/>
  <c r="N150" i="3"/>
  <c r="N156" i="3"/>
  <c r="M135" i="3"/>
  <c r="M129" i="3"/>
  <c r="N330" i="3"/>
  <c r="L102" i="3"/>
  <c r="L101" i="3"/>
  <c r="K106" i="3"/>
  <c r="K105" i="3"/>
  <c r="N97" i="3"/>
  <c r="N84" i="3"/>
  <c r="N107" i="3"/>
  <c r="N73" i="3"/>
  <c r="N75" i="3" s="1"/>
  <c r="N71" i="3"/>
  <c r="M74" i="3"/>
  <c r="N70" i="3"/>
  <c r="N334" i="3" l="1"/>
  <c r="N333" i="3"/>
  <c r="N336" i="3"/>
  <c r="N313" i="3"/>
  <c r="N312" i="3"/>
  <c r="M102" i="3"/>
  <c r="M101" i="3"/>
  <c r="M137" i="3"/>
  <c r="M136" i="3"/>
  <c r="N142" i="3"/>
  <c r="N141" i="3"/>
  <c r="N131" i="3" s="1"/>
  <c r="N309" i="3"/>
  <c r="N315" i="3"/>
  <c r="N154" i="3"/>
  <c r="N153" i="3"/>
  <c r="M313" i="3"/>
  <c r="M312" i="3"/>
  <c r="M98" i="3"/>
  <c r="M104" i="3"/>
  <c r="N158" i="3"/>
  <c r="N157" i="3"/>
  <c r="N98" i="3"/>
  <c r="N104" i="3"/>
  <c r="L137" i="3"/>
  <c r="L136" i="3"/>
  <c r="M317" i="3"/>
  <c r="M316" i="3"/>
  <c r="N108" i="3"/>
  <c r="N74" i="3"/>
  <c r="N110" i="3"/>
  <c r="N100" i="3" s="1"/>
  <c r="L106" i="3"/>
  <c r="L105" i="3"/>
  <c r="N106" i="3" l="1"/>
  <c r="N105" i="3"/>
  <c r="N133" i="3"/>
  <c r="N132" i="3"/>
  <c r="N135" i="3"/>
  <c r="M106" i="3"/>
  <c r="M105" i="3"/>
  <c r="N102" i="3"/>
  <c r="N101" i="3"/>
  <c r="N338" i="3"/>
  <c r="N337" i="3"/>
  <c r="N317" i="3"/>
  <c r="N316"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N137" i="3" l="1"/>
  <c r="N136"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F21" i="3" l="1"/>
  <c r="F3" i="3" s="1"/>
  <c r="F3" i="4" s="1"/>
  <c r="H46" i="4"/>
  <c r="H49" i="4" s="1"/>
  <c r="H7" i="4"/>
  <c r="B46" i="4"/>
  <c r="B49" i="4" s="1"/>
  <c r="B7" i="4"/>
  <c r="C46" i="4"/>
  <c r="C49" i="4" s="1"/>
  <c r="C7" i="4"/>
  <c r="G21" i="3"/>
  <c r="G3" i="3" s="1"/>
  <c r="C21" i="3"/>
  <c r="C3" i="3" s="1"/>
  <c r="D46" i="4"/>
  <c r="D49" i="4" s="1"/>
  <c r="D7" i="4"/>
  <c r="E46" i="4"/>
  <c r="E49" i="4" s="1"/>
  <c r="E7" i="4"/>
  <c r="E11" i="4" s="1"/>
  <c r="I46" i="4"/>
  <c r="I49" i="4" s="1"/>
  <c r="I7" i="4"/>
  <c r="F46" i="4"/>
  <c r="F49" i="4" s="1"/>
  <c r="F7" i="4"/>
  <c r="B14" i="3"/>
  <c r="B52" i="4" s="1"/>
  <c r="B58" i="4" s="1"/>
  <c r="G14" i="3"/>
  <c r="G52" i="4" s="1"/>
  <c r="G58" i="4" s="1"/>
  <c r="G46" i="4"/>
  <c r="G49" i="4" s="1"/>
  <c r="G7" i="4"/>
  <c r="D12" i="3"/>
  <c r="E41" i="3"/>
  <c r="E8" i="3"/>
  <c r="E21" i="3"/>
  <c r="E3" i="3" s="1"/>
  <c r="E12" i="3"/>
  <c r="F41" i="3"/>
  <c r="F8" i="3"/>
  <c r="H21" i="3"/>
  <c r="H3" i="3" s="1"/>
  <c r="D21" i="3"/>
  <c r="D3" i="3" s="1"/>
  <c r="B12" i="3"/>
  <c r="F13" i="3"/>
  <c r="F12" i="3"/>
  <c r="C41" i="3"/>
  <c r="C8" i="3"/>
  <c r="G41" i="3"/>
  <c r="G8" i="3"/>
  <c r="B18" i="3"/>
  <c r="B24" i="3"/>
  <c r="B21" i="3"/>
  <c r="B3" i="3" s="1"/>
  <c r="H12" i="3"/>
  <c r="I41" i="3"/>
  <c r="J41" i="3" s="1"/>
  <c r="K41" i="3" s="1"/>
  <c r="L41" i="3" s="1"/>
  <c r="I8" i="3"/>
  <c r="J23" i="3"/>
  <c r="J21" i="3" s="1"/>
  <c r="I21" i="3"/>
  <c r="I3" i="3" s="1"/>
  <c r="I12" i="3"/>
  <c r="B41" i="3"/>
  <c r="B8" i="3"/>
  <c r="C13" i="3"/>
  <c r="C12" i="3"/>
  <c r="G12" i="3"/>
  <c r="D41" i="3"/>
  <c r="D8" i="3"/>
  <c r="H41" i="3"/>
  <c r="H8" i="3"/>
  <c r="F19"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F193" i="1"/>
  <c r="F339" i="3" s="1"/>
  <c r="E193" i="1"/>
  <c r="E339" i="3" s="1"/>
  <c r="D193" i="1"/>
  <c r="D339" i="3" s="1"/>
  <c r="C193" i="1"/>
  <c r="C339" i="3" s="1"/>
  <c r="B193" i="1"/>
  <c r="B339" i="3" s="1"/>
  <c r="H143" i="1"/>
  <c r="I143" i="1"/>
  <c r="I179" i="1"/>
  <c r="I180" i="1" s="1"/>
  <c r="H179" i="1"/>
  <c r="H180" i="1" s="1"/>
  <c r="G179" i="1"/>
  <c r="G180" i="1" s="1"/>
  <c r="F179" i="1"/>
  <c r="F180" i="1" s="1"/>
  <c r="E179" i="1"/>
  <c r="E180" i="1" s="1"/>
  <c r="D179" i="1"/>
  <c r="D180" i="1" s="1"/>
  <c r="C179" i="1"/>
  <c r="C180" i="1" s="1"/>
  <c r="B179" i="1"/>
  <c r="B180" i="1" s="1"/>
  <c r="E341" i="3" l="1"/>
  <c r="E340" i="3"/>
  <c r="E5" i="3"/>
  <c r="E47" i="4"/>
  <c r="E6" i="4"/>
  <c r="E5" i="4" s="1"/>
  <c r="F11" i="4"/>
  <c r="F8" i="4"/>
  <c r="C11" i="4"/>
  <c r="C8" i="4"/>
  <c r="B4" i="3"/>
  <c r="B3" i="4"/>
  <c r="G19" i="3"/>
  <c r="G3" i="4"/>
  <c r="G341" i="3"/>
  <c r="G340" i="3"/>
  <c r="G4" i="3"/>
  <c r="D13" i="3"/>
  <c r="D3" i="4"/>
  <c r="I11" i="4"/>
  <c r="I8" i="4"/>
  <c r="B11" i="4"/>
  <c r="B8" i="4"/>
  <c r="H3" i="4"/>
  <c r="B53" i="4"/>
  <c r="I47" i="4"/>
  <c r="I6" i="4"/>
  <c r="I5" i="4" s="1"/>
  <c r="G13" i="3"/>
  <c r="H8" i="4"/>
  <c r="H11" i="4"/>
  <c r="H9" i="4"/>
  <c r="C341" i="3"/>
  <c r="C340" i="3"/>
  <c r="G16" i="3"/>
  <c r="E14" i="4"/>
  <c r="E19" i="4" s="1"/>
  <c r="E13" i="4"/>
  <c r="D341" i="3"/>
  <c r="D340" i="3"/>
  <c r="F341" i="3"/>
  <c r="F340" i="3"/>
  <c r="B47" i="4"/>
  <c r="B6" i="4"/>
  <c r="B5" i="4" s="1"/>
  <c r="H5" i="3"/>
  <c r="H47" i="4"/>
  <c r="H6" i="4"/>
  <c r="H5" i="4" s="1"/>
  <c r="B15" i="3"/>
  <c r="F14" i="3"/>
  <c r="H194" i="1"/>
  <c r="H195" i="1" s="1"/>
  <c r="H339" i="3"/>
  <c r="I13" i="3"/>
  <c r="I3" i="4"/>
  <c r="G47" i="4"/>
  <c r="G6" i="4"/>
  <c r="G5" i="4" s="1"/>
  <c r="F5" i="3"/>
  <c r="F47" i="4"/>
  <c r="F6" i="4"/>
  <c r="F5" i="4" s="1"/>
  <c r="C14" i="3"/>
  <c r="E8" i="4"/>
  <c r="D11" i="4"/>
  <c r="D8" i="4"/>
  <c r="D9" i="4"/>
  <c r="D47" i="4"/>
  <c r="D6" i="4"/>
  <c r="D5" i="4" s="1"/>
  <c r="J22" i="3"/>
  <c r="J3" i="3"/>
  <c r="J3" i="4" s="1"/>
  <c r="G11" i="4"/>
  <c r="G8" i="4"/>
  <c r="G9" i="4"/>
  <c r="F9" i="4"/>
  <c r="F24" i="4"/>
  <c r="E13" i="3"/>
  <c r="E3" i="4"/>
  <c r="F4" i="4" s="1"/>
  <c r="D14" i="3"/>
  <c r="B341" i="3"/>
  <c r="B340" i="3"/>
  <c r="C5" i="3"/>
  <c r="C47" i="4"/>
  <c r="C6" i="4"/>
  <c r="C5" i="4" s="1"/>
  <c r="G53" i="4"/>
  <c r="C19" i="3"/>
  <c r="C3" i="4"/>
  <c r="E14" i="3"/>
  <c r="F4" i="3"/>
  <c r="D16" i="3"/>
  <c r="C4" i="3"/>
  <c r="B19" i="3"/>
  <c r="H13" i="3"/>
  <c r="H7" i="3"/>
  <c r="B5" i="3"/>
  <c r="C6" i="3" s="1"/>
  <c r="B10" i="3"/>
  <c r="B9" i="3"/>
  <c r="J4" i="3"/>
  <c r="I4" i="3"/>
  <c r="I19" i="3"/>
  <c r="I5" i="3"/>
  <c r="I10" i="3"/>
  <c r="I9" i="3"/>
  <c r="C10" i="3"/>
  <c r="C9" i="3"/>
  <c r="F7" i="3"/>
  <c r="F6" i="3"/>
  <c r="B16" i="3"/>
  <c r="D4" i="3"/>
  <c r="D19" i="3"/>
  <c r="E4" i="3"/>
  <c r="E19" i="3"/>
  <c r="H10" i="3"/>
  <c r="H9" i="3"/>
  <c r="C7" i="3"/>
  <c r="H4" i="3"/>
  <c r="H19" i="3"/>
  <c r="D10" i="3"/>
  <c r="D9" i="3"/>
  <c r="G5" i="3"/>
  <c r="G10" i="3"/>
  <c r="G9" i="3"/>
  <c r="B13" i="3"/>
  <c r="F10" i="3"/>
  <c r="F9" i="3"/>
  <c r="E7" i="3"/>
  <c r="E9" i="3"/>
  <c r="E10" i="3"/>
  <c r="D5" i="3"/>
  <c r="E6" i="3" s="1"/>
  <c r="I193" i="1"/>
  <c r="I36" i="3"/>
  <c r="B194" i="1"/>
  <c r="B195" i="1" s="1"/>
  <c r="M41" i="3"/>
  <c r="C36" i="3"/>
  <c r="G36" i="3"/>
  <c r="H36" i="3"/>
  <c r="D36" i="3"/>
  <c r="F36" i="3"/>
  <c r="E36" i="3"/>
  <c r="L32" i="3"/>
  <c r="M33" i="3"/>
  <c r="L31" i="3"/>
  <c r="L28" i="3"/>
  <c r="L27" i="3" s="1"/>
  <c r="M29" i="3"/>
  <c r="K21" i="3"/>
  <c r="K3" i="3" s="1"/>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C24" i="4" l="1"/>
  <c r="C4" i="4"/>
  <c r="D24" i="4"/>
  <c r="D4" i="4"/>
  <c r="C9" i="4"/>
  <c r="B4" i="4"/>
  <c r="B24" i="4"/>
  <c r="D14" i="4"/>
  <c r="D19" i="4" s="1"/>
  <c r="D13" i="4"/>
  <c r="F52" i="4"/>
  <c r="F58" i="4" s="1"/>
  <c r="F15" i="3"/>
  <c r="F16" i="3"/>
  <c r="E9" i="4"/>
  <c r="E24" i="4"/>
  <c r="E44" i="4" s="1"/>
  <c r="E4" i="4"/>
  <c r="C14" i="4"/>
  <c r="C19" i="4" s="1"/>
  <c r="C13" i="4"/>
  <c r="G15" i="3"/>
  <c r="K3" i="4"/>
  <c r="K4" i="3"/>
  <c r="H24" i="4"/>
  <c r="H4" i="4"/>
  <c r="F14" i="4"/>
  <c r="F19" i="4" s="1"/>
  <c r="F13" i="4"/>
  <c r="H340" i="3"/>
  <c r="H341" i="3"/>
  <c r="H14" i="3"/>
  <c r="I194" i="1"/>
  <c r="I195" i="1" s="1"/>
  <c r="I339" i="3"/>
  <c r="C52" i="4"/>
  <c r="C58" i="4" s="1"/>
  <c r="C16" i="3"/>
  <c r="C15" i="3"/>
  <c r="G14" i="4"/>
  <c r="G19" i="4" s="1"/>
  <c r="G13" i="4"/>
  <c r="B9" i="4"/>
  <c r="G24" i="4"/>
  <c r="G4" i="4"/>
  <c r="I14" i="4"/>
  <c r="I19" i="4" s="1"/>
  <c r="I13" i="4"/>
  <c r="H14" i="4"/>
  <c r="H19" i="4" s="1"/>
  <c r="H13" i="4"/>
  <c r="B14" i="4"/>
  <c r="B19" i="4" s="1"/>
  <c r="B13" i="4"/>
  <c r="E52" i="4"/>
  <c r="E15" i="3"/>
  <c r="J24" i="4"/>
  <c r="J4" i="4"/>
  <c r="E16" i="3"/>
  <c r="D52" i="4"/>
  <c r="D58" i="4" s="1"/>
  <c r="D15" i="3"/>
  <c r="I9" i="4"/>
  <c r="I24" i="4"/>
  <c r="I4" i="4"/>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I340" i="3" l="1"/>
  <c r="I341" i="3"/>
  <c r="J341" i="3" s="1"/>
  <c r="I14" i="3"/>
  <c r="J38" i="3"/>
  <c r="J8" i="3" s="1"/>
  <c r="J17" i="3"/>
  <c r="H52" i="4"/>
  <c r="H15" i="3"/>
  <c r="H16" i="3"/>
  <c r="L3" i="4"/>
  <c r="L4" i="3"/>
  <c r="D53" i="4"/>
  <c r="C53" i="4"/>
  <c r="K24" i="4"/>
  <c r="K4" i="4"/>
  <c r="E58" i="4"/>
  <c r="E53" i="4"/>
  <c r="F53" i="4"/>
  <c r="N31" i="3"/>
  <c r="I40" i="3"/>
  <c r="K50" i="3"/>
  <c r="K49" i="3" s="1"/>
  <c r="I37" i="3"/>
  <c r="J37" i="3" s="1"/>
  <c r="J35" i="3" s="1"/>
  <c r="J49" i="3"/>
  <c r="I44" i="3"/>
  <c r="H37" i="3"/>
  <c r="H47" i="3"/>
  <c r="H44" i="3"/>
  <c r="I22" i="3"/>
  <c r="H22" i="3"/>
  <c r="H40" i="3"/>
  <c r="K47" i="3"/>
  <c r="J45" i="3"/>
  <c r="L22" i="3"/>
  <c r="N27" i="3"/>
  <c r="N21" i="3" s="1"/>
  <c r="N3" i="3" s="1"/>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B10" i="1" s="1"/>
  <c r="I4" i="1"/>
  <c r="N3" i="4" l="1"/>
  <c r="N4" i="3"/>
  <c r="L24" i="4"/>
  <c r="L4" i="4"/>
  <c r="F59" i="1"/>
  <c r="J46" i="3"/>
  <c r="J14" i="3"/>
  <c r="G59" i="1"/>
  <c r="G60" i="1" s="1"/>
  <c r="H59" i="1"/>
  <c r="H60" i="1" s="1"/>
  <c r="L50" i="3"/>
  <c r="L48" i="3" s="1"/>
  <c r="H58" i="4"/>
  <c r="H53" i="4"/>
  <c r="J19" i="3"/>
  <c r="J18" i="3"/>
  <c r="F10" i="1"/>
  <c r="J6" i="4"/>
  <c r="J47" i="4"/>
  <c r="J10" i="3"/>
  <c r="J9" i="3"/>
  <c r="H10" i="1"/>
  <c r="I52" i="4"/>
  <c r="I15" i="3"/>
  <c r="I16" i="3"/>
  <c r="K341" i="3"/>
  <c r="J339" i="3"/>
  <c r="J340" i="3" s="1"/>
  <c r="M3" i="4"/>
  <c r="M4" i="3"/>
  <c r="I10" i="1"/>
  <c r="K48" i="3"/>
  <c r="K37" i="3"/>
  <c r="K35" i="3" s="1"/>
  <c r="K36" i="3" s="1"/>
  <c r="C10" i="1"/>
  <c r="C12" i="1" s="1"/>
  <c r="L47" i="3"/>
  <c r="K45" i="3"/>
  <c r="J36" i="3"/>
  <c r="J42" i="3"/>
  <c r="J11" i="3" s="1"/>
  <c r="L49" i="3"/>
  <c r="M22" i="3"/>
  <c r="N22" i="3"/>
  <c r="E12" i="1"/>
  <c r="E165" i="1"/>
  <c r="F12" i="1"/>
  <c r="F165" i="1"/>
  <c r="H12" i="1"/>
  <c r="H20" i="1" s="1"/>
  <c r="H165" i="1"/>
  <c r="I12" i="1"/>
  <c r="I20" i="1" s="1"/>
  <c r="I165" i="1"/>
  <c r="B12" i="1"/>
  <c r="B165" i="1"/>
  <c r="D12" i="1"/>
  <c r="D165" i="1"/>
  <c r="B60" i="1"/>
  <c r="E60" i="1"/>
  <c r="F60" i="1"/>
  <c r="G10" i="1"/>
  <c r="I59" i="1"/>
  <c r="I60" i="1" s="1"/>
  <c r="C60" i="1"/>
  <c r="D60" i="1"/>
  <c r="L38" i="3" l="1"/>
  <c r="L8" i="3" s="1"/>
  <c r="L17" i="3"/>
  <c r="J5" i="3"/>
  <c r="J46" i="4"/>
  <c r="J49" i="4" s="1"/>
  <c r="J7" i="4"/>
  <c r="J13" i="3"/>
  <c r="J12" i="3"/>
  <c r="J52" i="4"/>
  <c r="J58" i="4" s="1"/>
  <c r="J16" i="3"/>
  <c r="J15" i="3"/>
  <c r="K46" i="3"/>
  <c r="K14" i="3"/>
  <c r="H64" i="1"/>
  <c r="H76" i="1" s="1"/>
  <c r="K38" i="3"/>
  <c r="K8" i="3" s="1"/>
  <c r="K17" i="3"/>
  <c r="L341" i="3"/>
  <c r="K339" i="3"/>
  <c r="K340" i="3" s="1"/>
  <c r="C165" i="1"/>
  <c r="I58" i="4"/>
  <c r="I53" i="4"/>
  <c r="L37" i="3"/>
  <c r="M24" i="4"/>
  <c r="M4" i="4"/>
  <c r="M50" i="3"/>
  <c r="M49" i="3" s="1"/>
  <c r="N24" i="4"/>
  <c r="N4" i="4"/>
  <c r="F20" i="1"/>
  <c r="F64" i="1"/>
  <c r="F76" i="1" s="1"/>
  <c r="D20" i="1"/>
  <c r="D64" i="1"/>
  <c r="D76" i="1" s="1"/>
  <c r="B20" i="1"/>
  <c r="B64" i="1"/>
  <c r="B76" i="1" s="1"/>
  <c r="E20" i="1"/>
  <c r="E64" i="1"/>
  <c r="E76" i="1" s="1"/>
  <c r="C20" i="1"/>
  <c r="C64" i="1"/>
  <c r="C76" i="1" s="1"/>
  <c r="K42" i="3"/>
  <c r="K11" i="3" s="1"/>
  <c r="J44" i="3"/>
  <c r="J43" i="3"/>
  <c r="M47" i="3"/>
  <c r="L45" i="3"/>
  <c r="M37" i="3"/>
  <c r="L35" i="3"/>
  <c r="I64" i="1"/>
  <c r="I76" i="1" s="1"/>
  <c r="G12" i="1"/>
  <c r="G165" i="1"/>
  <c r="E96" i="1" l="1"/>
  <c r="E54" i="4"/>
  <c r="E55" i="4" s="1"/>
  <c r="E66" i="4" s="1"/>
  <c r="M48" i="3"/>
  <c r="D96" i="1"/>
  <c r="D54" i="4"/>
  <c r="D55" i="4" s="1"/>
  <c r="D66" i="4" s="1"/>
  <c r="K52" i="4"/>
  <c r="K58" i="4" s="1"/>
  <c r="K15" i="3"/>
  <c r="K16" i="3"/>
  <c r="L46" i="3"/>
  <c r="L14" i="3"/>
  <c r="J9" i="4"/>
  <c r="J11" i="4"/>
  <c r="J14" i="4" s="1"/>
  <c r="J8" i="4"/>
  <c r="F96" i="1"/>
  <c r="F54" i="4"/>
  <c r="F55" i="4" s="1"/>
  <c r="F66" i="4" s="1"/>
  <c r="M341" i="3"/>
  <c r="L339" i="3"/>
  <c r="L340" i="3" s="1"/>
  <c r="J55" i="4"/>
  <c r="J66" i="4" s="1"/>
  <c r="J53" i="4"/>
  <c r="I96" i="1"/>
  <c r="I54" i="4"/>
  <c r="I55" i="4" s="1"/>
  <c r="I66" i="4" s="1"/>
  <c r="B96" i="1"/>
  <c r="B98" i="1" s="1"/>
  <c r="C97" i="1" s="1"/>
  <c r="C98" i="1" s="1"/>
  <c r="B54" i="4"/>
  <c r="B55" i="4" s="1"/>
  <c r="K19" i="3"/>
  <c r="K18" i="3"/>
  <c r="J7" i="3"/>
  <c r="J6" i="3"/>
  <c r="C96" i="1"/>
  <c r="C54" i="4"/>
  <c r="C55" i="4" s="1"/>
  <c r="C66" i="4" s="1"/>
  <c r="N50" i="3"/>
  <c r="K47" i="4"/>
  <c r="K6" i="4"/>
  <c r="K5" i="4" s="1"/>
  <c r="K10" i="3"/>
  <c r="K9" i="3"/>
  <c r="L19" i="3"/>
  <c r="L18" i="3"/>
  <c r="K46" i="4"/>
  <c r="K49" i="4" s="1"/>
  <c r="K7" i="4"/>
  <c r="K5" i="3"/>
  <c r="K12" i="3"/>
  <c r="K13" i="3"/>
  <c r="H96" i="1"/>
  <c r="H98" i="1" s="1"/>
  <c r="H54" i="4"/>
  <c r="H55" i="4" s="1"/>
  <c r="H66" i="4" s="1"/>
  <c r="L47" i="4"/>
  <c r="L6" i="4"/>
  <c r="L9" i="3"/>
  <c r="L10" i="3"/>
  <c r="G20" i="1"/>
  <c r="G64" i="1"/>
  <c r="G76" i="1" s="1"/>
  <c r="N47" i="3"/>
  <c r="M45" i="3"/>
  <c r="K44" i="3"/>
  <c r="K43" i="3"/>
  <c r="L36" i="3"/>
  <c r="L42" i="3"/>
  <c r="L11" i="3" s="1"/>
  <c r="N49" i="3"/>
  <c r="N48" i="3"/>
  <c r="N37" i="3"/>
  <c r="N35" i="3" s="1"/>
  <c r="M35" i="3"/>
  <c r="M36" i="3" s="1"/>
  <c r="H1" i="1"/>
  <c r="G1" i="1" s="1"/>
  <c r="F1" i="1" s="1"/>
  <c r="E1" i="1" s="1"/>
  <c r="D1" i="1" s="1"/>
  <c r="C1" i="1" s="1"/>
  <c r="B1" i="1" s="1"/>
  <c r="L52" i="4" l="1"/>
  <c r="L58" i="4" s="1"/>
  <c r="L16" i="3"/>
  <c r="L15" i="3"/>
  <c r="N38" i="3"/>
  <c r="N8" i="3" s="1"/>
  <c r="N17" i="3"/>
  <c r="N341" i="3"/>
  <c r="M339" i="3"/>
  <c r="M340" i="3" s="1"/>
  <c r="L46" i="4"/>
  <c r="L49" i="4" s="1"/>
  <c r="L7" i="4"/>
  <c r="L5" i="3"/>
  <c r="L13" i="3"/>
  <c r="L12" i="3"/>
  <c r="I97" i="1"/>
  <c r="I98" i="1" s="1"/>
  <c r="I99" i="1" s="1"/>
  <c r="H99" i="1"/>
  <c r="B99" i="1"/>
  <c r="K6" i="3"/>
  <c r="K7" i="3"/>
  <c r="M38" i="3"/>
  <c r="M8" i="3" s="1"/>
  <c r="M17" i="3"/>
  <c r="K11" i="4"/>
  <c r="K14" i="4" s="1"/>
  <c r="K8" i="4"/>
  <c r="K9" i="4"/>
  <c r="L5" i="4"/>
  <c r="M46" i="3"/>
  <c r="G96" i="1"/>
  <c r="G54" i="4"/>
  <c r="G55" i="4" s="1"/>
  <c r="G66" i="4" s="1"/>
  <c r="K53" i="4"/>
  <c r="K55" i="4"/>
  <c r="K66" i="4" s="1"/>
  <c r="D97" i="1"/>
  <c r="D98" i="1" s="1"/>
  <c r="C99" i="1"/>
  <c r="M42" i="3"/>
  <c r="M11" i="3" s="1"/>
  <c r="L44" i="3"/>
  <c r="L43" i="3"/>
  <c r="N42" i="3"/>
  <c r="N11" i="3" s="1"/>
  <c r="N45" i="3"/>
  <c r="N36" i="3"/>
  <c r="M46" i="4" l="1"/>
  <c r="M49" i="4" s="1"/>
  <c r="M7" i="4"/>
  <c r="M5" i="3"/>
  <c r="M13" i="3"/>
  <c r="M12" i="3"/>
  <c r="L6" i="3"/>
  <c r="L7" i="3"/>
  <c r="N339" i="3"/>
  <c r="N340" i="3" s="1"/>
  <c r="M19" i="3"/>
  <c r="M18" i="3"/>
  <c r="L11" i="4"/>
  <c r="L14" i="4" s="1"/>
  <c r="L9" i="4"/>
  <c r="L8" i="4"/>
  <c r="N18" i="3"/>
  <c r="N19" i="3"/>
  <c r="N10" i="3"/>
  <c r="N47" i="4"/>
  <c r="N6" i="4"/>
  <c r="N9" i="3"/>
  <c r="N46" i="4"/>
  <c r="N49" i="4" s="1"/>
  <c r="N7" i="4"/>
  <c r="N5" i="3"/>
  <c r="N12" i="3"/>
  <c r="N13" i="3"/>
  <c r="L55" i="4"/>
  <c r="L66" i="4" s="1"/>
  <c r="L53" i="4"/>
  <c r="M14" i="3"/>
  <c r="M6" i="4"/>
  <c r="M5" i="4" s="1"/>
  <c r="M47" i="4"/>
  <c r="M9" i="3"/>
  <c r="M10" i="3"/>
  <c r="N46" i="3"/>
  <c r="N14" i="3"/>
  <c r="E97" i="1"/>
  <c r="E98" i="1" s="1"/>
  <c r="D99" i="1"/>
  <c r="N44" i="3"/>
  <c r="N43" i="3"/>
  <c r="M44" i="3"/>
  <c r="M43" i="3"/>
  <c r="K39" i="3"/>
  <c r="M39" i="3"/>
  <c r="N39" i="3"/>
  <c r="M40" i="3"/>
  <c r="N40" i="3"/>
  <c r="K40" i="3"/>
  <c r="J39" i="3"/>
  <c r="L39" i="3"/>
  <c r="J40" i="3"/>
  <c r="L40" i="3"/>
  <c r="N9" i="4" l="1"/>
  <c r="N11" i="4"/>
  <c r="N14" i="4" s="1"/>
  <c r="N8" i="4"/>
  <c r="N7" i="3"/>
  <c r="N6" i="3"/>
  <c r="M52" i="4"/>
  <c r="M58" i="4" s="1"/>
  <c r="M15" i="3"/>
  <c r="M16" i="3"/>
  <c r="M7" i="3"/>
  <c r="M6" i="3"/>
  <c r="N55" i="4"/>
  <c r="N66" i="4" s="1"/>
  <c r="N53" i="4"/>
  <c r="N5" i="4"/>
  <c r="M8" i="4"/>
  <c r="M9" i="4"/>
  <c r="M11" i="4"/>
  <c r="M14" i="4" s="1"/>
  <c r="N52" i="4"/>
  <c r="N58" i="4" s="1"/>
  <c r="N15" i="3"/>
  <c r="N16" i="3"/>
  <c r="M53" i="4"/>
  <c r="M55" i="4"/>
  <c r="M66" i="4" s="1"/>
  <c r="F97" i="1"/>
  <c r="F98" i="1" s="1"/>
  <c r="E99" i="1"/>
  <c r="G97" i="1" l="1"/>
  <c r="G98" i="1" s="1"/>
  <c r="G99" i="1" s="1"/>
  <c r="F99" i="1"/>
  <c r="B44" i="4" l="1"/>
  <c r="B64" i="4"/>
  <c r="B66" i="4" s="1"/>
  <c r="B68" i="4" s="1"/>
  <c r="C67" i="4" l="1"/>
  <c r="B70" i="4"/>
  <c r="B69" i="4"/>
  <c r="C68" i="4"/>
  <c r="D67" i="4" l="1"/>
  <c r="C70" i="4"/>
  <c r="D68" i="4"/>
  <c r="C69" i="4"/>
  <c r="E67" i="4" l="1"/>
  <c r="E68" i="4" s="1"/>
  <c r="D70" i="4"/>
  <c r="D69" i="4"/>
  <c r="F67" i="4" l="1"/>
  <c r="F68" i="4" s="1"/>
  <c r="E70" i="4"/>
  <c r="E69" i="4"/>
  <c r="G67" i="4" l="1"/>
  <c r="G68" i="4" s="1"/>
  <c r="F70" i="4"/>
  <c r="F69" i="4"/>
  <c r="H67" i="4" l="1"/>
  <c r="H68" i="4" s="1"/>
  <c r="G70" i="4"/>
  <c r="G69" i="4"/>
  <c r="I67" i="4" l="1"/>
  <c r="I68" i="4" s="1"/>
  <c r="J67" i="4" s="1"/>
  <c r="J68" i="4" s="1"/>
  <c r="H70" i="4"/>
  <c r="H69" i="4"/>
  <c r="J70" i="4" l="1"/>
  <c r="K67" i="4"/>
  <c r="K68" i="4" s="1"/>
  <c r="I69" i="4"/>
  <c r="I70" i="4"/>
  <c r="L67" i="4" l="1"/>
  <c r="L68" i="4" s="1"/>
  <c r="K70" i="4"/>
  <c r="J5" i="4"/>
  <c r="M67" i="4" l="1"/>
  <c r="M68" i="4" s="1"/>
  <c r="L70" i="4"/>
  <c r="N67" i="4" l="1"/>
  <c r="N68" i="4" s="1"/>
  <c r="N70" i="4" s="1"/>
  <c r="M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<sst xmlns="http://schemas.openxmlformats.org/spreadsheetml/2006/main" count="667" uniqueCount="211">
  <si>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</si>
  <si>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</si>
  <si>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</si>
  <si>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</si>
  <si>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</si>
  <si>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</si>
  <si>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</si>
  <si>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</si>
  <si>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</si>
  <si>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</si>
  <si>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</si>
  <si>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</si>
  <si>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</si>
  <si>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</si>
  <si>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</si>
  <si>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</si>
  <si>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</si>
  <si>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</si>
  <si>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</si>
  <si>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</si>
  <si>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</si>
  <si>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</si>
  <si>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</si>
  <si>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</si>
  <si>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</si>
  <si>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</si>
  <si>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</si>
  <si>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</si>
  <si>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</si>
  <si>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</si>
  <si>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</si>
  <si>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</si>
  <si>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</si>
  <si>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</si>
  <si>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</si>
  <si>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</si>
  <si>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</si>
  <si>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</si>
  <si>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</si>
  <si>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</si>
  <si>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</si>
  <si>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</si>
  <si>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</si>
  <si>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</si>
  <si>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</si>
  <si>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</si>
  <si>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</si>
  <si>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</si>
  <si>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</si>
  <si>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</si>
  <si>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</si>
  <si>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</si>
  <si>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</si>
  <si>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</si>
  <si>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</si>
  <si>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</si>
  <si>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</si>
  <si>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</si>
  <si>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</si>
  <si>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</si>
  <si>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</si>
  <si>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</si>
  <si>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</si>
  <si>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</si>
  <si>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</si>
  <si>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</si>
  <si>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</si>
  <si>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</si>
  <si>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</si>
  <si>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</si>
  <si>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</si>
  <si>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</si>
  <si>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</si>
  <si>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</si>
  <si>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</si>
  <si>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</si>
  <si>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</si>
  <si>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</si>
  <si>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</si>
  <si>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</si>
  <si>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</si>
  <si>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</si>
  <si>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</si>
  <si>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</si>
  <si>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</si>
  <si>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</si>
  <si>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</si>
  <si>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</si>
  <si>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</si>
  <si>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</si>
  <si>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</si>
  <si>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</si>
  <si>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</si>
  <si>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</si>
  <si>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</si>
  <si>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</si>
  <si>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</si>
  <si>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</si>
  <si>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</si>
  <si>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</si>
  <si>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</si>
  <si>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</si>
  <si>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</si>
  <si>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</si>
  <si>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</si>
  <si>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</si>
  <si>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</si>
  <si>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</si>
  <si>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</si>
  <si>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</si>
  <si>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</si>
  <si>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</si>
  <si>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</si>
  <si>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</si>
  <si>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</si>
  <si>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</si>
  <si>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</si>
  <si>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</si>
  <si>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</si>
  <si>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</si>
  <si>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</si>
  <si>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</si>
  <si>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</si>
  <si>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</si>
  <si>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</si>
  <si>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</si>
  <si>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</si>
  <si>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</si>
  <si>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</si>
  <si>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</si>
  <si>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</si>
  <si>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</si>
  <si>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</si>
  <si>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</si>
  <si>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</si>
  <si>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</si>
  <si>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</si>
  <si>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</si>
  <si>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</si>
  <si>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</si>
  <si>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</si>
  <si>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</si>
  <si>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</si>
  <si>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</si>
  <si>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</si>
  <si>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</si>
  <si>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</si>
  <si>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</si>
  <si>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</si>
  <si>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</si>
  <si>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</si>
  <si>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</si>
  <si>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</si>
  <si>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</si>
  <si>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</si>
  <si>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</si>
  <si>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</si>
  <si>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</si>
  <si>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</si>
  <si>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</si>
  <si>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</si>
  <si>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</si>
  <si>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</si>
  <si>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</si>
  <si>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</si>
  <si>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</si>
  <si>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</si>
  <si>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</si>
  <si>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</si>
  <si>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</si>
  <si>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</si>
  <si>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</si>
  <si>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</si>
  <si>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</si>
  <si>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</si>
  <si>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</si>
  <si>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</si>
  <si>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</si>
  <si>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</si>
  <si>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</si>
  <si>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</si>
  <si>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</si>
  <si>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</si>
  <si>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</si>
  <si>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</si>
  <si>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</si>
  <si>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</si>
  <si>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</si>
  <si>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</si>
  <si>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</si>
  <si>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</si>
  <si>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</si>
  <si>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</si>
  <si>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</si>
  <si>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</si>
  <si>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</si>
  <si>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</si>
  <si>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</si>
  <si>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</si>
  <si>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</si>
  <si>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</si>
  <si>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</si>
  <si>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</si>
  <si>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</si>
  <si>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</si>
  <si>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</si>
  <si>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There is an expectation of an improved working capital, the return to healthy Nike inventory, marketplace inventory alongside the normalised supply chain will help achieve this.</t>
  </si>
  <si>
    <t xml:space="preserve">Revenue is expected to grow on year-on-year basis with North America and Greater China leading the chart. Jordan is now leading brand in north America while in Greater China, Nike’s most premium and elevated retail is offered. 
Also, the direct consumer engagement using the technology such as the Nike Mobile APP will increase engagement which transcends to increased sales and reduce cost in the long run. This is evident in the last world cup leading to increased sales in both footwear and apparel.
With innovations in basketball like the Kobe Brand, running, there is potential for growth in the market which is more evident with resumption of the in-person engagement over past 15 months.  as against post covid. </t>
  </si>
  <si>
    <t>On profitability, with the Introduction of new transportation management system and improvement of regional service centres, this will reduce digital split shipments and improved digital fulfilment.</t>
  </si>
  <si>
    <t>On tax rate, it should be stable considering the delay of US foreign tax credit regulation has been provided.</t>
  </si>
  <si>
    <t>Ebit should be stable with an expansion across segments especially North America and other regions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</si>
</sst>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0" fontId="0" fillId="0" borderId="0" xfId="0"/>
    <xf numFmtId="0" fontId="0" fillId="0" borderId="0" xfId="0" applyAlignment="1">
      <alignment horizontal="left" indent="1"/>
    </xf>
    <xf numFmtId="0" fontId="0" fillId="0" borderId="0" xfId="0" applyAlignment="1">
      <alignment horizontal="left" indent="2"/>
    </xf>
    <xf numFmtId="0" fontId="0" fillId="0" borderId="0" xfId="0" applyFont="1"/>
    <xf numFmtId="166" fontId="11" fillId="0" borderId="0" xfId="2" applyNumberFormat="1" applyFont="1" applyAlignment="1">
      <alignment horizontal="right"/>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NumberFormat="1" applyFont="1"/>
    <xf numFmtId="0" fontId="6" fillId="4" borderId="0" xfId="4" applyFont="1"/>
    <xf numFmtId="0" fontId="0" fillId="0" borderId="0" xfId="0" applyAlignment="1">
      <alignment horizontal="left"/>
    </xf>
    <xf numFmtId="164" fontId="16" fillId="0" borderId="0" xfId="1" applyFont="1" applyBorder="1"/>
    <xf numFmtId="165" fontId="0" fillId="0" borderId="0" xfId="0" applyNumberFormat="1" applyFont="1"/>
    <xf numFmtId="1" fontId="16" fillId="0" borderId="0" xfId="1" applyNumberFormat="1" applyFont="1" applyBorder="1"/>
    <xf numFmtId="0" fontId="0" fillId="0" borderId="0" xfId="0" applyNumberFormat="1"/>
    <xf numFmtId="43" fontId="5" fillId="0" borderId="0" xfId="3" applyFont="1" applyBorder="1"/>
    <xf numFmtId="0" fontId="0" fillId="0" borderId="0" xfId="0" applyAlignment="1">
      <alignment vertical="center" wrapText="1"/>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zoomScale="70" zoomScaleNormal="70" workbookViewId="0">
      <selection activeCell="A6" sqref="A6"/>
    </sheetView>
  </sheetViews>
  <sheetFormatPr defaultRowHeight="15" x14ac:dyDescent="0.25"/>
  <cols>
    <col min="1" max="1" width="176.140625" style="20" customWidth="1"/>
  </cols>
  <sheetData>
    <row r="1" spans="1:1" ht="23.25" x14ac:dyDescent="0.35">
      <c r="A1" s="19" t="s">
        <v>20</v>
      </c>
    </row>
    <row r="2" spans="1:1" x14ac:dyDescent="0.25">
      <c r="A2" s="53" t="s">
        <v>198</v>
      </c>
    </row>
    <row r="3" spans="1:1" x14ac:dyDescent="0.25">
      <c r="A3" s="1" t="s">
        <v>199</v>
      </c>
    </row>
    <row r="4" spans="1:1" x14ac:dyDescent="0.25">
      <c r="A4" s="53" t="s">
        <v>200</v>
      </c>
    </row>
    <row r="5" spans="1:1" x14ac:dyDescent="0.25">
      <c r="A5" s="54" t="s">
        <v>201</v>
      </c>
    </row>
    <row r="6" spans="1:1" x14ac:dyDescent="0.25">
      <c r="A6" s="53" t="s">
        <v>202</v>
      </c>
    </row>
    <row r="7" spans="1:1" x14ac:dyDescent="0.25">
      <c r="A7" s="53" t="s">
        <v>203</v>
      </c>
    </row>
    <row r="8" spans="1:1" x14ac:dyDescent="0.25">
      <c r="A8" s="53" t="s">
        <v>204</v>
      </c>
    </row>
    <row r="9" spans="1:1" x14ac:dyDescent="0.25">
      <c r="A9" s="53" t="s">
        <v>205</v>
      </c>
    </row>
    <row r="10" spans="1:1" s="17" customFormat="1" x14ac:dyDescent="0.25">
      <c r="A10" s="21"/>
    </row>
    <row r="11" spans="1:1" x14ac:dyDescent="0.25">
      <c r="A11" s="21"/>
    </row>
    <row r="12" spans="1:1" x14ac:dyDescent="0.25">
      <c r="A12" s="21"/>
    </row>
    <row r="13" spans="1:1" x14ac:dyDescent="0.25">
      <c r="A13"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2" activePane="bottomLeft" state="frozen"/>
      <selection pane="bottomLeft" activeCell="D86" sqref="D86:D89"/>
    </sheetView>
  </sheetViews>
  <sheetFormatPr defaultRowHeight="15" x14ac:dyDescent="0.25"/>
  <cols>
    <col min="1" max="1" width="69.8554687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5" t="s">
        <v>28</v>
      </c>
      <c r="B3" s="26">
        <v>16534</v>
      </c>
      <c r="C3" s="26">
        <v>17405</v>
      </c>
      <c r="D3" s="26">
        <v>19038</v>
      </c>
      <c r="E3" s="26">
        <v>20441</v>
      </c>
      <c r="F3" s="26">
        <v>21643</v>
      </c>
      <c r="G3" s="26">
        <v>21162</v>
      </c>
      <c r="H3" s="26">
        <v>24576</v>
      </c>
      <c r="I3" s="26">
        <v>25231</v>
      </c>
    </row>
    <row r="4" spans="1:9" s="1" customFormat="1" x14ac:dyDescent="0.25">
      <c r="A4" s="24"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3" t="s">
        <v>23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8">
        <v>1.9</v>
      </c>
      <c r="C14" s="58">
        <v>2.21</v>
      </c>
      <c r="D14" s="58">
        <v>2.56</v>
      </c>
      <c r="E14" s="58">
        <v>1.19</v>
      </c>
      <c r="F14" s="58">
        <v>2.5499999999999998</v>
      </c>
      <c r="G14" s="53">
        <v>1.63</v>
      </c>
      <c r="H14">
        <v>3.64</v>
      </c>
      <c r="I14">
        <v>3.83</v>
      </c>
    </row>
    <row r="15" spans="1:9" x14ac:dyDescent="0.25">
      <c r="A15" s="2" t="s">
        <v>7</v>
      </c>
      <c r="B15" s="58">
        <v>1.85</v>
      </c>
      <c r="C15" s="58">
        <v>2.16</v>
      </c>
      <c r="D15" s="58">
        <v>2.5099999999999998</v>
      </c>
      <c r="E15" s="58">
        <v>1.17</v>
      </c>
      <c r="F15" s="58">
        <v>2.4900000000000002</v>
      </c>
      <c r="G15" s="58">
        <v>1.6</v>
      </c>
      <c r="H15">
        <v>3.56</v>
      </c>
      <c r="I15">
        <v>3.75</v>
      </c>
    </row>
    <row r="16" spans="1:9" x14ac:dyDescent="0.25">
      <c r="A16" s="1" t="s">
        <v>9</v>
      </c>
    </row>
    <row r="17" spans="1:9" x14ac:dyDescent="0.25">
      <c r="A17" s="2" t="s">
        <v>6</v>
      </c>
      <c r="B17" s="77">
        <v>1723.5</v>
      </c>
      <c r="C17" s="77">
        <v>1697.9</v>
      </c>
      <c r="D17" s="77">
        <v>1657.8</v>
      </c>
      <c r="E17" s="77">
        <v>1623.8</v>
      </c>
      <c r="F17" s="77">
        <v>1579.7</v>
      </c>
      <c r="G17" s="77">
        <v>1558.8</v>
      </c>
      <c r="H17" s="77">
        <v>1573</v>
      </c>
      <c r="I17" s="77">
        <v>1578.8</v>
      </c>
    </row>
    <row r="18" spans="1:9" x14ac:dyDescent="0.25">
      <c r="A18" s="2" t="s">
        <v>7</v>
      </c>
      <c r="B18" s="77">
        <v>1768.8</v>
      </c>
      <c r="C18" s="77">
        <v>1742.5</v>
      </c>
      <c r="D18" s="77">
        <v>1692</v>
      </c>
      <c r="E18" s="77">
        <v>1659.1</v>
      </c>
      <c r="F18" s="77">
        <v>1618.4</v>
      </c>
      <c r="G18" s="77">
        <v>1591.6</v>
      </c>
      <c r="H18" s="77">
        <v>1609.4</v>
      </c>
      <c r="I18" s="77">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v>0</v>
      </c>
      <c r="G53" s="3">
        <v>0</v>
      </c>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8638</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3979</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ht="30" x14ac:dyDescent="0.25">
      <c r="A74" s="59" t="s">
        <v>98</v>
      </c>
      <c r="B74" s="3">
        <v>-144</v>
      </c>
      <c r="C74" s="3">
        <v>-161</v>
      </c>
      <c r="D74" s="3">
        <v>-120</v>
      </c>
      <c r="E74" s="3">
        <v>35</v>
      </c>
      <c r="F74" s="3">
        <v>-203</v>
      </c>
      <c r="G74" s="3">
        <v>-654</v>
      </c>
      <c r="H74" s="3">
        <v>-182</v>
      </c>
      <c r="I74" s="3">
        <v>-845</v>
      </c>
    </row>
    <row r="75" spans="1:9" s="17" customFormat="1" ht="30" x14ac:dyDescent="0.25">
      <c r="A75" s="59" t="s">
        <v>97</v>
      </c>
      <c r="B75" s="3">
        <v>1237</v>
      </c>
      <c r="C75" s="3">
        <v>-889</v>
      </c>
      <c r="D75" s="3">
        <v>-158</v>
      </c>
      <c r="E75" s="3">
        <v>1515</v>
      </c>
      <c r="F75" s="3">
        <v>1525</v>
      </c>
      <c r="G75" s="3">
        <v>24</v>
      </c>
      <c r="H75" s="3">
        <v>1326</v>
      </c>
      <c r="I75" s="3">
        <v>1365</v>
      </c>
    </row>
    <row r="76" spans="1:9" s="17" customFormat="1" x14ac:dyDescent="0.25">
      <c r="A76" s="27" t="s">
        <v>74</v>
      </c>
      <c r="B76" s="28">
        <f t="shared" ref="B76:H76" si="13">+SUM(B64:B75)</f>
        <v>4680</v>
      </c>
      <c r="C76" s="28">
        <f t="shared" si="13"/>
        <v>3096</v>
      </c>
      <c r="D76" s="28">
        <f t="shared" si="13"/>
        <v>3846</v>
      </c>
      <c r="E76" s="28">
        <f t="shared" si="13"/>
        <v>4955</v>
      </c>
      <c r="F76" s="28">
        <f t="shared" si="13"/>
        <v>5903</v>
      </c>
      <c r="G76" s="28">
        <f t="shared" si="13"/>
        <v>2485</v>
      </c>
      <c r="H76" s="28">
        <f t="shared" si="13"/>
        <v>6657</v>
      </c>
      <c r="I76" s="28">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56" customFormat="1" x14ac:dyDescent="0.25">
      <c r="A82" s="54" t="s">
        <v>142</v>
      </c>
      <c r="B82" s="3">
        <v>-150</v>
      </c>
      <c r="C82" s="3">
        <v>150</v>
      </c>
      <c r="D82" s="3">
        <v>0</v>
      </c>
      <c r="E82" s="3">
        <v>0</v>
      </c>
      <c r="F82" s="3">
        <v>0</v>
      </c>
      <c r="G82" s="3">
        <v>0</v>
      </c>
      <c r="H82" s="3"/>
      <c r="I82" s="3"/>
    </row>
    <row r="83" spans="1:9" s="56" customFormat="1" x14ac:dyDescent="0.25">
      <c r="A83" s="54" t="s">
        <v>143</v>
      </c>
      <c r="B83" s="3">
        <v>3</v>
      </c>
      <c r="C83" s="3">
        <v>10</v>
      </c>
      <c r="D83" s="3">
        <v>13</v>
      </c>
      <c r="E83" s="3">
        <v>3</v>
      </c>
      <c r="F83" s="3">
        <v>5</v>
      </c>
      <c r="G83" s="3">
        <v>0</v>
      </c>
      <c r="H83" s="3"/>
      <c r="I83" s="3"/>
    </row>
    <row r="84" spans="1:9" s="17" customFormat="1" x14ac:dyDescent="0.25">
      <c r="A84" s="2" t="s">
        <v>79</v>
      </c>
      <c r="B84" s="3">
        <v>0</v>
      </c>
      <c r="C84" s="3">
        <v>6</v>
      </c>
      <c r="D84" s="3">
        <v>-34</v>
      </c>
      <c r="E84" s="3">
        <v>-25</v>
      </c>
      <c r="F84" s="3">
        <v>0</v>
      </c>
      <c r="G84" s="3">
        <v>31</v>
      </c>
      <c r="H84" s="3">
        <v>171</v>
      </c>
      <c r="I84" s="3">
        <v>-19</v>
      </c>
    </row>
    <row r="85" spans="1:9" s="17" customFormat="1" x14ac:dyDescent="0.25">
      <c r="A85" s="29" t="s">
        <v>80</v>
      </c>
      <c r="B85" s="28">
        <f t="shared" ref="B85:H85" si="14">+SUM(B78:B84)</f>
        <v>-175</v>
      </c>
      <c r="C85" s="28">
        <f t="shared" si="14"/>
        <v>-1034</v>
      </c>
      <c r="D85" s="28">
        <f t="shared" si="14"/>
        <v>-1008</v>
      </c>
      <c r="E85" s="28">
        <f t="shared" si="14"/>
        <v>276</v>
      </c>
      <c r="F85" s="28">
        <f t="shared" si="14"/>
        <v>-264</v>
      </c>
      <c r="G85" s="28">
        <f t="shared" si="14"/>
        <v>-1028</v>
      </c>
      <c r="H85" s="28">
        <f t="shared" si="14"/>
        <v>-3800</v>
      </c>
      <c r="I85" s="28">
        <f>+SUM(I78:I84)</f>
        <v>-1524</v>
      </c>
    </row>
    <row r="86" spans="1:9" s="17" customFormat="1" x14ac:dyDescent="0.25">
      <c r="A86" s="1" t="s">
        <v>81</v>
      </c>
      <c r="B86" s="3"/>
      <c r="C86" s="3"/>
      <c r="D86" s="3"/>
      <c r="E86" s="3"/>
      <c r="F86" s="3"/>
      <c r="G86" s="3"/>
      <c r="H86" s="3"/>
      <c r="I86" s="3"/>
    </row>
    <row r="87" spans="1:9" s="17" customFormat="1" x14ac:dyDescent="0.25">
      <c r="A87" s="2" t="s">
        <v>82</v>
      </c>
      <c r="B87" s="3">
        <v>0</v>
      </c>
      <c r="C87" s="3">
        <v>981</v>
      </c>
      <c r="D87" s="3">
        <v>1482</v>
      </c>
      <c r="E87" s="3">
        <v>0</v>
      </c>
      <c r="F87" s="3">
        <v>0</v>
      </c>
      <c r="G87" s="3">
        <v>6134</v>
      </c>
      <c r="H87" s="3">
        <v>0</v>
      </c>
      <c r="I87" s="3">
        <v>0</v>
      </c>
    </row>
    <row r="88" spans="1:9" s="17" customFormat="1" x14ac:dyDescent="0.25">
      <c r="A88" s="2" t="s">
        <v>83</v>
      </c>
      <c r="B88" s="3">
        <v>-63</v>
      </c>
      <c r="C88" s="3">
        <v>-67</v>
      </c>
      <c r="D88" s="3">
        <v>327</v>
      </c>
      <c r="E88" s="3">
        <v>13</v>
      </c>
      <c r="F88" s="3">
        <v>-325</v>
      </c>
      <c r="G88" s="3">
        <v>49</v>
      </c>
      <c r="H88" s="3">
        <v>-52</v>
      </c>
      <c r="I88" s="3">
        <v>15</v>
      </c>
    </row>
    <row r="89" spans="1:9" s="17" customFormat="1" x14ac:dyDescent="0.25">
      <c r="A89" s="2" t="s">
        <v>84</v>
      </c>
      <c r="B89" s="3">
        <v>0</v>
      </c>
      <c r="C89" s="3">
        <v>0</v>
      </c>
      <c r="D89" s="3">
        <v>0</v>
      </c>
      <c r="E89" s="3">
        <v>0</v>
      </c>
      <c r="F89" s="3">
        <v>0</v>
      </c>
      <c r="G89" s="3">
        <v>-6</v>
      </c>
      <c r="H89" s="3">
        <v>-197</v>
      </c>
      <c r="I89" s="3">
        <v>0</v>
      </c>
    </row>
    <row r="90" spans="1:9" s="17" customFormat="1" x14ac:dyDescent="0.25">
      <c r="A90" s="2" t="s">
        <v>85</v>
      </c>
      <c r="B90" s="3">
        <v>514</v>
      </c>
      <c r="C90" s="3">
        <v>507</v>
      </c>
      <c r="D90" s="3">
        <v>489</v>
      </c>
      <c r="E90" s="3">
        <v>733</v>
      </c>
      <c r="F90" s="3">
        <v>700</v>
      </c>
      <c r="G90" s="3">
        <v>885</v>
      </c>
      <c r="H90" s="3">
        <v>1172</v>
      </c>
      <c r="I90" s="3">
        <v>1151</v>
      </c>
    </row>
    <row r="91" spans="1:9" s="17" customFormat="1" x14ac:dyDescent="0.25">
      <c r="A91" s="2" t="s">
        <v>16</v>
      </c>
      <c r="B91" s="3">
        <v>-2534</v>
      </c>
      <c r="C91" s="3">
        <v>-3238</v>
      </c>
      <c r="D91" s="3">
        <v>-3223</v>
      </c>
      <c r="E91" s="3">
        <v>-4254</v>
      </c>
      <c r="F91" s="3">
        <v>-4286</v>
      </c>
      <c r="G91" s="3">
        <v>-3067</v>
      </c>
      <c r="H91" s="3">
        <v>-608</v>
      </c>
      <c r="I91" s="3">
        <v>-4014</v>
      </c>
    </row>
    <row r="92" spans="1:9" s="17" customFormat="1" x14ac:dyDescent="0.25">
      <c r="A92" s="2" t="s">
        <v>86</v>
      </c>
      <c r="B92" s="3">
        <v>-899</v>
      </c>
      <c r="C92" s="3">
        <v>-1022</v>
      </c>
      <c r="D92" s="3">
        <v>-1133</v>
      </c>
      <c r="E92" s="3">
        <v>-1243</v>
      </c>
      <c r="F92" s="3">
        <v>-1332</v>
      </c>
      <c r="G92" s="3">
        <v>-1452</v>
      </c>
      <c r="H92" s="3">
        <v>-1638</v>
      </c>
      <c r="I92" s="3">
        <v>-1837</v>
      </c>
    </row>
    <row r="93" spans="1:9" s="17" customFormat="1" x14ac:dyDescent="0.25">
      <c r="A93" s="2" t="s">
        <v>87</v>
      </c>
      <c r="B93" s="3">
        <v>192</v>
      </c>
      <c r="C93" s="3">
        <v>168</v>
      </c>
      <c r="D93" s="3">
        <v>-90</v>
      </c>
      <c r="E93" s="3">
        <v>-84</v>
      </c>
      <c r="F93" s="3">
        <v>-50</v>
      </c>
      <c r="G93" s="3">
        <v>-52</v>
      </c>
      <c r="H93" s="3">
        <v>-136</v>
      </c>
      <c r="I93" s="3">
        <v>-151</v>
      </c>
    </row>
    <row r="94" spans="1:9" s="17" customFormat="1" x14ac:dyDescent="0.25">
      <c r="A94" s="29" t="s">
        <v>88</v>
      </c>
      <c r="B94" s="28">
        <f t="shared" ref="B94:H94" si="15">+SUM(B87:B93)</f>
        <v>-2790</v>
      </c>
      <c r="C94" s="28">
        <f t="shared" si="15"/>
        <v>-2671</v>
      </c>
      <c r="D94" s="28">
        <f t="shared" si="15"/>
        <v>-2148</v>
      </c>
      <c r="E94" s="28">
        <f t="shared" si="15"/>
        <v>-4835</v>
      </c>
      <c r="F94" s="28">
        <f t="shared" si="15"/>
        <v>-5293</v>
      </c>
      <c r="G94" s="28">
        <f t="shared" si="15"/>
        <v>2491</v>
      </c>
      <c r="H94" s="28">
        <f t="shared" si="15"/>
        <v>-1459</v>
      </c>
      <c r="I94" s="28">
        <f>+SUM(I87:I93)</f>
        <v>-4836</v>
      </c>
    </row>
    <row r="95" spans="1:9" s="17" customFormat="1" x14ac:dyDescent="0.25">
      <c r="A95" s="2" t="s">
        <v>89</v>
      </c>
      <c r="B95" s="3">
        <v>-83</v>
      </c>
      <c r="C95" s="3">
        <v>-105</v>
      </c>
      <c r="D95" s="3">
        <v>-20</v>
      </c>
      <c r="E95" s="3">
        <v>45</v>
      </c>
      <c r="F95" s="3">
        <v>-129</v>
      </c>
      <c r="G95" s="3">
        <v>-66</v>
      </c>
      <c r="H95" s="3">
        <v>143</v>
      </c>
      <c r="I95" s="3">
        <v>-143</v>
      </c>
    </row>
    <row r="96" spans="1:9" s="17" customFormat="1" x14ac:dyDescent="0.25">
      <c r="A96" s="29" t="s">
        <v>90</v>
      </c>
      <c r="B96" s="28">
        <f t="shared" ref="B96:H96" si="16">+B76+B85+B94+B95</f>
        <v>1632</v>
      </c>
      <c r="C96" s="28">
        <f t="shared" si="16"/>
        <v>-714</v>
      </c>
      <c r="D96" s="28">
        <f t="shared" si="16"/>
        <v>670</v>
      </c>
      <c r="E96" s="28">
        <f t="shared" si="16"/>
        <v>441</v>
      </c>
      <c r="F96" s="28">
        <f t="shared" si="16"/>
        <v>217</v>
      </c>
      <c r="G96" s="28">
        <f t="shared" si="16"/>
        <v>3882</v>
      </c>
      <c r="H96" s="28">
        <f t="shared" si="16"/>
        <v>1541</v>
      </c>
      <c r="I96" s="28">
        <f>+I76+I85+I94+I95</f>
        <v>-1315</v>
      </c>
    </row>
    <row r="97" spans="1:9" s="17" customFormat="1" x14ac:dyDescent="0.25">
      <c r="A97" t="s">
        <v>91</v>
      </c>
      <c r="B97" s="3">
        <v>2220</v>
      </c>
      <c r="C97" s="3">
        <f>+B98</f>
        <v>3852</v>
      </c>
      <c r="D97" s="3">
        <f t="shared" ref="D97:G97" si="17">+C98</f>
        <v>3138</v>
      </c>
      <c r="E97" s="3">
        <f t="shared" si="17"/>
        <v>3808</v>
      </c>
      <c r="F97" s="3">
        <f t="shared" si="17"/>
        <v>4249</v>
      </c>
      <c r="G97" s="3">
        <f t="shared" si="17"/>
        <v>4466</v>
      </c>
      <c r="H97" s="3">
        <v>8348</v>
      </c>
      <c r="I97" s="3">
        <f>+H98</f>
        <v>9889</v>
      </c>
    </row>
    <row r="98" spans="1:9" s="17" customFormat="1" ht="15.75" thickBot="1" x14ac:dyDescent="0.3">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25">
      <c r="A100" t="s">
        <v>93</v>
      </c>
      <c r="B100" s="3"/>
      <c r="C100" s="3"/>
      <c r="D100" s="3"/>
      <c r="E100" s="3"/>
      <c r="F100" s="3"/>
      <c r="G100" s="3"/>
      <c r="H100" s="3"/>
      <c r="I100" s="3"/>
    </row>
    <row r="101" spans="1:9" s="17" customFormat="1" x14ac:dyDescent="0.25">
      <c r="A101" s="2" t="s">
        <v>17</v>
      </c>
      <c r="B101" s="3"/>
      <c r="C101" s="3"/>
      <c r="D101" s="3"/>
      <c r="E101" s="3"/>
      <c r="F101" s="3"/>
      <c r="G101" s="3"/>
      <c r="H101" s="3"/>
      <c r="I101" s="3"/>
    </row>
    <row r="102" spans="1:9" s="17" customFormat="1" x14ac:dyDescent="0.25">
      <c r="A102" s="11" t="s">
        <v>94</v>
      </c>
      <c r="B102" s="3">
        <v>53</v>
      </c>
      <c r="C102" s="3">
        <v>70</v>
      </c>
      <c r="D102" s="3">
        <v>98</v>
      </c>
      <c r="E102" s="3">
        <v>125</v>
      </c>
      <c r="F102" s="3">
        <v>153</v>
      </c>
      <c r="G102" s="3">
        <v>140</v>
      </c>
      <c r="H102" s="3">
        <v>293</v>
      </c>
      <c r="I102" s="3">
        <v>290</v>
      </c>
    </row>
    <row r="103" spans="1:9" s="17" customFormat="1" x14ac:dyDescent="0.25">
      <c r="A103" s="11" t="s">
        <v>18</v>
      </c>
      <c r="B103" s="3">
        <v>1262</v>
      </c>
      <c r="C103" s="3">
        <v>748</v>
      </c>
      <c r="D103" s="3">
        <v>703</v>
      </c>
      <c r="E103" s="3">
        <v>529</v>
      </c>
      <c r="F103" s="3">
        <v>757</v>
      </c>
      <c r="G103" s="3">
        <v>1028</v>
      </c>
      <c r="H103" s="3">
        <v>1177</v>
      </c>
      <c r="I103" s="3">
        <v>1231</v>
      </c>
    </row>
    <row r="104" spans="1:9" s="17" customFormat="1" x14ac:dyDescent="0.25">
      <c r="A104" s="11" t="s">
        <v>95</v>
      </c>
      <c r="B104" s="3">
        <v>206</v>
      </c>
      <c r="C104" s="3">
        <v>252</v>
      </c>
      <c r="D104" s="3">
        <v>266</v>
      </c>
      <c r="E104" s="3">
        <v>294</v>
      </c>
      <c r="F104" s="3">
        <v>160</v>
      </c>
      <c r="G104" s="3">
        <v>121</v>
      </c>
      <c r="H104" s="3">
        <v>179</v>
      </c>
      <c r="I104" s="3">
        <v>160</v>
      </c>
    </row>
    <row r="105" spans="1:9" s="17" customFormat="1"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30" t="s">
        <v>109</v>
      </c>
      <c r="B108" s="3"/>
      <c r="C108" s="3"/>
      <c r="D108" s="3"/>
      <c r="E108" s="3"/>
      <c r="F108" s="3"/>
      <c r="G108" s="3"/>
      <c r="H108" s="3"/>
      <c r="I108" s="3"/>
    </row>
    <row r="109" spans="1:9" x14ac:dyDescent="0.25">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5">
      <c r="A110" s="11" t="s">
        <v>113</v>
      </c>
      <c r="B110" s="53">
        <v>8506</v>
      </c>
      <c r="C110" s="53">
        <v>9299</v>
      </c>
      <c r="D110" s="53">
        <v>9684</v>
      </c>
      <c r="E110" s="53">
        <v>9322</v>
      </c>
      <c r="F110" s="53">
        <v>10045</v>
      </c>
      <c r="G110" s="53">
        <v>9329</v>
      </c>
      <c r="H110" s="8">
        <v>11644</v>
      </c>
      <c r="I110" s="8">
        <v>12228</v>
      </c>
    </row>
    <row r="111" spans="1:9" x14ac:dyDescent="0.25">
      <c r="A111" s="11" t="s">
        <v>114</v>
      </c>
      <c r="B111" s="53">
        <v>4410</v>
      </c>
      <c r="C111" s="53">
        <v>4746</v>
      </c>
      <c r="D111" s="53">
        <v>4886</v>
      </c>
      <c r="E111" s="53">
        <v>4938</v>
      </c>
      <c r="F111" s="53">
        <v>5260</v>
      </c>
      <c r="G111" s="53">
        <v>4639</v>
      </c>
      <c r="H111" s="8">
        <v>5028</v>
      </c>
      <c r="I111" s="8">
        <v>5492</v>
      </c>
    </row>
    <row r="112" spans="1:9" x14ac:dyDescent="0.25">
      <c r="A112" s="11" t="s">
        <v>115</v>
      </c>
      <c r="B112" s="53">
        <v>824</v>
      </c>
      <c r="C112" s="53">
        <v>719</v>
      </c>
      <c r="D112" s="53">
        <v>646</v>
      </c>
      <c r="E112" s="53">
        <v>595</v>
      </c>
      <c r="F112" s="53">
        <v>597</v>
      </c>
      <c r="G112" s="53">
        <v>516</v>
      </c>
      <c r="H112">
        <v>507</v>
      </c>
      <c r="I112">
        <v>633</v>
      </c>
    </row>
    <row r="113" spans="1:9" x14ac:dyDescent="0.25">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5">
      <c r="A114" s="11" t="s">
        <v>113</v>
      </c>
      <c r="B114" s="53"/>
      <c r="C114" s="53"/>
      <c r="D114" s="53"/>
      <c r="E114" s="53">
        <v>5875</v>
      </c>
      <c r="F114" s="53">
        <v>6293</v>
      </c>
      <c r="G114" s="53">
        <v>5892</v>
      </c>
      <c r="H114" s="8">
        <v>6970</v>
      </c>
      <c r="I114" s="8">
        <v>7388</v>
      </c>
    </row>
    <row r="115" spans="1:9" x14ac:dyDescent="0.25">
      <c r="A115" s="11" t="s">
        <v>114</v>
      </c>
      <c r="B115" s="53"/>
      <c r="C115" s="53"/>
      <c r="D115" s="53"/>
      <c r="E115" s="53">
        <v>2940</v>
      </c>
      <c r="F115" s="53">
        <v>3087</v>
      </c>
      <c r="G115" s="53">
        <v>3053</v>
      </c>
      <c r="H115" s="8">
        <v>3996</v>
      </c>
      <c r="I115" s="8">
        <v>4527</v>
      </c>
    </row>
    <row r="116" spans="1:9" x14ac:dyDescent="0.25">
      <c r="A116" s="11" t="s">
        <v>115</v>
      </c>
      <c r="B116" s="53"/>
      <c r="C116" s="53"/>
      <c r="D116" s="53"/>
      <c r="E116" s="53">
        <v>427</v>
      </c>
      <c r="F116" s="53">
        <v>432</v>
      </c>
      <c r="G116" s="53">
        <v>402</v>
      </c>
      <c r="H116">
        <v>490</v>
      </c>
      <c r="I116">
        <v>564</v>
      </c>
    </row>
    <row r="117" spans="1:9" x14ac:dyDescent="0.25">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5">
      <c r="A118" s="11" t="s">
        <v>113</v>
      </c>
      <c r="B118" s="53">
        <v>2016</v>
      </c>
      <c r="C118" s="53">
        <v>2599</v>
      </c>
      <c r="D118" s="53">
        <v>2920</v>
      </c>
      <c r="E118" s="53">
        <v>3496</v>
      </c>
      <c r="F118" s="53">
        <v>4262</v>
      </c>
      <c r="G118" s="53">
        <v>4635</v>
      </c>
      <c r="H118" s="8">
        <v>5748</v>
      </c>
      <c r="I118" s="8">
        <v>5416</v>
      </c>
    </row>
    <row r="119" spans="1:9" x14ac:dyDescent="0.25">
      <c r="A119" s="11" t="s">
        <v>114</v>
      </c>
      <c r="B119" s="53">
        <v>925</v>
      </c>
      <c r="C119" s="53">
        <v>1055</v>
      </c>
      <c r="D119" s="53">
        <v>1188</v>
      </c>
      <c r="E119" s="53">
        <v>1508</v>
      </c>
      <c r="F119" s="53">
        <v>1808</v>
      </c>
      <c r="G119" s="53">
        <v>1896</v>
      </c>
      <c r="H119" s="8">
        <v>2347</v>
      </c>
      <c r="I119" s="8">
        <v>1938</v>
      </c>
    </row>
    <row r="120" spans="1:9" x14ac:dyDescent="0.25">
      <c r="A120" s="11" t="s">
        <v>115</v>
      </c>
      <c r="B120" s="53">
        <v>126</v>
      </c>
      <c r="C120" s="53">
        <v>131</v>
      </c>
      <c r="D120" s="53">
        <v>129</v>
      </c>
      <c r="E120" s="53">
        <v>130</v>
      </c>
      <c r="F120" s="53">
        <v>138</v>
      </c>
      <c r="G120" s="53">
        <v>148</v>
      </c>
      <c r="H120">
        <v>195</v>
      </c>
      <c r="I120">
        <v>193</v>
      </c>
    </row>
    <row r="121" spans="1:9" x14ac:dyDescent="0.25">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5">
      <c r="A122" s="11" t="s">
        <v>113</v>
      </c>
      <c r="B122" s="53"/>
      <c r="C122" s="53"/>
      <c r="D122" s="53"/>
      <c r="E122" s="53">
        <v>3575</v>
      </c>
      <c r="F122" s="53">
        <v>3622</v>
      </c>
      <c r="G122" s="53">
        <v>3449</v>
      </c>
      <c r="H122" s="8">
        <v>3659</v>
      </c>
      <c r="I122" s="8">
        <v>4111</v>
      </c>
    </row>
    <row r="123" spans="1:9" x14ac:dyDescent="0.25">
      <c r="A123" s="11" t="s">
        <v>114</v>
      </c>
      <c r="B123" s="53"/>
      <c r="C123" s="53"/>
      <c r="D123" s="53"/>
      <c r="E123" s="53">
        <v>1347</v>
      </c>
      <c r="F123" s="53">
        <v>1395</v>
      </c>
      <c r="G123" s="53">
        <v>1365</v>
      </c>
      <c r="H123" s="8">
        <v>1494</v>
      </c>
      <c r="I123" s="8">
        <v>1610</v>
      </c>
    </row>
    <row r="124" spans="1:9" x14ac:dyDescent="0.25">
      <c r="A124" s="11" t="s">
        <v>115</v>
      </c>
      <c r="B124" s="53"/>
      <c r="C124" s="53"/>
      <c r="D124" s="53"/>
      <c r="E124" s="53">
        <v>244</v>
      </c>
      <c r="F124" s="53">
        <v>237</v>
      </c>
      <c r="G124" s="53">
        <v>214</v>
      </c>
      <c r="H124">
        <v>190</v>
      </c>
      <c r="I124">
        <v>234</v>
      </c>
    </row>
    <row r="125" spans="1:9" x14ac:dyDescent="0.25">
      <c r="A125" s="2" t="s">
        <v>107</v>
      </c>
      <c r="B125" s="3">
        <v>115</v>
      </c>
      <c r="C125" s="3">
        <v>73</v>
      </c>
      <c r="D125" s="3">
        <v>73</v>
      </c>
      <c r="E125" s="3">
        <v>88</v>
      </c>
      <c r="F125" s="3">
        <v>42</v>
      </c>
      <c r="G125" s="3">
        <v>30</v>
      </c>
      <c r="H125" s="3">
        <v>25</v>
      </c>
      <c r="I125" s="3">
        <v>102</v>
      </c>
    </row>
    <row r="126" spans="1:9" s="53" customFormat="1" x14ac:dyDescent="0.25">
      <c r="A126" s="54" t="s">
        <v>144</v>
      </c>
      <c r="B126" s="3">
        <f>+SUM(B127:B129)</f>
        <v>5705</v>
      </c>
      <c r="C126" s="3">
        <f t="shared" ref="C126:D126" si="28">+SUM(C127:C129)</f>
        <v>5884</v>
      </c>
      <c r="D126" s="3">
        <f t="shared" si="28"/>
        <v>6211</v>
      </c>
      <c r="E126" s="3"/>
      <c r="F126" s="3"/>
      <c r="G126" s="3"/>
      <c r="H126" s="3"/>
      <c r="I126" s="3"/>
    </row>
    <row r="127" spans="1:9" s="53" customFormat="1" x14ac:dyDescent="0.25">
      <c r="A127" s="55" t="s">
        <v>113</v>
      </c>
      <c r="B127" s="3">
        <v>3876</v>
      </c>
      <c r="C127" s="3">
        <v>3985</v>
      </c>
      <c r="D127" s="3">
        <v>4068</v>
      </c>
      <c r="E127" s="3"/>
      <c r="F127" s="3"/>
      <c r="G127" s="3"/>
      <c r="H127" s="3"/>
      <c r="I127" s="3"/>
    </row>
    <row r="128" spans="1:9" s="53" customFormat="1" x14ac:dyDescent="0.25">
      <c r="A128" s="55" t="s">
        <v>114</v>
      </c>
      <c r="B128" s="3">
        <v>1552</v>
      </c>
      <c r="C128" s="3">
        <v>1628</v>
      </c>
      <c r="D128" s="3">
        <v>1868</v>
      </c>
      <c r="E128" s="3"/>
      <c r="F128" s="3"/>
      <c r="G128" s="3"/>
      <c r="H128" s="3"/>
      <c r="I128" s="3"/>
    </row>
    <row r="129" spans="1:9" s="53" customFormat="1" x14ac:dyDescent="0.25">
      <c r="A129" s="55" t="s">
        <v>115</v>
      </c>
      <c r="B129" s="3">
        <v>277</v>
      </c>
      <c r="C129" s="3">
        <v>271</v>
      </c>
      <c r="D129" s="3">
        <v>275</v>
      </c>
      <c r="E129" s="3"/>
      <c r="F129" s="3"/>
      <c r="G129" s="3"/>
      <c r="H129" s="3"/>
      <c r="I129" s="3"/>
    </row>
    <row r="130" spans="1:9" s="53" customFormat="1" x14ac:dyDescent="0.25">
      <c r="A130" s="54" t="s">
        <v>145</v>
      </c>
      <c r="B130" s="3">
        <f>+SUM(B131:B133)</f>
        <v>1421</v>
      </c>
      <c r="C130" s="3">
        <f t="shared" ref="C130:D130" si="29">+SUM(C131:C133)</f>
        <v>1431</v>
      </c>
      <c r="D130" s="3">
        <f t="shared" si="29"/>
        <v>1487</v>
      </c>
      <c r="E130" s="3"/>
      <c r="F130" s="3"/>
      <c r="G130" s="3"/>
      <c r="H130" s="3"/>
      <c r="I130" s="3"/>
    </row>
    <row r="131" spans="1:9" s="53" customFormat="1" x14ac:dyDescent="0.25">
      <c r="A131" s="55" t="s">
        <v>113</v>
      </c>
      <c r="B131" s="3">
        <v>827</v>
      </c>
      <c r="C131" s="3">
        <v>882</v>
      </c>
      <c r="D131" s="3">
        <v>927</v>
      </c>
      <c r="E131" s="3"/>
      <c r="F131" s="3"/>
      <c r="G131" s="3"/>
      <c r="H131" s="3"/>
      <c r="I131" s="3"/>
    </row>
    <row r="132" spans="1:9" s="53" customFormat="1" x14ac:dyDescent="0.25">
      <c r="A132" s="55" t="s">
        <v>114</v>
      </c>
      <c r="B132" s="3">
        <v>499</v>
      </c>
      <c r="C132" s="3">
        <v>463</v>
      </c>
      <c r="D132" s="3">
        <v>471</v>
      </c>
      <c r="E132" s="3"/>
      <c r="F132" s="3"/>
      <c r="G132" s="3"/>
      <c r="H132" s="3"/>
      <c r="I132" s="3"/>
    </row>
    <row r="133" spans="1:9" s="53" customFormat="1" x14ac:dyDescent="0.25">
      <c r="A133" s="55" t="s">
        <v>115</v>
      </c>
      <c r="B133" s="3">
        <v>95</v>
      </c>
      <c r="C133" s="3">
        <v>86</v>
      </c>
      <c r="D133" s="3">
        <v>89</v>
      </c>
      <c r="E133" s="3"/>
      <c r="F133" s="3"/>
      <c r="G133" s="3"/>
      <c r="H133" s="3"/>
      <c r="I133" s="3"/>
    </row>
    <row r="134" spans="1:9" s="53" customFormat="1" x14ac:dyDescent="0.25">
      <c r="A134" s="54" t="s">
        <v>146</v>
      </c>
      <c r="B134" s="3">
        <f>+SUM(B135:B137)</f>
        <v>755</v>
      </c>
      <c r="C134" s="3">
        <f t="shared" ref="C134:D134" si="30">+SUM(C135:C137)</f>
        <v>869</v>
      </c>
      <c r="D134" s="3">
        <f t="shared" si="30"/>
        <v>1014</v>
      </c>
      <c r="E134" s="3"/>
      <c r="F134" s="3"/>
      <c r="G134" s="3"/>
      <c r="H134" s="3"/>
      <c r="I134" s="3"/>
    </row>
    <row r="135" spans="1:9" s="53" customFormat="1" x14ac:dyDescent="0.25">
      <c r="A135" s="55" t="s">
        <v>113</v>
      </c>
      <c r="B135" s="3">
        <v>452</v>
      </c>
      <c r="C135" s="3">
        <v>570</v>
      </c>
      <c r="D135" s="3">
        <v>666</v>
      </c>
      <c r="E135" s="3"/>
      <c r="F135" s="3"/>
      <c r="G135" s="3"/>
      <c r="H135" s="3"/>
      <c r="I135" s="3"/>
    </row>
    <row r="136" spans="1:9" s="53" customFormat="1" x14ac:dyDescent="0.25">
      <c r="A136" s="55" t="s">
        <v>114</v>
      </c>
      <c r="B136" s="3">
        <v>230</v>
      </c>
      <c r="C136" s="3">
        <v>228</v>
      </c>
      <c r="D136" s="3">
        <v>275</v>
      </c>
      <c r="E136" s="3"/>
      <c r="F136" s="3"/>
      <c r="G136" s="3"/>
      <c r="H136" s="3"/>
      <c r="I136" s="3"/>
    </row>
    <row r="137" spans="1:9" s="53" customFormat="1" x14ac:dyDescent="0.25">
      <c r="A137" s="55" t="s">
        <v>115</v>
      </c>
      <c r="B137" s="3">
        <v>73</v>
      </c>
      <c r="C137" s="3">
        <v>71</v>
      </c>
      <c r="D137" s="3">
        <v>73</v>
      </c>
      <c r="E137" s="3"/>
      <c r="F137" s="3"/>
      <c r="G137" s="3"/>
      <c r="H137" s="3"/>
      <c r="I137" s="3"/>
    </row>
    <row r="138" spans="1:9" s="53" customFormat="1" x14ac:dyDescent="0.25">
      <c r="A138" s="54" t="s">
        <v>147</v>
      </c>
      <c r="B138" s="3">
        <f>+SUM(B139:B141)</f>
        <v>3898</v>
      </c>
      <c r="C138" s="3">
        <f t="shared" ref="C138:D138" si="31">+SUM(C139:C141)</f>
        <v>3701</v>
      </c>
      <c r="D138" s="3">
        <f t="shared" si="31"/>
        <v>3995</v>
      </c>
      <c r="E138" s="3"/>
      <c r="F138" s="3"/>
      <c r="G138" s="3"/>
      <c r="H138" s="3"/>
      <c r="I138" s="3"/>
    </row>
    <row r="139" spans="1:9" s="53" customFormat="1" x14ac:dyDescent="0.25">
      <c r="A139" s="55" t="s">
        <v>113</v>
      </c>
      <c r="B139" s="3">
        <v>2641</v>
      </c>
      <c r="C139" s="3">
        <v>2536</v>
      </c>
      <c r="D139" s="3">
        <v>2816</v>
      </c>
      <c r="E139" s="3"/>
      <c r="F139" s="3"/>
      <c r="G139" s="3"/>
      <c r="H139" s="3"/>
      <c r="I139" s="3"/>
    </row>
    <row r="140" spans="1:9" s="53" customFormat="1" x14ac:dyDescent="0.25">
      <c r="A140" s="55" t="s">
        <v>114</v>
      </c>
      <c r="B140" s="3">
        <v>1021</v>
      </c>
      <c r="C140" s="3">
        <v>947</v>
      </c>
      <c r="D140" s="3">
        <v>966</v>
      </c>
      <c r="E140" s="3"/>
      <c r="F140" s="3"/>
      <c r="G140" s="3"/>
      <c r="H140" s="3"/>
      <c r="I140" s="3"/>
    </row>
    <row r="141" spans="1:9" s="53" customFormat="1" x14ac:dyDescent="0.25">
      <c r="A141" s="55" t="s">
        <v>115</v>
      </c>
      <c r="B141" s="3">
        <v>236</v>
      </c>
      <c r="C141" s="3">
        <v>218</v>
      </c>
      <c r="D141" s="3">
        <v>213</v>
      </c>
      <c r="E141" s="3"/>
      <c r="F141" s="3"/>
      <c r="G141" s="3"/>
      <c r="H141" s="3"/>
      <c r="I141" s="3"/>
    </row>
    <row r="142" spans="1:9" x14ac:dyDescent="0.25">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5">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5">
      <c r="A144" s="11" t="s">
        <v>113</v>
      </c>
      <c r="B144" s="3">
        <v>0</v>
      </c>
      <c r="C144" s="3">
        <v>0</v>
      </c>
      <c r="D144" s="3">
        <v>0</v>
      </c>
      <c r="E144" s="3">
        <v>1611</v>
      </c>
      <c r="F144" s="3">
        <v>1658</v>
      </c>
      <c r="G144" s="3">
        <v>1642</v>
      </c>
      <c r="H144" s="3">
        <v>1986</v>
      </c>
      <c r="I144" s="3">
        <v>2094</v>
      </c>
    </row>
    <row r="145" spans="1:9" x14ac:dyDescent="0.25">
      <c r="A145" s="11" t="s">
        <v>114</v>
      </c>
      <c r="B145" s="3">
        <v>0</v>
      </c>
      <c r="C145" s="3">
        <v>0</v>
      </c>
      <c r="D145" s="3">
        <v>0</v>
      </c>
      <c r="E145" s="3">
        <v>144</v>
      </c>
      <c r="F145" s="3">
        <v>118</v>
      </c>
      <c r="G145" s="3">
        <v>89</v>
      </c>
      <c r="H145" s="3">
        <v>104</v>
      </c>
      <c r="I145" s="3">
        <v>103</v>
      </c>
    </row>
    <row r="146" spans="1:9" x14ac:dyDescent="0.25">
      <c r="A146" s="11" t="s">
        <v>115</v>
      </c>
      <c r="B146" s="3">
        <v>0</v>
      </c>
      <c r="C146" s="3">
        <v>0</v>
      </c>
      <c r="D146" s="3">
        <v>0</v>
      </c>
      <c r="E146" s="3">
        <v>28</v>
      </c>
      <c r="F146" s="3">
        <v>24</v>
      </c>
      <c r="G146" s="3">
        <v>25</v>
      </c>
      <c r="H146" s="3">
        <v>29</v>
      </c>
      <c r="I146" s="3">
        <v>26</v>
      </c>
    </row>
    <row r="147" spans="1:9" x14ac:dyDescent="0.25">
      <c r="A147" s="11" t="s">
        <v>121</v>
      </c>
      <c r="B147" s="3">
        <v>0</v>
      </c>
      <c r="C147" s="3">
        <v>0</v>
      </c>
      <c r="D147" s="3">
        <v>0</v>
      </c>
      <c r="E147" s="3">
        <v>103</v>
      </c>
      <c r="F147" s="3">
        <v>106</v>
      </c>
      <c r="G147" s="3">
        <v>90</v>
      </c>
      <c r="H147" s="3">
        <v>86</v>
      </c>
      <c r="I147" s="3">
        <v>123</v>
      </c>
    </row>
    <row r="148" spans="1:9" x14ac:dyDescent="0.25">
      <c r="A148" s="2" t="s">
        <v>108</v>
      </c>
      <c r="B148" s="3">
        <v>-82</v>
      </c>
      <c r="C148" s="3">
        <v>-86</v>
      </c>
      <c r="D148" s="3">
        <v>75</v>
      </c>
      <c r="E148" s="3">
        <v>26</v>
      </c>
      <c r="F148" s="3">
        <v>-7</v>
      </c>
      <c r="G148" s="3">
        <v>-11</v>
      </c>
      <c r="H148" s="3">
        <v>40</v>
      </c>
      <c r="I148" s="3">
        <v>-72</v>
      </c>
    </row>
    <row r="149" spans="1:9" ht="15.75" thickBot="1" x14ac:dyDescent="0.3">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5">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5">
      <c r="A151" s="1" t="s">
        <v>110</v>
      </c>
    </row>
    <row r="152" spans="1:9" x14ac:dyDescent="0.25">
      <c r="A152" s="2" t="s">
        <v>100</v>
      </c>
      <c r="B152" s="3">
        <v>3645</v>
      </c>
      <c r="C152" s="3">
        <v>3763</v>
      </c>
      <c r="D152" s="3">
        <v>3875</v>
      </c>
      <c r="E152" s="3">
        <v>3600</v>
      </c>
      <c r="F152" s="3">
        <v>3925</v>
      </c>
      <c r="G152" s="3">
        <v>2899</v>
      </c>
      <c r="H152" s="3">
        <v>5089</v>
      </c>
      <c r="I152" s="3">
        <v>5114</v>
      </c>
    </row>
    <row r="153" spans="1:9" x14ac:dyDescent="0.25">
      <c r="A153" s="2" t="s">
        <v>101</v>
      </c>
      <c r="B153" s="3"/>
      <c r="C153" s="3"/>
      <c r="D153" s="3"/>
      <c r="E153" s="3">
        <v>1587</v>
      </c>
      <c r="F153" s="3">
        <v>1995</v>
      </c>
      <c r="G153" s="3">
        <v>1541</v>
      </c>
      <c r="H153" s="3">
        <v>2435</v>
      </c>
      <c r="I153" s="3">
        <v>3293</v>
      </c>
    </row>
    <row r="154" spans="1:9" x14ac:dyDescent="0.25">
      <c r="A154" s="2" t="s">
        <v>102</v>
      </c>
      <c r="B154" s="3">
        <v>993</v>
      </c>
      <c r="C154" s="3">
        <v>1372</v>
      </c>
      <c r="D154" s="3">
        <v>1507</v>
      </c>
      <c r="E154" s="3">
        <v>1807</v>
      </c>
      <c r="F154" s="3">
        <v>2376</v>
      </c>
      <c r="G154" s="3">
        <v>2490</v>
      </c>
      <c r="H154" s="3">
        <v>3243</v>
      </c>
      <c r="I154" s="3">
        <v>2365</v>
      </c>
    </row>
    <row r="155" spans="1:9" x14ac:dyDescent="0.25">
      <c r="A155" s="2" t="s">
        <v>106</v>
      </c>
      <c r="B155" s="3"/>
      <c r="C155" s="3"/>
      <c r="D155" s="3"/>
      <c r="E155" s="3">
        <v>1189</v>
      </c>
      <c r="F155" s="3">
        <v>1323</v>
      </c>
      <c r="G155" s="3">
        <v>1184</v>
      </c>
      <c r="H155" s="3">
        <v>1530</v>
      </c>
      <c r="I155" s="3">
        <v>1896</v>
      </c>
    </row>
    <row r="156" spans="1:9" x14ac:dyDescent="0.25">
      <c r="A156" s="2" t="s">
        <v>107</v>
      </c>
      <c r="B156" s="3">
        <v>-2267</v>
      </c>
      <c r="C156" s="3">
        <v>-2596</v>
      </c>
      <c r="D156" s="3">
        <v>-2677</v>
      </c>
      <c r="E156" s="3">
        <v>-2658</v>
      </c>
      <c r="F156" s="3">
        <v>-3262</v>
      </c>
      <c r="G156" s="3">
        <v>-3468</v>
      </c>
      <c r="H156" s="3">
        <v>-3656</v>
      </c>
      <c r="I156" s="3">
        <v>-4262</v>
      </c>
    </row>
    <row r="157" spans="1:9" s="53" customFormat="1" x14ac:dyDescent="0.25">
      <c r="A157" s="54" t="s">
        <v>144</v>
      </c>
      <c r="B157" s="3">
        <v>1275</v>
      </c>
      <c r="C157" s="3">
        <v>1434</v>
      </c>
      <c r="D157" s="3">
        <v>1203</v>
      </c>
      <c r="E157" s="3">
        <v>0</v>
      </c>
      <c r="F157" s="3">
        <v>0</v>
      </c>
      <c r="G157" s="3">
        <v>0</v>
      </c>
      <c r="H157" s="3">
        <v>0</v>
      </c>
      <c r="I157" s="3">
        <v>0</v>
      </c>
    </row>
    <row r="158" spans="1:9" s="53" customFormat="1" x14ac:dyDescent="0.25">
      <c r="A158" s="54" t="s">
        <v>145</v>
      </c>
      <c r="B158" s="3">
        <v>249</v>
      </c>
      <c r="C158" s="3">
        <v>289</v>
      </c>
      <c r="D158" s="3">
        <v>244</v>
      </c>
      <c r="E158" s="3">
        <v>0</v>
      </c>
      <c r="F158" s="3">
        <v>0</v>
      </c>
      <c r="G158" s="3">
        <v>0</v>
      </c>
      <c r="H158" s="3">
        <v>0</v>
      </c>
      <c r="I158" s="3">
        <v>0</v>
      </c>
    </row>
    <row r="159" spans="1:9" s="53" customFormat="1" x14ac:dyDescent="0.25">
      <c r="A159" s="54" t="s">
        <v>146</v>
      </c>
      <c r="B159" s="3">
        <v>100</v>
      </c>
      <c r="C159" s="3">
        <v>174</v>
      </c>
      <c r="D159" s="3">
        <v>224</v>
      </c>
      <c r="E159" s="3">
        <v>0</v>
      </c>
      <c r="F159" s="3">
        <v>0</v>
      </c>
      <c r="G159" s="3">
        <v>0</v>
      </c>
      <c r="H159" s="3">
        <v>0</v>
      </c>
      <c r="I159" s="3">
        <v>0</v>
      </c>
    </row>
    <row r="160" spans="1:9" s="53" customFormat="1" x14ac:dyDescent="0.25">
      <c r="A160" s="54" t="s">
        <v>147</v>
      </c>
      <c r="B160" s="3">
        <v>818</v>
      </c>
      <c r="C160" s="3">
        <v>892</v>
      </c>
      <c r="D160" s="3">
        <v>816</v>
      </c>
      <c r="E160" s="3">
        <v>0</v>
      </c>
      <c r="F160" s="3">
        <v>0</v>
      </c>
      <c r="G160" s="3">
        <v>0</v>
      </c>
      <c r="H160" s="3">
        <v>0</v>
      </c>
      <c r="I160" s="3">
        <v>0</v>
      </c>
    </row>
    <row r="161" spans="1:9" x14ac:dyDescent="0.25">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5">
      <c r="A162" s="2" t="s">
        <v>104</v>
      </c>
      <c r="B162" s="3">
        <v>517</v>
      </c>
      <c r="C162" s="3">
        <v>487</v>
      </c>
      <c r="D162" s="3">
        <v>477</v>
      </c>
      <c r="E162" s="3">
        <v>310</v>
      </c>
      <c r="F162" s="3">
        <v>303</v>
      </c>
      <c r="G162" s="3">
        <v>297</v>
      </c>
      <c r="H162" s="3">
        <v>543</v>
      </c>
      <c r="I162" s="3">
        <v>669</v>
      </c>
    </row>
    <row r="163" spans="1:9" x14ac:dyDescent="0.25">
      <c r="A163" s="2" t="s">
        <v>108</v>
      </c>
      <c r="B163" s="3">
        <v>-1097</v>
      </c>
      <c r="C163" s="3">
        <v>-1173</v>
      </c>
      <c r="D163" s="3">
        <v>-724</v>
      </c>
      <c r="E163" s="3">
        <v>-1456</v>
      </c>
      <c r="F163" s="3">
        <v>-1810</v>
      </c>
      <c r="G163" s="3">
        <v>-1967</v>
      </c>
      <c r="H163" s="3">
        <v>-2261</v>
      </c>
      <c r="I163" s="3">
        <v>-2219</v>
      </c>
    </row>
    <row r="164" spans="1:9" ht="15.75" thickBot="1" x14ac:dyDescent="0.3">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5">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5">
      <c r="A166" s="1" t="s">
        <v>117</v>
      </c>
    </row>
    <row r="167" spans="1:9" x14ac:dyDescent="0.25">
      <c r="A167" s="2" t="s">
        <v>100</v>
      </c>
      <c r="B167" s="3">
        <v>632</v>
      </c>
      <c r="C167" s="3">
        <v>742</v>
      </c>
      <c r="D167" s="3">
        <v>819</v>
      </c>
      <c r="E167" s="3">
        <v>848</v>
      </c>
      <c r="F167" s="3">
        <v>814</v>
      </c>
      <c r="G167" s="3">
        <v>645</v>
      </c>
      <c r="H167" s="3">
        <v>617</v>
      </c>
      <c r="I167" s="3">
        <v>639</v>
      </c>
    </row>
    <row r="168" spans="1:9" x14ac:dyDescent="0.25">
      <c r="A168" s="2" t="s">
        <v>101</v>
      </c>
      <c r="B168" s="3"/>
      <c r="C168" s="3"/>
      <c r="D168" s="3"/>
      <c r="E168" s="3">
        <v>849</v>
      </c>
      <c r="F168" s="3">
        <v>929</v>
      </c>
      <c r="G168" s="3">
        <v>885</v>
      </c>
      <c r="H168" s="3">
        <v>982</v>
      </c>
      <c r="I168" s="3">
        <v>920</v>
      </c>
    </row>
    <row r="169" spans="1:9" x14ac:dyDescent="0.25">
      <c r="A169" s="2" t="s">
        <v>102</v>
      </c>
      <c r="B169" s="3">
        <v>254</v>
      </c>
      <c r="C169" s="3">
        <v>234</v>
      </c>
      <c r="D169" s="3">
        <v>225</v>
      </c>
      <c r="E169" s="3">
        <v>256</v>
      </c>
      <c r="F169" s="3">
        <v>237</v>
      </c>
      <c r="G169" s="3">
        <v>214</v>
      </c>
      <c r="H169" s="3">
        <v>288</v>
      </c>
      <c r="I169" s="3">
        <v>303</v>
      </c>
    </row>
    <row r="170" spans="1:9" x14ac:dyDescent="0.25">
      <c r="A170" s="2" t="s">
        <v>118</v>
      </c>
      <c r="B170" s="3"/>
      <c r="C170" s="3"/>
      <c r="D170" s="3"/>
      <c r="E170" s="3">
        <v>339</v>
      </c>
      <c r="F170" s="3">
        <v>326</v>
      </c>
      <c r="G170" s="3">
        <v>296</v>
      </c>
      <c r="H170" s="3">
        <v>304</v>
      </c>
      <c r="I170" s="3">
        <v>274</v>
      </c>
    </row>
    <row r="171" spans="1:9" x14ac:dyDescent="0.25">
      <c r="A171" s="2" t="s">
        <v>107</v>
      </c>
      <c r="B171" s="3">
        <v>484</v>
      </c>
      <c r="C171" s="3">
        <v>511</v>
      </c>
      <c r="D171" s="3">
        <v>533</v>
      </c>
      <c r="E171" s="3">
        <v>597</v>
      </c>
      <c r="F171" s="3">
        <v>665</v>
      </c>
      <c r="G171" s="3">
        <v>830</v>
      </c>
      <c r="H171" s="3">
        <v>780</v>
      </c>
      <c r="I171" s="3">
        <v>789</v>
      </c>
    </row>
    <row r="172" spans="1:9" s="53" customFormat="1" x14ac:dyDescent="0.25">
      <c r="A172" s="54" t="s">
        <v>144</v>
      </c>
      <c r="B172" s="3">
        <v>451</v>
      </c>
      <c r="C172" s="3">
        <v>589</v>
      </c>
      <c r="D172" s="3">
        <v>658</v>
      </c>
      <c r="E172" s="3"/>
      <c r="F172" s="3"/>
      <c r="G172" s="3"/>
      <c r="H172" s="3"/>
      <c r="I172" s="3"/>
    </row>
    <row r="173" spans="1:9" s="53" customFormat="1" x14ac:dyDescent="0.25">
      <c r="A173" s="54" t="s">
        <v>145</v>
      </c>
      <c r="B173" s="3">
        <v>47</v>
      </c>
      <c r="C173" s="3">
        <v>50</v>
      </c>
      <c r="D173" s="3">
        <v>48</v>
      </c>
      <c r="E173" s="3"/>
      <c r="F173" s="3"/>
      <c r="G173" s="3"/>
      <c r="H173" s="3"/>
      <c r="I173" s="3"/>
    </row>
    <row r="174" spans="1:9" s="53" customFormat="1" x14ac:dyDescent="0.25">
      <c r="A174" s="54" t="s">
        <v>146</v>
      </c>
      <c r="B174" s="3">
        <v>205</v>
      </c>
      <c r="C174" s="3">
        <v>223</v>
      </c>
      <c r="D174" s="3">
        <v>223</v>
      </c>
      <c r="E174" s="3"/>
      <c r="F174" s="3"/>
      <c r="G174" s="3"/>
      <c r="H174" s="3"/>
      <c r="I174" s="3"/>
    </row>
    <row r="175" spans="1:9" s="53" customFormat="1" x14ac:dyDescent="0.25">
      <c r="A175" s="54" t="s">
        <v>147</v>
      </c>
      <c r="B175" s="3">
        <v>103</v>
      </c>
      <c r="C175" s="3">
        <v>109</v>
      </c>
      <c r="D175" s="3">
        <v>120</v>
      </c>
      <c r="E175" s="3"/>
      <c r="F175" s="3"/>
      <c r="G175" s="3"/>
      <c r="H175" s="3"/>
      <c r="I175" s="3"/>
    </row>
    <row r="176" spans="1:9" x14ac:dyDescent="0.25">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5">
      <c r="A177" s="2" t="s">
        <v>104</v>
      </c>
      <c r="B177" s="3">
        <v>122</v>
      </c>
      <c r="C177" s="3">
        <v>125</v>
      </c>
      <c r="D177" s="3">
        <v>125</v>
      </c>
      <c r="E177" s="3">
        <v>115</v>
      </c>
      <c r="F177" s="3">
        <v>100</v>
      </c>
      <c r="G177" s="3">
        <v>80</v>
      </c>
      <c r="H177" s="3">
        <v>63</v>
      </c>
      <c r="I177" s="3">
        <v>49</v>
      </c>
    </row>
    <row r="178" spans="1:9" x14ac:dyDescent="0.25">
      <c r="A178" s="2" t="s">
        <v>108</v>
      </c>
      <c r="B178" s="3">
        <v>713</v>
      </c>
      <c r="C178" s="3">
        <v>937</v>
      </c>
      <c r="D178" s="3">
        <v>1238</v>
      </c>
      <c r="E178" s="3">
        <v>1450</v>
      </c>
      <c r="F178" s="3">
        <v>1673</v>
      </c>
      <c r="G178" s="3">
        <v>1916</v>
      </c>
      <c r="H178" s="3">
        <v>1870</v>
      </c>
      <c r="I178" s="3">
        <v>1817</v>
      </c>
    </row>
    <row r="179" spans="1:9" ht="15.75" thickBot="1" x14ac:dyDescent="0.3">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5">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5">
      <c r="A181" s="1" t="s">
        <v>122</v>
      </c>
    </row>
    <row r="182" spans="1:9" x14ac:dyDescent="0.25">
      <c r="A182" s="2" t="s">
        <v>100</v>
      </c>
      <c r="B182" s="3">
        <v>208</v>
      </c>
      <c r="C182" s="3">
        <v>242</v>
      </c>
      <c r="D182" s="3">
        <v>223</v>
      </c>
      <c r="E182" s="3">
        <v>196</v>
      </c>
      <c r="F182" s="3">
        <v>117</v>
      </c>
      <c r="G182" s="3">
        <v>110</v>
      </c>
      <c r="H182" s="3">
        <v>98</v>
      </c>
      <c r="I182" s="3">
        <v>146</v>
      </c>
    </row>
    <row r="183" spans="1:9" x14ac:dyDescent="0.25">
      <c r="A183" s="2" t="s">
        <v>101</v>
      </c>
      <c r="B183" s="3"/>
      <c r="C183" s="3"/>
      <c r="D183" s="3"/>
      <c r="E183" s="3">
        <v>240</v>
      </c>
      <c r="F183" s="3">
        <v>233</v>
      </c>
      <c r="G183" s="3">
        <v>139</v>
      </c>
      <c r="H183" s="3">
        <v>153</v>
      </c>
      <c r="I183" s="3">
        <v>197</v>
      </c>
    </row>
    <row r="184" spans="1:9" x14ac:dyDescent="0.25">
      <c r="A184" s="2" t="s">
        <v>102</v>
      </c>
      <c r="B184" s="3">
        <v>69</v>
      </c>
      <c r="C184" s="3">
        <v>44</v>
      </c>
      <c r="D184" s="3">
        <v>51</v>
      </c>
      <c r="E184" s="3">
        <v>76</v>
      </c>
      <c r="F184" s="3">
        <v>49</v>
      </c>
      <c r="G184" s="3">
        <v>28</v>
      </c>
      <c r="H184" s="3">
        <v>94</v>
      </c>
      <c r="I184" s="3">
        <v>78</v>
      </c>
    </row>
    <row r="185" spans="1:9" x14ac:dyDescent="0.25">
      <c r="A185" s="2" t="s">
        <v>118</v>
      </c>
      <c r="B185" s="3"/>
      <c r="C185" s="3"/>
      <c r="D185" s="3"/>
      <c r="E185" s="3">
        <v>49</v>
      </c>
      <c r="F185" s="3">
        <v>47</v>
      </c>
      <c r="G185" s="3">
        <v>41</v>
      </c>
      <c r="H185" s="3">
        <v>54</v>
      </c>
      <c r="I185" s="3">
        <v>56</v>
      </c>
    </row>
    <row r="186" spans="1:9" x14ac:dyDescent="0.25">
      <c r="A186" s="2" t="s">
        <v>107</v>
      </c>
      <c r="B186" s="3">
        <v>225</v>
      </c>
      <c r="C186" s="3">
        <v>258</v>
      </c>
      <c r="D186" s="3">
        <v>278</v>
      </c>
      <c r="E186" s="3">
        <v>286</v>
      </c>
      <c r="F186" s="3">
        <v>278</v>
      </c>
      <c r="G186" s="3">
        <v>438</v>
      </c>
      <c r="H186" s="3">
        <v>278</v>
      </c>
      <c r="I186" s="3">
        <v>222</v>
      </c>
    </row>
    <row r="187" spans="1:9" s="53" customFormat="1" x14ac:dyDescent="0.25">
      <c r="A187" s="54" t="s">
        <v>144</v>
      </c>
      <c r="B187" s="3">
        <v>216</v>
      </c>
      <c r="C187" s="3">
        <v>215</v>
      </c>
      <c r="D187" s="3">
        <v>162</v>
      </c>
      <c r="E187" s="3"/>
      <c r="F187" s="3"/>
      <c r="G187" s="3"/>
      <c r="H187" s="3"/>
      <c r="I187" s="3"/>
    </row>
    <row r="188" spans="1:9" s="53" customFormat="1" x14ac:dyDescent="0.25">
      <c r="A188" s="54" t="s">
        <v>145</v>
      </c>
      <c r="B188" s="3">
        <v>20</v>
      </c>
      <c r="C188" s="3">
        <v>17</v>
      </c>
      <c r="D188" s="3">
        <v>10</v>
      </c>
      <c r="E188" s="3"/>
      <c r="F188" s="3"/>
      <c r="G188" s="3"/>
      <c r="H188" s="3"/>
      <c r="I188" s="3"/>
    </row>
    <row r="189" spans="1:9" s="53" customFormat="1" x14ac:dyDescent="0.25">
      <c r="A189" s="54" t="s">
        <v>146</v>
      </c>
      <c r="B189" s="3">
        <v>15</v>
      </c>
      <c r="C189" s="3">
        <v>13</v>
      </c>
      <c r="D189" s="3">
        <v>21</v>
      </c>
      <c r="E189" s="3"/>
      <c r="F189" s="3"/>
      <c r="G189" s="3"/>
      <c r="H189" s="3"/>
      <c r="I189" s="3"/>
    </row>
    <row r="190" spans="1:9" s="53" customFormat="1" x14ac:dyDescent="0.25">
      <c r="A190" s="54" t="s">
        <v>147</v>
      </c>
      <c r="B190" s="3">
        <v>37</v>
      </c>
      <c r="C190" s="3">
        <v>51</v>
      </c>
      <c r="D190" s="3">
        <v>39</v>
      </c>
      <c r="E190" s="3"/>
      <c r="F190" s="3"/>
      <c r="G190" s="3"/>
      <c r="H190" s="3"/>
      <c r="I190" s="3"/>
    </row>
    <row r="191" spans="1:9" x14ac:dyDescent="0.25">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5">
      <c r="A192" s="2" t="s">
        <v>104</v>
      </c>
      <c r="B192" s="3">
        <v>69</v>
      </c>
      <c r="C192" s="3">
        <v>39</v>
      </c>
      <c r="D192" s="3">
        <v>30</v>
      </c>
      <c r="E192" s="3">
        <v>22</v>
      </c>
      <c r="F192" s="3">
        <v>18</v>
      </c>
      <c r="G192" s="3">
        <v>12</v>
      </c>
      <c r="H192" s="3">
        <v>7</v>
      </c>
      <c r="I192" s="3">
        <v>9</v>
      </c>
    </row>
    <row r="193" spans="1:9" x14ac:dyDescent="0.25">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3">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5">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5">
      <c r="A196" s="1" t="s">
        <v>124</v>
      </c>
    </row>
    <row r="197" spans="1:9" x14ac:dyDescent="0.25">
      <c r="A197" s="2" t="s">
        <v>100</v>
      </c>
      <c r="B197" s="3">
        <v>121</v>
      </c>
      <c r="C197" s="3">
        <v>133</v>
      </c>
      <c r="D197" s="3">
        <v>140</v>
      </c>
      <c r="E197" s="3">
        <v>160</v>
      </c>
      <c r="F197" s="3">
        <v>149</v>
      </c>
      <c r="G197" s="3">
        <v>148</v>
      </c>
      <c r="H197" s="3">
        <v>130</v>
      </c>
      <c r="I197" s="3">
        <v>124</v>
      </c>
    </row>
    <row r="198" spans="1:9" x14ac:dyDescent="0.25">
      <c r="A198" s="2" t="s">
        <v>101</v>
      </c>
      <c r="B198" s="3"/>
      <c r="C198" s="3"/>
      <c r="D198" s="3"/>
      <c r="E198" s="3">
        <v>116</v>
      </c>
      <c r="F198" s="3">
        <v>111</v>
      </c>
      <c r="G198" s="3">
        <v>132</v>
      </c>
      <c r="H198" s="3">
        <v>136</v>
      </c>
      <c r="I198" s="3">
        <v>134</v>
      </c>
    </row>
    <row r="199" spans="1:9" x14ac:dyDescent="0.25">
      <c r="A199" s="2" t="s">
        <v>102</v>
      </c>
      <c r="B199" s="3">
        <v>46</v>
      </c>
      <c r="C199" s="3">
        <v>48</v>
      </c>
      <c r="D199" s="3">
        <v>54</v>
      </c>
      <c r="E199" s="3">
        <v>56</v>
      </c>
      <c r="F199" s="3">
        <v>50</v>
      </c>
      <c r="G199" s="3">
        <v>44</v>
      </c>
      <c r="H199" s="3">
        <v>46</v>
      </c>
      <c r="I199" s="3">
        <v>41</v>
      </c>
    </row>
    <row r="200" spans="1:9" x14ac:dyDescent="0.25">
      <c r="A200" s="2" t="s">
        <v>106</v>
      </c>
      <c r="B200" s="3"/>
      <c r="C200" s="3"/>
      <c r="D200" s="3"/>
      <c r="E200" s="3">
        <v>55</v>
      </c>
      <c r="F200" s="3">
        <v>53</v>
      </c>
      <c r="G200" s="3">
        <v>46</v>
      </c>
      <c r="H200" s="3">
        <v>43</v>
      </c>
      <c r="I200" s="3">
        <v>42</v>
      </c>
    </row>
    <row r="201" spans="1:9" x14ac:dyDescent="0.25">
      <c r="A201" s="2" t="s">
        <v>107</v>
      </c>
      <c r="B201" s="3">
        <v>210</v>
      </c>
      <c r="C201" s="3">
        <v>230</v>
      </c>
      <c r="D201" s="3">
        <v>233</v>
      </c>
      <c r="E201" s="3">
        <v>217</v>
      </c>
      <c r="F201" s="3">
        <v>195</v>
      </c>
      <c r="G201" s="3">
        <v>214</v>
      </c>
      <c r="H201" s="3">
        <v>222</v>
      </c>
      <c r="I201" s="3">
        <v>220</v>
      </c>
    </row>
    <row r="202" spans="1:9" s="53" customFormat="1" x14ac:dyDescent="0.25">
      <c r="A202" s="54" t="s">
        <v>144</v>
      </c>
      <c r="B202" s="3">
        <v>75</v>
      </c>
      <c r="C202" s="3">
        <v>72</v>
      </c>
      <c r="D202" s="3">
        <v>91</v>
      </c>
      <c r="E202" s="3"/>
      <c r="F202" s="3"/>
      <c r="G202" s="3"/>
      <c r="H202" s="3"/>
      <c r="I202" s="3"/>
    </row>
    <row r="203" spans="1:9" s="53" customFormat="1" x14ac:dyDescent="0.25">
      <c r="A203" s="54" t="s">
        <v>145</v>
      </c>
      <c r="B203" s="3">
        <v>12</v>
      </c>
      <c r="C203" s="3">
        <v>12</v>
      </c>
      <c r="D203" s="3">
        <v>13</v>
      </c>
      <c r="E203" s="3"/>
      <c r="F203" s="3"/>
      <c r="G203" s="3"/>
      <c r="H203" s="3"/>
      <c r="I203" s="3"/>
    </row>
    <row r="204" spans="1:9" s="53" customFormat="1" x14ac:dyDescent="0.25">
      <c r="A204" s="54" t="s">
        <v>146</v>
      </c>
      <c r="B204" s="3">
        <v>22</v>
      </c>
      <c r="C204" s="3">
        <v>18</v>
      </c>
      <c r="D204" s="3">
        <v>18</v>
      </c>
      <c r="E204" s="3"/>
      <c r="F204" s="3"/>
      <c r="G204" s="3"/>
      <c r="H204" s="3"/>
      <c r="I204" s="3"/>
    </row>
    <row r="205" spans="1:9" s="53" customFormat="1" x14ac:dyDescent="0.25">
      <c r="A205" s="54" t="s">
        <v>147</v>
      </c>
      <c r="B205" s="3">
        <v>27</v>
      </c>
      <c r="C205" s="3">
        <v>25</v>
      </c>
      <c r="D205" s="3">
        <v>38</v>
      </c>
      <c r="E205" s="3"/>
      <c r="F205" s="3"/>
      <c r="G205" s="3"/>
      <c r="H205" s="3"/>
      <c r="I205" s="3"/>
    </row>
    <row r="206" spans="1:9" x14ac:dyDescent="0.25">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5">
      <c r="A207" s="2" t="s">
        <v>104</v>
      </c>
      <c r="B207" s="3">
        <v>18</v>
      </c>
      <c r="C207" s="3">
        <v>27</v>
      </c>
      <c r="D207" s="3">
        <v>28</v>
      </c>
      <c r="E207" s="3">
        <v>33</v>
      </c>
      <c r="F207" s="3">
        <v>31</v>
      </c>
      <c r="G207" s="3">
        <v>25</v>
      </c>
      <c r="H207" s="3">
        <v>26</v>
      </c>
      <c r="I207" s="3">
        <v>22</v>
      </c>
    </row>
    <row r="208" spans="1:9" x14ac:dyDescent="0.25">
      <c r="A208" s="2" t="s">
        <v>108</v>
      </c>
      <c r="B208" s="3">
        <v>75</v>
      </c>
      <c r="C208" s="3">
        <v>84</v>
      </c>
      <c r="D208" s="3">
        <v>91</v>
      </c>
      <c r="E208" s="3">
        <v>110</v>
      </c>
      <c r="F208" s="3">
        <v>116</v>
      </c>
      <c r="G208" s="3">
        <v>112</v>
      </c>
      <c r="H208" s="3">
        <v>141</v>
      </c>
      <c r="I208" s="3">
        <v>134</v>
      </c>
    </row>
    <row r="209" spans="1:9" ht="15.75" thickBot="1" x14ac:dyDescent="0.3">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5">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5">
      <c r="A211" s="14" t="s">
        <v>126</v>
      </c>
      <c r="B211" s="14"/>
      <c r="C211" s="14"/>
      <c r="D211" s="14"/>
      <c r="E211" s="14"/>
      <c r="F211" s="14"/>
      <c r="G211" s="14"/>
      <c r="H211" s="14"/>
      <c r="I211" s="14"/>
    </row>
    <row r="212" spans="1:9" x14ac:dyDescent="0.25">
      <c r="A212" s="30" t="s">
        <v>127</v>
      </c>
    </row>
    <row r="213" spans="1:9" x14ac:dyDescent="0.25">
      <c r="A213" s="35" t="s">
        <v>100</v>
      </c>
      <c r="B213" s="36">
        <v>0.12</v>
      </c>
      <c r="C213" s="36">
        <v>0.08</v>
      </c>
      <c r="D213" s="36">
        <v>0.03</v>
      </c>
      <c r="E213" s="36">
        <v>-0.02</v>
      </c>
      <c r="F213" s="36">
        <v>7.0000000000000007E-2</v>
      </c>
      <c r="G213" s="36">
        <v>-0.09</v>
      </c>
      <c r="H213" s="36">
        <v>0.19</v>
      </c>
      <c r="I213" s="36">
        <v>7.0000000000000007E-2</v>
      </c>
    </row>
    <row r="214" spans="1:9" x14ac:dyDescent="0.25">
      <c r="A214" s="33" t="s">
        <v>113</v>
      </c>
      <c r="B214" s="32">
        <v>0.14000000000000001</v>
      </c>
      <c r="C214" s="32">
        <v>0.1</v>
      </c>
      <c r="D214" s="32">
        <v>0.04</v>
      </c>
      <c r="E214" s="32">
        <v>-0.04</v>
      </c>
      <c r="F214" s="32">
        <v>0.08</v>
      </c>
      <c r="G214" s="32">
        <v>-7.0000000000000007E-2</v>
      </c>
      <c r="H214" s="32">
        <v>0.25</v>
      </c>
      <c r="I214" s="32">
        <v>0.05</v>
      </c>
    </row>
    <row r="215" spans="1:9" x14ac:dyDescent="0.25">
      <c r="A215" s="33" t="s">
        <v>114</v>
      </c>
      <c r="B215" s="32">
        <v>0.12</v>
      </c>
      <c r="C215" s="32">
        <v>0.08</v>
      </c>
      <c r="D215" s="32">
        <v>0.03</v>
      </c>
      <c r="E215" s="32">
        <v>0.01</v>
      </c>
      <c r="F215" s="32">
        <v>7.0000000000000007E-2</v>
      </c>
      <c r="G215" s="32">
        <v>-0.12</v>
      </c>
      <c r="H215" s="32">
        <v>0.08</v>
      </c>
      <c r="I215" s="32">
        <v>0.09</v>
      </c>
    </row>
    <row r="216" spans="1:9" x14ac:dyDescent="0.25">
      <c r="A216" s="33" t="s">
        <v>115</v>
      </c>
      <c r="B216" s="32">
        <v>-0.05</v>
      </c>
      <c r="C216" s="32">
        <v>-0.13</v>
      </c>
      <c r="D216" s="32">
        <v>-0.1</v>
      </c>
      <c r="E216" s="32">
        <v>-0.08</v>
      </c>
      <c r="F216" s="32">
        <v>0</v>
      </c>
      <c r="G216" s="32">
        <v>-0.14000000000000001</v>
      </c>
      <c r="H216" s="32">
        <v>-0.02</v>
      </c>
      <c r="I216" s="32">
        <v>0.25</v>
      </c>
    </row>
    <row r="217" spans="1:9" x14ac:dyDescent="0.25">
      <c r="A217" s="35" t="s">
        <v>101</v>
      </c>
      <c r="B217" s="36"/>
      <c r="C217" s="36"/>
      <c r="D217" s="36"/>
      <c r="E217" s="36">
        <v>0.09</v>
      </c>
      <c r="F217" s="36">
        <v>0.11</v>
      </c>
      <c r="G217" s="36">
        <v>-0.01</v>
      </c>
      <c r="H217" s="36">
        <v>0.17</v>
      </c>
      <c r="I217" s="36">
        <v>0.12</v>
      </c>
    </row>
    <row r="218" spans="1:9" x14ac:dyDescent="0.25">
      <c r="A218" s="33" t="s">
        <v>113</v>
      </c>
      <c r="B218" s="32"/>
      <c r="C218" s="32"/>
      <c r="D218" s="32"/>
      <c r="E218" s="32">
        <v>0.06</v>
      </c>
      <c r="F218" s="32">
        <v>0.12</v>
      </c>
      <c r="G218" s="32">
        <v>-0.03</v>
      </c>
      <c r="H218" s="32">
        <v>0.13</v>
      </c>
      <c r="I218" s="32">
        <v>0.09</v>
      </c>
    </row>
    <row r="219" spans="1:9" x14ac:dyDescent="0.25">
      <c r="A219" s="33" t="s">
        <v>114</v>
      </c>
      <c r="B219" s="32"/>
      <c r="C219" s="32"/>
      <c r="D219" s="32"/>
      <c r="E219" s="32">
        <v>0.16</v>
      </c>
      <c r="F219" s="32">
        <v>0.09</v>
      </c>
      <c r="G219" s="32">
        <v>0.02</v>
      </c>
      <c r="H219" s="32">
        <v>0.25</v>
      </c>
      <c r="I219" s="32">
        <v>0.16</v>
      </c>
    </row>
    <row r="220" spans="1:9" x14ac:dyDescent="0.25">
      <c r="A220" s="33" t="s">
        <v>115</v>
      </c>
      <c r="B220" s="32"/>
      <c r="C220" s="32"/>
      <c r="D220" s="32"/>
      <c r="E220" s="32">
        <v>0.06</v>
      </c>
      <c r="F220" s="32">
        <v>0.05</v>
      </c>
      <c r="G220" s="32">
        <v>-0.03</v>
      </c>
      <c r="H220" s="32">
        <v>0.19</v>
      </c>
      <c r="I220" s="32">
        <v>0.17</v>
      </c>
    </row>
    <row r="221" spans="1:9" x14ac:dyDescent="0.25">
      <c r="A221" s="35" t="s">
        <v>102</v>
      </c>
      <c r="B221" s="36">
        <v>0.19</v>
      </c>
      <c r="C221" s="36">
        <v>0.27</v>
      </c>
      <c r="D221" s="36">
        <v>0.17</v>
      </c>
      <c r="E221" s="36">
        <v>0.18</v>
      </c>
      <c r="F221" s="36">
        <v>0.24</v>
      </c>
      <c r="G221" s="36">
        <v>0.11</v>
      </c>
      <c r="H221" s="36">
        <v>0.19</v>
      </c>
      <c r="I221" s="36">
        <v>-0.13</v>
      </c>
    </row>
    <row r="222" spans="1:9" x14ac:dyDescent="0.25">
      <c r="A222" s="33" t="s">
        <v>113</v>
      </c>
      <c r="B222" s="32">
        <v>0.28000000000000003</v>
      </c>
      <c r="C222" s="32">
        <v>0.33</v>
      </c>
      <c r="D222" s="32">
        <v>0.18</v>
      </c>
      <c r="E222" s="32">
        <v>0.16</v>
      </c>
      <c r="F222" s="32">
        <v>0.25</v>
      </c>
      <c r="G222" s="32">
        <v>0.12</v>
      </c>
      <c r="H222" s="32">
        <v>0.19</v>
      </c>
      <c r="I222" s="32">
        <v>-0.1</v>
      </c>
    </row>
    <row r="223" spans="1:9" x14ac:dyDescent="0.25">
      <c r="A223" s="33" t="s">
        <v>114</v>
      </c>
      <c r="B223" s="32">
        <v>7.0000000000000007E-2</v>
      </c>
      <c r="C223" s="32">
        <v>0.17</v>
      </c>
      <c r="D223" s="32">
        <v>0.18</v>
      </c>
      <c r="E223" s="32">
        <v>0.23</v>
      </c>
      <c r="F223" s="32">
        <v>0.23</v>
      </c>
      <c r="G223" s="32">
        <v>0.08</v>
      </c>
      <c r="H223" s="32">
        <v>0.19</v>
      </c>
      <c r="I223" s="32">
        <v>-0.21</v>
      </c>
    </row>
    <row r="224" spans="1:9" x14ac:dyDescent="0.25">
      <c r="A224" s="33" t="s">
        <v>115</v>
      </c>
      <c r="B224" s="32">
        <v>0.01</v>
      </c>
      <c r="C224" s="32">
        <v>7.0000000000000007E-2</v>
      </c>
      <c r="D224" s="32">
        <v>0.03</v>
      </c>
      <c r="E224" s="32">
        <v>-0.01</v>
      </c>
      <c r="F224" s="32">
        <v>0.08</v>
      </c>
      <c r="G224" s="32">
        <v>0.11</v>
      </c>
      <c r="H224" s="32">
        <v>0.26</v>
      </c>
      <c r="I224" s="32">
        <v>-0.06</v>
      </c>
    </row>
    <row r="225" spans="1:9" x14ac:dyDescent="0.25">
      <c r="A225" s="35" t="s">
        <v>106</v>
      </c>
      <c r="B225" s="36"/>
      <c r="C225" s="36"/>
      <c r="D225" s="36"/>
      <c r="E225" s="36">
        <v>0.1</v>
      </c>
      <c r="F225" s="36">
        <v>0.13</v>
      </c>
      <c r="G225" s="36">
        <v>0.01</v>
      </c>
      <c r="H225" s="36">
        <v>0.08</v>
      </c>
      <c r="I225" s="36">
        <v>0.16</v>
      </c>
    </row>
    <row r="226" spans="1:9" x14ac:dyDescent="0.25">
      <c r="A226" s="33" t="s">
        <v>113</v>
      </c>
      <c r="B226" s="32"/>
      <c r="C226" s="32"/>
      <c r="D226" s="32"/>
      <c r="E226" s="32">
        <v>0.09</v>
      </c>
      <c r="F226" s="32">
        <v>0.12</v>
      </c>
      <c r="G226" s="32">
        <v>0</v>
      </c>
      <c r="H226" s="32">
        <v>0.08</v>
      </c>
      <c r="I226" s="32">
        <v>0.17</v>
      </c>
    </row>
    <row r="227" spans="1:9" x14ac:dyDescent="0.25">
      <c r="A227" s="33" t="s">
        <v>114</v>
      </c>
      <c r="B227" s="32"/>
      <c r="C227" s="32"/>
      <c r="D227" s="32"/>
      <c r="E227" s="32">
        <v>0.15</v>
      </c>
      <c r="F227" s="32">
        <v>0.15</v>
      </c>
      <c r="G227" s="32">
        <v>0.03</v>
      </c>
      <c r="H227" s="32">
        <v>0.1</v>
      </c>
      <c r="I227" s="32">
        <v>0.12</v>
      </c>
    </row>
    <row r="228" spans="1:9" x14ac:dyDescent="0.25">
      <c r="A228" s="33" t="s">
        <v>115</v>
      </c>
      <c r="B228" s="32"/>
      <c r="C228" s="32"/>
      <c r="D228" s="32"/>
      <c r="E228" s="32">
        <v>-0.08</v>
      </c>
      <c r="F228" s="32">
        <v>0.08</v>
      </c>
      <c r="G228" s="32">
        <v>-0.04</v>
      </c>
      <c r="H228" s="32">
        <v>-0.09</v>
      </c>
      <c r="I228" s="32">
        <v>0.28000000000000003</v>
      </c>
    </row>
    <row r="229" spans="1:9" x14ac:dyDescent="0.25">
      <c r="A229" s="35" t="s">
        <v>107</v>
      </c>
      <c r="B229" s="36">
        <v>-0.02</v>
      </c>
      <c r="C229" s="36">
        <v>-0.3</v>
      </c>
      <c r="D229" s="36">
        <v>0.02</v>
      </c>
      <c r="E229" s="36">
        <v>0.12</v>
      </c>
      <c r="F229" s="36">
        <v>-0.53</v>
      </c>
      <c r="G229" s="36">
        <v>-0.26</v>
      </c>
      <c r="H229" s="36">
        <v>-0.17</v>
      </c>
      <c r="I229" s="36">
        <v>3.02</v>
      </c>
    </row>
    <row r="230" spans="1:9" s="53" customFormat="1" x14ac:dyDescent="0.25">
      <c r="A230" s="35" t="s">
        <v>144</v>
      </c>
      <c r="B230" s="36">
        <v>0.21</v>
      </c>
      <c r="C230" s="36">
        <v>0.14000000000000001</v>
      </c>
      <c r="D230" s="36">
        <v>0.11</v>
      </c>
      <c r="E230" s="36"/>
      <c r="F230" s="36"/>
      <c r="G230" s="36"/>
      <c r="H230" s="36"/>
      <c r="I230" s="36"/>
    </row>
    <row r="231" spans="1:9" s="53" customFormat="1" x14ac:dyDescent="0.25">
      <c r="A231" s="33" t="s">
        <v>113</v>
      </c>
      <c r="B231" s="32">
        <v>0.25</v>
      </c>
      <c r="C231" s="32">
        <v>0.14000000000000001</v>
      </c>
      <c r="D231" s="32">
        <v>7.0000000000000007E-2</v>
      </c>
      <c r="E231" s="32"/>
      <c r="F231" s="32"/>
      <c r="G231" s="32"/>
      <c r="H231" s="32"/>
      <c r="I231" s="36"/>
    </row>
    <row r="232" spans="1:9" s="53" customFormat="1" x14ac:dyDescent="0.25">
      <c r="A232" s="33" t="s">
        <v>114</v>
      </c>
      <c r="B232" s="32">
        <v>0.14000000000000001</v>
      </c>
      <c r="C232" s="32">
        <v>0.16</v>
      </c>
      <c r="D232" s="32">
        <v>0.21</v>
      </c>
      <c r="E232" s="32"/>
      <c r="F232" s="32"/>
      <c r="G232" s="32"/>
      <c r="H232" s="32"/>
      <c r="I232" s="36"/>
    </row>
    <row r="233" spans="1:9" s="53" customFormat="1" x14ac:dyDescent="0.25">
      <c r="A233" s="33" t="s">
        <v>115</v>
      </c>
      <c r="B233" s="32">
        <v>0.15</v>
      </c>
      <c r="C233" s="32">
        <v>0.08</v>
      </c>
      <c r="D233" s="32">
        <v>7.0000000000000007E-2</v>
      </c>
      <c r="E233" s="32"/>
      <c r="F233" s="32"/>
      <c r="G233" s="32"/>
      <c r="H233" s="32"/>
      <c r="I233" s="36"/>
    </row>
    <row r="234" spans="1:9" s="53" customFormat="1" x14ac:dyDescent="0.25">
      <c r="A234" s="35" t="s">
        <v>145</v>
      </c>
      <c r="B234" s="36">
        <v>0.15</v>
      </c>
      <c r="C234" s="36">
        <v>0.17</v>
      </c>
      <c r="D234" s="36">
        <v>7.0000000000000007E-2</v>
      </c>
      <c r="E234" s="36"/>
      <c r="F234" s="36"/>
      <c r="G234" s="36"/>
      <c r="H234" s="36"/>
      <c r="I234" s="36"/>
    </row>
    <row r="235" spans="1:9" s="53" customFormat="1" x14ac:dyDescent="0.25">
      <c r="A235" s="33" t="s">
        <v>113</v>
      </c>
      <c r="B235" s="32">
        <v>0.22</v>
      </c>
      <c r="C235" s="32">
        <v>0.23</v>
      </c>
      <c r="D235" s="32">
        <v>0.09</v>
      </c>
      <c r="E235" s="32"/>
      <c r="F235" s="32"/>
      <c r="G235" s="32"/>
      <c r="H235" s="32"/>
      <c r="I235" s="36"/>
    </row>
    <row r="236" spans="1:9" s="53" customFormat="1" x14ac:dyDescent="0.25">
      <c r="A236" s="33" t="s">
        <v>114</v>
      </c>
      <c r="B236" s="32">
        <v>0.05</v>
      </c>
      <c r="C236" s="32">
        <v>0.09</v>
      </c>
      <c r="D236" s="32">
        <v>0.04</v>
      </c>
      <c r="E236" s="32"/>
      <c r="F236" s="32"/>
      <c r="G236" s="32"/>
      <c r="H236" s="32"/>
      <c r="I236" s="36"/>
    </row>
    <row r="237" spans="1:9" s="53" customFormat="1" x14ac:dyDescent="0.25">
      <c r="A237" s="33" t="s">
        <v>115</v>
      </c>
      <c r="B237" s="32">
        <v>0.14000000000000001</v>
      </c>
      <c r="C237" s="32">
        <v>7.0000000000000007E-2</v>
      </c>
      <c r="D237" s="32">
        <v>0.06</v>
      </c>
      <c r="E237" s="32"/>
      <c r="F237" s="32"/>
      <c r="G237" s="32"/>
      <c r="H237" s="32"/>
      <c r="I237" s="36"/>
    </row>
    <row r="238" spans="1:9" s="53" customFormat="1" x14ac:dyDescent="0.25">
      <c r="A238" s="35" t="s">
        <v>146</v>
      </c>
      <c r="B238" s="36">
        <v>0.09</v>
      </c>
      <c r="C238" s="36">
        <v>0.22</v>
      </c>
      <c r="D238" s="36">
        <v>7.0000000000000007E-2</v>
      </c>
      <c r="E238" s="36"/>
      <c r="F238" s="36"/>
      <c r="G238" s="36"/>
      <c r="H238" s="36"/>
      <c r="I238" s="36"/>
    </row>
    <row r="239" spans="1:9" s="53" customFormat="1" x14ac:dyDescent="0.25">
      <c r="A239" s="33" t="s">
        <v>113</v>
      </c>
      <c r="B239" s="32">
        <v>0.23</v>
      </c>
      <c r="C239" s="32">
        <v>0.34</v>
      </c>
      <c r="D239" s="32">
        <v>7.0000000000000007E-2</v>
      </c>
      <c r="E239" s="32"/>
      <c r="F239" s="32"/>
      <c r="G239" s="32"/>
      <c r="H239" s="32"/>
      <c r="I239" s="36"/>
    </row>
    <row r="240" spans="1:9" s="53" customFormat="1" x14ac:dyDescent="0.25">
      <c r="A240" s="33" t="s">
        <v>114</v>
      </c>
      <c r="B240" s="32">
        <v>-0.08</v>
      </c>
      <c r="C240" s="32">
        <v>0.05</v>
      </c>
      <c r="D240" s="32">
        <v>0.1</v>
      </c>
      <c r="E240" s="32"/>
      <c r="F240" s="32"/>
      <c r="G240" s="32"/>
      <c r="H240" s="32"/>
      <c r="I240" s="36"/>
    </row>
    <row r="241" spans="1:9" s="53" customFormat="1" x14ac:dyDescent="0.25">
      <c r="A241" s="33" t="s">
        <v>115</v>
      </c>
      <c r="B241" s="32">
        <v>-0.06</v>
      </c>
      <c r="C241" s="32">
        <v>0.03</v>
      </c>
      <c r="D241" s="32">
        <v>-0.06</v>
      </c>
      <c r="E241" s="32"/>
      <c r="F241" s="32"/>
      <c r="G241" s="32"/>
      <c r="H241" s="32"/>
      <c r="I241" s="36"/>
    </row>
    <row r="242" spans="1:9" s="53" customFormat="1" x14ac:dyDescent="0.25">
      <c r="A242" s="35" t="s">
        <v>147</v>
      </c>
      <c r="B242" s="36">
        <v>0.08</v>
      </c>
      <c r="C242" s="36">
        <v>0.13</v>
      </c>
      <c r="D242" s="36">
        <v>0.14000000000000001</v>
      </c>
      <c r="E242" s="36"/>
      <c r="F242" s="36"/>
      <c r="G242" s="36"/>
      <c r="H242" s="36"/>
      <c r="I242" s="36"/>
    </row>
    <row r="243" spans="1:9" s="53" customFormat="1" x14ac:dyDescent="0.25">
      <c r="A243" s="33" t="s">
        <v>113</v>
      </c>
      <c r="B243" s="32">
        <v>0.09</v>
      </c>
      <c r="C243" s="32">
        <v>0.14000000000000001</v>
      </c>
      <c r="D243" s="32">
        <v>0.17</v>
      </c>
      <c r="E243" s="32"/>
      <c r="F243" s="32"/>
      <c r="G243" s="32"/>
      <c r="H243" s="32"/>
      <c r="I243" s="36"/>
    </row>
    <row r="244" spans="1:9" s="53" customFormat="1" x14ac:dyDescent="0.25">
      <c r="A244" s="33" t="s">
        <v>114</v>
      </c>
      <c r="B244" s="32">
        <v>0.05</v>
      </c>
      <c r="C244" s="32">
        <v>0.11</v>
      </c>
      <c r="D244" s="32">
        <v>0.08</v>
      </c>
      <c r="E244" s="32"/>
      <c r="F244" s="32"/>
      <c r="G244" s="32"/>
      <c r="H244" s="32"/>
      <c r="I244" s="36"/>
    </row>
    <row r="245" spans="1:9" s="53" customFormat="1" x14ac:dyDescent="0.25">
      <c r="A245" s="33" t="s">
        <v>115</v>
      </c>
      <c r="B245" s="32">
        <v>0.05</v>
      </c>
      <c r="C245" s="32">
        <v>0.11</v>
      </c>
      <c r="D245" s="32">
        <v>0.02</v>
      </c>
      <c r="E245" s="32"/>
      <c r="F245" s="32"/>
      <c r="G245" s="32"/>
      <c r="H245" s="32"/>
      <c r="I245" s="36"/>
    </row>
    <row r="246" spans="1:9" x14ac:dyDescent="0.25">
      <c r="A246" s="37" t="s">
        <v>103</v>
      </c>
      <c r="B246" s="39">
        <v>0.14000000000000001</v>
      </c>
      <c r="C246" s="39">
        <v>0.13</v>
      </c>
      <c r="D246" s="39">
        <v>0.08</v>
      </c>
      <c r="E246" s="39">
        <v>0.05</v>
      </c>
      <c r="F246" s="39">
        <v>0.11</v>
      </c>
      <c r="G246" s="39">
        <v>-0.02</v>
      </c>
      <c r="H246" s="39">
        <v>0.17</v>
      </c>
      <c r="I246" s="39">
        <v>0.06</v>
      </c>
    </row>
    <row r="247" spans="1:9" x14ac:dyDescent="0.25">
      <c r="A247" s="35" t="s">
        <v>104</v>
      </c>
      <c r="B247" s="36">
        <v>0.21</v>
      </c>
      <c r="C247" s="36">
        <v>0.02</v>
      </c>
      <c r="D247" s="36">
        <v>0.06</v>
      </c>
      <c r="E247" s="36">
        <v>-0.11</v>
      </c>
      <c r="F247" s="36">
        <v>0.03</v>
      </c>
      <c r="G247" s="36">
        <v>-0.01</v>
      </c>
      <c r="H247" s="36">
        <v>0.16</v>
      </c>
      <c r="I247" s="36">
        <v>7.0000000000000007E-2</v>
      </c>
    </row>
    <row r="248" spans="1:9" x14ac:dyDescent="0.25">
      <c r="A248" s="33" t="s">
        <v>113</v>
      </c>
      <c r="B248" s="32"/>
      <c r="C248" s="32"/>
      <c r="D248" s="32"/>
      <c r="E248" s="32"/>
      <c r="F248" s="32">
        <v>0.05</v>
      </c>
      <c r="G248" s="32">
        <v>0.01</v>
      </c>
      <c r="H248" s="32">
        <v>0.17</v>
      </c>
      <c r="I248" s="32">
        <v>0.06</v>
      </c>
    </row>
    <row r="249" spans="1:9" x14ac:dyDescent="0.25">
      <c r="A249" s="33" t="s">
        <v>114</v>
      </c>
      <c r="B249" s="32"/>
      <c r="C249" s="32"/>
      <c r="D249" s="32"/>
      <c r="E249" s="32"/>
      <c r="F249" s="32">
        <v>-0.17</v>
      </c>
      <c r="G249" s="32">
        <v>-0.22</v>
      </c>
      <c r="H249" s="32">
        <v>0.13</v>
      </c>
      <c r="I249" s="32">
        <v>-0.03</v>
      </c>
    </row>
    <row r="250" spans="1:9" x14ac:dyDescent="0.25">
      <c r="A250" s="33" t="s">
        <v>115</v>
      </c>
      <c r="B250" s="32"/>
      <c r="C250" s="32"/>
      <c r="D250" s="32"/>
      <c r="E250" s="32"/>
      <c r="F250" s="32">
        <v>-0.13</v>
      </c>
      <c r="G250" s="32">
        <v>0.08</v>
      </c>
      <c r="H250" s="32">
        <v>0.14000000000000001</v>
      </c>
      <c r="I250" s="32">
        <v>-0.16</v>
      </c>
    </row>
    <row r="251" spans="1:9" x14ac:dyDescent="0.25">
      <c r="A251" s="33" t="s">
        <v>121</v>
      </c>
      <c r="B251" s="32"/>
      <c r="C251" s="32"/>
      <c r="D251" s="32"/>
      <c r="E251" s="32"/>
      <c r="F251" s="32">
        <v>0.04</v>
      </c>
      <c r="G251" s="32">
        <v>-0.14000000000000001</v>
      </c>
      <c r="H251" s="32">
        <v>-0.01</v>
      </c>
      <c r="I251" s="32">
        <v>0.42</v>
      </c>
    </row>
    <row r="252" spans="1:9" x14ac:dyDescent="0.25">
      <c r="A252" s="31" t="s">
        <v>108</v>
      </c>
      <c r="B252" s="36">
        <v>0</v>
      </c>
      <c r="C252" s="36">
        <v>0</v>
      </c>
      <c r="D252" s="36">
        <v>0</v>
      </c>
      <c r="E252" s="36">
        <v>0</v>
      </c>
      <c r="F252" s="36">
        <v>0</v>
      </c>
      <c r="G252" s="36">
        <v>0</v>
      </c>
      <c r="H252" s="36">
        <v>0</v>
      </c>
      <c r="I252" s="32">
        <v>0</v>
      </c>
    </row>
    <row r="253" spans="1:9" ht="15.75" thickBot="1" x14ac:dyDescent="0.3">
      <c r="A253" s="34" t="s">
        <v>105</v>
      </c>
      <c r="B253" s="38">
        <v>0.14000000000000001</v>
      </c>
      <c r="C253" s="38">
        <v>0.12</v>
      </c>
      <c r="D253" s="38">
        <v>0.08</v>
      </c>
      <c r="E253" s="38">
        <v>0.04</v>
      </c>
      <c r="F253" s="38">
        <v>0.11</v>
      </c>
      <c r="G253" s="38">
        <v>-0.02</v>
      </c>
      <c r="H253" s="38">
        <v>0.17</v>
      </c>
      <c r="I253" s="38">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4"/>
  <sheetViews>
    <sheetView topLeftCell="B1" zoomScale="80" zoomScaleNormal="80" workbookViewId="0">
      <selection activeCell="J22" sqref="J22"/>
    </sheetView>
  </sheetViews>
  <sheetFormatPr defaultRowHeight="15" x14ac:dyDescent="0.25"/>
  <cols>
    <col min="1" max="1" width="48.7109375" customWidth="1"/>
    <col min="2" max="14" width="11.7109375"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40">
        <f>+I1+1</f>
        <v>2023</v>
      </c>
      <c r="K1" s="40">
        <f t="shared" ref="K1:N1" si="1">+J1+1</f>
        <v>2024</v>
      </c>
      <c r="L1" s="40">
        <f t="shared" si="1"/>
        <v>2025</v>
      </c>
      <c r="M1" s="40">
        <f t="shared" si="1"/>
        <v>2026</v>
      </c>
      <c r="N1" s="40">
        <f t="shared" si="1"/>
        <v>2027</v>
      </c>
    </row>
    <row r="2" spans="1:14" x14ac:dyDescent="0.25">
      <c r="A2" s="41" t="s">
        <v>128</v>
      </c>
      <c r="B2" s="41"/>
      <c r="C2" s="41"/>
      <c r="D2" s="41"/>
      <c r="E2" s="41"/>
      <c r="F2" s="41"/>
      <c r="G2" s="41"/>
      <c r="H2" s="41"/>
      <c r="I2" s="41"/>
      <c r="J2" s="40"/>
      <c r="K2" s="40"/>
      <c r="L2" s="40"/>
      <c r="M2" s="40"/>
      <c r="N2" s="40"/>
    </row>
    <row r="3" spans="1:14" x14ac:dyDescent="0.25">
      <c r="A3" s="42" t="s">
        <v>139</v>
      </c>
      <c r="B3" s="61">
        <f>+B21+B52+B83+B114+B145+B166+B197+B228+B259+B290+B325</f>
        <v>30601</v>
      </c>
      <c r="C3" s="61">
        <f t="shared" ref="C3:N3" si="2">+C21+C52+C83+C114+C145+C166+C197+C228+C259+C290+C325</f>
        <v>32376</v>
      </c>
      <c r="D3" s="61">
        <f t="shared" si="2"/>
        <v>34350</v>
      </c>
      <c r="E3" s="61">
        <f t="shared" si="2"/>
        <v>36397</v>
      </c>
      <c r="F3" s="61">
        <f t="shared" si="2"/>
        <v>39117</v>
      </c>
      <c r="G3" s="61">
        <f t="shared" si="2"/>
        <v>37403</v>
      </c>
      <c r="H3" s="61">
        <f t="shared" si="2"/>
        <v>44538</v>
      </c>
      <c r="I3" s="61">
        <f t="shared" si="2"/>
        <v>46710</v>
      </c>
      <c r="J3" s="61">
        <f t="shared" si="2"/>
        <v>46710</v>
      </c>
      <c r="K3" s="61">
        <f t="shared" si="2"/>
        <v>46710</v>
      </c>
      <c r="L3" s="61">
        <f t="shared" si="2"/>
        <v>46710</v>
      </c>
      <c r="M3" s="61">
        <f t="shared" si="2"/>
        <v>46710</v>
      </c>
      <c r="N3" s="61">
        <f t="shared" si="2"/>
        <v>46710</v>
      </c>
    </row>
    <row r="4" spans="1:14" x14ac:dyDescent="0.25">
      <c r="A4" s="43" t="s">
        <v>129</v>
      </c>
      <c r="B4" s="48" t="str">
        <f t="shared" ref="B4:H4" si="3">+IFERROR(B3/A3-1,"nm")</f>
        <v>nm</v>
      </c>
      <c r="C4" s="48">
        <f t="shared" si="3"/>
        <v>5.8004640371229765E-2</v>
      </c>
      <c r="D4" s="48">
        <f t="shared" si="3"/>
        <v>6.0971089696071123E-2</v>
      </c>
      <c r="E4" s="48">
        <f t="shared" si="3"/>
        <v>5.95924308588065E-2</v>
      </c>
      <c r="F4" s="48">
        <f t="shared" si="3"/>
        <v>7.4731433909388079E-2</v>
      </c>
      <c r="G4" s="48">
        <f t="shared" si="3"/>
        <v>-4.3817266150267153E-2</v>
      </c>
      <c r="H4" s="48">
        <f t="shared" si="3"/>
        <v>0.19076009945726269</v>
      </c>
      <c r="I4" s="48">
        <f>+IFERROR(I3/H3-1,"nm")</f>
        <v>4.8767344739323759E-2</v>
      </c>
      <c r="J4" s="48">
        <f t="shared" ref="J4:N4" si="4">+IFERROR(J3/I3-1,"nm")</f>
        <v>0</v>
      </c>
      <c r="K4" s="48">
        <f t="shared" si="4"/>
        <v>0</v>
      </c>
      <c r="L4" s="48">
        <f t="shared" si="4"/>
        <v>0</v>
      </c>
      <c r="M4" s="48">
        <f t="shared" si="4"/>
        <v>0</v>
      </c>
      <c r="N4" s="48">
        <f t="shared" si="4"/>
        <v>0</v>
      </c>
    </row>
    <row r="5" spans="1:14" x14ac:dyDescent="0.25">
      <c r="A5" s="42" t="s">
        <v>130</v>
      </c>
      <c r="B5" s="61">
        <f>+B11+B8</f>
        <v>4839</v>
      </c>
      <c r="C5" s="62">
        <f>+C11+C8</f>
        <v>5291</v>
      </c>
      <c r="D5" s="62">
        <f t="shared" ref="D5:N5" si="5">+D11+D8</f>
        <v>5651</v>
      </c>
      <c r="E5" s="62">
        <f t="shared" si="5"/>
        <v>5126</v>
      </c>
      <c r="F5" s="62">
        <f t="shared" si="5"/>
        <v>5555</v>
      </c>
      <c r="G5" s="62">
        <f t="shared" si="5"/>
        <v>3697</v>
      </c>
      <c r="H5" s="62">
        <f t="shared" si="5"/>
        <v>7667</v>
      </c>
      <c r="I5" s="62">
        <f t="shared" si="5"/>
        <v>7573</v>
      </c>
      <c r="J5" s="62">
        <f t="shared" si="5"/>
        <v>7573</v>
      </c>
      <c r="K5" s="62">
        <f t="shared" si="5"/>
        <v>7573</v>
      </c>
      <c r="L5" s="62">
        <f t="shared" si="5"/>
        <v>7573</v>
      </c>
      <c r="M5" s="62">
        <f t="shared" si="5"/>
        <v>7573</v>
      </c>
      <c r="N5" s="62">
        <f t="shared" si="5"/>
        <v>7573</v>
      </c>
    </row>
    <row r="6" spans="1:14" x14ac:dyDescent="0.25">
      <c r="A6" s="43" t="s">
        <v>129</v>
      </c>
      <c r="B6" s="48" t="str">
        <f t="shared" ref="B6:H6" si="6">+IFERROR(B5/A5-1,"nm")</f>
        <v>nm</v>
      </c>
      <c r="C6" s="48">
        <f t="shared" si="6"/>
        <v>9.3407728869601137E-2</v>
      </c>
      <c r="D6" s="48">
        <f t="shared" si="6"/>
        <v>6.8040068040068125E-2</v>
      </c>
      <c r="E6" s="48">
        <f t="shared" si="6"/>
        <v>-9.2903910812245583E-2</v>
      </c>
      <c r="F6" s="48">
        <f t="shared" si="6"/>
        <v>8.3690987124463545E-2</v>
      </c>
      <c r="G6" s="48">
        <f t="shared" si="6"/>
        <v>-0.3344734473447345</v>
      </c>
      <c r="H6" s="48">
        <f t="shared" si="6"/>
        <v>1.0738436570192049</v>
      </c>
      <c r="I6" s="48">
        <f>+IFERROR(I5/H5-1,"nm")</f>
        <v>-1.2260336507108338E-2</v>
      </c>
      <c r="J6" s="48">
        <f t="shared" ref="J6:N6" si="7">+IFERROR(J5/I5-1,"nm")</f>
        <v>0</v>
      </c>
      <c r="K6" s="48">
        <f t="shared" si="7"/>
        <v>0</v>
      </c>
      <c r="L6" s="48">
        <f t="shared" si="7"/>
        <v>0</v>
      </c>
      <c r="M6" s="48">
        <f t="shared" si="7"/>
        <v>0</v>
      </c>
      <c r="N6" s="48">
        <f t="shared" si="7"/>
        <v>0</v>
      </c>
    </row>
    <row r="7" spans="1:14" x14ac:dyDescent="0.25">
      <c r="A7" s="43" t="s">
        <v>131</v>
      </c>
      <c r="B7" s="48">
        <f>+IFERROR(B5/B$3,"nm")</f>
        <v>0.15813208718669325</v>
      </c>
      <c r="C7" s="48">
        <f t="shared" ref="C7:I7" si="8">+IFERROR(C5/C$3,"nm")</f>
        <v>0.16342352359772672</v>
      </c>
      <c r="D7" s="48">
        <f t="shared" si="8"/>
        <v>0.16451237263464338</v>
      </c>
      <c r="E7" s="48">
        <f t="shared" si="8"/>
        <v>0.14083578316894249</v>
      </c>
      <c r="F7" s="48">
        <f t="shared" si="8"/>
        <v>0.14200986783240024</v>
      </c>
      <c r="G7" s="48">
        <f t="shared" si="8"/>
        <v>9.8842338849824879E-2</v>
      </c>
      <c r="H7" s="48">
        <f t="shared" si="8"/>
        <v>0.17214513449189456</v>
      </c>
      <c r="I7" s="48">
        <f t="shared" si="8"/>
        <v>0.16212802397773496</v>
      </c>
      <c r="J7" s="48">
        <f t="shared" ref="J7:N7" si="9">+IFERROR(J5/J$3,"nm")</f>
        <v>0.16212802397773496</v>
      </c>
      <c r="K7" s="48">
        <f t="shared" si="9"/>
        <v>0.16212802397773496</v>
      </c>
      <c r="L7" s="48">
        <f t="shared" si="9"/>
        <v>0.16212802397773496</v>
      </c>
      <c r="M7" s="48">
        <f t="shared" si="9"/>
        <v>0.16212802397773496</v>
      </c>
      <c r="N7" s="48">
        <f t="shared" si="9"/>
        <v>0.16212802397773496</v>
      </c>
    </row>
    <row r="8" spans="1:14" x14ac:dyDescent="0.25">
      <c r="A8" s="42" t="s">
        <v>132</v>
      </c>
      <c r="B8" s="61">
        <f>+B38+B69+B100+B131+B152+B183+B214+B245+B276+B311+B332</f>
        <v>606</v>
      </c>
      <c r="C8" s="61">
        <f t="shared" ref="C8:N8" si="10">+C38+C69+C100+C131+C152+C183+C214+C245+C276+C311+C332</f>
        <v>649</v>
      </c>
      <c r="D8" s="61">
        <f t="shared" si="10"/>
        <v>706</v>
      </c>
      <c r="E8" s="61">
        <f t="shared" si="10"/>
        <v>747</v>
      </c>
      <c r="F8" s="61">
        <f t="shared" si="10"/>
        <v>705</v>
      </c>
      <c r="G8" s="61">
        <f t="shared" si="10"/>
        <v>721</v>
      </c>
      <c r="H8" s="61">
        <f t="shared" si="10"/>
        <v>744</v>
      </c>
      <c r="I8" s="61">
        <f t="shared" si="10"/>
        <v>717</v>
      </c>
      <c r="J8" s="61">
        <f t="shared" si="10"/>
        <v>717</v>
      </c>
      <c r="K8" s="61">
        <f t="shared" si="10"/>
        <v>717</v>
      </c>
      <c r="L8" s="61">
        <f t="shared" si="10"/>
        <v>717</v>
      </c>
      <c r="M8" s="61">
        <f t="shared" si="10"/>
        <v>717</v>
      </c>
      <c r="N8" s="61">
        <f t="shared" si="10"/>
        <v>717</v>
      </c>
    </row>
    <row r="9" spans="1:14" x14ac:dyDescent="0.25">
      <c r="A9" s="43" t="s">
        <v>129</v>
      </c>
      <c r="B9" s="48" t="str">
        <f t="shared" ref="B9:H9" si="11">+IFERROR(B8/A8-1,"nm")</f>
        <v>nm</v>
      </c>
      <c r="C9" s="48">
        <f t="shared" si="11"/>
        <v>7.0957095709570872E-2</v>
      </c>
      <c r="D9" s="48">
        <f t="shared" si="11"/>
        <v>8.7827426810477727E-2</v>
      </c>
      <c r="E9" s="48">
        <f t="shared" si="11"/>
        <v>5.8073654390934815E-2</v>
      </c>
      <c r="F9" s="48">
        <f t="shared" si="11"/>
        <v>-5.6224899598393607E-2</v>
      </c>
      <c r="G9" s="48">
        <f t="shared" si="11"/>
        <v>2.2695035460992941E-2</v>
      </c>
      <c r="H9" s="48">
        <f t="shared" si="11"/>
        <v>3.1900138696255187E-2</v>
      </c>
      <c r="I9" s="48">
        <f>+IFERROR(I8/H8-1,"nm")</f>
        <v>-3.6290322580645129E-2</v>
      </c>
      <c r="J9" s="48">
        <f t="shared" ref="J9:N9" si="12">+IFERROR(J8/I8-1,"nm")</f>
        <v>0</v>
      </c>
      <c r="K9" s="48">
        <f t="shared" si="12"/>
        <v>0</v>
      </c>
      <c r="L9" s="48">
        <f t="shared" si="12"/>
        <v>0</v>
      </c>
      <c r="M9" s="48">
        <f t="shared" si="12"/>
        <v>0</v>
      </c>
      <c r="N9" s="48">
        <f t="shared" si="12"/>
        <v>0</v>
      </c>
    </row>
    <row r="10" spans="1:14" x14ac:dyDescent="0.25">
      <c r="A10" s="43" t="s">
        <v>133</v>
      </c>
      <c r="B10" s="48">
        <f>+IFERROR(B8/B$3,"nm")</f>
        <v>1.9803274402797295E-2</v>
      </c>
      <c r="C10" s="48">
        <f t="shared" ref="C10:I10" si="13">+IFERROR(C8/C$3,"nm")</f>
        <v>2.0045712873733631E-2</v>
      </c>
      <c r="D10" s="48">
        <f t="shared" si="13"/>
        <v>2.0553129548762736E-2</v>
      </c>
      <c r="E10" s="48">
        <f t="shared" si="13"/>
        <v>2.0523669533203285E-2</v>
      </c>
      <c r="F10" s="48">
        <f t="shared" si="13"/>
        <v>1.8022854513382928E-2</v>
      </c>
      <c r="G10" s="48">
        <f t="shared" si="13"/>
        <v>1.9276528620698875E-2</v>
      </c>
      <c r="H10" s="48">
        <f t="shared" si="13"/>
        <v>1.6704836319547355E-2</v>
      </c>
      <c r="I10" s="48">
        <f t="shared" si="13"/>
        <v>1.5350032113037893E-2</v>
      </c>
      <c r="J10" s="48">
        <f t="shared" ref="J10:N10" si="14">+IFERROR(J8/J$3,"nm")</f>
        <v>1.5350032113037893E-2</v>
      </c>
      <c r="K10" s="48">
        <f t="shared" si="14"/>
        <v>1.5350032113037893E-2</v>
      </c>
      <c r="L10" s="48">
        <f t="shared" si="14"/>
        <v>1.5350032113037893E-2</v>
      </c>
      <c r="M10" s="48">
        <f t="shared" si="14"/>
        <v>1.5350032113037893E-2</v>
      </c>
      <c r="N10" s="48">
        <f t="shared" si="14"/>
        <v>1.5350032113037893E-2</v>
      </c>
    </row>
    <row r="11" spans="1:14" x14ac:dyDescent="0.25">
      <c r="A11" s="42" t="s">
        <v>134</v>
      </c>
      <c r="B11" s="61">
        <f>+B42+B73+B104+B135+B156+B187+B218+B249+B280+B315+B336</f>
        <v>4233</v>
      </c>
      <c r="C11" s="61">
        <f t="shared" ref="C11:N11" si="15">+C42+C73+C104+C135+C156+C187+C218+C249+C280+C315+C336</f>
        <v>4642</v>
      </c>
      <c r="D11" s="61">
        <f t="shared" si="15"/>
        <v>4945</v>
      </c>
      <c r="E11" s="61">
        <f t="shared" si="15"/>
        <v>4379</v>
      </c>
      <c r="F11" s="61">
        <f t="shared" si="15"/>
        <v>4850</v>
      </c>
      <c r="G11" s="61">
        <f t="shared" si="15"/>
        <v>2976</v>
      </c>
      <c r="H11" s="61">
        <f t="shared" si="15"/>
        <v>6923</v>
      </c>
      <c r="I11" s="61">
        <f t="shared" si="15"/>
        <v>6856</v>
      </c>
      <c r="J11" s="61">
        <f t="shared" si="15"/>
        <v>6856</v>
      </c>
      <c r="K11" s="61">
        <f t="shared" si="15"/>
        <v>6856</v>
      </c>
      <c r="L11" s="61">
        <f t="shared" si="15"/>
        <v>6856</v>
      </c>
      <c r="M11" s="61">
        <f t="shared" si="15"/>
        <v>6856</v>
      </c>
      <c r="N11" s="61">
        <f t="shared" si="15"/>
        <v>6856</v>
      </c>
    </row>
    <row r="12" spans="1:14" x14ac:dyDescent="0.25">
      <c r="A12" s="43" t="s">
        <v>129</v>
      </c>
      <c r="B12" s="48" t="str">
        <f t="shared" ref="B12:H12" si="16">+IFERROR(B11/A11-1,"nm")</f>
        <v>nm</v>
      </c>
      <c r="C12" s="48">
        <f t="shared" si="16"/>
        <v>9.6621781242617555E-2</v>
      </c>
      <c r="D12" s="48">
        <f t="shared" si="16"/>
        <v>6.5273588970271357E-2</v>
      </c>
      <c r="E12" s="48">
        <f t="shared" si="16"/>
        <v>-0.11445904954499497</v>
      </c>
      <c r="F12" s="48">
        <f t="shared" si="16"/>
        <v>0.10755880337976698</v>
      </c>
      <c r="G12" s="48">
        <f t="shared" si="16"/>
        <v>-0.38639175257731961</v>
      </c>
      <c r="H12" s="48">
        <f t="shared" si="16"/>
        <v>1.32627688172043</v>
      </c>
      <c r="I12" s="48">
        <f>+IFERROR(I11/H11-1,"nm")</f>
        <v>-9.67788530983682E-3</v>
      </c>
      <c r="J12" s="48">
        <f t="shared" ref="J12:N12" si="17">+IFERROR(J11/I11-1,"nm")</f>
        <v>0</v>
      </c>
      <c r="K12" s="48">
        <f t="shared" si="17"/>
        <v>0</v>
      </c>
      <c r="L12" s="48">
        <f t="shared" si="17"/>
        <v>0</v>
      </c>
      <c r="M12" s="48">
        <f t="shared" si="17"/>
        <v>0</v>
      </c>
      <c r="N12" s="48">
        <f t="shared" si="17"/>
        <v>0</v>
      </c>
    </row>
    <row r="13" spans="1:14" x14ac:dyDescent="0.25">
      <c r="A13" s="43" t="s">
        <v>131</v>
      </c>
      <c r="B13" s="48">
        <f>+IFERROR(B11/B$3,"nm")</f>
        <v>0.13832881278389594</v>
      </c>
      <c r="C13" s="48">
        <f t="shared" ref="C13:I13" si="18">+IFERROR(C11/C$3,"nm")</f>
        <v>0.14337781072399308</v>
      </c>
      <c r="D13" s="48">
        <f t="shared" si="18"/>
        <v>0.14395924308588065</v>
      </c>
      <c r="E13" s="48">
        <f t="shared" si="18"/>
        <v>0.12031211363573921</v>
      </c>
      <c r="F13" s="48">
        <f t="shared" si="18"/>
        <v>0.12398701331901731</v>
      </c>
      <c r="G13" s="48">
        <f t="shared" si="18"/>
        <v>7.9565810229126011E-2</v>
      </c>
      <c r="H13" s="48">
        <f t="shared" si="18"/>
        <v>0.1554402981723472</v>
      </c>
      <c r="I13" s="48">
        <f t="shared" si="18"/>
        <v>0.14677799186469706</v>
      </c>
      <c r="J13" s="48">
        <f t="shared" ref="J13:N13" si="19">+IFERROR(J11/J$3,"nm")</f>
        <v>0.14677799186469706</v>
      </c>
      <c r="K13" s="48">
        <f t="shared" si="19"/>
        <v>0.14677799186469706</v>
      </c>
      <c r="L13" s="48">
        <f t="shared" si="19"/>
        <v>0.14677799186469706</v>
      </c>
      <c r="M13" s="48">
        <f t="shared" si="19"/>
        <v>0.14677799186469706</v>
      </c>
      <c r="N13" s="48">
        <f t="shared" si="19"/>
        <v>0.14677799186469706</v>
      </c>
    </row>
    <row r="14" spans="1:14" x14ac:dyDescent="0.25">
      <c r="A14" s="42" t="s">
        <v>135</v>
      </c>
      <c r="B14" s="61">
        <f>+B45+B76+B107+B138+B159+B190+B221+B252+B283+B318+B339</f>
        <v>963</v>
      </c>
      <c r="C14" s="61">
        <f t="shared" ref="C14:N14" si="20">+C45+C76+C107+C138+C159+C190+C221+C252+C283+C318+C339</f>
        <v>1143</v>
      </c>
      <c r="D14" s="61">
        <f t="shared" si="20"/>
        <v>1105</v>
      </c>
      <c r="E14" s="61">
        <f t="shared" si="20"/>
        <v>1028</v>
      </c>
      <c r="F14" s="61">
        <f t="shared" si="20"/>
        <v>1119</v>
      </c>
      <c r="G14" s="61">
        <f t="shared" si="20"/>
        <v>1086</v>
      </c>
      <c r="H14" s="61">
        <f t="shared" si="20"/>
        <v>695</v>
      </c>
      <c r="I14" s="61">
        <f t="shared" si="20"/>
        <v>758</v>
      </c>
      <c r="J14" s="61">
        <f t="shared" si="20"/>
        <v>758</v>
      </c>
      <c r="K14" s="61">
        <f t="shared" si="20"/>
        <v>758</v>
      </c>
      <c r="L14" s="61">
        <f t="shared" si="20"/>
        <v>758</v>
      </c>
      <c r="M14" s="61">
        <f t="shared" si="20"/>
        <v>758</v>
      </c>
      <c r="N14" s="61">
        <f t="shared" si="20"/>
        <v>758</v>
      </c>
    </row>
    <row r="15" spans="1:14" x14ac:dyDescent="0.25">
      <c r="A15" s="43" t="s">
        <v>129</v>
      </c>
      <c r="B15" s="48" t="str">
        <f t="shared" ref="B15:H15" si="21">+IFERROR(B14/A14-1,"nm")</f>
        <v>nm</v>
      </c>
      <c r="C15" s="48">
        <f t="shared" si="21"/>
        <v>0.18691588785046731</v>
      </c>
      <c r="D15" s="48">
        <f t="shared" si="21"/>
        <v>-3.3245844269466307E-2</v>
      </c>
      <c r="E15" s="48">
        <f t="shared" si="21"/>
        <v>-6.9683257918552011E-2</v>
      </c>
      <c r="F15" s="48">
        <f t="shared" si="21"/>
        <v>8.8521400778210024E-2</v>
      </c>
      <c r="G15" s="48">
        <f t="shared" si="21"/>
        <v>-2.9490616621983934E-2</v>
      </c>
      <c r="H15" s="48">
        <f t="shared" si="21"/>
        <v>-0.36003683241252304</v>
      </c>
      <c r="I15" s="48">
        <f>+IFERROR(I14/H14-1,"nm")</f>
        <v>9.0647482014388547E-2</v>
      </c>
      <c r="J15" s="48">
        <f t="shared" ref="J15:N15" si="22">+IFERROR(J14/I14-1,"nm")</f>
        <v>0</v>
      </c>
      <c r="K15" s="48">
        <f t="shared" si="22"/>
        <v>0</v>
      </c>
      <c r="L15" s="48">
        <f t="shared" si="22"/>
        <v>0</v>
      </c>
      <c r="M15" s="48">
        <f t="shared" si="22"/>
        <v>0</v>
      </c>
      <c r="N15" s="48">
        <f t="shared" si="22"/>
        <v>0</v>
      </c>
    </row>
    <row r="16" spans="1:14" x14ac:dyDescent="0.25">
      <c r="A16" s="43" t="s">
        <v>133</v>
      </c>
      <c r="B16" s="48">
        <f>+IFERROR(B14/B$3,"nm")</f>
        <v>3.146955981830659E-2</v>
      </c>
      <c r="C16" s="48">
        <f t="shared" ref="C16:I16" si="23">+IFERROR(C14/C$3,"nm")</f>
        <v>3.5303928836174947E-2</v>
      </c>
      <c r="D16" s="48">
        <f t="shared" si="23"/>
        <v>3.2168850072780204E-2</v>
      </c>
      <c r="E16" s="48">
        <f t="shared" si="23"/>
        <v>2.8244086051048164E-2</v>
      </c>
      <c r="F16" s="48">
        <f t="shared" si="23"/>
        <v>2.8606488227624818E-2</v>
      </c>
      <c r="G16" s="48">
        <f t="shared" si="23"/>
        <v>2.9035104136031869E-2</v>
      </c>
      <c r="H16" s="48">
        <f t="shared" si="23"/>
        <v>1.5604652207104046E-2</v>
      </c>
      <c r="I16" s="48">
        <f t="shared" si="23"/>
        <v>1.6227788482123744E-2</v>
      </c>
      <c r="J16" s="48">
        <f t="shared" ref="J16:N16" si="24">+IFERROR(J14/J$3,"nm")</f>
        <v>1.6227788482123744E-2</v>
      </c>
      <c r="K16" s="48">
        <f t="shared" si="24"/>
        <v>1.6227788482123744E-2</v>
      </c>
      <c r="L16" s="48">
        <f t="shared" si="24"/>
        <v>1.6227788482123744E-2</v>
      </c>
      <c r="M16" s="48">
        <f t="shared" si="24"/>
        <v>1.6227788482123744E-2</v>
      </c>
      <c r="N16" s="48">
        <f t="shared" si="24"/>
        <v>1.6227788482123744E-2</v>
      </c>
    </row>
    <row r="17" spans="1:14" x14ac:dyDescent="0.25">
      <c r="A17" s="9" t="s">
        <v>141</v>
      </c>
      <c r="B17" s="63">
        <f>+B48+B79+B110+B141+B162+B193+B224+B255+B286+B321+B342</f>
        <v>3011</v>
      </c>
      <c r="C17" s="63">
        <f t="shared" ref="C17:N17" si="25">+C48+C79+C110+C141+C162+C193+C224+C255+C286+C321+C342</f>
        <v>3520</v>
      </c>
      <c r="D17" s="63">
        <f t="shared" si="25"/>
        <v>3989</v>
      </c>
      <c r="E17" s="63">
        <f t="shared" si="25"/>
        <v>4454</v>
      </c>
      <c r="F17" s="63">
        <f t="shared" si="25"/>
        <v>4744</v>
      </c>
      <c r="G17" s="63">
        <f t="shared" si="25"/>
        <v>4866</v>
      </c>
      <c r="H17" s="63">
        <f t="shared" si="25"/>
        <v>4904</v>
      </c>
      <c r="I17" s="63">
        <f t="shared" si="25"/>
        <v>4791</v>
      </c>
      <c r="J17" s="63">
        <f t="shared" si="25"/>
        <v>4791</v>
      </c>
      <c r="K17" s="63">
        <f t="shared" si="25"/>
        <v>4791</v>
      </c>
      <c r="L17" s="63">
        <f t="shared" si="25"/>
        <v>4791</v>
      </c>
      <c r="M17" s="63">
        <f t="shared" si="25"/>
        <v>4791</v>
      </c>
      <c r="N17" s="63">
        <f t="shared" si="25"/>
        <v>4791</v>
      </c>
    </row>
    <row r="18" spans="1:14" x14ac:dyDescent="0.25">
      <c r="A18" s="43" t="s">
        <v>129</v>
      </c>
      <c r="B18" s="48" t="str">
        <f t="shared" ref="B18:H18" si="26">+IFERROR(B17/A17-1,"nm")</f>
        <v>nm</v>
      </c>
      <c r="C18" s="48">
        <f t="shared" si="26"/>
        <v>0.16904682829624718</v>
      </c>
      <c r="D18" s="48">
        <f t="shared" si="26"/>
        <v>0.13323863636363642</v>
      </c>
      <c r="E18" s="48">
        <f t="shared" si="26"/>
        <v>0.11657056906492858</v>
      </c>
      <c r="F18" s="48">
        <f t="shared" si="26"/>
        <v>6.5110013471037176E-2</v>
      </c>
      <c r="G18" s="48">
        <f t="shared" si="26"/>
        <v>2.5716694772343951E-2</v>
      </c>
      <c r="H18" s="48">
        <f t="shared" si="26"/>
        <v>7.8092889436909285E-3</v>
      </c>
      <c r="I18" s="48">
        <f>+IFERROR(I17/H17-1,"nm")</f>
        <v>-2.3042414355628038E-2</v>
      </c>
      <c r="J18" s="48">
        <f t="shared" ref="J18:N18" si="27">+IFERROR(J17/I17-1,"nm")</f>
        <v>0</v>
      </c>
      <c r="K18" s="48">
        <f t="shared" si="27"/>
        <v>0</v>
      </c>
      <c r="L18" s="48">
        <f t="shared" si="27"/>
        <v>0</v>
      </c>
      <c r="M18" s="48">
        <f t="shared" si="27"/>
        <v>0</v>
      </c>
      <c r="N18" s="48">
        <f t="shared" si="27"/>
        <v>0</v>
      </c>
    </row>
    <row r="19" spans="1:14" x14ac:dyDescent="0.25">
      <c r="A19" s="43" t="s">
        <v>133</v>
      </c>
      <c r="B19" s="48">
        <f>+IFERROR(B17/B$3,"nm")</f>
        <v>9.8395477271984569E-2</v>
      </c>
      <c r="C19" s="48">
        <f t="shared" ref="C19:I19" si="28">+IFERROR(C17/C$3,"nm")</f>
        <v>0.10872251050160613</v>
      </c>
      <c r="D19" s="48">
        <f t="shared" si="28"/>
        <v>0.11612809315866085</v>
      </c>
      <c r="E19" s="48">
        <f t="shared" si="28"/>
        <v>0.12237272302662307</v>
      </c>
      <c r="F19" s="48">
        <f t="shared" si="28"/>
        <v>0.1212771940588491</v>
      </c>
      <c r="G19" s="48">
        <f t="shared" si="28"/>
        <v>0.13009651632222013</v>
      </c>
      <c r="H19" s="48">
        <f t="shared" si="28"/>
        <v>0.11010822219228523</v>
      </c>
      <c r="I19" s="48">
        <f t="shared" si="28"/>
        <v>0.10256904303147078</v>
      </c>
      <c r="J19" s="48">
        <f t="shared" ref="J19:N19" si="29">+IFERROR(J17/J$3,"nm")</f>
        <v>0.10256904303147078</v>
      </c>
      <c r="K19" s="48">
        <f t="shared" si="29"/>
        <v>0.10256904303147078</v>
      </c>
      <c r="L19" s="48">
        <f t="shared" si="29"/>
        <v>0.10256904303147078</v>
      </c>
      <c r="M19" s="48">
        <f t="shared" si="29"/>
        <v>0.10256904303147078</v>
      </c>
      <c r="N19" s="48">
        <f t="shared" si="29"/>
        <v>0.10256904303147078</v>
      </c>
    </row>
    <row r="20" spans="1:14" x14ac:dyDescent="0.25">
      <c r="A20" s="44" t="str">
        <f>+Historicals!A109</f>
        <v>North America</v>
      </c>
      <c r="B20" s="44"/>
      <c r="C20" s="44"/>
      <c r="D20" s="44"/>
      <c r="E20" s="44"/>
      <c r="F20" s="44"/>
      <c r="G20" s="44"/>
      <c r="H20" s="44"/>
      <c r="I20" s="44"/>
      <c r="J20" s="40"/>
      <c r="K20" s="40"/>
      <c r="L20" s="40"/>
      <c r="M20" s="40"/>
      <c r="N20" s="40"/>
    </row>
    <row r="21" spans="1:14" x14ac:dyDescent="0.25">
      <c r="A21" s="9" t="s">
        <v>136</v>
      </c>
      <c r="B21" s="51">
        <f>+B23+B27+B31</f>
        <v>13740</v>
      </c>
      <c r="C21" s="51">
        <f t="shared" ref="C21:I21" si="30">+C23+C27+C31</f>
        <v>14764</v>
      </c>
      <c r="D21" s="51">
        <f t="shared" si="30"/>
        <v>15216</v>
      </c>
      <c r="E21" s="51">
        <f t="shared" si="30"/>
        <v>14855</v>
      </c>
      <c r="F21" s="51">
        <f t="shared" si="30"/>
        <v>15902</v>
      </c>
      <c r="G21" s="51">
        <f t="shared" si="30"/>
        <v>14484</v>
      </c>
      <c r="H21" s="51">
        <f t="shared" si="30"/>
        <v>17179</v>
      </c>
      <c r="I21" s="51">
        <f t="shared" si="30"/>
        <v>18353</v>
      </c>
      <c r="J21" s="9">
        <f>+SUM(J23+J27+J31)</f>
        <v>18353</v>
      </c>
      <c r="K21" s="9">
        <f t="shared" ref="K21:N21" si="31">+SUM(K23+K27+K31)</f>
        <v>18353</v>
      </c>
      <c r="L21" s="9">
        <f t="shared" si="31"/>
        <v>18353</v>
      </c>
      <c r="M21" s="9">
        <f t="shared" si="31"/>
        <v>18353</v>
      </c>
      <c r="N21" s="9">
        <f t="shared" si="31"/>
        <v>18353</v>
      </c>
    </row>
    <row r="22" spans="1:14" x14ac:dyDescent="0.25">
      <c r="A22" s="45" t="s">
        <v>129</v>
      </c>
      <c r="B22" s="48" t="str">
        <f t="shared" ref="B22:H22" si="32">+IFERROR(B21/A21-1,"nm")</f>
        <v>nm</v>
      </c>
      <c r="C22" s="48">
        <f t="shared" si="32"/>
        <v>7.4526928675400228E-2</v>
      </c>
      <c r="D22" s="48">
        <f t="shared" si="32"/>
        <v>3.0615009482525046E-2</v>
      </c>
      <c r="E22" s="48">
        <f t="shared" si="32"/>
        <v>-2.372502628811779E-2</v>
      </c>
      <c r="F22" s="48">
        <f t="shared" si="32"/>
        <v>7.0481319421070276E-2</v>
      </c>
      <c r="G22" s="48">
        <f t="shared" si="32"/>
        <v>-8.9171173437303519E-2</v>
      </c>
      <c r="H22" s="48">
        <f t="shared" si="32"/>
        <v>0.18606738470035911</v>
      </c>
      <c r="I22" s="48">
        <f>+IFERROR(I21/H21-1,"nm")</f>
        <v>6.8339251411607238E-2</v>
      </c>
      <c r="J22" s="48">
        <f>+IFERROR(J21/I21-1,"nm")</f>
        <v>0</v>
      </c>
      <c r="K22" s="48">
        <f t="shared" ref="K22:N22" si="33">+IFERROR(K21/J21-1,"nm")</f>
        <v>0</v>
      </c>
      <c r="L22" s="48">
        <f t="shared" si="33"/>
        <v>0</v>
      </c>
      <c r="M22" s="48">
        <f t="shared" si="33"/>
        <v>0</v>
      </c>
      <c r="N22" s="48">
        <f t="shared" si="33"/>
        <v>0</v>
      </c>
    </row>
    <row r="23" spans="1:14" x14ac:dyDescent="0.25">
      <c r="A23" s="46"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12228</v>
      </c>
      <c r="K23" s="3">
        <f t="shared" ref="K23:N23" si="34">+J23*(1+K24)</f>
        <v>12228</v>
      </c>
      <c r="L23" s="3">
        <f t="shared" si="34"/>
        <v>12228</v>
      </c>
      <c r="M23" s="3">
        <f t="shared" si="34"/>
        <v>12228</v>
      </c>
      <c r="N23" s="3">
        <f t="shared" si="34"/>
        <v>12228</v>
      </c>
    </row>
    <row r="24" spans="1:14" x14ac:dyDescent="0.25">
      <c r="A24" s="45" t="s">
        <v>129</v>
      </c>
      <c r="B24" s="48" t="str">
        <f t="shared" ref="B24" si="35">+IFERROR(B23/A23-1,"nm")</f>
        <v>nm</v>
      </c>
      <c r="C24" s="48">
        <f t="shared" ref="C24" si="36">+IFERROR(C23/B23-1,"nm")</f>
        <v>9.3228309428638578E-2</v>
      </c>
      <c r="D24" s="48">
        <f t="shared" ref="D24" si="37">+IFERROR(D23/C23-1,"nm")</f>
        <v>4.1402301322722934E-2</v>
      </c>
      <c r="E24" s="48">
        <f t="shared" ref="E24" si="38">+IFERROR(E23/D23-1,"nm")</f>
        <v>-3.7381247418422192E-2</v>
      </c>
      <c r="F24" s="48">
        <f t="shared" ref="F24" si="39">+IFERROR(F23/E23-1,"nm")</f>
        <v>7.755846384895948E-2</v>
      </c>
      <c r="G24" s="48">
        <f t="shared" ref="G24" si="40">+IFERROR(G23/F23-1,"nm")</f>
        <v>-7.1279243404678949E-2</v>
      </c>
      <c r="H24" s="48">
        <f t="shared" ref="H24" si="41">+IFERROR(H23/G23-1,"nm")</f>
        <v>0.24815092721620746</v>
      </c>
      <c r="I24" s="48">
        <f>+IFERROR(I23/H23-1,"nm")</f>
        <v>5.0154586052902683E-2</v>
      </c>
      <c r="J24" s="48">
        <f>+J25+J26</f>
        <v>0</v>
      </c>
      <c r="K24" s="48">
        <f t="shared" ref="K24:N24" si="42">+K25+K26</f>
        <v>0</v>
      </c>
      <c r="L24" s="48">
        <f t="shared" si="42"/>
        <v>0</v>
      </c>
      <c r="M24" s="48">
        <f t="shared" si="42"/>
        <v>0</v>
      </c>
      <c r="N24" s="48">
        <f t="shared" si="42"/>
        <v>0</v>
      </c>
    </row>
    <row r="25" spans="1:14" x14ac:dyDescent="0.25">
      <c r="A25" s="45" t="s">
        <v>137</v>
      </c>
      <c r="B25" s="48">
        <f>+Historicals!B214</f>
        <v>0.14000000000000001</v>
      </c>
      <c r="C25" s="48">
        <f>+Historicals!C214</f>
        <v>0.1</v>
      </c>
      <c r="D25" s="48">
        <f>+Historicals!D214</f>
        <v>0.04</v>
      </c>
      <c r="E25" s="48">
        <f>+Historicals!E214</f>
        <v>-0.04</v>
      </c>
      <c r="F25" s="48">
        <f>+Historicals!F214</f>
        <v>0.08</v>
      </c>
      <c r="G25" s="48">
        <f>+Historicals!G214</f>
        <v>-7.0000000000000007E-2</v>
      </c>
      <c r="H25" s="48">
        <f>+Historicals!H214</f>
        <v>0.25</v>
      </c>
      <c r="I25" s="48">
        <f>+Historicals!I214</f>
        <v>0.05</v>
      </c>
      <c r="J25" s="50">
        <v>0</v>
      </c>
      <c r="K25" s="50">
        <f t="shared" ref="K25:N26" si="43">+J25</f>
        <v>0</v>
      </c>
      <c r="L25" s="50">
        <f t="shared" si="43"/>
        <v>0</v>
      </c>
      <c r="M25" s="50">
        <f t="shared" si="43"/>
        <v>0</v>
      </c>
      <c r="N25" s="50">
        <f t="shared" si="43"/>
        <v>0</v>
      </c>
    </row>
    <row r="26" spans="1:14" x14ac:dyDescent="0.25">
      <c r="A26" s="45" t="s">
        <v>138</v>
      </c>
      <c r="B26" s="48" t="str">
        <f t="shared" ref="B26:H26" si="44">+IFERROR(B24-B25,"nm")</f>
        <v>nm</v>
      </c>
      <c r="C26" s="48">
        <f t="shared" si="44"/>
        <v>-6.7716905713614273E-3</v>
      </c>
      <c r="D26" s="48">
        <f t="shared" si="44"/>
        <v>1.4023013227229333E-3</v>
      </c>
      <c r="E26" s="48">
        <f t="shared" si="44"/>
        <v>2.6187525815778087E-3</v>
      </c>
      <c r="F26" s="48">
        <f t="shared" si="44"/>
        <v>-2.4415361510405215E-3</v>
      </c>
      <c r="G26" s="48">
        <f t="shared" si="44"/>
        <v>-1.2792434046789425E-3</v>
      </c>
      <c r="H26" s="48">
        <f t="shared" si="44"/>
        <v>-1.849072783792538E-3</v>
      </c>
      <c r="I26" s="48">
        <f>+IFERROR(I24-I25,"nm")</f>
        <v>1.5458605290268046E-4</v>
      </c>
      <c r="J26" s="50">
        <v>0</v>
      </c>
      <c r="K26" s="50">
        <f t="shared" si="43"/>
        <v>0</v>
      </c>
      <c r="L26" s="50">
        <f t="shared" si="43"/>
        <v>0</v>
      </c>
      <c r="M26" s="50">
        <f t="shared" si="43"/>
        <v>0</v>
      </c>
      <c r="N26" s="50">
        <f t="shared" si="43"/>
        <v>0</v>
      </c>
    </row>
    <row r="27" spans="1:14" x14ac:dyDescent="0.25">
      <c r="A27" s="46"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5492</v>
      </c>
      <c r="K27" s="3">
        <f t="shared" ref="K27" si="45">+J27*(1+K28)</f>
        <v>5492</v>
      </c>
      <c r="L27" s="3">
        <f t="shared" ref="L27" si="46">+K27*(1+L28)</f>
        <v>5492</v>
      </c>
      <c r="M27" s="3">
        <f t="shared" ref="M27" si="47">+L27*(1+M28)</f>
        <v>5492</v>
      </c>
      <c r="N27" s="3">
        <f t="shared" ref="N27" si="48">+M27*(1+N28)</f>
        <v>5492</v>
      </c>
    </row>
    <row r="28" spans="1:14" x14ac:dyDescent="0.25">
      <c r="A28" s="45" t="s">
        <v>129</v>
      </c>
      <c r="B28" s="48" t="str">
        <f t="shared" ref="B28" si="49">+IFERROR(B27/A27-1,"nm")</f>
        <v>nm</v>
      </c>
      <c r="C28" s="48">
        <f t="shared" ref="C28" si="50">+IFERROR(C27/B27-1,"nm")</f>
        <v>7.6190476190476142E-2</v>
      </c>
      <c r="D28" s="48">
        <f t="shared" ref="D28" si="51">+IFERROR(D27/C27-1,"nm")</f>
        <v>2.9498525073746285E-2</v>
      </c>
      <c r="E28" s="48">
        <f t="shared" ref="E28" si="52">+IFERROR(E27/D27-1,"nm")</f>
        <v>1.0642652476463343E-2</v>
      </c>
      <c r="F28" s="48">
        <f t="shared" ref="F28" si="53">+IFERROR(F27/E27-1,"nm")</f>
        <v>6.5208586472256025E-2</v>
      </c>
      <c r="G28" s="48">
        <f t="shared" ref="G28" si="54">+IFERROR(G27/F27-1,"nm")</f>
        <v>-0.11806083650190113</v>
      </c>
      <c r="H28" s="48">
        <f t="shared" ref="H28" si="55">+IFERROR(H27/G27-1,"nm")</f>
        <v>8.3854278939426541E-2</v>
      </c>
      <c r="I28" s="48">
        <f>+IFERROR(I27/H27-1,"nm")</f>
        <v>9.2283214001591007E-2</v>
      </c>
      <c r="J28" s="48">
        <f>+J29+J30</f>
        <v>0</v>
      </c>
      <c r="K28" s="48">
        <f t="shared" ref="K28" si="56">+K29+K30</f>
        <v>0</v>
      </c>
      <c r="L28" s="48">
        <f t="shared" ref="L28" si="57">+L29+L30</f>
        <v>0</v>
      </c>
      <c r="M28" s="48">
        <f t="shared" ref="M28" si="58">+M29+M30</f>
        <v>0</v>
      </c>
      <c r="N28" s="48">
        <f t="shared" ref="N28" si="59">+N29+N30</f>
        <v>0</v>
      </c>
    </row>
    <row r="29" spans="1:14" x14ac:dyDescent="0.25">
      <c r="A29" s="45" t="s">
        <v>137</v>
      </c>
      <c r="B29" s="48">
        <f>+Historicals!B215</f>
        <v>0.12</v>
      </c>
      <c r="C29" s="57">
        <f>+Historicals!C215</f>
        <v>0.08</v>
      </c>
      <c r="D29" s="57">
        <f>+Historicals!D215</f>
        <v>0.03</v>
      </c>
      <c r="E29" s="57">
        <f>+Historicals!E215</f>
        <v>0.01</v>
      </c>
      <c r="F29" s="57">
        <f>+Historicals!F215</f>
        <v>7.0000000000000007E-2</v>
      </c>
      <c r="G29" s="57">
        <f>+Historicals!G215</f>
        <v>-0.12</v>
      </c>
      <c r="H29" s="57">
        <f>+Historicals!H215</f>
        <v>0.08</v>
      </c>
      <c r="I29" s="57">
        <f>+Historicals!I215</f>
        <v>0.09</v>
      </c>
      <c r="J29" s="50">
        <v>0</v>
      </c>
      <c r="K29" s="50">
        <f t="shared" ref="K29:N29" si="60">+J29</f>
        <v>0</v>
      </c>
      <c r="L29" s="50">
        <f t="shared" si="60"/>
        <v>0</v>
      </c>
      <c r="M29" s="50">
        <f t="shared" si="60"/>
        <v>0</v>
      </c>
      <c r="N29" s="50">
        <f t="shared" si="60"/>
        <v>0</v>
      </c>
    </row>
    <row r="30" spans="1:14" x14ac:dyDescent="0.25">
      <c r="A30" s="45" t="s">
        <v>138</v>
      </c>
      <c r="B30" s="48" t="str">
        <f t="shared" ref="B30" si="61">+IFERROR(B28-B29,"nm")</f>
        <v>nm</v>
      </c>
      <c r="C30" s="48">
        <f t="shared" ref="C30" si="62">+IFERROR(C28-C29,"nm")</f>
        <v>-3.8095238095238598E-3</v>
      </c>
      <c r="D30" s="48">
        <f t="shared" ref="D30" si="63">+IFERROR(D28-D29,"nm")</f>
        <v>-5.0147492625371437E-4</v>
      </c>
      <c r="E30" s="48">
        <f t="shared" ref="E30" si="64">+IFERROR(E28-E29,"nm")</f>
        <v>6.4265247646334324E-4</v>
      </c>
      <c r="F30" s="48">
        <f t="shared" ref="F30" si="65">+IFERROR(F28-F29,"nm")</f>
        <v>-4.7914135277439818E-3</v>
      </c>
      <c r="G30" s="48">
        <f t="shared" ref="G30" si="66">+IFERROR(G28-G29,"nm")</f>
        <v>1.9391634980988615E-3</v>
      </c>
      <c r="H30" s="48">
        <f t="shared" ref="H30" si="67">+IFERROR(H28-H29,"nm")</f>
        <v>3.8542789394265392E-3</v>
      </c>
      <c r="I30" s="48">
        <f>+IFERROR(I28-I29,"nm")</f>
        <v>2.2832140015910107E-3</v>
      </c>
      <c r="J30" s="50">
        <v>0</v>
      </c>
      <c r="K30" s="50">
        <f t="shared" ref="K30:N30" si="68">+J30</f>
        <v>0</v>
      </c>
      <c r="L30" s="50">
        <f t="shared" si="68"/>
        <v>0</v>
      </c>
      <c r="M30" s="50">
        <f t="shared" si="68"/>
        <v>0</v>
      </c>
      <c r="N30" s="50">
        <f t="shared" si="68"/>
        <v>0</v>
      </c>
    </row>
    <row r="31" spans="1:14" x14ac:dyDescent="0.25">
      <c r="A31" s="46"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4" x14ac:dyDescent="0.25">
      <c r="A32" s="45" t="s">
        <v>129</v>
      </c>
      <c r="B32" s="48" t="str">
        <f t="shared" ref="B32" si="73">+IFERROR(B31/A31-1,"nm")</f>
        <v>nm</v>
      </c>
      <c r="C32" s="48">
        <f t="shared" ref="C32" si="74">+IFERROR(C31/B31-1,"nm")</f>
        <v>-0.12742718446601942</v>
      </c>
      <c r="D32" s="48">
        <f t="shared" ref="D32" si="75">+IFERROR(D31/C31-1,"nm")</f>
        <v>-0.10152990264255912</v>
      </c>
      <c r="E32" s="48">
        <f t="shared" ref="E32" si="76">+IFERROR(E31/D31-1,"nm")</f>
        <v>-7.8947368421052655E-2</v>
      </c>
      <c r="F32" s="48">
        <f t="shared" ref="F32" si="77">+IFERROR(F31/E31-1,"nm")</f>
        <v>3.3613445378151141E-3</v>
      </c>
      <c r="G32" s="48">
        <f t="shared" ref="G32" si="78">+IFERROR(G31/F31-1,"nm")</f>
        <v>-0.13567839195979903</v>
      </c>
      <c r="H32" s="48">
        <f t="shared" ref="H32" si="79">+IFERROR(H31/G31-1,"nm")</f>
        <v>-1.744186046511631E-2</v>
      </c>
      <c r="I32" s="48">
        <f>+IFERROR(I31/H31-1,"nm")</f>
        <v>0.24852071005917153</v>
      </c>
      <c r="J32" s="48">
        <f>+J33+J34</f>
        <v>0</v>
      </c>
      <c r="K32" s="48">
        <f t="shared" ref="K32" si="80">+K33+K34</f>
        <v>0</v>
      </c>
      <c r="L32" s="48">
        <f t="shared" ref="L32" si="81">+L33+L34</f>
        <v>0</v>
      </c>
      <c r="M32" s="48">
        <f t="shared" ref="M32" si="82">+M33+M34</f>
        <v>0</v>
      </c>
      <c r="N32" s="48">
        <f t="shared" ref="N32" si="83">+N33+N34</f>
        <v>0</v>
      </c>
    </row>
    <row r="33" spans="1:14" x14ac:dyDescent="0.25">
      <c r="A33" s="45" t="s">
        <v>137</v>
      </c>
      <c r="B33" s="48">
        <f>+Historicals!B216</f>
        <v>-0.05</v>
      </c>
      <c r="C33" s="48">
        <f>+Historicals!C216</f>
        <v>-0.13</v>
      </c>
      <c r="D33" s="48">
        <f>+Historicals!D216</f>
        <v>-0.1</v>
      </c>
      <c r="E33" s="48">
        <f>+Historicals!E216</f>
        <v>-0.08</v>
      </c>
      <c r="F33" s="48">
        <f>+Historicals!F216</f>
        <v>0</v>
      </c>
      <c r="G33" s="48">
        <f>+Historicals!G216</f>
        <v>-0.14000000000000001</v>
      </c>
      <c r="H33" s="48">
        <f>+Historicals!H216</f>
        <v>-0.02</v>
      </c>
      <c r="I33" s="48">
        <f>+Historicals!I216</f>
        <v>0.25</v>
      </c>
      <c r="J33" s="50">
        <v>0</v>
      </c>
      <c r="K33" s="50">
        <f t="shared" ref="K33:N33" si="84">+J33</f>
        <v>0</v>
      </c>
      <c r="L33" s="50">
        <f t="shared" si="84"/>
        <v>0</v>
      </c>
      <c r="M33" s="50">
        <f t="shared" si="84"/>
        <v>0</v>
      </c>
      <c r="N33" s="50">
        <f t="shared" si="84"/>
        <v>0</v>
      </c>
    </row>
    <row r="34" spans="1:14" x14ac:dyDescent="0.25">
      <c r="A34" s="45" t="s">
        <v>138</v>
      </c>
      <c r="B34" s="48" t="str">
        <f t="shared" ref="B34" si="85">+IFERROR(B32-B33,"nm")</f>
        <v>nm</v>
      </c>
      <c r="C34" s="48">
        <f t="shared" ref="C34" si="86">+IFERROR(C32-C33,"nm")</f>
        <v>2.572815533980588E-3</v>
      </c>
      <c r="D34" s="48">
        <f t="shared" ref="D34" si="87">+IFERROR(D32-D33,"nm")</f>
        <v>-1.5299026425591167E-3</v>
      </c>
      <c r="E34" s="48">
        <f t="shared" ref="E34" si="88">+IFERROR(E32-E33,"nm")</f>
        <v>1.0526315789473467E-3</v>
      </c>
      <c r="F34" s="48">
        <f t="shared" ref="F34" si="89">+IFERROR(F32-F33,"nm")</f>
        <v>3.3613445378151141E-3</v>
      </c>
      <c r="G34" s="48">
        <f t="shared" ref="G34" si="90">+IFERROR(G32-G33,"nm")</f>
        <v>4.321608040200986E-3</v>
      </c>
      <c r="H34" s="48">
        <f t="shared" ref="H34" si="91">+IFERROR(H32-H33,"nm")</f>
        <v>2.5581395348836904E-3</v>
      </c>
      <c r="I34" s="48">
        <f>+IFERROR(I32-I33,"nm")</f>
        <v>-1.4792899408284654E-3</v>
      </c>
      <c r="J34" s="50">
        <v>0</v>
      </c>
      <c r="K34" s="50">
        <f t="shared" ref="K34:N34" si="92">+J34</f>
        <v>0</v>
      </c>
      <c r="L34" s="50">
        <f t="shared" si="92"/>
        <v>0</v>
      </c>
      <c r="M34" s="50">
        <f t="shared" si="92"/>
        <v>0</v>
      </c>
      <c r="N34" s="50">
        <f t="shared" si="92"/>
        <v>0</v>
      </c>
    </row>
    <row r="35" spans="1:14" x14ac:dyDescent="0.25">
      <c r="A35" s="9" t="s">
        <v>130</v>
      </c>
      <c r="B35" s="49">
        <f t="shared" ref="B35:H35" si="93">+B42+B38</f>
        <v>3766</v>
      </c>
      <c r="C35" s="49">
        <f t="shared" si="93"/>
        <v>3896</v>
      </c>
      <c r="D35" s="49">
        <f t="shared" si="93"/>
        <v>4015</v>
      </c>
      <c r="E35" s="49">
        <f t="shared" si="93"/>
        <v>3760</v>
      </c>
      <c r="F35" s="49">
        <f t="shared" si="93"/>
        <v>4074</v>
      </c>
      <c r="G35" s="49">
        <f t="shared" si="93"/>
        <v>3047</v>
      </c>
      <c r="H35" s="49">
        <f t="shared" si="93"/>
        <v>5219</v>
      </c>
      <c r="I35" s="49">
        <f>+I42+I38</f>
        <v>5238</v>
      </c>
      <c r="J35" s="49">
        <f>+J21*J37</f>
        <v>5238</v>
      </c>
      <c r="K35" s="49">
        <f t="shared" ref="K35:N35" si="94">+K21*K37</f>
        <v>5238</v>
      </c>
      <c r="L35" s="49">
        <f t="shared" si="94"/>
        <v>5238</v>
      </c>
      <c r="M35" s="49">
        <f t="shared" si="94"/>
        <v>5238</v>
      </c>
      <c r="N35" s="49">
        <f t="shared" si="94"/>
        <v>5238</v>
      </c>
    </row>
    <row r="36" spans="1:14" x14ac:dyDescent="0.25">
      <c r="A36" s="47" t="s">
        <v>129</v>
      </c>
      <c r="B36" s="48" t="str">
        <f t="shared" ref="B36" si="95">+IFERROR(B35/A35-1,"nm")</f>
        <v>nm</v>
      </c>
      <c r="C36" s="48">
        <f t="shared" ref="C36" si="96">+IFERROR(C35/B35-1,"nm")</f>
        <v>3.4519383961763239E-2</v>
      </c>
      <c r="D36" s="48">
        <f t="shared" ref="D36" si="97">+IFERROR(D35/C35-1,"nm")</f>
        <v>3.0544147843942548E-2</v>
      </c>
      <c r="E36" s="48">
        <f t="shared" ref="E36" si="98">+IFERROR(E35/D35-1,"nm")</f>
        <v>-6.3511830635118338E-2</v>
      </c>
      <c r="F36" s="48">
        <f t="shared" ref="F36" si="99">+IFERROR(F35/E35-1,"nm")</f>
        <v>8.3510638297872308E-2</v>
      </c>
      <c r="G36" s="48">
        <f t="shared" ref="G36" si="100">+IFERROR(G35/F35-1,"nm")</f>
        <v>-0.25208640157093765</v>
      </c>
      <c r="H36" s="48">
        <f t="shared" ref="H36" si="101">+IFERROR(H35/G35-1,"nm")</f>
        <v>0.71283229405973092</v>
      </c>
      <c r="I36" s="48">
        <f>+IFERROR(I35/H35-1,"nm")</f>
        <v>3.6405441655489312E-3</v>
      </c>
      <c r="J36" s="48">
        <f t="shared" ref="J36:N36" si="102">+IFERROR(J35/I35-1,"nm")</f>
        <v>0</v>
      </c>
      <c r="K36" s="48">
        <f t="shared" si="102"/>
        <v>0</v>
      </c>
      <c r="L36" s="48">
        <f t="shared" si="102"/>
        <v>0</v>
      </c>
      <c r="M36" s="48">
        <f t="shared" si="102"/>
        <v>0</v>
      </c>
      <c r="N36" s="48">
        <f t="shared" si="102"/>
        <v>0</v>
      </c>
    </row>
    <row r="37" spans="1:14" x14ac:dyDescent="0.25">
      <c r="A37" s="47" t="s">
        <v>131</v>
      </c>
      <c r="B37" s="48">
        <f t="shared" ref="B37:H37" si="103">+IFERROR(B35/B$21,"nm")</f>
        <v>0.27409024745269289</v>
      </c>
      <c r="C37" s="48">
        <f t="shared" si="103"/>
        <v>0.26388512598211866</v>
      </c>
      <c r="D37" s="48">
        <f t="shared" si="103"/>
        <v>0.26386698212407994</v>
      </c>
      <c r="E37" s="48">
        <f t="shared" si="103"/>
        <v>0.25311342982160889</v>
      </c>
      <c r="F37" s="48">
        <f t="shared" si="103"/>
        <v>0.25619418941013711</v>
      </c>
      <c r="G37" s="48">
        <f t="shared" si="103"/>
        <v>0.2103700635183651</v>
      </c>
      <c r="H37" s="48">
        <f t="shared" si="103"/>
        <v>0.30380115256999823</v>
      </c>
      <c r="I37" s="48">
        <f>+IFERROR(I35/I$21,"nm")</f>
        <v>0.28540293140086087</v>
      </c>
      <c r="J37" s="50">
        <f>+I37</f>
        <v>0.28540293140086087</v>
      </c>
      <c r="K37" s="50">
        <f t="shared" ref="K37:N37" si="104">+J37</f>
        <v>0.28540293140086087</v>
      </c>
      <c r="L37" s="50">
        <f t="shared" si="104"/>
        <v>0.28540293140086087</v>
      </c>
      <c r="M37" s="50">
        <f t="shared" si="104"/>
        <v>0.28540293140086087</v>
      </c>
      <c r="N37" s="50">
        <f t="shared" si="104"/>
        <v>0.28540293140086087</v>
      </c>
    </row>
    <row r="38" spans="1:14" x14ac:dyDescent="0.25">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9">
        <f>+J41*J48</f>
        <v>124.00000000000001</v>
      </c>
      <c r="K38" s="49">
        <f t="shared" ref="K38:N38" si="105">+K41*K48</f>
        <v>124.00000000000001</v>
      </c>
      <c r="L38" s="49">
        <f t="shared" si="105"/>
        <v>124.00000000000001</v>
      </c>
      <c r="M38" s="49">
        <f t="shared" si="105"/>
        <v>124.00000000000001</v>
      </c>
      <c r="N38" s="49">
        <f t="shared" si="105"/>
        <v>124.00000000000001</v>
      </c>
    </row>
    <row r="39" spans="1:14" x14ac:dyDescent="0.25">
      <c r="A39" s="47" t="s">
        <v>129</v>
      </c>
      <c r="B39" s="48" t="str">
        <f t="shared" ref="B39" si="106">+IFERROR(B38/A38-1,"nm")</f>
        <v>nm</v>
      </c>
      <c r="C39" s="48">
        <f t="shared" ref="C39" si="107">+IFERROR(C38/B38-1,"nm")</f>
        <v>9.9173553719008156E-2</v>
      </c>
      <c r="D39" s="48">
        <f t="shared" ref="D39" si="108">+IFERROR(D38/C38-1,"nm")</f>
        <v>5.2631578947368363E-2</v>
      </c>
      <c r="E39" s="48">
        <f t="shared" ref="E39" si="109">+IFERROR(E38/D38-1,"nm")</f>
        <v>0.14285714285714279</v>
      </c>
      <c r="F39" s="48">
        <f t="shared" ref="F39" si="110">+IFERROR(F38/E38-1,"nm")</f>
        <v>-6.8749999999999978E-2</v>
      </c>
      <c r="G39" s="48">
        <f t="shared" ref="G39" si="111">+IFERROR(G38/F38-1,"nm")</f>
        <v>-6.7114093959731447E-3</v>
      </c>
      <c r="H39" s="48">
        <f t="shared" ref="H39" si="112">+IFERROR(H38/G38-1,"nm")</f>
        <v>-0.1216216216216216</v>
      </c>
      <c r="I39" s="48">
        <f>+IFERROR(I38/H38-1,"nm")</f>
        <v>-4.6153846153846101E-2</v>
      </c>
      <c r="J39" s="48">
        <f t="shared" ref="J39" si="113">+IFERROR(J38/I38-1,"nm")</f>
        <v>2.2204460492503131E-16</v>
      </c>
      <c r="K39" s="48">
        <f t="shared" ref="K39" si="114">+IFERROR(K38/J38-1,"nm")</f>
        <v>0</v>
      </c>
      <c r="L39" s="48">
        <f t="shared" ref="L39" si="115">+IFERROR(L38/K38-1,"nm")</f>
        <v>0</v>
      </c>
      <c r="M39" s="48">
        <f t="shared" ref="M39" si="116">+IFERROR(M38/L38-1,"nm")</f>
        <v>0</v>
      </c>
      <c r="N39" s="48">
        <f t="shared" ref="N39" si="117">+IFERROR(N38/M38-1,"nm")</f>
        <v>0</v>
      </c>
    </row>
    <row r="40" spans="1:14" x14ac:dyDescent="0.25">
      <c r="A40" s="47" t="s">
        <v>133</v>
      </c>
      <c r="B40" s="48">
        <f t="shared" ref="B40:H40" si="118">+IFERROR(B38/B$21,"nm")</f>
        <v>8.8064046579330417E-3</v>
      </c>
      <c r="C40" s="48">
        <f t="shared" si="118"/>
        <v>9.0083988079111346E-3</v>
      </c>
      <c r="D40" s="48">
        <f t="shared" si="118"/>
        <v>9.2008412197686646E-3</v>
      </c>
      <c r="E40" s="48">
        <f t="shared" si="118"/>
        <v>1.0770784247728038E-2</v>
      </c>
      <c r="F40" s="48">
        <f t="shared" si="118"/>
        <v>9.3698905798012821E-3</v>
      </c>
      <c r="G40" s="48">
        <f t="shared" si="118"/>
        <v>1.0218171775752554E-2</v>
      </c>
      <c r="H40" s="48">
        <f t="shared" si="118"/>
        <v>7.5673787764130628E-3</v>
      </c>
      <c r="I40" s="48">
        <f>+IFERROR(I38/I$21,"nm")</f>
        <v>6.7563886013185855E-3</v>
      </c>
      <c r="J40" s="48">
        <f t="shared" ref="J40:N40" si="119">+IFERROR(J38/J$21,"nm")</f>
        <v>6.7563886013185864E-3</v>
      </c>
      <c r="K40" s="48">
        <f t="shared" si="119"/>
        <v>6.7563886013185864E-3</v>
      </c>
      <c r="L40" s="48">
        <f t="shared" si="119"/>
        <v>6.7563886013185864E-3</v>
      </c>
      <c r="M40" s="48">
        <f t="shared" si="119"/>
        <v>6.7563886013185864E-3</v>
      </c>
      <c r="N40" s="48">
        <f t="shared" si="119"/>
        <v>6.7563886013185864E-3</v>
      </c>
    </row>
    <row r="41" spans="1:14" x14ac:dyDescent="0.25">
      <c r="A41" s="47" t="s">
        <v>140</v>
      </c>
      <c r="B41" s="48">
        <f t="shared" ref="B41:H41" si="120">+IFERROR(B38/B48,"nm")</f>
        <v>0.19145569620253164</v>
      </c>
      <c r="C41" s="48">
        <f t="shared" si="120"/>
        <v>0.17924528301886791</v>
      </c>
      <c r="D41" s="48">
        <f t="shared" si="120"/>
        <v>0.17094017094017094</v>
      </c>
      <c r="E41" s="48">
        <f t="shared" si="120"/>
        <v>0.18867924528301888</v>
      </c>
      <c r="F41" s="48">
        <f t="shared" si="120"/>
        <v>0.18304668304668303</v>
      </c>
      <c r="G41" s="48">
        <f t="shared" si="120"/>
        <v>0.22945736434108527</v>
      </c>
      <c r="H41" s="48">
        <f t="shared" si="120"/>
        <v>0.21069692058346839</v>
      </c>
      <c r="I41" s="48">
        <f>+IFERROR(I38/I48,"nm")</f>
        <v>0.19405320813771518</v>
      </c>
      <c r="J41" s="50">
        <f>+I41</f>
        <v>0.19405320813771518</v>
      </c>
      <c r="K41" s="50">
        <f t="shared" ref="K41:N41" si="121">+J41</f>
        <v>0.19405320813771518</v>
      </c>
      <c r="L41" s="50">
        <f t="shared" si="121"/>
        <v>0.19405320813771518</v>
      </c>
      <c r="M41" s="50">
        <f t="shared" si="121"/>
        <v>0.19405320813771518</v>
      </c>
      <c r="N41" s="50">
        <f t="shared" si="121"/>
        <v>0.19405320813771518</v>
      </c>
    </row>
    <row r="42" spans="1:14" x14ac:dyDescent="0.25">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5114</v>
      </c>
      <c r="K42" s="9">
        <f t="shared" ref="K42:N42" si="122">+K35-K38</f>
        <v>5114</v>
      </c>
      <c r="L42" s="9">
        <f t="shared" si="122"/>
        <v>5114</v>
      </c>
      <c r="M42" s="9">
        <f t="shared" si="122"/>
        <v>5114</v>
      </c>
      <c r="N42" s="9">
        <f t="shared" si="122"/>
        <v>5114</v>
      </c>
    </row>
    <row r="43" spans="1:14" x14ac:dyDescent="0.25">
      <c r="A43" s="47" t="s">
        <v>129</v>
      </c>
      <c r="B43" s="48" t="str">
        <f t="shared" ref="B43" si="123">+IFERROR(B42/A42-1,"nm")</f>
        <v>nm</v>
      </c>
      <c r="C43" s="48">
        <f t="shared" ref="C43" si="124">+IFERROR(C42/B42-1,"nm")</f>
        <v>3.2373113854595292E-2</v>
      </c>
      <c r="D43" s="48">
        <f t="shared" ref="D43" si="125">+IFERROR(D42/C42-1,"nm")</f>
        <v>2.9763486579856391E-2</v>
      </c>
      <c r="E43" s="48">
        <f t="shared" ref="E43" si="126">+IFERROR(E42/D42-1,"nm")</f>
        <v>-7.096774193548383E-2</v>
      </c>
      <c r="F43" s="48">
        <f t="shared" ref="F43" si="127">+IFERROR(F42/E42-1,"nm")</f>
        <v>9.0277777777777679E-2</v>
      </c>
      <c r="G43" s="48">
        <f t="shared" ref="G43" si="128">+IFERROR(G42/F42-1,"nm")</f>
        <v>-0.26140127388535028</v>
      </c>
      <c r="H43" s="48">
        <f t="shared" ref="H43" si="129">+IFERROR(H42/G42-1,"nm")</f>
        <v>0.75543290789927564</v>
      </c>
      <c r="I43" s="48">
        <f>+IFERROR(I42/H42-1,"nm")</f>
        <v>4.9125564943997002E-3</v>
      </c>
      <c r="J43" s="48">
        <f t="shared" ref="J43:N43" si="130">+IFERROR(J42/I42-1,"nm")</f>
        <v>0</v>
      </c>
      <c r="K43" s="48">
        <f t="shared" si="130"/>
        <v>0</v>
      </c>
      <c r="L43" s="48">
        <f t="shared" si="130"/>
        <v>0</v>
      </c>
      <c r="M43" s="48">
        <f t="shared" si="130"/>
        <v>0</v>
      </c>
      <c r="N43" s="48">
        <f t="shared" si="130"/>
        <v>0</v>
      </c>
    </row>
    <row r="44" spans="1:14" x14ac:dyDescent="0.25">
      <c r="A44" s="47" t="s">
        <v>131</v>
      </c>
      <c r="B44" s="48">
        <f t="shared" ref="B44:H44" si="131">+IFERROR(B42/B$21,"nm")</f>
        <v>0.26528384279475981</v>
      </c>
      <c r="C44" s="48">
        <f t="shared" si="131"/>
        <v>0.25487672717420751</v>
      </c>
      <c r="D44" s="48">
        <f t="shared" si="131"/>
        <v>0.25466614090431128</v>
      </c>
      <c r="E44" s="48">
        <f t="shared" si="131"/>
        <v>0.24234264557388085</v>
      </c>
      <c r="F44" s="48">
        <f t="shared" si="131"/>
        <v>0.2468242988303358</v>
      </c>
      <c r="G44" s="48">
        <f t="shared" si="131"/>
        <v>0.20015189174261253</v>
      </c>
      <c r="H44" s="48">
        <f t="shared" si="131"/>
        <v>0.29623377379358518</v>
      </c>
      <c r="I44" s="48">
        <f>+IFERROR(I42/I$21,"nm")</f>
        <v>0.27864654279954232</v>
      </c>
      <c r="J44" s="48">
        <f t="shared" ref="J44:N44" si="132">+IFERROR(J42/J$21,"nm")</f>
        <v>0.27864654279954232</v>
      </c>
      <c r="K44" s="48">
        <f t="shared" si="132"/>
        <v>0.27864654279954232</v>
      </c>
      <c r="L44" s="48">
        <f t="shared" si="132"/>
        <v>0.27864654279954232</v>
      </c>
      <c r="M44" s="48">
        <f t="shared" si="132"/>
        <v>0.27864654279954232</v>
      </c>
      <c r="N44" s="48">
        <f t="shared" si="132"/>
        <v>0.27864654279954232</v>
      </c>
    </row>
    <row r="45" spans="1:14" x14ac:dyDescent="0.25">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9">
        <f>+J21*J47</f>
        <v>146</v>
      </c>
      <c r="K45" s="49">
        <f t="shared" ref="K45:N45" si="133">+K21*K47</f>
        <v>146</v>
      </c>
      <c r="L45" s="49">
        <f t="shared" si="133"/>
        <v>146</v>
      </c>
      <c r="M45" s="49">
        <f t="shared" si="133"/>
        <v>146</v>
      </c>
      <c r="N45" s="49">
        <f t="shared" si="133"/>
        <v>146</v>
      </c>
    </row>
    <row r="46" spans="1:14" x14ac:dyDescent="0.25">
      <c r="A46" s="47" t="s">
        <v>129</v>
      </c>
      <c r="B46" s="48" t="str">
        <f t="shared" ref="B46" si="134">+IFERROR(B45/A45-1,"nm")</f>
        <v>nm</v>
      </c>
      <c r="C46" s="48">
        <f t="shared" ref="C46" si="135">+IFERROR(C45/B45-1,"nm")</f>
        <v>0.16346153846153855</v>
      </c>
      <c r="D46" s="48">
        <f t="shared" ref="D46" si="136">+IFERROR(D45/C45-1,"nm")</f>
        <v>-7.8512396694214837E-2</v>
      </c>
      <c r="E46" s="48">
        <f t="shared" ref="E46" si="137">+IFERROR(E45/D45-1,"nm")</f>
        <v>-0.12107623318385652</v>
      </c>
      <c r="F46" s="48">
        <f t="shared" ref="F46" si="138">+IFERROR(F45/E45-1,"nm")</f>
        <v>-0.40306122448979587</v>
      </c>
      <c r="G46" s="48">
        <f t="shared" ref="G46" si="139">+IFERROR(G45/F45-1,"nm")</f>
        <v>-5.9829059829059839E-2</v>
      </c>
      <c r="H46" s="48">
        <f t="shared" ref="H46" si="140">+IFERROR(H45/G45-1,"nm")</f>
        <v>-0.10909090909090913</v>
      </c>
      <c r="I46" s="48">
        <f>+IFERROR(I45/H45-1,"nm")</f>
        <v>0.48979591836734704</v>
      </c>
      <c r="J46" s="48">
        <f t="shared" ref="J46" si="141">+IFERROR(J45/I45-1,"nm")</f>
        <v>0</v>
      </c>
      <c r="K46" s="48">
        <f t="shared" ref="K46" si="142">+IFERROR(K45/J45-1,"nm")</f>
        <v>0</v>
      </c>
      <c r="L46" s="48">
        <f t="shared" ref="L46" si="143">+IFERROR(L45/K45-1,"nm")</f>
        <v>0</v>
      </c>
      <c r="M46" s="48">
        <f t="shared" ref="M46" si="144">+IFERROR(M45/L45-1,"nm")</f>
        <v>0</v>
      </c>
      <c r="N46" s="48">
        <f t="shared" ref="N46" si="145">+IFERROR(N45/M45-1,"nm")</f>
        <v>0</v>
      </c>
    </row>
    <row r="47" spans="1:14" x14ac:dyDescent="0.25">
      <c r="A47" s="47" t="s">
        <v>133</v>
      </c>
      <c r="B47" s="48">
        <f t="shared" ref="B47:H47" si="146">+IFERROR(B45/B$21,"nm")</f>
        <v>1.5138282387190683E-2</v>
      </c>
      <c r="C47" s="48">
        <f t="shared" si="146"/>
        <v>1.6391221891086428E-2</v>
      </c>
      <c r="D47" s="48">
        <f t="shared" si="146"/>
        <v>1.4655625657202945E-2</v>
      </c>
      <c r="E47" s="48">
        <f t="shared" si="146"/>
        <v>1.3194210703466847E-2</v>
      </c>
      <c r="F47" s="48">
        <f t="shared" si="146"/>
        <v>7.3575650861526856E-3</v>
      </c>
      <c r="G47" s="48">
        <f t="shared" si="146"/>
        <v>7.5945871306268989E-3</v>
      </c>
      <c r="H47" s="48">
        <f t="shared" si="146"/>
        <v>5.7046393852960009E-3</v>
      </c>
      <c r="I47" s="48">
        <f>+IFERROR(I45/I$21,"nm")</f>
        <v>7.9551027080041418E-3</v>
      </c>
      <c r="J47" s="50">
        <f>+I47</f>
        <v>7.9551027080041418E-3</v>
      </c>
      <c r="K47" s="50">
        <f t="shared" ref="K47:N47" si="147">+J47</f>
        <v>7.9551027080041418E-3</v>
      </c>
      <c r="L47" s="50">
        <f t="shared" si="147"/>
        <v>7.9551027080041418E-3</v>
      </c>
      <c r="M47" s="50">
        <f t="shared" si="147"/>
        <v>7.9551027080041418E-3</v>
      </c>
      <c r="N47" s="50">
        <f t="shared" si="147"/>
        <v>7.9551027080041418E-3</v>
      </c>
    </row>
    <row r="48" spans="1:14" x14ac:dyDescent="0.25">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9">
        <f>+J21*J50</f>
        <v>639.00000000000011</v>
      </c>
      <c r="K48" s="49">
        <f t="shared" ref="K48:N48" si="148">+K21*K50</f>
        <v>639.00000000000011</v>
      </c>
      <c r="L48" s="49">
        <f t="shared" si="148"/>
        <v>639.00000000000011</v>
      </c>
      <c r="M48" s="49">
        <f t="shared" si="148"/>
        <v>639.00000000000011</v>
      </c>
      <c r="N48" s="49">
        <f t="shared" si="148"/>
        <v>639.00000000000011</v>
      </c>
    </row>
    <row r="49" spans="1:14" x14ac:dyDescent="0.25">
      <c r="A49" s="47" t="s">
        <v>129</v>
      </c>
      <c r="B49" s="48" t="str">
        <f t="shared" ref="B49" si="149">+IFERROR(B48/A48-1,"nm")</f>
        <v>nm</v>
      </c>
      <c r="C49" s="48">
        <f t="shared" ref="C49" si="150">+IFERROR(C48/B48-1,"nm")</f>
        <v>0.17405063291139244</v>
      </c>
      <c r="D49" s="48">
        <f t="shared" ref="D49" si="151">+IFERROR(D48/C48-1,"nm")</f>
        <v>0.10377358490566047</v>
      </c>
      <c r="E49" s="48">
        <f t="shared" ref="E49" si="152">+IFERROR(E48/D48-1,"nm")</f>
        <v>3.5409035409035505E-2</v>
      </c>
      <c r="F49" s="48">
        <f t="shared" ref="F49" si="153">+IFERROR(F48/E48-1,"nm")</f>
        <v>-4.0094339622641528E-2</v>
      </c>
      <c r="G49" s="48">
        <f t="shared" ref="G49" si="154">+IFERROR(G48/F48-1,"nm")</f>
        <v>-0.20761670761670759</v>
      </c>
      <c r="H49" s="48">
        <f t="shared" ref="H49" si="155">+IFERROR(H48/G48-1,"nm")</f>
        <v>-4.3410852713178349E-2</v>
      </c>
      <c r="I49" s="48">
        <f>+IFERROR(I48/H48-1,"nm")</f>
        <v>3.5656401944894611E-2</v>
      </c>
      <c r="J49" s="48">
        <f>+J50+J51</f>
        <v>3.4817196098730456E-2</v>
      </c>
      <c r="K49" s="48">
        <f t="shared" ref="K49" si="156">+K50+K51</f>
        <v>3.4817196098730456E-2</v>
      </c>
      <c r="L49" s="48">
        <f t="shared" ref="L49" si="157">+L50+L51</f>
        <v>3.4817196098730456E-2</v>
      </c>
      <c r="M49" s="48">
        <f t="shared" ref="M49" si="158">+M50+M51</f>
        <v>3.4817196098730456E-2</v>
      </c>
      <c r="N49" s="48">
        <f t="shared" ref="N49" si="159">+N50+N51</f>
        <v>3.4817196098730456E-2</v>
      </c>
    </row>
    <row r="50" spans="1:14" x14ac:dyDescent="0.25">
      <c r="A50" s="47" t="s">
        <v>133</v>
      </c>
      <c r="B50" s="48">
        <f t="shared" ref="B50:H50" si="160">+IFERROR(B48/B$21,"nm")</f>
        <v>4.599708879184862E-2</v>
      </c>
      <c r="C50" s="48">
        <f t="shared" si="160"/>
        <v>5.0257382823083174E-2</v>
      </c>
      <c r="D50" s="48">
        <f t="shared" si="160"/>
        <v>5.3824921135646686E-2</v>
      </c>
      <c r="E50" s="48">
        <f t="shared" si="160"/>
        <v>5.7085156512958597E-2</v>
      </c>
      <c r="F50" s="48">
        <f t="shared" si="160"/>
        <v>5.1188529744686205E-2</v>
      </c>
      <c r="G50" s="48">
        <f t="shared" si="160"/>
        <v>4.4531897265948632E-2</v>
      </c>
      <c r="H50" s="48">
        <f t="shared" si="160"/>
        <v>3.5915943884975841E-2</v>
      </c>
      <c r="I50" s="48">
        <f>+IFERROR(I48/I$21,"nm")</f>
        <v>3.4817196098730456E-2</v>
      </c>
      <c r="J50" s="50">
        <f>+I50</f>
        <v>3.4817196098730456E-2</v>
      </c>
      <c r="K50" s="50">
        <f t="shared" ref="K50:N50" si="161">+J50</f>
        <v>3.4817196098730456E-2</v>
      </c>
      <c r="L50" s="50">
        <f t="shared" si="161"/>
        <v>3.4817196098730456E-2</v>
      </c>
      <c r="M50" s="50">
        <f t="shared" si="161"/>
        <v>3.4817196098730456E-2</v>
      </c>
      <c r="N50" s="50">
        <f t="shared" si="161"/>
        <v>3.4817196098730456E-2</v>
      </c>
    </row>
    <row r="51" spans="1:14" s="53" customFormat="1" x14ac:dyDescent="0.25">
      <c r="A51" s="44" t="str">
        <f>+Historicals!A113</f>
        <v>Europe, Middle East &amp; Africa</v>
      </c>
      <c r="B51" s="44"/>
      <c r="C51" s="44"/>
      <c r="D51" s="44"/>
      <c r="E51" s="44"/>
      <c r="F51" s="44"/>
      <c r="G51" s="44"/>
      <c r="H51" s="44"/>
      <c r="I51" s="44"/>
      <c r="J51" s="40"/>
      <c r="K51" s="40"/>
      <c r="L51" s="40"/>
      <c r="M51" s="40"/>
      <c r="N51" s="40"/>
    </row>
    <row r="52" spans="1:14" x14ac:dyDescent="0.25">
      <c r="A52" s="9" t="s">
        <v>136</v>
      </c>
      <c r="B52" s="51">
        <f>+B54+B58+B62</f>
        <v>0</v>
      </c>
      <c r="C52" s="51">
        <f t="shared" ref="C52:I52" si="162">+C54+C58+C62</f>
        <v>0</v>
      </c>
      <c r="D52" s="51">
        <f t="shared" si="162"/>
        <v>0</v>
      </c>
      <c r="E52" s="51">
        <f t="shared" si="162"/>
        <v>9242</v>
      </c>
      <c r="F52" s="51">
        <f t="shared" si="162"/>
        <v>9812</v>
      </c>
      <c r="G52" s="51">
        <f t="shared" si="162"/>
        <v>9347</v>
      </c>
      <c r="H52" s="51">
        <f t="shared" si="162"/>
        <v>11456</v>
      </c>
      <c r="I52" s="51">
        <f t="shared" si="162"/>
        <v>12479</v>
      </c>
      <c r="J52" s="9">
        <f>+SUM(J54+J58+J62)</f>
        <v>12479</v>
      </c>
      <c r="K52" s="9">
        <f t="shared" ref="K52:N52" si="163">+SUM(K54+K58+K62)</f>
        <v>12479</v>
      </c>
      <c r="L52" s="9">
        <f t="shared" si="163"/>
        <v>12479</v>
      </c>
      <c r="M52" s="9">
        <f t="shared" si="163"/>
        <v>12479</v>
      </c>
      <c r="N52" s="9">
        <f t="shared" si="163"/>
        <v>12479</v>
      </c>
    </row>
    <row r="53" spans="1:14" x14ac:dyDescent="0.25">
      <c r="A53" s="45" t="s">
        <v>129</v>
      </c>
      <c r="B53" s="57" t="str">
        <f t="shared" ref="B53" si="164">+IFERROR(B52/A52-1,"nm")</f>
        <v>nm</v>
      </c>
      <c r="C53" s="57" t="str">
        <f t="shared" ref="C53" si="165">+IFERROR(C52/B52-1,"nm")</f>
        <v>nm</v>
      </c>
      <c r="D53" s="57" t="str">
        <f t="shared" ref="D53" si="166">+IFERROR(D52/C52-1,"nm")</f>
        <v>nm</v>
      </c>
      <c r="E53" s="57" t="str">
        <f t="shared" ref="E53" si="167">+IFERROR(E52/D52-1,"nm")</f>
        <v>nm</v>
      </c>
      <c r="F53" s="57">
        <f t="shared" ref="F53" si="168">+IFERROR(F52/E52-1,"nm")</f>
        <v>6.1674962129409261E-2</v>
      </c>
      <c r="G53" s="57">
        <f t="shared" ref="G53" si="169">+IFERROR(G52/F52-1,"nm")</f>
        <v>-4.7390949857317621E-2</v>
      </c>
      <c r="H53" s="57">
        <f t="shared" ref="H53" si="170">+IFERROR(H52/G52-1,"nm")</f>
        <v>0.22563389322777372</v>
      </c>
      <c r="I53" s="57">
        <f>+IFERROR(I52/H52-1,"nm")</f>
        <v>8.9298184357541999E-2</v>
      </c>
      <c r="J53" s="57">
        <f>+IFERROR(J52/I52-1,"nm")</f>
        <v>0</v>
      </c>
      <c r="K53" s="57">
        <f t="shared" ref="K53" si="171">+IFERROR(K52/J52-1,"nm")</f>
        <v>0</v>
      </c>
      <c r="L53" s="57">
        <f t="shared" ref="L53" si="172">+IFERROR(L52/K52-1,"nm")</f>
        <v>0</v>
      </c>
      <c r="M53" s="57">
        <f t="shared" ref="M53" si="173">+IFERROR(M52/L52-1,"nm")</f>
        <v>0</v>
      </c>
      <c r="N53" s="57">
        <f t="shared" ref="N53" si="174">+IFERROR(N52/M52-1,"nm")</f>
        <v>0</v>
      </c>
    </row>
    <row r="54" spans="1:14" x14ac:dyDescent="0.25">
      <c r="A54" s="46"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7388</v>
      </c>
      <c r="K54" s="3">
        <f t="shared" ref="K54" si="175">+J54*(1+K55)</f>
        <v>7388</v>
      </c>
      <c r="L54" s="3">
        <f t="shared" ref="L54" si="176">+K54*(1+L55)</f>
        <v>7388</v>
      </c>
      <c r="M54" s="3">
        <f t="shared" ref="M54" si="177">+L54*(1+M55)</f>
        <v>7388</v>
      </c>
      <c r="N54" s="3">
        <f t="shared" ref="N54" si="178">+M54*(1+N55)</f>
        <v>7388</v>
      </c>
    </row>
    <row r="55" spans="1:14" x14ac:dyDescent="0.25">
      <c r="A55" s="45" t="s">
        <v>129</v>
      </c>
      <c r="B55" s="57" t="str">
        <f t="shared" ref="B55" si="179">+IFERROR(B54/A54-1,"nm")</f>
        <v>nm</v>
      </c>
      <c r="C55" s="57" t="str">
        <f t="shared" ref="C55" si="180">+IFERROR(C54/B54-1,"nm")</f>
        <v>nm</v>
      </c>
      <c r="D55" s="57" t="str">
        <f t="shared" ref="D55" si="181">+IFERROR(D54/C54-1,"nm")</f>
        <v>nm</v>
      </c>
      <c r="E55" s="57" t="str">
        <f t="shared" ref="E55" si="182">+IFERROR(E54/D54-1,"nm")</f>
        <v>nm</v>
      </c>
      <c r="F55" s="57">
        <f t="shared" ref="F55" si="183">+IFERROR(F54/E54-1,"nm")</f>
        <v>7.1148936170212673E-2</v>
      </c>
      <c r="G55" s="57">
        <f t="shared" ref="G55" si="184">+IFERROR(G54/F54-1,"nm")</f>
        <v>-6.3721595423486432E-2</v>
      </c>
      <c r="H55" s="57">
        <f t="shared" ref="H55" si="185">+IFERROR(H54/G54-1,"nm")</f>
        <v>0.18295994568907004</v>
      </c>
      <c r="I55" s="57">
        <f>+IFERROR(I54/H54-1,"nm")</f>
        <v>5.9971305595408975E-2</v>
      </c>
      <c r="J55" s="57">
        <f>+J56+J57</f>
        <v>0</v>
      </c>
      <c r="K55" s="57">
        <f t="shared" ref="K55:N55" si="186">+K56+K57</f>
        <v>0</v>
      </c>
      <c r="L55" s="57">
        <f t="shared" si="186"/>
        <v>0</v>
      </c>
      <c r="M55" s="57">
        <f t="shared" si="186"/>
        <v>0</v>
      </c>
      <c r="N55" s="57">
        <f t="shared" si="186"/>
        <v>0</v>
      </c>
    </row>
    <row r="56" spans="1:14" x14ac:dyDescent="0.25">
      <c r="A56" s="45" t="s">
        <v>137</v>
      </c>
      <c r="B56" s="57">
        <f>+Historicals!B218</f>
        <v>0</v>
      </c>
      <c r="C56" s="57">
        <f>+Historicals!C218</f>
        <v>0</v>
      </c>
      <c r="D56" s="57">
        <f>+Historicals!D218</f>
        <v>0</v>
      </c>
      <c r="E56" s="57">
        <f>+Historicals!E218</f>
        <v>0.06</v>
      </c>
      <c r="F56" s="57">
        <f>+Historicals!F218</f>
        <v>0.12</v>
      </c>
      <c r="G56" s="57">
        <f>+Historicals!G218</f>
        <v>-0.03</v>
      </c>
      <c r="H56" s="57">
        <f>+Historicals!H218</f>
        <v>0.13</v>
      </c>
      <c r="I56" s="57">
        <f>+Historicals!I218</f>
        <v>0.09</v>
      </c>
      <c r="J56" s="50">
        <v>0</v>
      </c>
      <c r="K56" s="50">
        <f t="shared" ref="K56:K57" si="187">+J56</f>
        <v>0</v>
      </c>
      <c r="L56" s="50">
        <f t="shared" ref="L56:L57" si="188">+K56</f>
        <v>0</v>
      </c>
      <c r="M56" s="50">
        <f t="shared" ref="M56:M57" si="189">+L56</f>
        <v>0</v>
      </c>
      <c r="N56" s="50">
        <f t="shared" ref="N56:N57" si="190">+M56</f>
        <v>0</v>
      </c>
    </row>
    <row r="57" spans="1:14" x14ac:dyDescent="0.25">
      <c r="A57" s="45" t="s">
        <v>138</v>
      </c>
      <c r="B57" s="57" t="str">
        <f t="shared" ref="B57:H57" si="191">+IFERROR(B55-B56,"nm")</f>
        <v>nm</v>
      </c>
      <c r="C57" s="57" t="str">
        <f t="shared" si="191"/>
        <v>nm</v>
      </c>
      <c r="D57" s="57" t="str">
        <f t="shared" si="191"/>
        <v>nm</v>
      </c>
      <c r="E57" s="57" t="str">
        <f t="shared" si="191"/>
        <v>nm</v>
      </c>
      <c r="F57" s="57">
        <f t="shared" si="191"/>
        <v>-4.8851063829787322E-2</v>
      </c>
      <c r="G57" s="57">
        <f t="shared" si="191"/>
        <v>-3.3721595423486433E-2</v>
      </c>
      <c r="H57" s="57">
        <f t="shared" si="191"/>
        <v>5.2959945689070032E-2</v>
      </c>
      <c r="I57" s="57">
        <f>+IFERROR(I55-I56,"nm")</f>
        <v>-3.0028694404591022E-2</v>
      </c>
      <c r="J57" s="50">
        <v>0</v>
      </c>
      <c r="K57" s="50">
        <f t="shared" si="187"/>
        <v>0</v>
      </c>
      <c r="L57" s="50">
        <f t="shared" si="188"/>
        <v>0</v>
      </c>
      <c r="M57" s="50">
        <f t="shared" si="189"/>
        <v>0</v>
      </c>
      <c r="N57" s="50">
        <f t="shared" si="190"/>
        <v>0</v>
      </c>
    </row>
    <row r="58" spans="1:14" x14ac:dyDescent="0.25">
      <c r="A58" s="46"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4527</v>
      </c>
      <c r="K58" s="3">
        <f t="shared" ref="K58" si="192">+J58*(1+K59)</f>
        <v>4527</v>
      </c>
      <c r="L58" s="3">
        <f t="shared" ref="L58" si="193">+K58*(1+L59)</f>
        <v>4527</v>
      </c>
      <c r="M58" s="3">
        <f t="shared" ref="M58" si="194">+L58*(1+M59)</f>
        <v>4527</v>
      </c>
      <c r="N58" s="3">
        <f t="shared" ref="N58" si="195">+M58*(1+N59)</f>
        <v>4527</v>
      </c>
    </row>
    <row r="59" spans="1:14" x14ac:dyDescent="0.25">
      <c r="A59" s="45" t="s">
        <v>129</v>
      </c>
      <c r="B59" s="57" t="str">
        <f t="shared" ref="B59" si="196">+IFERROR(B58/A58-1,"nm")</f>
        <v>nm</v>
      </c>
      <c r="C59" s="57" t="str">
        <f t="shared" ref="C59" si="197">+IFERROR(C58/B58-1,"nm")</f>
        <v>nm</v>
      </c>
      <c r="D59" s="57" t="str">
        <f t="shared" ref="D59" si="198">+IFERROR(D58/C58-1,"nm")</f>
        <v>nm</v>
      </c>
      <c r="E59" s="57" t="str">
        <f t="shared" ref="E59" si="199">+IFERROR(E58/D58-1,"nm")</f>
        <v>nm</v>
      </c>
      <c r="F59" s="57">
        <f t="shared" ref="F59" si="200">+IFERROR(F58/E58-1,"nm")</f>
        <v>5.0000000000000044E-2</v>
      </c>
      <c r="G59" s="57">
        <f t="shared" ref="G59" si="201">+IFERROR(G58/F58-1,"nm")</f>
        <v>-1.1013929381276322E-2</v>
      </c>
      <c r="H59" s="57">
        <f t="shared" ref="H59" si="202">+IFERROR(H58/G58-1,"nm")</f>
        <v>0.30887651490337364</v>
      </c>
      <c r="I59" s="57">
        <f>+IFERROR(I58/H58-1,"nm")</f>
        <v>0.13288288288288297</v>
      </c>
      <c r="J59" s="57">
        <f>+J60+J61</f>
        <v>0</v>
      </c>
      <c r="K59" s="57">
        <f t="shared" ref="K59:N59" si="203">+K60+K61</f>
        <v>0</v>
      </c>
      <c r="L59" s="57">
        <f t="shared" si="203"/>
        <v>0</v>
      </c>
      <c r="M59" s="57">
        <f t="shared" si="203"/>
        <v>0</v>
      </c>
      <c r="N59" s="57">
        <f t="shared" si="203"/>
        <v>0</v>
      </c>
    </row>
    <row r="60" spans="1:14" x14ac:dyDescent="0.25">
      <c r="A60" s="45" t="s">
        <v>137</v>
      </c>
      <c r="B60" s="57">
        <f>+Historicals!B219</f>
        <v>0</v>
      </c>
      <c r="C60" s="57">
        <f>+Historicals!C219</f>
        <v>0</v>
      </c>
      <c r="D60" s="57">
        <f>+Historicals!D219</f>
        <v>0</v>
      </c>
      <c r="E60" s="57">
        <f>+Historicals!E219</f>
        <v>0.16</v>
      </c>
      <c r="F60" s="57">
        <f>+Historicals!F219</f>
        <v>0.09</v>
      </c>
      <c r="G60" s="57">
        <f>+Historicals!G219</f>
        <v>0.02</v>
      </c>
      <c r="H60" s="57">
        <f>+Historicals!H219</f>
        <v>0.25</v>
      </c>
      <c r="I60" s="57">
        <f>+Historicals!I219</f>
        <v>0.16</v>
      </c>
      <c r="J60" s="50">
        <v>0</v>
      </c>
      <c r="K60" s="50">
        <f t="shared" ref="K60:K61" si="204">+J60</f>
        <v>0</v>
      </c>
      <c r="L60" s="50">
        <f t="shared" ref="L60:L61" si="205">+K60</f>
        <v>0</v>
      </c>
      <c r="M60" s="50">
        <f t="shared" ref="M60:M61" si="206">+L60</f>
        <v>0</v>
      </c>
      <c r="N60" s="50">
        <f t="shared" ref="N60:N61" si="207">+M60</f>
        <v>0</v>
      </c>
    </row>
    <row r="61" spans="1:14" x14ac:dyDescent="0.25">
      <c r="A61" s="45" t="s">
        <v>138</v>
      </c>
      <c r="B61" s="57" t="str">
        <f t="shared" ref="B61:H61" si="208">+IFERROR(B59-B60,"nm")</f>
        <v>nm</v>
      </c>
      <c r="C61" s="57" t="str">
        <f t="shared" si="208"/>
        <v>nm</v>
      </c>
      <c r="D61" s="57" t="str">
        <f t="shared" si="208"/>
        <v>nm</v>
      </c>
      <c r="E61" s="57" t="str">
        <f t="shared" si="208"/>
        <v>nm</v>
      </c>
      <c r="F61" s="57">
        <f t="shared" si="208"/>
        <v>-3.9999999999999952E-2</v>
      </c>
      <c r="G61" s="57">
        <f t="shared" si="208"/>
        <v>-3.1013929381276322E-2</v>
      </c>
      <c r="H61" s="57">
        <f t="shared" si="208"/>
        <v>5.8876514903373645E-2</v>
      </c>
      <c r="I61" s="57">
        <f>+IFERROR(I59-I60,"nm")</f>
        <v>-2.7117117117117034E-2</v>
      </c>
      <c r="J61" s="50">
        <v>0</v>
      </c>
      <c r="K61" s="50">
        <f t="shared" si="204"/>
        <v>0</v>
      </c>
      <c r="L61" s="50">
        <f t="shared" si="205"/>
        <v>0</v>
      </c>
      <c r="M61" s="50">
        <f t="shared" si="206"/>
        <v>0</v>
      </c>
      <c r="N61" s="50">
        <f t="shared" si="207"/>
        <v>0</v>
      </c>
    </row>
    <row r="62" spans="1:14" x14ac:dyDescent="0.25">
      <c r="A62" s="46"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4" x14ac:dyDescent="0.25">
      <c r="A63" s="45" t="s">
        <v>129</v>
      </c>
      <c r="B63" s="57" t="str">
        <f t="shared" ref="B63" si="213">+IFERROR(B62/A62-1,"nm")</f>
        <v>nm</v>
      </c>
      <c r="C63" s="57" t="str">
        <f t="shared" ref="C63" si="214">+IFERROR(C62/B62-1,"nm")</f>
        <v>nm</v>
      </c>
      <c r="D63" s="57" t="str">
        <f t="shared" ref="D63" si="215">+IFERROR(D62/C62-1,"nm")</f>
        <v>nm</v>
      </c>
      <c r="E63" s="57" t="str">
        <f t="shared" ref="E63" si="216">+IFERROR(E62/D62-1,"nm")</f>
        <v>nm</v>
      </c>
      <c r="F63" s="57">
        <f t="shared" ref="F63" si="217">+IFERROR(F62/E62-1,"nm")</f>
        <v>1.1709601873536313E-2</v>
      </c>
      <c r="G63" s="57">
        <f t="shared" ref="G63" si="218">+IFERROR(G62/F62-1,"nm")</f>
        <v>-6.944444444444442E-2</v>
      </c>
      <c r="H63" s="57">
        <f t="shared" ref="H63" si="219">+IFERROR(H62/G62-1,"nm")</f>
        <v>0.21890547263681581</v>
      </c>
      <c r="I63" s="57">
        <f>+IFERROR(I62/H62-1,"nm")</f>
        <v>0.15102040816326534</v>
      </c>
      <c r="J63" s="57">
        <f>+J64+J65</f>
        <v>0</v>
      </c>
      <c r="K63" s="57">
        <f t="shared" ref="K63:N63" si="220">+K64+K65</f>
        <v>0</v>
      </c>
      <c r="L63" s="57">
        <f t="shared" si="220"/>
        <v>0</v>
      </c>
      <c r="M63" s="57">
        <f t="shared" si="220"/>
        <v>0</v>
      </c>
      <c r="N63" s="57">
        <f t="shared" si="220"/>
        <v>0</v>
      </c>
    </row>
    <row r="64" spans="1:14" x14ac:dyDescent="0.25">
      <c r="A64" s="45" t="s">
        <v>137</v>
      </c>
      <c r="B64" s="57">
        <f>+Historicals!B220</f>
        <v>0</v>
      </c>
      <c r="C64" s="57">
        <f>+Historicals!C220</f>
        <v>0</v>
      </c>
      <c r="D64" s="57">
        <f>+Historicals!D220</f>
        <v>0</v>
      </c>
      <c r="E64" s="57">
        <f>+Historicals!E220</f>
        <v>0.06</v>
      </c>
      <c r="F64" s="57">
        <f>+Historicals!F220</f>
        <v>0.05</v>
      </c>
      <c r="G64" s="57">
        <f>+Historicals!G220</f>
        <v>-0.03</v>
      </c>
      <c r="H64" s="57">
        <f>+Historicals!H220</f>
        <v>0.19</v>
      </c>
      <c r="I64" s="57">
        <f>+Historicals!I220</f>
        <v>0.17</v>
      </c>
      <c r="J64" s="50">
        <v>0</v>
      </c>
      <c r="K64" s="50">
        <f t="shared" ref="K64:K65" si="221">+J64</f>
        <v>0</v>
      </c>
      <c r="L64" s="50">
        <f t="shared" ref="L64:L65" si="222">+K64</f>
        <v>0</v>
      </c>
      <c r="M64" s="50">
        <f t="shared" ref="M64:M65" si="223">+L64</f>
        <v>0</v>
      </c>
      <c r="N64" s="50">
        <f t="shared" ref="N64:N65" si="224">+M64</f>
        <v>0</v>
      </c>
    </row>
    <row r="65" spans="1:14" x14ac:dyDescent="0.25">
      <c r="A65" s="45" t="s">
        <v>138</v>
      </c>
      <c r="B65" s="57" t="str">
        <f t="shared" ref="B65:H65" si="225">+IFERROR(B63-B64,"nm")</f>
        <v>nm</v>
      </c>
      <c r="C65" s="57" t="str">
        <f t="shared" si="225"/>
        <v>nm</v>
      </c>
      <c r="D65" s="57" t="str">
        <f t="shared" si="225"/>
        <v>nm</v>
      </c>
      <c r="E65" s="57" t="str">
        <f t="shared" si="225"/>
        <v>nm</v>
      </c>
      <c r="F65" s="57">
        <f t="shared" si="225"/>
        <v>-3.829039812646369E-2</v>
      </c>
      <c r="G65" s="57">
        <f t="shared" si="225"/>
        <v>-3.9444444444444421E-2</v>
      </c>
      <c r="H65" s="57">
        <f t="shared" si="225"/>
        <v>2.890547263681581E-2</v>
      </c>
      <c r="I65" s="57">
        <f>+IFERROR(I63-I64,"nm")</f>
        <v>-1.8979591836734672E-2</v>
      </c>
      <c r="J65" s="50">
        <v>0</v>
      </c>
      <c r="K65" s="50">
        <f t="shared" si="221"/>
        <v>0</v>
      </c>
      <c r="L65" s="50">
        <f t="shared" si="222"/>
        <v>0</v>
      </c>
      <c r="M65" s="50">
        <f t="shared" si="223"/>
        <v>0</v>
      </c>
      <c r="N65" s="50">
        <f t="shared" si="224"/>
        <v>0</v>
      </c>
    </row>
    <row r="66" spans="1:14" x14ac:dyDescent="0.25">
      <c r="A66" s="9" t="s">
        <v>130</v>
      </c>
      <c r="B66" s="49">
        <f t="shared" ref="B66:H66" si="226">+B73+B69</f>
        <v>0</v>
      </c>
      <c r="C66" s="49">
        <f t="shared" si="226"/>
        <v>0</v>
      </c>
      <c r="D66" s="49">
        <f t="shared" si="226"/>
        <v>0</v>
      </c>
      <c r="E66" s="49">
        <f t="shared" si="226"/>
        <v>1703</v>
      </c>
      <c r="F66" s="49">
        <f t="shared" si="226"/>
        <v>2106</v>
      </c>
      <c r="G66" s="49">
        <f t="shared" si="226"/>
        <v>1673</v>
      </c>
      <c r="H66" s="49">
        <f t="shared" si="226"/>
        <v>2571</v>
      </c>
      <c r="I66" s="49">
        <f>+I73+I69</f>
        <v>3427</v>
      </c>
      <c r="J66" s="49">
        <f>+J52*J68</f>
        <v>3427</v>
      </c>
      <c r="K66" s="49">
        <f t="shared" ref="K66:N66" si="227">+K52*K68</f>
        <v>3427</v>
      </c>
      <c r="L66" s="49">
        <f t="shared" si="227"/>
        <v>3427</v>
      </c>
      <c r="M66" s="49">
        <f t="shared" si="227"/>
        <v>3427</v>
      </c>
      <c r="N66" s="49">
        <f t="shared" si="227"/>
        <v>3427</v>
      </c>
    </row>
    <row r="67" spans="1:14" x14ac:dyDescent="0.25">
      <c r="A67" s="47" t="s">
        <v>129</v>
      </c>
      <c r="B67" s="57" t="str">
        <f t="shared" ref="B67" si="228">+IFERROR(B66/A66-1,"nm")</f>
        <v>nm</v>
      </c>
      <c r="C67" s="57" t="str">
        <f t="shared" ref="C67" si="229">+IFERROR(C66/B66-1,"nm")</f>
        <v>nm</v>
      </c>
      <c r="D67" s="57" t="str">
        <f t="shared" ref="D67" si="230">+IFERROR(D66/C66-1,"nm")</f>
        <v>nm</v>
      </c>
      <c r="E67" s="57" t="str">
        <f t="shared" ref="E67" si="231">+IFERROR(E66/D66-1,"nm")</f>
        <v>nm</v>
      </c>
      <c r="F67" s="57">
        <f t="shared" ref="F67" si="232">+IFERROR(F66/E66-1,"nm")</f>
        <v>0.23664122137404586</v>
      </c>
      <c r="G67" s="57">
        <f t="shared" ref="G67" si="233">+IFERROR(G66/F66-1,"nm")</f>
        <v>-0.20560303893637222</v>
      </c>
      <c r="H67" s="57">
        <f t="shared" ref="H67" si="234">+IFERROR(H66/G66-1,"nm")</f>
        <v>0.53676031081888831</v>
      </c>
      <c r="I67" s="57">
        <f>+IFERROR(I66/H66-1,"nm")</f>
        <v>0.33294437961882539</v>
      </c>
      <c r="J67" s="57">
        <f t="shared" ref="J67" si="235">+IFERROR(J66/I66-1,"nm")</f>
        <v>0</v>
      </c>
      <c r="K67" s="57">
        <f t="shared" ref="K67" si="236">+IFERROR(K66/J66-1,"nm")</f>
        <v>0</v>
      </c>
      <c r="L67" s="57">
        <f t="shared" ref="L67" si="237">+IFERROR(L66/K66-1,"nm")</f>
        <v>0</v>
      </c>
      <c r="M67" s="57">
        <f t="shared" ref="M67" si="238">+IFERROR(M66/L66-1,"nm")</f>
        <v>0</v>
      </c>
      <c r="N67" s="57">
        <f t="shared" ref="N67" si="239">+IFERROR(N66/M66-1,"nm")</f>
        <v>0</v>
      </c>
    </row>
    <row r="68" spans="1:14" x14ac:dyDescent="0.25">
      <c r="A68" s="47" t="s">
        <v>131</v>
      </c>
      <c r="B68" s="57" t="str">
        <f>+IFERROR(B66/B$52,"nm")</f>
        <v>nm</v>
      </c>
      <c r="C68" s="57" t="str">
        <f t="shared" ref="C68:I68" si="240">+IFERROR(C66/C$52,"nm")</f>
        <v>nm</v>
      </c>
      <c r="D68" s="57" t="str">
        <f t="shared" si="240"/>
        <v>nm</v>
      </c>
      <c r="E68" s="57">
        <f t="shared" si="240"/>
        <v>0.18426747457260334</v>
      </c>
      <c r="F68" s="57">
        <f t="shared" si="240"/>
        <v>0.21463514064410924</v>
      </c>
      <c r="G68" s="57">
        <f t="shared" si="240"/>
        <v>0.17898791055953783</v>
      </c>
      <c r="H68" s="57">
        <f t="shared" si="240"/>
        <v>0.22442388268156424</v>
      </c>
      <c r="I68" s="57">
        <f t="shared" si="240"/>
        <v>0.27462136389133746</v>
      </c>
      <c r="J68" s="50">
        <f>+I68</f>
        <v>0.27462136389133746</v>
      </c>
      <c r="K68" s="50">
        <f t="shared" ref="K68" si="241">+J68</f>
        <v>0.27462136389133746</v>
      </c>
      <c r="L68" s="50">
        <f t="shared" ref="L68" si="242">+K68</f>
        <v>0.27462136389133746</v>
      </c>
      <c r="M68" s="50">
        <f t="shared" ref="M68" si="243">+L68</f>
        <v>0.27462136389133746</v>
      </c>
      <c r="N68" s="50">
        <f t="shared" ref="N68" si="244">+M68</f>
        <v>0.27462136389133746</v>
      </c>
    </row>
    <row r="69" spans="1:14" x14ac:dyDescent="0.25">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9">
        <f>+J72*J79</f>
        <v>134</v>
      </c>
      <c r="K69" s="49">
        <f t="shared" ref="K69:N69" si="245">+K72*K79</f>
        <v>134</v>
      </c>
      <c r="L69" s="49">
        <f t="shared" si="245"/>
        <v>134</v>
      </c>
      <c r="M69" s="49">
        <f t="shared" si="245"/>
        <v>134</v>
      </c>
      <c r="N69" s="49">
        <f t="shared" si="245"/>
        <v>134</v>
      </c>
    </row>
    <row r="70" spans="1:14" x14ac:dyDescent="0.25">
      <c r="A70" s="47" t="s">
        <v>129</v>
      </c>
      <c r="B70" s="57" t="str">
        <f t="shared" ref="B70" si="246">+IFERROR(B69/A69-1,"nm")</f>
        <v>nm</v>
      </c>
      <c r="C70" s="57" t="str">
        <f t="shared" ref="C70" si="247">+IFERROR(C69/B69-1,"nm")</f>
        <v>nm</v>
      </c>
      <c r="D70" s="57" t="str">
        <f t="shared" ref="D70" si="248">+IFERROR(D69/C69-1,"nm")</f>
        <v>nm</v>
      </c>
      <c r="E70" s="57" t="str">
        <f t="shared" ref="E70" si="249">+IFERROR(E69/D69-1,"nm")</f>
        <v>nm</v>
      </c>
      <c r="F70" s="57">
        <f t="shared" ref="F70" si="250">+IFERROR(F69/E69-1,"nm")</f>
        <v>-4.31034482758621E-2</v>
      </c>
      <c r="G70" s="57">
        <f t="shared" ref="G70" si="251">+IFERROR(G69/F69-1,"nm")</f>
        <v>0.18918918918918926</v>
      </c>
      <c r="H70" s="57">
        <f t="shared" ref="H70" si="252">+IFERROR(H69/G69-1,"nm")</f>
        <v>3.0303030303030276E-2</v>
      </c>
      <c r="I70" s="57">
        <f>+IFERROR(I69/H69-1,"nm")</f>
        <v>-1.4705882352941124E-2</v>
      </c>
      <c r="J70" s="57">
        <f t="shared" ref="J70" si="253">+IFERROR(J69/I69-1,"nm")</f>
        <v>0</v>
      </c>
      <c r="K70" s="57">
        <f t="shared" ref="K70" si="254">+IFERROR(K69/J69-1,"nm")</f>
        <v>0</v>
      </c>
      <c r="L70" s="57">
        <f t="shared" ref="L70" si="255">+IFERROR(L69/K69-1,"nm")</f>
        <v>0</v>
      </c>
      <c r="M70" s="57">
        <f t="shared" ref="M70" si="256">+IFERROR(M69/L69-1,"nm")</f>
        <v>0</v>
      </c>
      <c r="N70" s="57">
        <f t="shared" ref="N70" si="257">+IFERROR(N69/M69-1,"nm")</f>
        <v>0</v>
      </c>
    </row>
    <row r="71" spans="1:14" x14ac:dyDescent="0.25">
      <c r="A71" s="47" t="s">
        <v>133</v>
      </c>
      <c r="B71" s="57" t="str">
        <f>+IFERROR(B69/B$52,"nm")</f>
        <v>nm</v>
      </c>
      <c r="C71" s="57" t="str">
        <f t="shared" ref="C71:I71" si="258">+IFERROR(C69/C$52,"nm")</f>
        <v>nm</v>
      </c>
      <c r="D71" s="57" t="str">
        <f t="shared" si="258"/>
        <v>nm</v>
      </c>
      <c r="E71" s="57">
        <f t="shared" si="258"/>
        <v>1.2551395801774508E-2</v>
      </c>
      <c r="F71" s="57">
        <f t="shared" si="258"/>
        <v>1.1312678353037097E-2</v>
      </c>
      <c r="G71" s="57">
        <f t="shared" si="258"/>
        <v>1.4122178239007167E-2</v>
      </c>
      <c r="H71" s="57">
        <f t="shared" si="258"/>
        <v>1.1871508379888268E-2</v>
      </c>
      <c r="I71" s="57">
        <f t="shared" si="258"/>
        <v>1.0738039907043834E-2</v>
      </c>
      <c r="J71" s="57">
        <f>+IFERROR(J69/J$52,"nm")</f>
        <v>1.0738039907043834E-2</v>
      </c>
      <c r="K71" s="57">
        <f t="shared" ref="K71:N71" si="259">+IFERROR(K69/K$52,"nm")</f>
        <v>1.0738039907043834E-2</v>
      </c>
      <c r="L71" s="57">
        <f t="shared" si="259"/>
        <v>1.0738039907043834E-2</v>
      </c>
      <c r="M71" s="57">
        <f t="shared" si="259"/>
        <v>1.0738039907043834E-2</v>
      </c>
      <c r="N71" s="57">
        <f t="shared" si="259"/>
        <v>1.0738039907043834E-2</v>
      </c>
    </row>
    <row r="72" spans="1:14" x14ac:dyDescent="0.25">
      <c r="A72" s="47" t="s">
        <v>140</v>
      </c>
      <c r="B72" s="57" t="str">
        <f t="shared" ref="B72:H72" si="260">+IFERROR(B69/B79,"nm")</f>
        <v>nm</v>
      </c>
      <c r="C72" s="57" t="str">
        <f t="shared" si="260"/>
        <v>nm</v>
      </c>
      <c r="D72" s="57" t="str">
        <f t="shared" si="260"/>
        <v>nm</v>
      </c>
      <c r="E72" s="57">
        <f t="shared" si="260"/>
        <v>0.13663133097762073</v>
      </c>
      <c r="F72" s="57">
        <f t="shared" si="260"/>
        <v>0.11948331539289558</v>
      </c>
      <c r="G72" s="57">
        <f t="shared" si="260"/>
        <v>0.14915254237288136</v>
      </c>
      <c r="H72" s="57">
        <f t="shared" si="260"/>
        <v>0.1384928716904277</v>
      </c>
      <c r="I72" s="57">
        <f>+IFERROR(I69/I79,"nm")</f>
        <v>0.14565217391304347</v>
      </c>
      <c r="J72" s="50">
        <f>+I72</f>
        <v>0.14565217391304347</v>
      </c>
      <c r="K72" s="50">
        <f t="shared" ref="K72" si="261">+J72</f>
        <v>0.14565217391304347</v>
      </c>
      <c r="L72" s="50">
        <f t="shared" ref="L72" si="262">+K72</f>
        <v>0.14565217391304347</v>
      </c>
      <c r="M72" s="50">
        <f t="shared" ref="M72" si="263">+L72</f>
        <v>0.14565217391304347</v>
      </c>
      <c r="N72" s="50">
        <f t="shared" ref="N72" si="264">+M72</f>
        <v>0.14565217391304347</v>
      </c>
    </row>
    <row r="73" spans="1:14" x14ac:dyDescent="0.25">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3293</v>
      </c>
      <c r="K73" s="9">
        <f t="shared" ref="K73:N73" si="265">+K66-K69</f>
        <v>3293</v>
      </c>
      <c r="L73" s="9">
        <f t="shared" si="265"/>
        <v>3293</v>
      </c>
      <c r="M73" s="9">
        <f t="shared" si="265"/>
        <v>3293</v>
      </c>
      <c r="N73" s="9">
        <f t="shared" si="265"/>
        <v>3293</v>
      </c>
    </row>
    <row r="74" spans="1:14" x14ac:dyDescent="0.25">
      <c r="A74" s="47" t="s">
        <v>129</v>
      </c>
      <c r="B74" s="57" t="str">
        <f t="shared" ref="B74" si="266">+IFERROR(B73/A73-1,"nm")</f>
        <v>nm</v>
      </c>
      <c r="C74" s="57" t="str">
        <f t="shared" ref="C74" si="267">+IFERROR(C73/B73-1,"nm")</f>
        <v>nm</v>
      </c>
      <c r="D74" s="57" t="str">
        <f t="shared" ref="D74" si="268">+IFERROR(D73/C73-1,"nm")</f>
        <v>nm</v>
      </c>
      <c r="E74" s="57" t="str">
        <f t="shared" ref="E74" si="269">+IFERROR(E73/D73-1,"nm")</f>
        <v>nm</v>
      </c>
      <c r="F74" s="57">
        <f t="shared" ref="F74" si="270">+IFERROR(F73/E73-1,"nm")</f>
        <v>0.25708884688090738</v>
      </c>
      <c r="G74" s="57">
        <f t="shared" ref="G74" si="271">+IFERROR(G73/F73-1,"nm")</f>
        <v>-0.22756892230576442</v>
      </c>
      <c r="H74" s="57">
        <f t="shared" ref="H74" si="272">+IFERROR(H73/G73-1,"nm")</f>
        <v>0.58014276443867629</v>
      </c>
      <c r="I74" s="57">
        <f>+IFERROR(I73/H73-1,"nm")</f>
        <v>0.3523613963039014</v>
      </c>
      <c r="J74" s="57">
        <f t="shared" ref="J74" si="273">+IFERROR(J73/I73-1,"nm")</f>
        <v>0</v>
      </c>
      <c r="K74" s="57">
        <f t="shared" ref="K74" si="274">+IFERROR(K73/J73-1,"nm")</f>
        <v>0</v>
      </c>
      <c r="L74" s="57">
        <f t="shared" ref="L74" si="275">+IFERROR(L73/K73-1,"nm")</f>
        <v>0</v>
      </c>
      <c r="M74" s="57">
        <f t="shared" ref="M74" si="276">+IFERROR(M73/L73-1,"nm")</f>
        <v>0</v>
      </c>
      <c r="N74" s="57">
        <f t="shared" ref="N74" si="277">+IFERROR(N73/M73-1,"nm")</f>
        <v>0</v>
      </c>
    </row>
    <row r="75" spans="1:14" x14ac:dyDescent="0.25">
      <c r="A75" s="47" t="s">
        <v>131</v>
      </c>
      <c r="B75" s="57" t="str">
        <f>+IFERROR(B73/B$52,"nm")</f>
        <v>nm</v>
      </c>
      <c r="C75" s="57" t="str">
        <f t="shared" ref="C75:I75" si="278">+IFERROR(C73/C$52,"nm")</f>
        <v>nm</v>
      </c>
      <c r="D75" s="57" t="str">
        <f t="shared" si="278"/>
        <v>nm</v>
      </c>
      <c r="E75" s="57">
        <f t="shared" si="278"/>
        <v>0.17171607877082881</v>
      </c>
      <c r="F75" s="57">
        <f t="shared" si="278"/>
        <v>0.20332246229107215</v>
      </c>
      <c r="G75" s="57">
        <f t="shared" si="278"/>
        <v>0.16486573232053064</v>
      </c>
      <c r="H75" s="57">
        <f t="shared" si="278"/>
        <v>0.21255237430167598</v>
      </c>
      <c r="I75" s="57">
        <f t="shared" si="278"/>
        <v>0.26388332398429359</v>
      </c>
      <c r="J75" s="57">
        <f>+IFERROR(J73/J$52,"nm")</f>
        <v>0.26388332398429359</v>
      </c>
      <c r="K75" s="57">
        <f t="shared" ref="K75:N75" si="279">+IFERROR(K73/K$52,"nm")</f>
        <v>0.26388332398429359</v>
      </c>
      <c r="L75" s="57">
        <f t="shared" si="279"/>
        <v>0.26388332398429359</v>
      </c>
      <c r="M75" s="57">
        <f t="shared" si="279"/>
        <v>0.26388332398429359</v>
      </c>
      <c r="N75" s="57">
        <f t="shared" si="279"/>
        <v>0.26388332398429359</v>
      </c>
    </row>
    <row r="76" spans="1:14" x14ac:dyDescent="0.25">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9">
        <f>+J52*J78</f>
        <v>196.99999999999997</v>
      </c>
      <c r="K76" s="49">
        <f t="shared" ref="K76:N76" si="280">+K52*K78</f>
        <v>196.99999999999997</v>
      </c>
      <c r="L76" s="49">
        <f t="shared" si="280"/>
        <v>196.99999999999997</v>
      </c>
      <c r="M76" s="49">
        <f t="shared" si="280"/>
        <v>196.99999999999997</v>
      </c>
      <c r="N76" s="49">
        <f t="shared" si="280"/>
        <v>196.99999999999997</v>
      </c>
    </row>
    <row r="77" spans="1:14" x14ac:dyDescent="0.25">
      <c r="A77" s="47" t="s">
        <v>129</v>
      </c>
      <c r="B77" s="57" t="str">
        <f t="shared" ref="B77" si="281">+IFERROR(B76/A76-1,"nm")</f>
        <v>nm</v>
      </c>
      <c r="C77" s="57" t="str">
        <f t="shared" ref="C77" si="282">+IFERROR(C76/B76-1,"nm")</f>
        <v>nm</v>
      </c>
      <c r="D77" s="57" t="str">
        <f t="shared" ref="D77" si="283">+IFERROR(D76/C76-1,"nm")</f>
        <v>nm</v>
      </c>
      <c r="E77" s="57" t="str">
        <f t="shared" ref="E77" si="284">+IFERROR(E76/D76-1,"nm")</f>
        <v>nm</v>
      </c>
      <c r="F77" s="57">
        <f t="shared" ref="F77" si="285">+IFERROR(F76/E76-1,"nm")</f>
        <v>-2.9166666666666674E-2</v>
      </c>
      <c r="G77" s="57">
        <f t="shared" ref="G77" si="286">+IFERROR(G76/F76-1,"nm")</f>
        <v>-0.40343347639484983</v>
      </c>
      <c r="H77" s="57">
        <f t="shared" ref="H77" si="287">+IFERROR(H76/G76-1,"nm")</f>
        <v>0.10071942446043169</v>
      </c>
      <c r="I77" s="57">
        <f>+IFERROR(I76/H76-1,"nm")</f>
        <v>0.28758169934640532</v>
      </c>
      <c r="J77" s="57">
        <f t="shared" ref="J77" si="288">+IFERROR(J76/I76-1,"nm")</f>
        <v>-1.1102230246251565E-16</v>
      </c>
      <c r="K77" s="57">
        <f t="shared" ref="K77" si="289">+IFERROR(K76/J76-1,"nm")</f>
        <v>0</v>
      </c>
      <c r="L77" s="57">
        <f t="shared" ref="L77" si="290">+IFERROR(L76/K76-1,"nm")</f>
        <v>0</v>
      </c>
      <c r="M77" s="57">
        <f t="shared" ref="M77" si="291">+IFERROR(M76/L76-1,"nm")</f>
        <v>0</v>
      </c>
      <c r="N77" s="57">
        <f t="shared" ref="N77" si="292">+IFERROR(N76/M76-1,"nm")</f>
        <v>0</v>
      </c>
    </row>
    <row r="78" spans="1:14" x14ac:dyDescent="0.25">
      <c r="A78" s="47" t="s">
        <v>133</v>
      </c>
      <c r="B78" s="57" t="str">
        <f>+IFERROR(B76/B$52,"nm")</f>
        <v>nm</v>
      </c>
      <c r="C78" s="57" t="str">
        <f t="shared" ref="C78:I78" si="293">+IFERROR(C76/C$52,"nm")</f>
        <v>nm</v>
      </c>
      <c r="D78" s="57" t="str">
        <f t="shared" si="293"/>
        <v>nm</v>
      </c>
      <c r="E78" s="57">
        <f t="shared" si="293"/>
        <v>2.5968405107119671E-2</v>
      </c>
      <c r="F78" s="57">
        <f t="shared" si="293"/>
        <v>2.3746432939258051E-2</v>
      </c>
      <c r="G78" s="57">
        <f t="shared" si="293"/>
        <v>1.4871081630469669E-2</v>
      </c>
      <c r="H78" s="57">
        <f t="shared" si="293"/>
        <v>1.3355446927374302E-2</v>
      </c>
      <c r="I78" s="57">
        <f t="shared" si="293"/>
        <v>1.5786521355877874E-2</v>
      </c>
      <c r="J78" s="50">
        <f>+I78</f>
        <v>1.5786521355877874E-2</v>
      </c>
      <c r="K78" s="50">
        <f t="shared" ref="K78" si="294">+J78</f>
        <v>1.5786521355877874E-2</v>
      </c>
      <c r="L78" s="50">
        <f t="shared" ref="L78" si="295">+K78</f>
        <v>1.5786521355877874E-2</v>
      </c>
      <c r="M78" s="50">
        <f t="shared" ref="M78" si="296">+L78</f>
        <v>1.5786521355877874E-2</v>
      </c>
      <c r="N78" s="50">
        <f t="shared" ref="N78" si="297">+M78</f>
        <v>1.5786521355877874E-2</v>
      </c>
    </row>
    <row r="79" spans="1:14" x14ac:dyDescent="0.25">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9">
        <f>+J52*J81</f>
        <v>920.00000000000011</v>
      </c>
      <c r="K79" s="49">
        <f t="shared" ref="K79:N79" si="298">+K52*K81</f>
        <v>920.00000000000011</v>
      </c>
      <c r="L79" s="49">
        <f t="shared" si="298"/>
        <v>920.00000000000011</v>
      </c>
      <c r="M79" s="49">
        <f t="shared" si="298"/>
        <v>920.00000000000011</v>
      </c>
      <c r="N79" s="49">
        <f t="shared" si="298"/>
        <v>920.00000000000011</v>
      </c>
    </row>
    <row r="80" spans="1:14" x14ac:dyDescent="0.25">
      <c r="A80" s="47" t="s">
        <v>129</v>
      </c>
      <c r="B80" s="57" t="str">
        <f t="shared" ref="B80" si="299">+IFERROR(B79/A79-1,"nm")</f>
        <v>nm</v>
      </c>
      <c r="C80" s="57" t="str">
        <f t="shared" ref="C80" si="300">+IFERROR(C79/B79-1,"nm")</f>
        <v>nm</v>
      </c>
      <c r="D80" s="57" t="str">
        <f t="shared" ref="D80" si="301">+IFERROR(D79/C79-1,"nm")</f>
        <v>nm</v>
      </c>
      <c r="E80" s="57" t="str">
        <f t="shared" ref="E80" si="302">+IFERROR(E79/D79-1,"nm")</f>
        <v>nm</v>
      </c>
      <c r="F80" s="57">
        <f t="shared" ref="F80" si="303">+IFERROR(F79/E79-1,"nm")</f>
        <v>9.4228504122497059E-2</v>
      </c>
      <c r="G80" s="57">
        <f t="shared" ref="G80" si="304">+IFERROR(G79/F79-1,"nm")</f>
        <v>-4.7362755651237931E-2</v>
      </c>
      <c r="H80" s="57">
        <f t="shared" ref="H80" si="305">+IFERROR(H79/G79-1,"nm")</f>
        <v>0.1096045197740112</v>
      </c>
      <c r="I80" s="57">
        <f>+IFERROR(I79/H79-1,"nm")</f>
        <v>-6.313645621181263E-2</v>
      </c>
      <c r="J80" s="57">
        <f>+J81+J82</f>
        <v>7.37238560782114E-2</v>
      </c>
      <c r="K80" s="57">
        <f t="shared" ref="K80:N80" si="306">+K81+K82</f>
        <v>7.37238560782114E-2</v>
      </c>
      <c r="L80" s="57">
        <f t="shared" si="306"/>
        <v>7.37238560782114E-2</v>
      </c>
      <c r="M80" s="57">
        <f t="shared" si="306"/>
        <v>7.37238560782114E-2</v>
      </c>
      <c r="N80" s="57">
        <f t="shared" si="306"/>
        <v>7.37238560782114E-2</v>
      </c>
    </row>
    <row r="81" spans="1:14" x14ac:dyDescent="0.25">
      <c r="A81" s="47" t="s">
        <v>133</v>
      </c>
      <c r="B81" s="57" t="str">
        <f>+IFERROR(B79/B$52,"nm")</f>
        <v>nm</v>
      </c>
      <c r="C81" s="57" t="str">
        <f t="shared" ref="C81:I81" si="307">+IFERROR(C79/C$52,"nm")</f>
        <v>nm</v>
      </c>
      <c r="D81" s="57" t="str">
        <f t="shared" si="307"/>
        <v>nm</v>
      </c>
      <c r="E81" s="57">
        <f t="shared" si="307"/>
        <v>9.1863233066435832E-2</v>
      </c>
      <c r="F81" s="57">
        <f t="shared" si="307"/>
        <v>9.4679983693436609E-2</v>
      </c>
      <c r="G81" s="57">
        <f t="shared" si="307"/>
        <v>9.4682785920616241E-2</v>
      </c>
      <c r="H81" s="57">
        <f t="shared" si="307"/>
        <v>8.5719273743016758E-2</v>
      </c>
      <c r="I81" s="57">
        <f t="shared" si="307"/>
        <v>7.37238560782114E-2</v>
      </c>
      <c r="J81" s="50">
        <f>+I81</f>
        <v>7.37238560782114E-2</v>
      </c>
      <c r="K81" s="50">
        <f t="shared" ref="K81" si="308">+J81</f>
        <v>7.37238560782114E-2</v>
      </c>
      <c r="L81" s="50">
        <f t="shared" ref="L81" si="309">+K81</f>
        <v>7.37238560782114E-2</v>
      </c>
      <c r="M81" s="50">
        <f t="shared" ref="M81" si="310">+L81</f>
        <v>7.37238560782114E-2</v>
      </c>
      <c r="N81" s="50">
        <f t="shared" ref="N81" si="311">+M81</f>
        <v>7.37238560782114E-2</v>
      </c>
    </row>
    <row r="82" spans="1:14" s="53" customFormat="1" x14ac:dyDescent="0.25">
      <c r="A82" s="44" t="str">
        <f>+Historicals!A117</f>
        <v>Greater China</v>
      </c>
      <c r="B82" s="44"/>
      <c r="C82" s="44"/>
      <c r="D82" s="44"/>
      <c r="E82" s="44"/>
      <c r="F82" s="44"/>
      <c r="G82" s="44"/>
      <c r="H82" s="44"/>
      <c r="I82" s="44"/>
      <c r="J82" s="40"/>
      <c r="K82" s="40"/>
      <c r="L82" s="40"/>
      <c r="M82" s="40"/>
      <c r="N82" s="40"/>
    </row>
    <row r="83" spans="1:14" x14ac:dyDescent="0.25">
      <c r="A83" s="9" t="s">
        <v>136</v>
      </c>
      <c r="B83" s="51">
        <f>+B85+B89+B93</f>
        <v>3067</v>
      </c>
      <c r="C83" s="51">
        <f t="shared" ref="C83:I83" si="312">+C85+C89+C93</f>
        <v>3785</v>
      </c>
      <c r="D83" s="51">
        <f t="shared" si="312"/>
        <v>4237</v>
      </c>
      <c r="E83" s="51">
        <f t="shared" si="312"/>
        <v>5134</v>
      </c>
      <c r="F83" s="51">
        <f t="shared" si="312"/>
        <v>6208</v>
      </c>
      <c r="G83" s="51">
        <f t="shared" si="312"/>
        <v>6679</v>
      </c>
      <c r="H83" s="51">
        <f t="shared" si="312"/>
        <v>8290</v>
      </c>
      <c r="I83" s="51">
        <f t="shared" si="312"/>
        <v>7547</v>
      </c>
      <c r="J83" s="9">
        <f>+SUM(J85+J89+J93)</f>
        <v>7547</v>
      </c>
      <c r="K83" s="9">
        <f t="shared" ref="K83:N83" si="313">+SUM(K85+K89+K93)</f>
        <v>7547</v>
      </c>
      <c r="L83" s="9">
        <f t="shared" si="313"/>
        <v>7547</v>
      </c>
      <c r="M83" s="9">
        <f t="shared" si="313"/>
        <v>7547</v>
      </c>
      <c r="N83" s="9">
        <f t="shared" si="313"/>
        <v>7547</v>
      </c>
    </row>
    <row r="84" spans="1:14" x14ac:dyDescent="0.25">
      <c r="A84" s="45" t="s">
        <v>129</v>
      </c>
      <c r="B84" s="57" t="str">
        <f t="shared" ref="B84" si="314">+IFERROR(B83/A83-1,"nm")</f>
        <v>nm</v>
      </c>
      <c r="C84" s="57">
        <f t="shared" ref="C84" si="315">+IFERROR(C83/B83-1,"nm")</f>
        <v>0.23410498858819695</v>
      </c>
      <c r="D84" s="57">
        <f t="shared" ref="D84" si="316">+IFERROR(D83/C83-1,"nm")</f>
        <v>0.11941875825627468</v>
      </c>
      <c r="E84" s="57">
        <f t="shared" ref="E84" si="317">+IFERROR(E83/D83-1,"nm")</f>
        <v>0.21170639603493036</v>
      </c>
      <c r="F84" s="57">
        <f t="shared" ref="F84" si="318">+IFERROR(F83/E83-1,"nm")</f>
        <v>0.20919361121932223</v>
      </c>
      <c r="G84" s="57">
        <f t="shared" ref="G84" si="319">+IFERROR(G83/F83-1,"nm")</f>
        <v>7.5869845360824639E-2</v>
      </c>
      <c r="H84" s="57">
        <f t="shared" ref="H84" si="320">+IFERROR(H83/G83-1,"nm")</f>
        <v>0.24120377301991325</v>
      </c>
      <c r="I84" s="57">
        <f t="shared" ref="I84" si="321">+IFERROR(I83/H83-1,"nm")</f>
        <v>-8.9626055488540413E-2</v>
      </c>
      <c r="J84" s="57">
        <f>+IFERROR(J83/I83-1,"nm")</f>
        <v>0</v>
      </c>
      <c r="K84" s="57">
        <f t="shared" ref="K84" si="322">+IFERROR(K83/J83-1,"nm")</f>
        <v>0</v>
      </c>
      <c r="L84" s="57">
        <f t="shared" ref="L84" si="323">+IFERROR(L83/K83-1,"nm")</f>
        <v>0</v>
      </c>
      <c r="M84" s="57">
        <f t="shared" ref="M84" si="324">+IFERROR(M83/L83-1,"nm")</f>
        <v>0</v>
      </c>
      <c r="N84" s="57">
        <f t="shared" ref="N84" si="325">+IFERROR(N83/M83-1,"nm")</f>
        <v>0</v>
      </c>
    </row>
    <row r="85" spans="1:14" x14ac:dyDescent="0.25">
      <c r="A85" s="46"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5416</v>
      </c>
      <c r="K85" s="3">
        <f t="shared" ref="K85" si="326">+J85*(1+K86)</f>
        <v>5416</v>
      </c>
      <c r="L85" s="3">
        <f t="shared" ref="L85" si="327">+K85*(1+L86)</f>
        <v>5416</v>
      </c>
      <c r="M85" s="3">
        <f t="shared" ref="M85" si="328">+L85*(1+M86)</f>
        <v>5416</v>
      </c>
      <c r="N85" s="3">
        <f t="shared" ref="N85" si="329">+M85*(1+N86)</f>
        <v>5416</v>
      </c>
    </row>
    <row r="86" spans="1:14" x14ac:dyDescent="0.25">
      <c r="A86" s="45" t="s">
        <v>129</v>
      </c>
      <c r="B86" s="57" t="str">
        <f t="shared" ref="B86" si="330">+IFERROR(B85/A85-1,"nm")</f>
        <v>nm</v>
      </c>
      <c r="C86" s="57">
        <f t="shared" ref="C86" si="331">+IFERROR(C85/B85-1,"nm")</f>
        <v>0.28918650793650791</v>
      </c>
      <c r="D86" s="57">
        <f t="shared" ref="D86" si="332">+IFERROR(D85/C85-1,"nm")</f>
        <v>0.12350904193920731</v>
      </c>
      <c r="E86" s="57">
        <f t="shared" ref="E86" si="333">+IFERROR(E85/D85-1,"nm")</f>
        <v>0.19726027397260282</v>
      </c>
      <c r="F86" s="57">
        <f t="shared" ref="F86" si="334">+IFERROR(F85/E85-1,"nm")</f>
        <v>0.21910755148741412</v>
      </c>
      <c r="G86" s="57">
        <f t="shared" ref="G86" si="335">+IFERROR(G85/F85-1,"nm")</f>
        <v>8.7517597372125833E-2</v>
      </c>
      <c r="H86" s="57">
        <f t="shared" ref="H86" si="336">+IFERROR(H85/G85-1,"nm")</f>
        <v>0.24012944983818763</v>
      </c>
      <c r="I86" s="57">
        <f t="shared" ref="I86" si="337">+IFERROR(I85/H85-1,"nm")</f>
        <v>-5.7759220598469052E-2</v>
      </c>
      <c r="J86" s="57">
        <f>+J87+J88</f>
        <v>0</v>
      </c>
      <c r="K86" s="57">
        <f t="shared" ref="K86:N86" si="338">+K87+K88</f>
        <v>0</v>
      </c>
      <c r="L86" s="57">
        <f t="shared" si="338"/>
        <v>0</v>
      </c>
      <c r="M86" s="57">
        <f t="shared" si="338"/>
        <v>0</v>
      </c>
      <c r="N86" s="57">
        <f t="shared" si="338"/>
        <v>0</v>
      </c>
    </row>
    <row r="87" spans="1:14" x14ac:dyDescent="0.25">
      <c r="A87" s="45" t="s">
        <v>137</v>
      </c>
      <c r="B87" s="57">
        <f>+Historicals!B222</f>
        <v>0.28000000000000003</v>
      </c>
      <c r="C87" s="57">
        <f>+Historicals!C222</f>
        <v>0.33</v>
      </c>
      <c r="D87" s="57">
        <f>+Historicals!D222</f>
        <v>0.18</v>
      </c>
      <c r="E87" s="57">
        <f>+Historicals!E222</f>
        <v>0.16</v>
      </c>
      <c r="F87" s="57">
        <f>+Historicals!F222</f>
        <v>0.25</v>
      </c>
      <c r="G87" s="57">
        <f>+Historicals!G222</f>
        <v>0.12</v>
      </c>
      <c r="H87" s="57">
        <f>+Historicals!H222</f>
        <v>0.19</v>
      </c>
      <c r="I87" s="57">
        <f>+Historicals!I222</f>
        <v>-0.1</v>
      </c>
      <c r="J87" s="50">
        <v>0</v>
      </c>
      <c r="K87" s="50">
        <f t="shared" ref="K87:K88" si="339">+J87</f>
        <v>0</v>
      </c>
      <c r="L87" s="50">
        <f t="shared" ref="L87:L88" si="340">+K87</f>
        <v>0</v>
      </c>
      <c r="M87" s="50">
        <f t="shared" ref="M87:M88" si="341">+L87</f>
        <v>0</v>
      </c>
      <c r="N87" s="50">
        <f t="shared" ref="N87:N88" si="342">+M87</f>
        <v>0</v>
      </c>
    </row>
    <row r="88" spans="1:14" x14ac:dyDescent="0.25">
      <c r="A88" s="45" t="s">
        <v>138</v>
      </c>
      <c r="B88" s="57" t="str">
        <f t="shared" ref="B88:I88" si="343">+IFERROR(B86-B87,"nm")</f>
        <v>nm</v>
      </c>
      <c r="C88" s="57">
        <f t="shared" si="343"/>
        <v>-4.0813492063492107E-2</v>
      </c>
      <c r="D88" s="57">
        <f t="shared" si="343"/>
        <v>-5.6490958060792684E-2</v>
      </c>
      <c r="E88" s="57">
        <f t="shared" si="343"/>
        <v>3.7260273972602814E-2</v>
      </c>
      <c r="F88" s="57">
        <f t="shared" si="343"/>
        <v>-3.0892448512585879E-2</v>
      </c>
      <c r="G88" s="57">
        <f t="shared" si="343"/>
        <v>-3.2482402627874163E-2</v>
      </c>
      <c r="H88" s="57">
        <f t="shared" si="343"/>
        <v>5.0129449838187623E-2</v>
      </c>
      <c r="I88" s="57">
        <f t="shared" si="343"/>
        <v>4.2240779401530953E-2</v>
      </c>
      <c r="J88" s="50">
        <v>0</v>
      </c>
      <c r="K88" s="50">
        <f t="shared" si="339"/>
        <v>0</v>
      </c>
      <c r="L88" s="50">
        <f t="shared" si="340"/>
        <v>0</v>
      </c>
      <c r="M88" s="50">
        <f t="shared" si="341"/>
        <v>0</v>
      </c>
      <c r="N88" s="50">
        <f t="shared" si="342"/>
        <v>0</v>
      </c>
    </row>
    <row r="89" spans="1:14" x14ac:dyDescent="0.25">
      <c r="A89" s="46"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1938</v>
      </c>
      <c r="K89" s="3">
        <f t="shared" ref="K89" si="344">+J89*(1+K90)</f>
        <v>1938</v>
      </c>
      <c r="L89" s="3">
        <f t="shared" ref="L89" si="345">+K89*(1+L90)</f>
        <v>1938</v>
      </c>
      <c r="M89" s="3">
        <f t="shared" ref="M89" si="346">+L89*(1+M90)</f>
        <v>1938</v>
      </c>
      <c r="N89" s="3">
        <f t="shared" ref="N89" si="347">+M89*(1+N90)</f>
        <v>1938</v>
      </c>
    </row>
    <row r="90" spans="1:14" x14ac:dyDescent="0.25">
      <c r="A90" s="45" t="s">
        <v>129</v>
      </c>
      <c r="B90" s="57" t="str">
        <f t="shared" ref="B90" si="348">+IFERROR(B89/A89-1,"nm")</f>
        <v>nm</v>
      </c>
      <c r="C90" s="57">
        <f t="shared" ref="C90" si="349">+IFERROR(C89/B89-1,"nm")</f>
        <v>0.14054054054054044</v>
      </c>
      <c r="D90" s="57">
        <f t="shared" ref="D90" si="350">+IFERROR(D89/C89-1,"nm")</f>
        <v>0.12606635071090055</v>
      </c>
      <c r="E90" s="57">
        <f t="shared" ref="E90" si="351">+IFERROR(E89/D89-1,"nm")</f>
        <v>0.26936026936026947</v>
      </c>
      <c r="F90" s="57">
        <f t="shared" ref="F90" si="352">+IFERROR(F89/E89-1,"nm")</f>
        <v>0.19893899204244025</v>
      </c>
      <c r="G90" s="57">
        <f t="shared" ref="G90" si="353">+IFERROR(G89/F89-1,"nm")</f>
        <v>4.8672566371681381E-2</v>
      </c>
      <c r="H90" s="57">
        <f t="shared" ref="H90" si="354">+IFERROR(H89/G89-1,"nm")</f>
        <v>0.2378691983122363</v>
      </c>
      <c r="I90" s="57">
        <f t="shared" ref="I90" si="355">+IFERROR(I89/H89-1,"nm")</f>
        <v>-0.17426501917341286</v>
      </c>
      <c r="J90" s="57">
        <f>+J91+J92</f>
        <v>0</v>
      </c>
      <c r="K90" s="57">
        <f t="shared" ref="K90:N90" si="356">+K91+K92</f>
        <v>0</v>
      </c>
      <c r="L90" s="57">
        <f t="shared" si="356"/>
        <v>0</v>
      </c>
      <c r="M90" s="57">
        <f t="shared" si="356"/>
        <v>0</v>
      </c>
      <c r="N90" s="57">
        <f t="shared" si="356"/>
        <v>0</v>
      </c>
    </row>
    <row r="91" spans="1:14" x14ac:dyDescent="0.25">
      <c r="A91" s="45" t="s">
        <v>137</v>
      </c>
      <c r="B91" s="57">
        <f>+Historicals!B223</f>
        <v>7.0000000000000007E-2</v>
      </c>
      <c r="C91" s="57">
        <f>+Historicals!C223</f>
        <v>0.17</v>
      </c>
      <c r="D91" s="57">
        <f>+Historicals!D223</f>
        <v>0.18</v>
      </c>
      <c r="E91" s="57">
        <f>+Historicals!E223</f>
        <v>0.23</v>
      </c>
      <c r="F91" s="57">
        <f>+Historicals!F223</f>
        <v>0.23</v>
      </c>
      <c r="G91" s="57">
        <f>+Historicals!G223</f>
        <v>0.08</v>
      </c>
      <c r="H91" s="57">
        <f>+Historicals!H223</f>
        <v>0.19</v>
      </c>
      <c r="I91" s="57">
        <f>+Historicals!I223</f>
        <v>-0.21</v>
      </c>
      <c r="J91" s="50">
        <v>0</v>
      </c>
      <c r="K91" s="50">
        <f t="shared" ref="K91:K92" si="357">+J91</f>
        <v>0</v>
      </c>
      <c r="L91" s="50">
        <f t="shared" ref="L91:L92" si="358">+K91</f>
        <v>0</v>
      </c>
      <c r="M91" s="50">
        <f t="shared" ref="M91:M92" si="359">+L91</f>
        <v>0</v>
      </c>
      <c r="N91" s="50">
        <f t="shared" ref="N91:N92" si="360">+M91</f>
        <v>0</v>
      </c>
    </row>
    <row r="92" spans="1:14" x14ac:dyDescent="0.25">
      <c r="A92" s="45" t="s">
        <v>138</v>
      </c>
      <c r="B92" s="57" t="str">
        <f t="shared" ref="B92:I92" si="361">+IFERROR(B90-B91,"nm")</f>
        <v>nm</v>
      </c>
      <c r="C92" s="57">
        <f t="shared" si="361"/>
        <v>-2.9459459459459575E-2</v>
      </c>
      <c r="D92" s="57">
        <f t="shared" si="361"/>
        <v>-5.3933649289099439E-2</v>
      </c>
      <c r="E92" s="57">
        <f t="shared" si="361"/>
        <v>3.9360269360269456E-2</v>
      </c>
      <c r="F92" s="57">
        <f t="shared" si="361"/>
        <v>-3.1061007957559755E-2</v>
      </c>
      <c r="G92" s="57">
        <f t="shared" si="361"/>
        <v>-3.1327433628318621E-2</v>
      </c>
      <c r="H92" s="57">
        <f t="shared" si="361"/>
        <v>4.7869198312236294E-2</v>
      </c>
      <c r="I92" s="57">
        <f t="shared" si="361"/>
        <v>3.5734980826587132E-2</v>
      </c>
      <c r="J92" s="50">
        <v>0</v>
      </c>
      <c r="K92" s="50">
        <f t="shared" si="357"/>
        <v>0</v>
      </c>
      <c r="L92" s="50">
        <f t="shared" si="358"/>
        <v>0</v>
      </c>
      <c r="M92" s="50">
        <f t="shared" si="359"/>
        <v>0</v>
      </c>
      <c r="N92" s="50">
        <f t="shared" si="360"/>
        <v>0</v>
      </c>
    </row>
    <row r="93" spans="1:14" x14ac:dyDescent="0.25">
      <c r="A93" s="46"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4" x14ac:dyDescent="0.25">
      <c r="A94" s="45" t="s">
        <v>129</v>
      </c>
      <c r="B94" s="57" t="str">
        <f t="shared" ref="B94" si="366">+IFERROR(B93/A93-1,"nm")</f>
        <v>nm</v>
      </c>
      <c r="C94" s="57">
        <f t="shared" ref="C94" si="367">+IFERROR(C93/B93-1,"nm")</f>
        <v>3.9682539682539764E-2</v>
      </c>
      <c r="D94" s="57">
        <f t="shared" ref="D94" si="368">+IFERROR(D93/C93-1,"nm")</f>
        <v>-1.5267175572519109E-2</v>
      </c>
      <c r="E94" s="57">
        <f t="shared" ref="E94" si="369">+IFERROR(E93/D93-1,"nm")</f>
        <v>7.7519379844961378E-3</v>
      </c>
      <c r="F94" s="57">
        <f t="shared" ref="F94" si="370">+IFERROR(F93/E93-1,"nm")</f>
        <v>6.1538461538461542E-2</v>
      </c>
      <c r="G94" s="57">
        <f t="shared" ref="G94" si="371">+IFERROR(G93/F93-1,"nm")</f>
        <v>7.2463768115942129E-2</v>
      </c>
      <c r="H94" s="57">
        <f t="shared" ref="H94" si="372">+IFERROR(H93/G93-1,"nm")</f>
        <v>0.31756756756756754</v>
      </c>
      <c r="I94" s="57">
        <f t="shared" ref="I94" si="373">+IFERROR(I93/H93-1,"nm")</f>
        <v>-1.025641025641022E-2</v>
      </c>
      <c r="J94" s="57">
        <f>+J95+J96</f>
        <v>0</v>
      </c>
      <c r="K94" s="57">
        <f t="shared" ref="K94:N94" si="374">+K95+K96</f>
        <v>0</v>
      </c>
      <c r="L94" s="57">
        <f t="shared" si="374"/>
        <v>0</v>
      </c>
      <c r="M94" s="57">
        <f t="shared" si="374"/>
        <v>0</v>
      </c>
      <c r="N94" s="57">
        <f t="shared" si="374"/>
        <v>0</v>
      </c>
    </row>
    <row r="95" spans="1:14" x14ac:dyDescent="0.25">
      <c r="A95" s="45" t="s">
        <v>137</v>
      </c>
      <c r="B95" s="57">
        <f>+Historicals!B224</f>
        <v>0.01</v>
      </c>
      <c r="C95" s="57">
        <f>+Historicals!C224</f>
        <v>7.0000000000000007E-2</v>
      </c>
      <c r="D95" s="57">
        <f>+Historicals!D224</f>
        <v>0.03</v>
      </c>
      <c r="E95" s="57">
        <f>+Historicals!E224</f>
        <v>-0.01</v>
      </c>
      <c r="F95" s="57">
        <f>+Historicals!F224</f>
        <v>0.08</v>
      </c>
      <c r="G95" s="57">
        <f>+Historicals!G224</f>
        <v>0.11</v>
      </c>
      <c r="H95" s="57">
        <f>+Historicals!H224</f>
        <v>0.26</v>
      </c>
      <c r="I95" s="57">
        <f>+Historicals!I224</f>
        <v>-0.06</v>
      </c>
      <c r="J95" s="50">
        <v>0</v>
      </c>
      <c r="K95" s="50">
        <f t="shared" ref="K95:K96" si="375">+J95</f>
        <v>0</v>
      </c>
      <c r="L95" s="50">
        <f t="shared" ref="L95:L96" si="376">+K95</f>
        <v>0</v>
      </c>
      <c r="M95" s="50">
        <f t="shared" ref="M95:M96" si="377">+L95</f>
        <v>0</v>
      </c>
      <c r="N95" s="50">
        <f t="shared" ref="N95:N96" si="378">+M95</f>
        <v>0</v>
      </c>
    </row>
    <row r="96" spans="1:14" x14ac:dyDescent="0.25">
      <c r="A96" s="45" t="s">
        <v>138</v>
      </c>
      <c r="B96" s="57" t="str">
        <f t="shared" ref="B96:I96" si="379">+IFERROR(B94-B95,"nm")</f>
        <v>nm</v>
      </c>
      <c r="C96" s="57">
        <f t="shared" si="379"/>
        <v>-3.0317460317460243E-2</v>
      </c>
      <c r="D96" s="57">
        <f t="shared" si="379"/>
        <v>-4.5267175572519108E-2</v>
      </c>
      <c r="E96" s="57">
        <f t="shared" si="379"/>
        <v>1.775193798449614E-2</v>
      </c>
      <c r="F96" s="57">
        <f t="shared" si="379"/>
        <v>-1.846153846153846E-2</v>
      </c>
      <c r="G96" s="57">
        <f t="shared" si="379"/>
        <v>-3.7536231884057872E-2</v>
      </c>
      <c r="H96" s="57">
        <f t="shared" si="379"/>
        <v>5.7567567567567535E-2</v>
      </c>
      <c r="I96" s="57">
        <f t="shared" si="379"/>
        <v>4.9743589743589778E-2</v>
      </c>
      <c r="J96" s="50">
        <v>0</v>
      </c>
      <c r="K96" s="50">
        <f t="shared" si="375"/>
        <v>0</v>
      </c>
      <c r="L96" s="50">
        <f t="shared" si="376"/>
        <v>0</v>
      </c>
      <c r="M96" s="50">
        <f t="shared" si="377"/>
        <v>0</v>
      </c>
      <c r="N96" s="50">
        <f t="shared" si="378"/>
        <v>0</v>
      </c>
    </row>
    <row r="97" spans="1:14" x14ac:dyDescent="0.25">
      <c r="A97" s="9" t="s">
        <v>130</v>
      </c>
      <c r="B97" s="49">
        <f t="shared" ref="B97:I97" si="380">+B104+B100</f>
        <v>1039</v>
      </c>
      <c r="C97" s="49">
        <f t="shared" si="380"/>
        <v>1420</v>
      </c>
      <c r="D97" s="49">
        <f t="shared" si="380"/>
        <v>1561</v>
      </c>
      <c r="E97" s="49">
        <f t="shared" si="380"/>
        <v>1863</v>
      </c>
      <c r="F97" s="49">
        <f t="shared" si="380"/>
        <v>2426</v>
      </c>
      <c r="G97" s="49">
        <f t="shared" si="380"/>
        <v>2534</v>
      </c>
      <c r="H97" s="49">
        <f t="shared" si="380"/>
        <v>3289</v>
      </c>
      <c r="I97" s="49">
        <f t="shared" si="380"/>
        <v>2406</v>
      </c>
      <c r="J97" s="49">
        <f>+J83*J99</f>
        <v>2406</v>
      </c>
      <c r="K97" s="49">
        <f t="shared" ref="K97:N97" si="381">+K83*K99</f>
        <v>2406</v>
      </c>
      <c r="L97" s="49">
        <f t="shared" si="381"/>
        <v>2406</v>
      </c>
      <c r="M97" s="49">
        <f t="shared" si="381"/>
        <v>2406</v>
      </c>
      <c r="N97" s="49">
        <f t="shared" si="381"/>
        <v>2406</v>
      </c>
    </row>
    <row r="98" spans="1:14" x14ac:dyDescent="0.25">
      <c r="A98" s="47" t="s">
        <v>129</v>
      </c>
      <c r="B98" s="57" t="str">
        <f t="shared" ref="B98" si="382">+IFERROR(B97/A97-1,"nm")</f>
        <v>nm</v>
      </c>
      <c r="C98" s="57">
        <f t="shared" ref="C98" si="383">+IFERROR(C97/B97-1,"nm")</f>
        <v>0.36669874879692022</v>
      </c>
      <c r="D98" s="57">
        <f t="shared" ref="D98" si="384">+IFERROR(D97/C97-1,"nm")</f>
        <v>9.9295774647887303E-2</v>
      </c>
      <c r="E98" s="57">
        <f t="shared" ref="E98" si="385">+IFERROR(E97/D97-1,"nm")</f>
        <v>0.19346572709801402</v>
      </c>
      <c r="F98" s="57">
        <f t="shared" ref="F98" si="386">+IFERROR(F97/E97-1,"nm")</f>
        <v>0.3022007514761138</v>
      </c>
      <c r="G98" s="57">
        <f t="shared" ref="G98" si="387">+IFERROR(G97/F97-1,"nm")</f>
        <v>4.4517724649629109E-2</v>
      </c>
      <c r="H98" s="57">
        <f t="shared" ref="H98" si="388">+IFERROR(H97/G97-1,"nm")</f>
        <v>0.29794790844514596</v>
      </c>
      <c r="I98" s="57">
        <f t="shared" ref="I98" si="389">+IFERROR(I97/H97-1,"nm")</f>
        <v>-0.26847065977500761</v>
      </c>
      <c r="J98" s="57">
        <f t="shared" ref="J98" si="390">+IFERROR(J97/I97-1,"nm")</f>
        <v>0</v>
      </c>
      <c r="K98" s="57">
        <f t="shared" ref="K98" si="391">+IFERROR(K97/J97-1,"nm")</f>
        <v>0</v>
      </c>
      <c r="L98" s="57">
        <f t="shared" ref="L98" si="392">+IFERROR(L97/K97-1,"nm")</f>
        <v>0</v>
      </c>
      <c r="M98" s="57">
        <f t="shared" ref="M98" si="393">+IFERROR(M97/L97-1,"nm")</f>
        <v>0</v>
      </c>
      <c r="N98" s="57">
        <f t="shared" ref="N98" si="394">+IFERROR(N97/M97-1,"nm")</f>
        <v>0</v>
      </c>
    </row>
    <row r="99" spans="1:14" x14ac:dyDescent="0.25">
      <c r="A99" s="47" t="s">
        <v>131</v>
      </c>
      <c r="B99" s="57">
        <f>+IFERROR(B97/B$83,"nm")</f>
        <v>0.33876752526899251</v>
      </c>
      <c r="C99" s="57">
        <f t="shared" ref="C99:I99" si="395">+IFERROR(C97/C$83,"nm")</f>
        <v>0.37516512549537651</v>
      </c>
      <c r="D99" s="57">
        <f t="shared" si="395"/>
        <v>0.36842105263157893</v>
      </c>
      <c r="E99" s="57">
        <f t="shared" si="395"/>
        <v>0.36287495130502534</v>
      </c>
      <c r="F99" s="57">
        <f t="shared" si="395"/>
        <v>0.3907860824742268</v>
      </c>
      <c r="G99" s="57">
        <f t="shared" si="395"/>
        <v>0.37939811349004343</v>
      </c>
      <c r="H99" s="57">
        <f t="shared" si="395"/>
        <v>0.39674306393244874</v>
      </c>
      <c r="I99" s="57">
        <f t="shared" si="395"/>
        <v>0.31880217304889358</v>
      </c>
      <c r="J99" s="50">
        <f>+I99</f>
        <v>0.31880217304889358</v>
      </c>
      <c r="K99" s="50">
        <f t="shared" ref="K99" si="396">+J99</f>
        <v>0.31880217304889358</v>
      </c>
      <c r="L99" s="50">
        <f t="shared" ref="L99" si="397">+K99</f>
        <v>0.31880217304889358</v>
      </c>
      <c r="M99" s="50">
        <f t="shared" ref="M99" si="398">+L99</f>
        <v>0.31880217304889358</v>
      </c>
      <c r="N99" s="50">
        <f t="shared" ref="N99" si="399">+M99</f>
        <v>0.31880217304889358</v>
      </c>
    </row>
    <row r="100" spans="1:14" x14ac:dyDescent="0.25">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9">
        <f>+J103*J110</f>
        <v>41</v>
      </c>
      <c r="K100" s="49">
        <f t="shared" ref="K100:N100" si="400">+K103*K110</f>
        <v>41</v>
      </c>
      <c r="L100" s="49">
        <f t="shared" si="400"/>
        <v>41</v>
      </c>
      <c r="M100" s="49">
        <f t="shared" si="400"/>
        <v>41</v>
      </c>
      <c r="N100" s="49">
        <f t="shared" si="400"/>
        <v>41</v>
      </c>
    </row>
    <row r="101" spans="1:14" x14ac:dyDescent="0.25">
      <c r="A101" s="47" t="s">
        <v>129</v>
      </c>
      <c r="B101" s="57" t="str">
        <f t="shared" ref="B101" si="401">+IFERROR(B100/A100-1,"nm")</f>
        <v>nm</v>
      </c>
      <c r="C101" s="57">
        <f t="shared" ref="C101" si="402">+IFERROR(C100/B100-1,"nm")</f>
        <v>4.3478260869565188E-2</v>
      </c>
      <c r="D101" s="57">
        <f t="shared" ref="D101" si="403">+IFERROR(D100/C100-1,"nm")</f>
        <v>0.125</v>
      </c>
      <c r="E101" s="57">
        <f t="shared" ref="E101" si="404">+IFERROR(E100/D100-1,"nm")</f>
        <v>3.7037037037036979E-2</v>
      </c>
      <c r="F101" s="57">
        <f t="shared" ref="F101" si="405">+IFERROR(F100/E100-1,"nm")</f>
        <v>-0.1071428571428571</v>
      </c>
      <c r="G101" s="57">
        <f t="shared" ref="G101" si="406">+IFERROR(G100/F100-1,"nm")</f>
        <v>-0.12</v>
      </c>
      <c r="H101" s="57">
        <f t="shared" ref="H101" si="407">+IFERROR(H100/G100-1,"nm")</f>
        <v>4.5454545454545414E-2</v>
      </c>
      <c r="I101" s="57">
        <f t="shared" ref="I101" si="408">+IFERROR(I100/H100-1,"nm")</f>
        <v>-0.10869565217391308</v>
      </c>
      <c r="J101" s="57">
        <f t="shared" ref="J101" si="409">+IFERROR(J100/I100-1,"nm")</f>
        <v>0</v>
      </c>
      <c r="K101" s="57">
        <f t="shared" ref="K101" si="410">+IFERROR(K100/J100-1,"nm")</f>
        <v>0</v>
      </c>
      <c r="L101" s="57">
        <f t="shared" ref="L101" si="411">+IFERROR(L100/K100-1,"nm")</f>
        <v>0</v>
      </c>
      <c r="M101" s="57">
        <f t="shared" ref="M101" si="412">+IFERROR(M100/L100-1,"nm")</f>
        <v>0</v>
      </c>
      <c r="N101" s="57">
        <f t="shared" ref="N101" si="413">+IFERROR(N100/M100-1,"nm")</f>
        <v>0</v>
      </c>
    </row>
    <row r="102" spans="1:14" x14ac:dyDescent="0.25">
      <c r="A102" s="47" t="s">
        <v>133</v>
      </c>
      <c r="B102" s="57">
        <f>+IFERROR(B100/B$83,"nm")</f>
        <v>1.4998369742419302E-2</v>
      </c>
      <c r="C102" s="57">
        <f t="shared" ref="C102:I102" si="414">+IFERROR(C100/C$83,"nm")</f>
        <v>1.2681638044914135E-2</v>
      </c>
      <c r="D102" s="57">
        <f t="shared" si="414"/>
        <v>1.2744866650932263E-2</v>
      </c>
      <c r="E102" s="57">
        <f t="shared" si="414"/>
        <v>1.090767432800935E-2</v>
      </c>
      <c r="F102" s="57">
        <f t="shared" si="414"/>
        <v>8.0541237113402053E-3</v>
      </c>
      <c r="G102" s="57">
        <f t="shared" si="414"/>
        <v>6.5878125467884411E-3</v>
      </c>
      <c r="H102" s="57">
        <f t="shared" si="414"/>
        <v>5.5488540410132689E-3</v>
      </c>
      <c r="I102" s="57">
        <f t="shared" si="414"/>
        <v>5.4326222340002651E-3</v>
      </c>
      <c r="J102" s="57">
        <f>+IFERROR(J100/J$83,"nm")</f>
        <v>5.4326222340002651E-3</v>
      </c>
      <c r="K102" s="57">
        <f t="shared" ref="K102:N102" si="415">+IFERROR(K100/K$83,"nm")</f>
        <v>5.4326222340002651E-3</v>
      </c>
      <c r="L102" s="57">
        <f t="shared" si="415"/>
        <v>5.4326222340002651E-3</v>
      </c>
      <c r="M102" s="57">
        <f t="shared" si="415"/>
        <v>5.4326222340002651E-3</v>
      </c>
      <c r="N102" s="57">
        <f t="shared" si="415"/>
        <v>5.4326222340002651E-3</v>
      </c>
    </row>
    <row r="103" spans="1:14" x14ac:dyDescent="0.25">
      <c r="A103" s="47" t="s">
        <v>140</v>
      </c>
      <c r="B103" s="57">
        <f t="shared" ref="B103:I103" si="416">+IFERROR(B100/B110,"nm")</f>
        <v>0.18110236220472442</v>
      </c>
      <c r="C103" s="57">
        <f t="shared" si="416"/>
        <v>0.20512820512820512</v>
      </c>
      <c r="D103" s="57">
        <f t="shared" si="416"/>
        <v>0.24</v>
      </c>
      <c r="E103" s="57">
        <f t="shared" si="416"/>
        <v>0.21875</v>
      </c>
      <c r="F103" s="57">
        <f t="shared" si="416"/>
        <v>0.2109704641350211</v>
      </c>
      <c r="G103" s="57">
        <f t="shared" si="416"/>
        <v>0.20560747663551401</v>
      </c>
      <c r="H103" s="57">
        <f t="shared" si="416"/>
        <v>0.15972222222222221</v>
      </c>
      <c r="I103" s="57">
        <f t="shared" si="416"/>
        <v>0.13531353135313531</v>
      </c>
      <c r="J103" s="50">
        <f>+I103</f>
        <v>0.13531353135313531</v>
      </c>
      <c r="K103" s="50">
        <f t="shared" ref="K103" si="417">+J103</f>
        <v>0.13531353135313531</v>
      </c>
      <c r="L103" s="50">
        <f t="shared" ref="L103" si="418">+K103</f>
        <v>0.13531353135313531</v>
      </c>
      <c r="M103" s="50">
        <f t="shared" ref="M103" si="419">+L103</f>
        <v>0.13531353135313531</v>
      </c>
      <c r="N103" s="50">
        <f t="shared" ref="N103" si="420">+M103</f>
        <v>0.13531353135313531</v>
      </c>
    </row>
    <row r="104" spans="1:14" x14ac:dyDescent="0.25">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2365</v>
      </c>
      <c r="K104" s="9">
        <f t="shared" ref="K104:N104" si="421">+K97-K100</f>
        <v>2365</v>
      </c>
      <c r="L104" s="9">
        <f t="shared" si="421"/>
        <v>2365</v>
      </c>
      <c r="M104" s="9">
        <f t="shared" si="421"/>
        <v>2365</v>
      </c>
      <c r="N104" s="9">
        <f t="shared" si="421"/>
        <v>2365</v>
      </c>
    </row>
    <row r="105" spans="1:14" x14ac:dyDescent="0.25">
      <c r="A105" s="47" t="s">
        <v>129</v>
      </c>
      <c r="B105" s="57" t="str">
        <f t="shared" ref="B105" si="422">+IFERROR(B104/A104-1,"nm")</f>
        <v>nm</v>
      </c>
      <c r="C105" s="57">
        <f t="shared" ref="C105" si="423">+IFERROR(C104/B104-1,"nm")</f>
        <v>0.38167170191339372</v>
      </c>
      <c r="D105" s="57">
        <f t="shared" ref="D105" si="424">+IFERROR(D104/C104-1,"nm")</f>
        <v>9.8396501457725938E-2</v>
      </c>
      <c r="E105" s="57">
        <f t="shared" ref="E105" si="425">+IFERROR(E104/D104-1,"nm")</f>
        <v>0.19907100199071004</v>
      </c>
      <c r="F105" s="57">
        <f t="shared" ref="F105" si="426">+IFERROR(F104/E104-1,"nm")</f>
        <v>0.31488655229662421</v>
      </c>
      <c r="G105" s="57">
        <f t="shared" ref="G105" si="427">+IFERROR(G104/F104-1,"nm")</f>
        <v>4.7979797979798011E-2</v>
      </c>
      <c r="H105" s="57">
        <f t="shared" ref="H105" si="428">+IFERROR(H104/G104-1,"nm")</f>
        <v>0.30240963855421676</v>
      </c>
      <c r="I105" s="57">
        <f t="shared" ref="I105" si="429">+IFERROR(I104/H104-1,"nm")</f>
        <v>-0.27073697193956214</v>
      </c>
      <c r="J105" s="57">
        <f t="shared" ref="J105" si="430">+IFERROR(J104/I104-1,"nm")</f>
        <v>0</v>
      </c>
      <c r="K105" s="57">
        <f t="shared" ref="K105" si="431">+IFERROR(K104/J104-1,"nm")</f>
        <v>0</v>
      </c>
      <c r="L105" s="57">
        <f t="shared" ref="L105" si="432">+IFERROR(L104/K104-1,"nm")</f>
        <v>0</v>
      </c>
      <c r="M105" s="57">
        <f t="shared" ref="M105" si="433">+IFERROR(M104/L104-1,"nm")</f>
        <v>0</v>
      </c>
      <c r="N105" s="57">
        <f t="shared" ref="N105" si="434">+IFERROR(N104/M104-1,"nm")</f>
        <v>0</v>
      </c>
    </row>
    <row r="106" spans="1:14" x14ac:dyDescent="0.25">
      <c r="A106" s="47" t="s">
        <v>131</v>
      </c>
      <c r="B106" s="57">
        <f>+IFERROR(B104/B$83,"nm")</f>
        <v>0.3237691555265732</v>
      </c>
      <c r="C106" s="57">
        <f t="shared" ref="C106:I106" si="435">+IFERROR(C104/C$83,"nm")</f>
        <v>0.36248348745046233</v>
      </c>
      <c r="D106" s="57">
        <f t="shared" si="435"/>
        <v>0.35567618598064671</v>
      </c>
      <c r="E106" s="57">
        <f t="shared" si="435"/>
        <v>0.35196727697701596</v>
      </c>
      <c r="F106" s="57">
        <f t="shared" si="435"/>
        <v>0.38273195876288657</v>
      </c>
      <c r="G106" s="57">
        <f t="shared" si="435"/>
        <v>0.37281030094325496</v>
      </c>
      <c r="H106" s="57">
        <f t="shared" si="435"/>
        <v>0.39119420989143544</v>
      </c>
      <c r="I106" s="57">
        <f t="shared" si="435"/>
        <v>0.31336955081489332</v>
      </c>
      <c r="J106" s="57">
        <f>+IFERROR(J104/J$83,"nm")</f>
        <v>0.31336955081489332</v>
      </c>
      <c r="K106" s="57">
        <f t="shared" ref="K106:N106" si="436">+IFERROR(K104/K$83,"nm")</f>
        <v>0.31336955081489332</v>
      </c>
      <c r="L106" s="57">
        <f t="shared" si="436"/>
        <v>0.31336955081489332</v>
      </c>
      <c r="M106" s="57">
        <f t="shared" si="436"/>
        <v>0.31336955081489332</v>
      </c>
      <c r="N106" s="57">
        <f t="shared" si="436"/>
        <v>0.31336955081489332</v>
      </c>
    </row>
    <row r="107" spans="1:14" x14ac:dyDescent="0.25">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9">
        <f>+J83*J109</f>
        <v>78</v>
      </c>
      <c r="K107" s="49">
        <f t="shared" ref="K107:N107" si="437">+K83*K109</f>
        <v>78</v>
      </c>
      <c r="L107" s="49">
        <f t="shared" si="437"/>
        <v>78</v>
      </c>
      <c r="M107" s="49">
        <f t="shared" si="437"/>
        <v>78</v>
      </c>
      <c r="N107" s="49">
        <f t="shared" si="437"/>
        <v>78</v>
      </c>
    </row>
    <row r="108" spans="1:14" x14ac:dyDescent="0.25">
      <c r="A108" s="47" t="s">
        <v>129</v>
      </c>
      <c r="B108" s="57" t="str">
        <f t="shared" ref="B108" si="438">+IFERROR(B107/A107-1,"nm")</f>
        <v>nm</v>
      </c>
      <c r="C108" s="57">
        <f t="shared" ref="C108" si="439">+IFERROR(C107/B107-1,"nm")</f>
        <v>-0.3623188405797102</v>
      </c>
      <c r="D108" s="57">
        <f t="shared" ref="D108" si="440">+IFERROR(D107/C107-1,"nm")</f>
        <v>0.15909090909090917</v>
      </c>
      <c r="E108" s="57">
        <f t="shared" ref="E108" si="441">+IFERROR(E107/D107-1,"nm")</f>
        <v>0.49019607843137258</v>
      </c>
      <c r="F108" s="57">
        <f t="shared" ref="F108" si="442">+IFERROR(F107/E107-1,"nm")</f>
        <v>-0.35526315789473684</v>
      </c>
      <c r="G108" s="57">
        <f t="shared" ref="G108" si="443">+IFERROR(G107/F107-1,"nm")</f>
        <v>-0.4285714285714286</v>
      </c>
      <c r="H108" s="57">
        <f t="shared" ref="H108" si="444">+IFERROR(H107/G107-1,"nm")</f>
        <v>2.3571428571428572</v>
      </c>
      <c r="I108" s="57">
        <f t="shared" ref="I108" si="445">+IFERROR(I107/H107-1,"nm")</f>
        <v>-0.17021276595744683</v>
      </c>
      <c r="J108" s="57">
        <f t="shared" ref="J108" si="446">+IFERROR(J107/I107-1,"nm")</f>
        <v>0</v>
      </c>
      <c r="K108" s="57">
        <f t="shared" ref="K108" si="447">+IFERROR(K107/J107-1,"nm")</f>
        <v>0</v>
      </c>
      <c r="L108" s="57">
        <f t="shared" ref="L108" si="448">+IFERROR(L107/K107-1,"nm")</f>
        <v>0</v>
      </c>
      <c r="M108" s="57">
        <f t="shared" ref="M108" si="449">+IFERROR(M107/L107-1,"nm")</f>
        <v>0</v>
      </c>
      <c r="N108" s="57">
        <f t="shared" ref="N108" si="450">+IFERROR(N107/M107-1,"nm")</f>
        <v>0</v>
      </c>
    </row>
    <row r="109" spans="1:14" x14ac:dyDescent="0.25">
      <c r="A109" s="47" t="s">
        <v>133</v>
      </c>
      <c r="B109" s="57">
        <f>+IFERROR(B107/B$83,"nm")</f>
        <v>2.2497554613628953E-2</v>
      </c>
      <c r="C109" s="57">
        <f t="shared" ref="C109:I109" si="451">+IFERROR(C107/C$83,"nm")</f>
        <v>1.1624834874504624E-2</v>
      </c>
      <c r="D109" s="57">
        <f t="shared" si="451"/>
        <v>1.2036818503658248E-2</v>
      </c>
      <c r="E109" s="57">
        <f t="shared" si="451"/>
        <v>1.4803272302298403E-2</v>
      </c>
      <c r="F109" s="57">
        <f t="shared" si="451"/>
        <v>7.8930412371134018E-3</v>
      </c>
      <c r="G109" s="57">
        <f t="shared" si="451"/>
        <v>4.1922443479562805E-3</v>
      </c>
      <c r="H109" s="57">
        <f t="shared" si="451"/>
        <v>1.1338962605548853E-2</v>
      </c>
      <c r="I109" s="57">
        <f t="shared" si="451"/>
        <v>1.0335232542732211E-2</v>
      </c>
      <c r="J109" s="50">
        <f>+I109</f>
        <v>1.0335232542732211E-2</v>
      </c>
      <c r="K109" s="50">
        <f t="shared" ref="K109" si="452">+J109</f>
        <v>1.0335232542732211E-2</v>
      </c>
      <c r="L109" s="50">
        <f t="shared" ref="L109" si="453">+K109</f>
        <v>1.0335232542732211E-2</v>
      </c>
      <c r="M109" s="50">
        <f t="shared" ref="M109" si="454">+L109</f>
        <v>1.0335232542732211E-2</v>
      </c>
      <c r="N109" s="50">
        <f t="shared" ref="N109" si="455">+M109</f>
        <v>1.0335232542732211E-2</v>
      </c>
    </row>
    <row r="110" spans="1:14" x14ac:dyDescent="0.25">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9">
        <f>+J83*J112</f>
        <v>303</v>
      </c>
      <c r="K110" s="49">
        <f t="shared" ref="K110:N110" si="456">+K83*K112</f>
        <v>303</v>
      </c>
      <c r="L110" s="49">
        <f t="shared" si="456"/>
        <v>303</v>
      </c>
      <c r="M110" s="49">
        <f t="shared" si="456"/>
        <v>303</v>
      </c>
      <c r="N110" s="49">
        <f t="shared" si="456"/>
        <v>303</v>
      </c>
    </row>
    <row r="111" spans="1:14" x14ac:dyDescent="0.25">
      <c r="A111" s="47" t="s">
        <v>129</v>
      </c>
      <c r="B111" s="57" t="str">
        <f t="shared" ref="B111" si="457">+IFERROR(B110/A110-1,"nm")</f>
        <v>nm</v>
      </c>
      <c r="C111" s="57">
        <f t="shared" ref="C111" si="458">+IFERROR(C110/B110-1,"nm")</f>
        <v>-7.8740157480314932E-2</v>
      </c>
      <c r="D111" s="57">
        <f t="shared" ref="D111" si="459">+IFERROR(D110/C110-1,"nm")</f>
        <v>-3.8461538461538436E-2</v>
      </c>
      <c r="E111" s="57">
        <f t="shared" ref="E111" si="460">+IFERROR(E110/D110-1,"nm")</f>
        <v>0.13777777777777778</v>
      </c>
      <c r="F111" s="57">
        <f t="shared" ref="F111" si="461">+IFERROR(F110/E110-1,"nm")</f>
        <v>-7.421875E-2</v>
      </c>
      <c r="G111" s="57">
        <f t="shared" ref="G111" si="462">+IFERROR(G110/F110-1,"nm")</f>
        <v>-9.7046413502109741E-2</v>
      </c>
      <c r="H111" s="57">
        <f t="shared" ref="H111" si="463">+IFERROR(H110/G110-1,"nm")</f>
        <v>0.34579439252336441</v>
      </c>
      <c r="I111" s="57">
        <f t="shared" ref="I111" si="464">+IFERROR(I110/H110-1,"nm")</f>
        <v>5.2083333333333259E-2</v>
      </c>
      <c r="J111" s="57">
        <f>+J112+J113</f>
        <v>4.0148403339075128E-2</v>
      </c>
      <c r="K111" s="57">
        <f t="shared" ref="K111:N111" si="465">+K112+K113</f>
        <v>4.0148403339075128E-2</v>
      </c>
      <c r="L111" s="57">
        <f t="shared" si="465"/>
        <v>4.0148403339075128E-2</v>
      </c>
      <c r="M111" s="57">
        <f t="shared" si="465"/>
        <v>4.0148403339075128E-2</v>
      </c>
      <c r="N111" s="57">
        <f t="shared" si="465"/>
        <v>4.0148403339075128E-2</v>
      </c>
    </row>
    <row r="112" spans="1:14" x14ac:dyDescent="0.25">
      <c r="A112" s="47" t="s">
        <v>133</v>
      </c>
      <c r="B112" s="57">
        <f>+IFERROR(B110/B$83,"nm")</f>
        <v>8.2817085099445714E-2</v>
      </c>
      <c r="C112" s="57">
        <f t="shared" ref="C112:I112" si="466">+IFERROR(C110/C$83,"nm")</f>
        <v>6.1822985468956405E-2</v>
      </c>
      <c r="D112" s="57">
        <f t="shared" si="466"/>
        <v>5.31036110455511E-2</v>
      </c>
      <c r="E112" s="57">
        <f t="shared" si="466"/>
        <v>4.9863654070899883E-2</v>
      </c>
      <c r="F112" s="57">
        <f t="shared" si="466"/>
        <v>3.817654639175258E-2</v>
      </c>
      <c r="G112" s="57">
        <f t="shared" si="466"/>
        <v>3.2040724659380147E-2</v>
      </c>
      <c r="H112" s="57">
        <f t="shared" si="466"/>
        <v>3.4740651387213509E-2</v>
      </c>
      <c r="I112" s="57">
        <f t="shared" si="466"/>
        <v>4.0148403339075128E-2</v>
      </c>
      <c r="J112" s="50">
        <f>+I112</f>
        <v>4.0148403339075128E-2</v>
      </c>
      <c r="K112" s="50">
        <f t="shared" ref="K112" si="467">+J112</f>
        <v>4.0148403339075128E-2</v>
      </c>
      <c r="L112" s="50">
        <f t="shared" ref="L112" si="468">+K112</f>
        <v>4.0148403339075128E-2</v>
      </c>
      <c r="M112" s="50">
        <f t="shared" ref="M112" si="469">+L112</f>
        <v>4.0148403339075128E-2</v>
      </c>
      <c r="N112" s="50">
        <f t="shared" ref="N112" si="470">+M112</f>
        <v>4.0148403339075128E-2</v>
      </c>
    </row>
    <row r="113" spans="1:14" s="53" customFormat="1" x14ac:dyDescent="0.25">
      <c r="A113" s="44" t="str">
        <f>+Historicals!A121</f>
        <v>Asia Pacific &amp; Latin America</v>
      </c>
      <c r="B113" s="44"/>
      <c r="C113" s="44"/>
      <c r="D113" s="44"/>
      <c r="E113" s="44"/>
      <c r="F113" s="44"/>
      <c r="G113" s="44"/>
      <c r="H113" s="44"/>
      <c r="I113" s="44"/>
      <c r="J113" s="40"/>
      <c r="K113" s="40"/>
      <c r="L113" s="40"/>
      <c r="M113" s="40"/>
      <c r="N113" s="40"/>
    </row>
    <row r="114" spans="1:14" x14ac:dyDescent="0.25">
      <c r="A114" s="9" t="s">
        <v>136</v>
      </c>
      <c r="B114" s="51">
        <f>+B116+B120+B124</f>
        <v>0</v>
      </c>
      <c r="C114" s="51">
        <f t="shared" ref="C114:I114" si="471">+C116+C120+C124</f>
        <v>0</v>
      </c>
      <c r="D114" s="51">
        <f t="shared" si="471"/>
        <v>0</v>
      </c>
      <c r="E114" s="51">
        <f t="shared" si="471"/>
        <v>5166</v>
      </c>
      <c r="F114" s="51">
        <f t="shared" si="471"/>
        <v>5254</v>
      </c>
      <c r="G114" s="51">
        <f t="shared" si="471"/>
        <v>5028</v>
      </c>
      <c r="H114" s="51">
        <f t="shared" si="471"/>
        <v>5343</v>
      </c>
      <c r="I114" s="51">
        <f t="shared" si="471"/>
        <v>5955</v>
      </c>
      <c r="J114" s="9">
        <f>+SUM(J116+J120+J124)</f>
        <v>5955</v>
      </c>
      <c r="K114" s="9">
        <f t="shared" ref="K114:N114" si="472">+SUM(K116+K120+K124)</f>
        <v>5955</v>
      </c>
      <c r="L114" s="9">
        <f t="shared" si="472"/>
        <v>5955</v>
      </c>
      <c r="M114" s="9">
        <f t="shared" si="472"/>
        <v>5955</v>
      </c>
      <c r="N114" s="9">
        <f t="shared" si="472"/>
        <v>5955</v>
      </c>
    </row>
    <row r="115" spans="1:14" x14ac:dyDescent="0.25">
      <c r="A115" s="45" t="s">
        <v>129</v>
      </c>
      <c r="B115" s="57" t="str">
        <f t="shared" ref="B115" si="473">+IFERROR(B114/A114-1,"nm")</f>
        <v>nm</v>
      </c>
      <c r="C115" s="57" t="str">
        <f t="shared" ref="C115" si="474">+IFERROR(C114/B114-1,"nm")</f>
        <v>nm</v>
      </c>
      <c r="D115" s="57" t="str">
        <f t="shared" ref="D115" si="475">+IFERROR(D114/C114-1,"nm")</f>
        <v>nm</v>
      </c>
      <c r="E115" s="57" t="str">
        <f t="shared" ref="E115" si="476">+IFERROR(E114/D114-1,"nm")</f>
        <v>nm</v>
      </c>
      <c r="F115" s="57">
        <f t="shared" ref="F115" si="477">+IFERROR(F114/E114-1,"nm")</f>
        <v>1.7034456058846237E-2</v>
      </c>
      <c r="G115" s="57">
        <f t="shared" ref="G115" si="478">+IFERROR(G114/F114-1,"nm")</f>
        <v>-4.3014845831747195E-2</v>
      </c>
      <c r="H115" s="57">
        <f t="shared" ref="H115" si="479">+IFERROR(H114/G114-1,"nm")</f>
        <v>6.2649164677804237E-2</v>
      </c>
      <c r="I115" s="57">
        <f t="shared" ref="I115" si="480">+IFERROR(I114/H114-1,"nm")</f>
        <v>0.11454239191465465</v>
      </c>
      <c r="J115" s="57">
        <f>+IFERROR(J114/I114-1,"nm")</f>
        <v>0</v>
      </c>
      <c r="K115" s="57">
        <f t="shared" ref="K115" si="481">+IFERROR(K114/J114-1,"nm")</f>
        <v>0</v>
      </c>
      <c r="L115" s="57">
        <f t="shared" ref="L115" si="482">+IFERROR(L114/K114-1,"nm")</f>
        <v>0</v>
      </c>
      <c r="M115" s="57">
        <f t="shared" ref="M115" si="483">+IFERROR(M114/L114-1,"nm")</f>
        <v>0</v>
      </c>
      <c r="N115" s="57">
        <f t="shared" ref="N115" si="484">+IFERROR(N114/M114-1,"nm")</f>
        <v>0</v>
      </c>
    </row>
    <row r="116" spans="1:14" x14ac:dyDescent="0.25">
      <c r="A116" s="46"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4111</v>
      </c>
      <c r="K116" s="3">
        <f t="shared" ref="K116" si="485">+J116*(1+K117)</f>
        <v>4111</v>
      </c>
      <c r="L116" s="3">
        <f t="shared" ref="L116" si="486">+K116*(1+L117)</f>
        <v>4111</v>
      </c>
      <c r="M116" s="3">
        <f t="shared" ref="M116" si="487">+L116*(1+M117)</f>
        <v>4111</v>
      </c>
      <c r="N116" s="3">
        <f t="shared" ref="N116" si="488">+M116*(1+N117)</f>
        <v>4111</v>
      </c>
    </row>
    <row r="117" spans="1:14" x14ac:dyDescent="0.25">
      <c r="A117" s="45" t="s">
        <v>129</v>
      </c>
      <c r="B117" s="57" t="str">
        <f t="shared" ref="B117" si="489">+IFERROR(B116/A116-1,"nm")</f>
        <v>nm</v>
      </c>
      <c r="C117" s="57" t="str">
        <f t="shared" ref="C117" si="490">+IFERROR(C116/B116-1,"nm")</f>
        <v>nm</v>
      </c>
      <c r="D117" s="57" t="str">
        <f t="shared" ref="D117" si="491">+IFERROR(D116/C116-1,"nm")</f>
        <v>nm</v>
      </c>
      <c r="E117" s="57" t="str">
        <f t="shared" ref="E117" si="492">+IFERROR(E116/D116-1,"nm")</f>
        <v>nm</v>
      </c>
      <c r="F117" s="57">
        <f t="shared" ref="F117" si="493">+IFERROR(F116/E116-1,"nm")</f>
        <v>1.3146853146853044E-2</v>
      </c>
      <c r="G117" s="57">
        <f t="shared" ref="G117" si="494">+IFERROR(G116/F116-1,"nm")</f>
        <v>-4.7763666482606326E-2</v>
      </c>
      <c r="H117" s="57">
        <f t="shared" ref="H117" si="495">+IFERROR(H116/G116-1,"nm")</f>
        <v>6.0887213685126174E-2</v>
      </c>
      <c r="I117" s="57">
        <f t="shared" ref="I117" si="496">+IFERROR(I116/H116-1,"nm")</f>
        <v>0.12353101940420874</v>
      </c>
      <c r="J117" s="57">
        <f>+J118+J119</f>
        <v>0</v>
      </c>
      <c r="K117" s="57">
        <f t="shared" ref="K117:N117" si="497">+K118+K119</f>
        <v>0</v>
      </c>
      <c r="L117" s="57">
        <f t="shared" si="497"/>
        <v>0</v>
      </c>
      <c r="M117" s="57">
        <f t="shared" si="497"/>
        <v>0</v>
      </c>
      <c r="N117" s="57">
        <f t="shared" si="497"/>
        <v>0</v>
      </c>
    </row>
    <row r="118" spans="1:14" x14ac:dyDescent="0.25">
      <c r="A118" s="45" t="s">
        <v>137</v>
      </c>
      <c r="B118" s="57">
        <f>+Historicals!B226</f>
        <v>0</v>
      </c>
      <c r="C118" s="57">
        <f>+Historicals!C226</f>
        <v>0</v>
      </c>
      <c r="D118" s="57">
        <f>+Historicals!D226</f>
        <v>0</v>
      </c>
      <c r="E118" s="57">
        <f>+Historicals!E226</f>
        <v>0.09</v>
      </c>
      <c r="F118" s="57">
        <f>+Historicals!F226</f>
        <v>0.12</v>
      </c>
      <c r="G118" s="57">
        <f>+Historicals!G226</f>
        <v>0</v>
      </c>
      <c r="H118" s="57">
        <f>+Historicals!H226</f>
        <v>0.08</v>
      </c>
      <c r="I118" s="57">
        <f>+Historicals!I226</f>
        <v>0.17</v>
      </c>
      <c r="J118" s="50">
        <v>0</v>
      </c>
      <c r="K118" s="50">
        <f t="shared" ref="K118:K119" si="498">+J118</f>
        <v>0</v>
      </c>
      <c r="L118" s="50">
        <f t="shared" ref="L118:L119" si="499">+K118</f>
        <v>0</v>
      </c>
      <c r="M118" s="50">
        <f t="shared" ref="M118:M119" si="500">+L118</f>
        <v>0</v>
      </c>
      <c r="N118" s="50">
        <f t="shared" ref="N118:N119" si="501">+M118</f>
        <v>0</v>
      </c>
    </row>
    <row r="119" spans="1:14" x14ac:dyDescent="0.25">
      <c r="A119" s="45" t="s">
        <v>138</v>
      </c>
      <c r="B119" s="57" t="str">
        <f t="shared" ref="B119:I119" si="502">+IFERROR(B117-B118,"nm")</f>
        <v>nm</v>
      </c>
      <c r="C119" s="57" t="str">
        <f t="shared" si="502"/>
        <v>nm</v>
      </c>
      <c r="D119" s="57" t="str">
        <f t="shared" si="502"/>
        <v>nm</v>
      </c>
      <c r="E119" s="57" t="str">
        <f t="shared" si="502"/>
        <v>nm</v>
      </c>
      <c r="F119" s="57">
        <f t="shared" si="502"/>
        <v>-0.10685314685314695</v>
      </c>
      <c r="G119" s="57">
        <f t="shared" si="502"/>
        <v>-4.7763666482606326E-2</v>
      </c>
      <c r="H119" s="57">
        <f t="shared" si="502"/>
        <v>-1.9112786314873828E-2</v>
      </c>
      <c r="I119" s="57">
        <f t="shared" si="502"/>
        <v>-4.646898059579127E-2</v>
      </c>
      <c r="J119" s="50">
        <v>0</v>
      </c>
      <c r="K119" s="50">
        <f t="shared" si="498"/>
        <v>0</v>
      </c>
      <c r="L119" s="50">
        <f t="shared" si="499"/>
        <v>0</v>
      </c>
      <c r="M119" s="50">
        <f t="shared" si="500"/>
        <v>0</v>
      </c>
      <c r="N119" s="50">
        <f t="shared" si="501"/>
        <v>0</v>
      </c>
    </row>
    <row r="120" spans="1:14" x14ac:dyDescent="0.25">
      <c r="A120" s="46"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4" x14ac:dyDescent="0.25">
      <c r="A121" s="45" t="s">
        <v>129</v>
      </c>
      <c r="B121" s="57" t="str">
        <f t="shared" ref="B121" si="507">+IFERROR(B120/A120-1,"nm")</f>
        <v>nm</v>
      </c>
      <c r="C121" s="57" t="str">
        <f t="shared" ref="C121" si="508">+IFERROR(C120/B120-1,"nm")</f>
        <v>nm</v>
      </c>
      <c r="D121" s="57" t="str">
        <f t="shared" ref="D121" si="509">+IFERROR(D120/C120-1,"nm")</f>
        <v>nm</v>
      </c>
      <c r="E121" s="57" t="str">
        <f t="shared" ref="E121" si="510">+IFERROR(E120/D120-1,"nm")</f>
        <v>nm</v>
      </c>
      <c r="F121" s="57">
        <f t="shared" ref="F121" si="511">+IFERROR(F120/E120-1,"nm")</f>
        <v>3.563474387527843E-2</v>
      </c>
      <c r="G121" s="57">
        <f t="shared" ref="G121" si="512">+IFERROR(G120/F120-1,"nm")</f>
        <v>-2.1505376344086002E-2</v>
      </c>
      <c r="H121" s="57">
        <f t="shared" ref="H121" si="513">+IFERROR(H120/G120-1,"nm")</f>
        <v>9.4505494505494614E-2</v>
      </c>
      <c r="I121" s="57">
        <f t="shared" ref="I121" si="514">+IFERROR(I120/H120-1,"nm")</f>
        <v>7.7643908969210251E-2</v>
      </c>
      <c r="J121" s="57">
        <f>+J122+J123</f>
        <v>0</v>
      </c>
      <c r="K121" s="57">
        <f t="shared" ref="K121:N121" si="515">+K122+K123</f>
        <v>0</v>
      </c>
      <c r="L121" s="57">
        <f t="shared" si="515"/>
        <v>0</v>
      </c>
      <c r="M121" s="57">
        <f t="shared" si="515"/>
        <v>0</v>
      </c>
      <c r="N121" s="57">
        <f t="shared" si="515"/>
        <v>0</v>
      </c>
    </row>
    <row r="122" spans="1:14" x14ac:dyDescent="0.25">
      <c r="A122" s="45" t="s">
        <v>137</v>
      </c>
      <c r="B122" s="57">
        <f>+Historicals!B227</f>
        <v>0</v>
      </c>
      <c r="C122" s="57">
        <f>+Historicals!C227</f>
        <v>0</v>
      </c>
      <c r="D122" s="57">
        <f>+Historicals!D227</f>
        <v>0</v>
      </c>
      <c r="E122" s="57">
        <f>+Historicals!E227</f>
        <v>0.15</v>
      </c>
      <c r="F122" s="57">
        <f>+Historicals!F227</f>
        <v>0.15</v>
      </c>
      <c r="G122" s="57">
        <f>+Historicals!G227</f>
        <v>0.03</v>
      </c>
      <c r="H122" s="57">
        <f>+Historicals!H227</f>
        <v>0.1</v>
      </c>
      <c r="I122" s="57">
        <f>+Historicals!I227</f>
        <v>0.12</v>
      </c>
      <c r="J122" s="50">
        <v>0</v>
      </c>
      <c r="K122" s="50">
        <f t="shared" ref="K122:K123" si="516">+J122</f>
        <v>0</v>
      </c>
      <c r="L122" s="50">
        <f t="shared" ref="L122:L123" si="517">+K122</f>
        <v>0</v>
      </c>
      <c r="M122" s="50">
        <f t="shared" ref="M122:M123" si="518">+L122</f>
        <v>0</v>
      </c>
      <c r="N122" s="50">
        <f t="shared" ref="N122:N123" si="519">+M122</f>
        <v>0</v>
      </c>
    </row>
    <row r="123" spans="1:14" x14ac:dyDescent="0.25">
      <c r="A123" s="45" t="s">
        <v>138</v>
      </c>
      <c r="B123" s="57" t="str">
        <f t="shared" ref="B123:I123" si="520">+IFERROR(B121-B122,"nm")</f>
        <v>nm</v>
      </c>
      <c r="C123" s="57" t="str">
        <f t="shared" si="520"/>
        <v>nm</v>
      </c>
      <c r="D123" s="57" t="str">
        <f t="shared" si="520"/>
        <v>nm</v>
      </c>
      <c r="E123" s="57" t="str">
        <f t="shared" si="520"/>
        <v>nm</v>
      </c>
      <c r="F123" s="57">
        <f t="shared" si="520"/>
        <v>-0.11436525612472156</v>
      </c>
      <c r="G123" s="57">
        <f t="shared" si="520"/>
        <v>-5.1505376344086001E-2</v>
      </c>
      <c r="H123" s="57">
        <f t="shared" si="520"/>
        <v>-5.4945054945053917E-3</v>
      </c>
      <c r="I123" s="57">
        <f t="shared" si="520"/>
        <v>-4.2356091030789744E-2</v>
      </c>
      <c r="J123" s="50">
        <v>0</v>
      </c>
      <c r="K123" s="50">
        <f t="shared" si="516"/>
        <v>0</v>
      </c>
      <c r="L123" s="50">
        <f t="shared" si="517"/>
        <v>0</v>
      </c>
      <c r="M123" s="50">
        <f t="shared" si="518"/>
        <v>0</v>
      </c>
      <c r="N123" s="50">
        <f t="shared" si="519"/>
        <v>0</v>
      </c>
    </row>
    <row r="124" spans="1:14" x14ac:dyDescent="0.25">
      <c r="A124" s="46"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4" x14ac:dyDescent="0.25">
      <c r="A125" s="45" t="s">
        <v>129</v>
      </c>
      <c r="B125" s="57" t="str">
        <f t="shared" ref="B125" si="525">+IFERROR(B124/A124-1,"nm")</f>
        <v>nm</v>
      </c>
      <c r="C125" s="57" t="str">
        <f t="shared" ref="C125" si="526">+IFERROR(C124/B124-1,"nm")</f>
        <v>nm</v>
      </c>
      <c r="D125" s="57" t="str">
        <f t="shared" ref="D125" si="527">+IFERROR(D124/C124-1,"nm")</f>
        <v>nm</v>
      </c>
      <c r="E125" s="57" t="str">
        <f t="shared" ref="E125" si="528">+IFERROR(E124/D124-1,"nm")</f>
        <v>nm</v>
      </c>
      <c r="F125" s="57">
        <f t="shared" ref="F125" si="529">+IFERROR(F124/E124-1,"nm")</f>
        <v>-2.8688524590163911E-2</v>
      </c>
      <c r="G125" s="57">
        <f t="shared" ref="G125" si="530">+IFERROR(G124/F124-1,"nm")</f>
        <v>-9.7046413502109741E-2</v>
      </c>
      <c r="H125" s="57">
        <f t="shared" ref="H125" si="531">+IFERROR(H124/G124-1,"nm")</f>
        <v>-0.11214953271028039</v>
      </c>
      <c r="I125" s="57">
        <f t="shared" ref="I125" si="532">+IFERROR(I124/H124-1,"nm")</f>
        <v>0.23157894736842111</v>
      </c>
      <c r="J125" s="57">
        <f>+J126+J127</f>
        <v>0</v>
      </c>
      <c r="K125" s="57">
        <f t="shared" ref="K125:N125" si="533">+K126+K127</f>
        <v>0</v>
      </c>
      <c r="L125" s="57">
        <f t="shared" si="533"/>
        <v>0</v>
      </c>
      <c r="M125" s="57">
        <f t="shared" si="533"/>
        <v>0</v>
      </c>
      <c r="N125" s="57">
        <f t="shared" si="533"/>
        <v>0</v>
      </c>
    </row>
    <row r="126" spans="1:14" x14ac:dyDescent="0.25">
      <c r="A126" s="45" t="s">
        <v>137</v>
      </c>
      <c r="B126" s="57">
        <f>+Historicals!B228</f>
        <v>0</v>
      </c>
      <c r="C126" s="57">
        <f>+Historicals!C228</f>
        <v>0</v>
      </c>
      <c r="D126" s="57">
        <f>+Historicals!D228</f>
        <v>0</v>
      </c>
      <c r="E126" s="57">
        <f>+Historicals!E228</f>
        <v>-0.08</v>
      </c>
      <c r="F126" s="57">
        <f>+Historicals!F228</f>
        <v>0.08</v>
      </c>
      <c r="G126" s="57">
        <f>+Historicals!G228</f>
        <v>-0.04</v>
      </c>
      <c r="H126" s="57">
        <f>+Historicals!H228</f>
        <v>-0.09</v>
      </c>
      <c r="I126" s="57">
        <f>+Historicals!I228</f>
        <v>0.28000000000000003</v>
      </c>
      <c r="J126" s="50">
        <v>0</v>
      </c>
      <c r="K126" s="50">
        <f t="shared" ref="K126:K127" si="534">+J126</f>
        <v>0</v>
      </c>
      <c r="L126" s="50">
        <f t="shared" ref="L126:L127" si="535">+K126</f>
        <v>0</v>
      </c>
      <c r="M126" s="50">
        <f t="shared" ref="M126:M127" si="536">+L126</f>
        <v>0</v>
      </c>
      <c r="N126" s="50">
        <f t="shared" ref="N126:N127" si="537">+M126</f>
        <v>0</v>
      </c>
    </row>
    <row r="127" spans="1:14" x14ac:dyDescent="0.25">
      <c r="A127" s="45" t="s">
        <v>138</v>
      </c>
      <c r="B127" s="57" t="str">
        <f t="shared" ref="B127:I127" si="538">+IFERROR(B125-B126,"nm")</f>
        <v>nm</v>
      </c>
      <c r="C127" s="57" t="str">
        <f t="shared" si="538"/>
        <v>nm</v>
      </c>
      <c r="D127" s="57" t="str">
        <f t="shared" si="538"/>
        <v>nm</v>
      </c>
      <c r="E127" s="57" t="str">
        <f t="shared" si="538"/>
        <v>nm</v>
      </c>
      <c r="F127" s="57">
        <f t="shared" si="538"/>
        <v>-0.10868852459016391</v>
      </c>
      <c r="G127" s="57">
        <f t="shared" si="538"/>
        <v>-5.704641350210974E-2</v>
      </c>
      <c r="H127" s="57">
        <f t="shared" si="538"/>
        <v>-2.214953271028039E-2</v>
      </c>
      <c r="I127" s="57">
        <f t="shared" si="538"/>
        <v>-4.842105263157892E-2</v>
      </c>
      <c r="J127" s="50">
        <v>0</v>
      </c>
      <c r="K127" s="50">
        <f t="shared" si="534"/>
        <v>0</v>
      </c>
      <c r="L127" s="50">
        <f t="shared" si="535"/>
        <v>0</v>
      </c>
      <c r="M127" s="50">
        <f t="shared" si="536"/>
        <v>0</v>
      </c>
      <c r="N127" s="50">
        <f t="shared" si="537"/>
        <v>0</v>
      </c>
    </row>
    <row r="128" spans="1:14" x14ac:dyDescent="0.25">
      <c r="A128" s="9" t="s">
        <v>130</v>
      </c>
      <c r="B128" s="49">
        <f t="shared" ref="B128:I128" si="539">+B135+B131</f>
        <v>0</v>
      </c>
      <c r="C128" s="49">
        <f t="shared" si="539"/>
        <v>0</v>
      </c>
      <c r="D128" s="49">
        <f t="shared" si="539"/>
        <v>0</v>
      </c>
      <c r="E128" s="49">
        <f t="shared" si="539"/>
        <v>1244</v>
      </c>
      <c r="F128" s="49">
        <f t="shared" si="539"/>
        <v>1376</v>
      </c>
      <c r="G128" s="49">
        <f t="shared" si="539"/>
        <v>1230</v>
      </c>
      <c r="H128" s="49">
        <f t="shared" si="539"/>
        <v>1573</v>
      </c>
      <c r="I128" s="49">
        <f t="shared" si="539"/>
        <v>1938</v>
      </c>
      <c r="J128" s="49">
        <f>+J114*J130</f>
        <v>1938</v>
      </c>
      <c r="K128" s="49">
        <f t="shared" ref="K128:N128" si="540">+K114*K130</f>
        <v>1938</v>
      </c>
      <c r="L128" s="49">
        <f t="shared" si="540"/>
        <v>1938</v>
      </c>
      <c r="M128" s="49">
        <f t="shared" si="540"/>
        <v>1938</v>
      </c>
      <c r="N128" s="49">
        <f t="shared" si="540"/>
        <v>1938</v>
      </c>
    </row>
    <row r="129" spans="1:14" x14ac:dyDescent="0.25">
      <c r="A129" s="47" t="s">
        <v>129</v>
      </c>
      <c r="B129" s="57" t="str">
        <f t="shared" ref="B129" si="541">+IFERROR(B128/A128-1,"nm")</f>
        <v>nm</v>
      </c>
      <c r="C129" s="57" t="str">
        <f t="shared" ref="C129" si="542">+IFERROR(C128/B128-1,"nm")</f>
        <v>nm</v>
      </c>
      <c r="D129" s="57" t="str">
        <f t="shared" ref="D129" si="543">+IFERROR(D128/C128-1,"nm")</f>
        <v>nm</v>
      </c>
      <c r="E129" s="57" t="str">
        <f t="shared" ref="E129" si="544">+IFERROR(E128/D128-1,"nm")</f>
        <v>nm</v>
      </c>
      <c r="F129" s="57">
        <f t="shared" ref="F129" si="545">+IFERROR(F128/E128-1,"nm")</f>
        <v>0.10610932475884249</v>
      </c>
      <c r="G129" s="57">
        <f t="shared" ref="G129" si="546">+IFERROR(G128/F128-1,"nm")</f>
        <v>-0.10610465116279066</v>
      </c>
      <c r="H129" s="57">
        <f t="shared" ref="H129" si="547">+IFERROR(H128/G128-1,"nm")</f>
        <v>0.27886178861788613</v>
      </c>
      <c r="I129" s="57">
        <f t="shared" ref="I129" si="548">+IFERROR(I128/H128-1,"nm")</f>
        <v>0.23204068658614108</v>
      </c>
      <c r="J129" s="57">
        <f t="shared" ref="J129" si="549">+IFERROR(J128/I128-1,"nm")</f>
        <v>0</v>
      </c>
      <c r="K129" s="57">
        <f t="shared" ref="K129" si="550">+IFERROR(K128/J128-1,"nm")</f>
        <v>0</v>
      </c>
      <c r="L129" s="57">
        <f t="shared" ref="L129" si="551">+IFERROR(L128/K128-1,"nm")</f>
        <v>0</v>
      </c>
      <c r="M129" s="57">
        <f t="shared" ref="M129" si="552">+IFERROR(M128/L128-1,"nm")</f>
        <v>0</v>
      </c>
      <c r="N129" s="57">
        <f t="shared" ref="N129" si="553">+IFERROR(N128/M128-1,"nm")</f>
        <v>0</v>
      </c>
    </row>
    <row r="130" spans="1:14" x14ac:dyDescent="0.25">
      <c r="A130" s="47" t="s">
        <v>131</v>
      </c>
      <c r="B130" s="57" t="str">
        <f>+IFERROR(B128/B$114,"nm")</f>
        <v>nm</v>
      </c>
      <c r="C130" s="57" t="str">
        <f t="shared" ref="C130:I130" si="554">+IFERROR(C128/C$114,"nm")</f>
        <v>nm</v>
      </c>
      <c r="D130" s="57" t="str">
        <f t="shared" si="554"/>
        <v>nm</v>
      </c>
      <c r="E130" s="57">
        <f t="shared" si="554"/>
        <v>0.2408052651955091</v>
      </c>
      <c r="F130" s="57">
        <f t="shared" si="554"/>
        <v>0.26189569851541683</v>
      </c>
      <c r="G130" s="57">
        <f t="shared" si="554"/>
        <v>0.24463007159904535</v>
      </c>
      <c r="H130" s="57">
        <f t="shared" si="554"/>
        <v>0.2944038929440389</v>
      </c>
      <c r="I130" s="57">
        <f t="shared" si="554"/>
        <v>0.32544080604534004</v>
      </c>
      <c r="J130" s="50">
        <f>+I130</f>
        <v>0.32544080604534004</v>
      </c>
      <c r="K130" s="50">
        <f t="shared" ref="K130" si="555">+J130</f>
        <v>0.32544080604534004</v>
      </c>
      <c r="L130" s="50">
        <f t="shared" ref="L130" si="556">+K130</f>
        <v>0.32544080604534004</v>
      </c>
      <c r="M130" s="50">
        <f t="shared" ref="M130" si="557">+L130</f>
        <v>0.32544080604534004</v>
      </c>
      <c r="N130" s="50">
        <f t="shared" ref="N130" si="558">+M130</f>
        <v>0.32544080604534004</v>
      </c>
    </row>
    <row r="131" spans="1:14" x14ac:dyDescent="0.25">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9">
        <f>+J134*J141</f>
        <v>42</v>
      </c>
      <c r="K131" s="49">
        <f t="shared" ref="K131:N131" si="559">+K134*K141</f>
        <v>42</v>
      </c>
      <c r="L131" s="49">
        <f t="shared" si="559"/>
        <v>42</v>
      </c>
      <c r="M131" s="49">
        <f t="shared" si="559"/>
        <v>42</v>
      </c>
      <c r="N131" s="49">
        <f t="shared" si="559"/>
        <v>42</v>
      </c>
    </row>
    <row r="132" spans="1:14" x14ac:dyDescent="0.25">
      <c r="A132" s="47" t="s">
        <v>129</v>
      </c>
      <c r="B132" s="57" t="str">
        <f t="shared" ref="B132" si="560">+IFERROR(B131/A131-1,"nm")</f>
        <v>nm</v>
      </c>
      <c r="C132" s="57" t="str">
        <f t="shared" ref="C132" si="561">+IFERROR(C131/B131-1,"nm")</f>
        <v>nm</v>
      </c>
      <c r="D132" s="57" t="str">
        <f t="shared" ref="D132" si="562">+IFERROR(D131/C131-1,"nm")</f>
        <v>nm</v>
      </c>
      <c r="E132" s="57" t="str">
        <f t="shared" ref="E132" si="563">+IFERROR(E131/D131-1,"nm")</f>
        <v>nm</v>
      </c>
      <c r="F132" s="57">
        <f t="shared" ref="F132" si="564">+IFERROR(F131/E131-1,"nm")</f>
        <v>-3.6363636363636376E-2</v>
      </c>
      <c r="G132" s="57">
        <f t="shared" ref="G132" si="565">+IFERROR(G131/F131-1,"nm")</f>
        <v>-0.13207547169811318</v>
      </c>
      <c r="H132" s="57">
        <f t="shared" ref="H132" si="566">+IFERROR(H131/G131-1,"nm")</f>
        <v>-6.5217391304347783E-2</v>
      </c>
      <c r="I132" s="57">
        <f t="shared" ref="I132" si="567">+IFERROR(I131/H131-1,"nm")</f>
        <v>-2.3255813953488413E-2</v>
      </c>
      <c r="J132" s="57">
        <f t="shared" ref="J132" si="568">+IFERROR(J131/I131-1,"nm")</f>
        <v>0</v>
      </c>
      <c r="K132" s="57">
        <f t="shared" ref="K132" si="569">+IFERROR(K131/J131-1,"nm")</f>
        <v>0</v>
      </c>
      <c r="L132" s="57">
        <f t="shared" ref="L132" si="570">+IFERROR(L131/K131-1,"nm")</f>
        <v>0</v>
      </c>
      <c r="M132" s="57">
        <f t="shared" ref="M132" si="571">+IFERROR(M131/L131-1,"nm")</f>
        <v>0</v>
      </c>
      <c r="N132" s="57">
        <f t="shared" ref="N132" si="572">+IFERROR(N131/M131-1,"nm")</f>
        <v>0</v>
      </c>
    </row>
    <row r="133" spans="1:14" x14ac:dyDescent="0.25">
      <c r="A133" s="47" t="s">
        <v>133</v>
      </c>
      <c r="B133" s="57" t="str">
        <f>+IFERROR(B131/B$114,"nm")</f>
        <v>nm</v>
      </c>
      <c r="C133" s="57" t="str">
        <f t="shared" ref="C133:I133" si="573">+IFERROR(C131/C$114,"nm")</f>
        <v>nm</v>
      </c>
      <c r="D133" s="57" t="str">
        <f t="shared" si="573"/>
        <v>nm</v>
      </c>
      <c r="E133" s="57">
        <f t="shared" si="573"/>
        <v>1.064653503677894E-2</v>
      </c>
      <c r="F133" s="57">
        <f t="shared" si="573"/>
        <v>1.0087552341073468E-2</v>
      </c>
      <c r="G133" s="57">
        <f t="shared" si="573"/>
        <v>9.148766905330152E-3</v>
      </c>
      <c r="H133" s="57">
        <f t="shared" si="573"/>
        <v>8.0479131574022079E-3</v>
      </c>
      <c r="I133" s="57">
        <f t="shared" si="573"/>
        <v>7.0528967254408059E-3</v>
      </c>
      <c r="J133" s="57">
        <f>+IFERROR(J131/J$114,"nm")</f>
        <v>7.0528967254408059E-3</v>
      </c>
      <c r="K133" s="57">
        <f t="shared" ref="K133:N133" si="574">+IFERROR(K131/K$114,"nm")</f>
        <v>7.0528967254408059E-3</v>
      </c>
      <c r="L133" s="57">
        <f t="shared" si="574"/>
        <v>7.0528967254408059E-3</v>
      </c>
      <c r="M133" s="57">
        <f t="shared" si="574"/>
        <v>7.0528967254408059E-3</v>
      </c>
      <c r="N133" s="57">
        <f t="shared" si="574"/>
        <v>7.0528967254408059E-3</v>
      </c>
    </row>
    <row r="134" spans="1:14" x14ac:dyDescent="0.25">
      <c r="A134" s="47" t="s">
        <v>140</v>
      </c>
      <c r="B134" s="57" t="str">
        <f t="shared" ref="B134:I134" si="575">+IFERROR(B131/B141,"nm")</f>
        <v>nm</v>
      </c>
      <c r="C134" s="57" t="str">
        <f t="shared" si="575"/>
        <v>nm</v>
      </c>
      <c r="D134" s="57" t="str">
        <f t="shared" si="575"/>
        <v>nm</v>
      </c>
      <c r="E134" s="57">
        <f t="shared" si="575"/>
        <v>0.16224188790560473</v>
      </c>
      <c r="F134" s="57">
        <f t="shared" si="575"/>
        <v>0.16257668711656442</v>
      </c>
      <c r="G134" s="57">
        <f t="shared" si="575"/>
        <v>0.1554054054054054</v>
      </c>
      <c r="H134" s="57">
        <f t="shared" si="575"/>
        <v>0.14144736842105263</v>
      </c>
      <c r="I134" s="57">
        <f t="shared" si="575"/>
        <v>0.15328467153284672</v>
      </c>
      <c r="J134" s="50">
        <f>+I134</f>
        <v>0.15328467153284672</v>
      </c>
      <c r="K134" s="50">
        <f t="shared" ref="K134" si="576">+J134</f>
        <v>0.15328467153284672</v>
      </c>
      <c r="L134" s="50">
        <f t="shared" ref="L134" si="577">+K134</f>
        <v>0.15328467153284672</v>
      </c>
      <c r="M134" s="50">
        <f t="shared" ref="M134" si="578">+L134</f>
        <v>0.15328467153284672</v>
      </c>
      <c r="N134" s="50">
        <f t="shared" ref="N134" si="579">+M134</f>
        <v>0.15328467153284672</v>
      </c>
    </row>
    <row r="135" spans="1:14" x14ac:dyDescent="0.25">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1896</v>
      </c>
      <c r="K135" s="9">
        <f t="shared" ref="K135:N135" si="580">+K128-K131</f>
        <v>1896</v>
      </c>
      <c r="L135" s="9">
        <f t="shared" si="580"/>
        <v>1896</v>
      </c>
      <c r="M135" s="9">
        <f t="shared" si="580"/>
        <v>1896</v>
      </c>
      <c r="N135" s="9">
        <f t="shared" si="580"/>
        <v>1896</v>
      </c>
    </row>
    <row r="136" spans="1:14" x14ac:dyDescent="0.25">
      <c r="A136" s="47" t="s">
        <v>129</v>
      </c>
      <c r="B136" s="57" t="str">
        <f t="shared" ref="B136" si="581">+IFERROR(B135/A135-1,"nm")</f>
        <v>nm</v>
      </c>
      <c r="C136" s="57" t="str">
        <f t="shared" ref="C136" si="582">+IFERROR(C135/B135-1,"nm")</f>
        <v>nm</v>
      </c>
      <c r="D136" s="57" t="str">
        <f t="shared" ref="D136" si="583">+IFERROR(D135/C135-1,"nm")</f>
        <v>nm</v>
      </c>
      <c r="E136" s="57" t="str">
        <f t="shared" ref="E136" si="584">+IFERROR(E135/D135-1,"nm")</f>
        <v>nm</v>
      </c>
      <c r="F136" s="57">
        <f t="shared" ref="F136" si="585">+IFERROR(F135/E135-1,"nm")</f>
        <v>0.11269974768713209</v>
      </c>
      <c r="G136" s="57">
        <f t="shared" ref="G136" si="586">+IFERROR(G135/F135-1,"nm")</f>
        <v>-0.1050642479213908</v>
      </c>
      <c r="H136" s="57">
        <f t="shared" ref="H136" si="587">+IFERROR(H135/G135-1,"nm")</f>
        <v>0.29222972972972983</v>
      </c>
      <c r="I136" s="57">
        <f t="shared" ref="I136" si="588">+IFERROR(I135/H135-1,"nm")</f>
        <v>0.23921568627450984</v>
      </c>
      <c r="J136" s="57">
        <f t="shared" ref="J136" si="589">+IFERROR(J135/I135-1,"nm")</f>
        <v>0</v>
      </c>
      <c r="K136" s="57">
        <f t="shared" ref="K136" si="590">+IFERROR(K135/J135-1,"nm")</f>
        <v>0</v>
      </c>
      <c r="L136" s="57">
        <f t="shared" ref="L136" si="591">+IFERROR(L135/K135-1,"nm")</f>
        <v>0</v>
      </c>
      <c r="M136" s="57">
        <f t="shared" ref="M136" si="592">+IFERROR(M135/L135-1,"nm")</f>
        <v>0</v>
      </c>
      <c r="N136" s="57">
        <f t="shared" ref="N136" si="593">+IFERROR(N135/M135-1,"nm")</f>
        <v>0</v>
      </c>
    </row>
    <row r="137" spans="1:14" x14ac:dyDescent="0.25">
      <c r="A137" s="47" t="s">
        <v>131</v>
      </c>
      <c r="B137" s="57" t="str">
        <f>+IFERROR(B135/B$114,"nm")</f>
        <v>nm</v>
      </c>
      <c r="C137" s="57" t="str">
        <f t="shared" ref="C137:I137" si="594">+IFERROR(C135/C$114,"nm")</f>
        <v>nm</v>
      </c>
      <c r="D137" s="57" t="str">
        <f t="shared" si="594"/>
        <v>nm</v>
      </c>
      <c r="E137" s="57">
        <f t="shared" si="594"/>
        <v>0.23015873015873015</v>
      </c>
      <c r="F137" s="57">
        <f t="shared" si="594"/>
        <v>0.25180814617434338</v>
      </c>
      <c r="G137" s="57">
        <f t="shared" si="594"/>
        <v>0.2354813046937152</v>
      </c>
      <c r="H137" s="57">
        <f t="shared" si="594"/>
        <v>0.28635597978663674</v>
      </c>
      <c r="I137" s="57">
        <f t="shared" si="594"/>
        <v>0.31838790931989924</v>
      </c>
      <c r="J137" s="57">
        <f>+IFERROR(J135/J$114,"nm")</f>
        <v>0.31838790931989924</v>
      </c>
      <c r="K137" s="57">
        <f t="shared" ref="K137:N137" si="595">+IFERROR(K135/K$114,"nm")</f>
        <v>0.31838790931989924</v>
      </c>
      <c r="L137" s="57">
        <f t="shared" si="595"/>
        <v>0.31838790931989924</v>
      </c>
      <c r="M137" s="57">
        <f t="shared" si="595"/>
        <v>0.31838790931989924</v>
      </c>
      <c r="N137" s="57">
        <f t="shared" si="595"/>
        <v>0.31838790931989924</v>
      </c>
    </row>
    <row r="138" spans="1:14" x14ac:dyDescent="0.25">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9">
        <f>+J114*J140</f>
        <v>56</v>
      </c>
      <c r="K138" s="49">
        <f t="shared" ref="K138:N138" si="596">+K114*K140</f>
        <v>56</v>
      </c>
      <c r="L138" s="49">
        <f t="shared" si="596"/>
        <v>56</v>
      </c>
      <c r="M138" s="49">
        <f t="shared" si="596"/>
        <v>56</v>
      </c>
      <c r="N138" s="49">
        <f t="shared" si="596"/>
        <v>56</v>
      </c>
    </row>
    <row r="139" spans="1:14" x14ac:dyDescent="0.25">
      <c r="A139" s="47" t="s">
        <v>129</v>
      </c>
      <c r="B139" s="57" t="str">
        <f t="shared" ref="B139" si="597">+IFERROR(B138/A138-1,"nm")</f>
        <v>nm</v>
      </c>
      <c r="C139" s="57" t="str">
        <f t="shared" ref="C139" si="598">+IFERROR(C138/B138-1,"nm")</f>
        <v>nm</v>
      </c>
      <c r="D139" s="57" t="str">
        <f t="shared" ref="D139" si="599">+IFERROR(D138/C138-1,"nm")</f>
        <v>nm</v>
      </c>
      <c r="E139" s="57" t="str">
        <f t="shared" ref="E139" si="600">+IFERROR(E138/D138-1,"nm")</f>
        <v>nm</v>
      </c>
      <c r="F139" s="57">
        <f t="shared" ref="F139" si="601">+IFERROR(F138/E138-1,"nm")</f>
        <v>-4.081632653061229E-2</v>
      </c>
      <c r="G139" s="57">
        <f t="shared" ref="G139" si="602">+IFERROR(G138/F138-1,"nm")</f>
        <v>-0.12765957446808507</v>
      </c>
      <c r="H139" s="57">
        <f t="shared" ref="H139" si="603">+IFERROR(H138/G138-1,"nm")</f>
        <v>0.31707317073170738</v>
      </c>
      <c r="I139" s="57">
        <f t="shared" ref="I139" si="604">+IFERROR(I138/H138-1,"nm")</f>
        <v>3.7037037037036979E-2</v>
      </c>
      <c r="J139" s="57">
        <f t="shared" ref="J139" si="605">+IFERROR(J138/I138-1,"nm")</f>
        <v>0</v>
      </c>
      <c r="K139" s="57">
        <f t="shared" ref="K139" si="606">+IFERROR(K138/J138-1,"nm")</f>
        <v>0</v>
      </c>
      <c r="L139" s="57">
        <f t="shared" ref="L139" si="607">+IFERROR(L138/K138-1,"nm")</f>
        <v>0</v>
      </c>
      <c r="M139" s="57">
        <f t="shared" ref="M139" si="608">+IFERROR(M138/L138-1,"nm")</f>
        <v>0</v>
      </c>
      <c r="N139" s="57">
        <f t="shared" ref="N139" si="609">+IFERROR(N138/M138-1,"nm")</f>
        <v>0</v>
      </c>
    </row>
    <row r="140" spans="1:14" x14ac:dyDescent="0.25">
      <c r="A140" s="47" t="s">
        <v>133</v>
      </c>
      <c r="B140" s="57" t="str">
        <f>+IFERROR(B138/B$114,"nm")</f>
        <v>nm</v>
      </c>
      <c r="C140" s="57" t="str">
        <f t="shared" ref="C140:I140" si="610">+IFERROR(C138/C$114,"nm")</f>
        <v>nm</v>
      </c>
      <c r="D140" s="57" t="str">
        <f t="shared" si="610"/>
        <v>nm</v>
      </c>
      <c r="E140" s="57">
        <f t="shared" si="610"/>
        <v>9.485094850948509E-3</v>
      </c>
      <c r="F140" s="57">
        <f t="shared" si="610"/>
        <v>8.9455652835934533E-3</v>
      </c>
      <c r="G140" s="57">
        <f t="shared" si="610"/>
        <v>8.1543357199681775E-3</v>
      </c>
      <c r="H140" s="57">
        <f t="shared" si="610"/>
        <v>1.0106681639528355E-2</v>
      </c>
      <c r="I140" s="57">
        <f t="shared" si="610"/>
        <v>9.4038623005877411E-3</v>
      </c>
      <c r="J140" s="50">
        <f>+I140</f>
        <v>9.4038623005877411E-3</v>
      </c>
      <c r="K140" s="50">
        <f t="shared" ref="K140" si="611">+J140</f>
        <v>9.4038623005877411E-3</v>
      </c>
      <c r="L140" s="50">
        <f t="shared" ref="L140" si="612">+K140</f>
        <v>9.4038623005877411E-3</v>
      </c>
      <c r="M140" s="50">
        <f t="shared" ref="M140" si="613">+L140</f>
        <v>9.4038623005877411E-3</v>
      </c>
      <c r="N140" s="50">
        <f t="shared" ref="N140" si="614">+M140</f>
        <v>9.4038623005877411E-3</v>
      </c>
    </row>
    <row r="141" spans="1:14" x14ac:dyDescent="0.25">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9">
        <f>+J114*J143</f>
        <v>274</v>
      </c>
      <c r="K141" s="49">
        <f t="shared" ref="K141:N141" si="615">+K114*K143</f>
        <v>274</v>
      </c>
      <c r="L141" s="49">
        <f t="shared" si="615"/>
        <v>274</v>
      </c>
      <c r="M141" s="49">
        <f t="shared" si="615"/>
        <v>274</v>
      </c>
      <c r="N141" s="49">
        <f t="shared" si="615"/>
        <v>274</v>
      </c>
    </row>
    <row r="142" spans="1:14" x14ac:dyDescent="0.25">
      <c r="A142" s="47" t="s">
        <v>129</v>
      </c>
      <c r="B142" s="57" t="str">
        <f t="shared" ref="B142" si="616">+IFERROR(B141/A141-1,"nm")</f>
        <v>nm</v>
      </c>
      <c r="C142" s="57" t="str">
        <f t="shared" ref="C142" si="617">+IFERROR(C141/B141-1,"nm")</f>
        <v>nm</v>
      </c>
      <c r="D142" s="57" t="str">
        <f t="shared" ref="D142" si="618">+IFERROR(D141/C141-1,"nm")</f>
        <v>nm</v>
      </c>
      <c r="E142" s="57" t="str">
        <f t="shared" ref="E142" si="619">+IFERROR(E141/D141-1,"nm")</f>
        <v>nm</v>
      </c>
      <c r="F142" s="57">
        <f t="shared" ref="F142" si="620">+IFERROR(F141/E141-1,"nm")</f>
        <v>-3.8348082595870192E-2</v>
      </c>
      <c r="G142" s="57">
        <f t="shared" ref="G142" si="621">+IFERROR(G141/F141-1,"nm")</f>
        <v>-9.2024539877300637E-2</v>
      </c>
      <c r="H142" s="57">
        <f t="shared" ref="H142" si="622">+IFERROR(H141/G141-1,"nm")</f>
        <v>2.7027027027026973E-2</v>
      </c>
      <c r="I142" s="57">
        <f t="shared" ref="I142" si="623">+IFERROR(I141/H141-1,"nm")</f>
        <v>-9.8684210526315819E-2</v>
      </c>
      <c r="J142" s="57">
        <f>+J143+J144</f>
        <v>4.6011754827875735E-2</v>
      </c>
      <c r="K142" s="57">
        <f t="shared" ref="K142:N142" si="624">+K143+K144</f>
        <v>4.6011754827875735E-2</v>
      </c>
      <c r="L142" s="57">
        <f t="shared" si="624"/>
        <v>4.6011754827875735E-2</v>
      </c>
      <c r="M142" s="57">
        <f t="shared" si="624"/>
        <v>4.6011754827875735E-2</v>
      </c>
      <c r="N142" s="57">
        <f t="shared" si="624"/>
        <v>4.6011754827875735E-2</v>
      </c>
    </row>
    <row r="143" spans="1:14" x14ac:dyDescent="0.25">
      <c r="A143" s="47" t="s">
        <v>133</v>
      </c>
      <c r="B143" s="57" t="str">
        <f>+IFERROR(B141/B$114,"nm")</f>
        <v>nm</v>
      </c>
      <c r="C143" s="57" t="str">
        <f t="shared" ref="C143:I143" si="625">+IFERROR(C141/C$114,"nm")</f>
        <v>nm</v>
      </c>
      <c r="D143" s="57" t="str">
        <f t="shared" si="625"/>
        <v>nm</v>
      </c>
      <c r="E143" s="57">
        <f t="shared" si="625"/>
        <v>6.5621370499419282E-2</v>
      </c>
      <c r="F143" s="57">
        <f t="shared" si="625"/>
        <v>6.2047963456414161E-2</v>
      </c>
      <c r="G143" s="57">
        <f t="shared" si="625"/>
        <v>5.88703261734288E-2</v>
      </c>
      <c r="H143" s="57">
        <f t="shared" si="625"/>
        <v>5.6896874415122589E-2</v>
      </c>
      <c r="I143" s="57">
        <f t="shared" si="625"/>
        <v>4.6011754827875735E-2</v>
      </c>
      <c r="J143" s="50">
        <f>+I143</f>
        <v>4.6011754827875735E-2</v>
      </c>
      <c r="K143" s="50">
        <f t="shared" ref="K143" si="626">+J143</f>
        <v>4.6011754827875735E-2</v>
      </c>
      <c r="L143" s="50">
        <f t="shared" ref="L143" si="627">+K143</f>
        <v>4.6011754827875735E-2</v>
      </c>
      <c r="M143" s="50">
        <f t="shared" ref="M143" si="628">+L143</f>
        <v>4.6011754827875735E-2</v>
      </c>
      <c r="N143" s="50">
        <f t="shared" ref="N143" si="629">+M143</f>
        <v>4.6011754827875735E-2</v>
      </c>
    </row>
    <row r="144" spans="1:14" s="53" customFormat="1" x14ac:dyDescent="0.25">
      <c r="A144" s="44" t="str">
        <f>+Historicals!A125</f>
        <v>Global Brand Divisions</v>
      </c>
      <c r="B144" s="44"/>
      <c r="C144" s="44"/>
      <c r="D144" s="44"/>
      <c r="E144" s="44"/>
      <c r="F144" s="44"/>
      <c r="G144" s="44"/>
      <c r="H144" s="44"/>
      <c r="I144" s="44"/>
      <c r="J144" s="40"/>
      <c r="K144" s="40"/>
      <c r="L144" s="40"/>
      <c r="M144" s="40"/>
      <c r="N144" s="40"/>
    </row>
    <row r="145" spans="1:14" x14ac:dyDescent="0.25">
      <c r="A145" s="9" t="s">
        <v>136</v>
      </c>
      <c r="B145">
        <f>+Historicals!B125</f>
        <v>115</v>
      </c>
      <c r="C145" s="53">
        <f>+Historicals!C125</f>
        <v>73</v>
      </c>
      <c r="D145" s="53">
        <f>+Historicals!D125</f>
        <v>73</v>
      </c>
      <c r="E145" s="53">
        <f>+Historicals!E125</f>
        <v>88</v>
      </c>
      <c r="F145" s="53">
        <f>+Historicals!F125</f>
        <v>42</v>
      </c>
      <c r="G145" s="53">
        <f>+Historicals!G125</f>
        <v>30</v>
      </c>
      <c r="H145" s="53">
        <f>+Historicals!H125</f>
        <v>25</v>
      </c>
      <c r="I145" s="53">
        <f>+Historicals!I125</f>
        <v>102</v>
      </c>
      <c r="J145" s="53">
        <f>+I145*(1+J146)</f>
        <v>102</v>
      </c>
      <c r="K145" s="53">
        <f t="shared" ref="K145:N145" si="630">+J145*(1+K146)</f>
        <v>102</v>
      </c>
      <c r="L145" s="53">
        <f t="shared" si="630"/>
        <v>102</v>
      </c>
      <c r="M145" s="53">
        <f t="shared" si="630"/>
        <v>102</v>
      </c>
      <c r="N145" s="53">
        <f t="shared" si="630"/>
        <v>102</v>
      </c>
    </row>
    <row r="146" spans="1:14" x14ac:dyDescent="0.25">
      <c r="A146" s="45" t="s">
        <v>129</v>
      </c>
      <c r="B146" s="57" t="str">
        <f t="shared" ref="B146" si="631">+IFERROR(B145/A145-1,"nm")</f>
        <v>nm</v>
      </c>
      <c r="C146" s="57">
        <f t="shared" ref="C146" si="632">+IFERROR(C145/B145-1,"nm")</f>
        <v>-0.36521739130434783</v>
      </c>
      <c r="D146" s="57">
        <f t="shared" ref="D146" si="633">+IFERROR(D145/C145-1,"nm")</f>
        <v>0</v>
      </c>
      <c r="E146" s="57">
        <f t="shared" ref="E146" si="634">+IFERROR(E145/D145-1,"nm")</f>
        <v>0.20547945205479445</v>
      </c>
      <c r="F146" s="57">
        <f t="shared" ref="F146" si="635">+IFERROR(F145/E145-1,"nm")</f>
        <v>-0.52272727272727271</v>
      </c>
      <c r="G146" s="57">
        <f t="shared" ref="G146" si="636">+IFERROR(G145/F145-1,"nm")</f>
        <v>-0.2857142857142857</v>
      </c>
      <c r="H146" s="57">
        <f t="shared" ref="H146" si="637">+IFERROR(H145/G145-1,"nm")</f>
        <v>-0.16666666666666663</v>
      </c>
      <c r="I146" s="57">
        <f t="shared" ref="I146" si="638">+IFERROR(I145/H145-1,"nm")</f>
        <v>3.08</v>
      </c>
      <c r="J146" s="57">
        <f>+J147+J148</f>
        <v>0</v>
      </c>
      <c r="K146" s="57">
        <f t="shared" ref="K146:N146" si="639">+K147+K148</f>
        <v>0</v>
      </c>
      <c r="L146" s="57">
        <f t="shared" si="639"/>
        <v>0</v>
      </c>
      <c r="M146" s="57">
        <f t="shared" si="639"/>
        <v>0</v>
      </c>
      <c r="N146" s="57">
        <f t="shared" si="639"/>
        <v>0</v>
      </c>
    </row>
    <row r="147" spans="1:14" x14ac:dyDescent="0.25">
      <c r="A147" s="45" t="s">
        <v>137</v>
      </c>
      <c r="B147" s="57">
        <f>+Historicals!B229</f>
        <v>-0.02</v>
      </c>
      <c r="C147" s="57">
        <f>+Historicals!C229</f>
        <v>-0.3</v>
      </c>
      <c r="D147" s="57">
        <f>+Historicals!D229</f>
        <v>0.02</v>
      </c>
      <c r="E147" s="57">
        <f>+Historicals!E229</f>
        <v>0.12</v>
      </c>
      <c r="F147" s="57">
        <f>+Historicals!F229</f>
        <v>-0.53</v>
      </c>
      <c r="G147" s="57">
        <f>+Historicals!G229</f>
        <v>-0.26</v>
      </c>
      <c r="H147" s="57">
        <f>+Historicals!H229</f>
        <v>-0.17</v>
      </c>
      <c r="I147" s="57">
        <f>+Historicals!I229</f>
        <v>3.02</v>
      </c>
      <c r="J147" s="50">
        <v>0</v>
      </c>
      <c r="K147" s="50">
        <f t="shared" ref="K147:K148" si="640">+J147</f>
        <v>0</v>
      </c>
      <c r="L147" s="50">
        <f t="shared" ref="L147:L148" si="641">+K147</f>
        <v>0</v>
      </c>
      <c r="M147" s="50">
        <f t="shared" ref="M147:M148" si="642">+L147</f>
        <v>0</v>
      </c>
      <c r="N147" s="50">
        <f t="shared" ref="N147:N148" si="643">+M147</f>
        <v>0</v>
      </c>
    </row>
    <row r="148" spans="1:14" x14ac:dyDescent="0.25">
      <c r="A148" s="45" t="s">
        <v>138</v>
      </c>
      <c r="B148" s="57" t="str">
        <f t="shared" ref="B148:I148" si="644">+IFERROR(B146-B147,"nm")</f>
        <v>nm</v>
      </c>
      <c r="C148" s="57">
        <f t="shared" si="644"/>
        <v>-6.5217391304347838E-2</v>
      </c>
      <c r="D148" s="57">
        <f t="shared" si="644"/>
        <v>-0.02</v>
      </c>
      <c r="E148" s="57">
        <f t="shared" si="644"/>
        <v>8.5479452054794458E-2</v>
      </c>
      <c r="F148" s="57">
        <f t="shared" si="644"/>
        <v>7.2727272727273196E-3</v>
      </c>
      <c r="G148" s="57">
        <f t="shared" si="644"/>
        <v>-2.571428571428569E-2</v>
      </c>
      <c r="H148" s="57">
        <f t="shared" si="644"/>
        <v>3.3333333333333826E-3</v>
      </c>
      <c r="I148" s="57">
        <f t="shared" si="644"/>
        <v>6.0000000000000053E-2</v>
      </c>
      <c r="J148" s="50">
        <v>0</v>
      </c>
      <c r="K148" s="50">
        <f t="shared" si="640"/>
        <v>0</v>
      </c>
      <c r="L148" s="50">
        <f t="shared" si="641"/>
        <v>0</v>
      </c>
      <c r="M148" s="50">
        <f t="shared" si="642"/>
        <v>0</v>
      </c>
      <c r="N148" s="50">
        <f t="shared" si="643"/>
        <v>0</v>
      </c>
    </row>
    <row r="149" spans="1:14" x14ac:dyDescent="0.25">
      <c r="A149" s="9" t="s">
        <v>130</v>
      </c>
      <c r="B149" s="49">
        <f t="shared" ref="B149:I149" si="645">+B156+B152</f>
        <v>-2057</v>
      </c>
      <c r="C149" s="49">
        <f t="shared" si="645"/>
        <v>-2366</v>
      </c>
      <c r="D149" s="49">
        <f t="shared" si="645"/>
        <v>-2444</v>
      </c>
      <c r="E149" s="49">
        <f t="shared" si="645"/>
        <v>-2441</v>
      </c>
      <c r="F149" s="49">
        <f t="shared" si="645"/>
        <v>-3067</v>
      </c>
      <c r="G149" s="49">
        <f t="shared" si="645"/>
        <v>-3254</v>
      </c>
      <c r="H149" s="49">
        <f t="shared" si="645"/>
        <v>-3434</v>
      </c>
      <c r="I149" s="49">
        <f t="shared" si="645"/>
        <v>-4042</v>
      </c>
      <c r="J149" s="49">
        <f>+J145*J151</f>
        <v>-4042</v>
      </c>
      <c r="K149" s="49">
        <f t="shared" ref="K149:N149" si="646">+K145*K151</f>
        <v>-4042</v>
      </c>
      <c r="L149" s="49">
        <f t="shared" si="646"/>
        <v>-4042</v>
      </c>
      <c r="M149" s="49">
        <f t="shared" si="646"/>
        <v>-4042</v>
      </c>
      <c r="N149" s="49">
        <f t="shared" si="646"/>
        <v>-4042</v>
      </c>
    </row>
    <row r="150" spans="1:14" x14ac:dyDescent="0.25">
      <c r="A150" s="47" t="s">
        <v>129</v>
      </c>
      <c r="B150" s="57" t="str">
        <f t="shared" ref="B150" si="647">+IFERROR(B149/A149-1,"nm")</f>
        <v>nm</v>
      </c>
      <c r="C150" s="57">
        <f t="shared" ref="C150" si="648">+IFERROR(C149/B149-1,"nm")</f>
        <v>0.15021876519202726</v>
      </c>
      <c r="D150" s="57">
        <f t="shared" ref="D150" si="649">+IFERROR(D149/C149-1,"nm")</f>
        <v>3.2967032967033072E-2</v>
      </c>
      <c r="E150" s="57">
        <f t="shared" ref="E150" si="650">+IFERROR(E149/D149-1,"nm")</f>
        <v>-1.2274959083469206E-3</v>
      </c>
      <c r="F150" s="57">
        <f t="shared" ref="F150" si="651">+IFERROR(F149/E149-1,"nm")</f>
        <v>0.25645227365833678</v>
      </c>
      <c r="G150" s="57">
        <f t="shared" ref="G150" si="652">+IFERROR(G149/F149-1,"nm")</f>
        <v>6.0971633518095869E-2</v>
      </c>
      <c r="H150" s="57">
        <f t="shared" ref="H150" si="653">+IFERROR(H149/G149-1,"nm")</f>
        <v>5.5316533497234088E-2</v>
      </c>
      <c r="I150" s="57">
        <f t="shared" ref="I150" si="654">+IFERROR(I149/H149-1,"nm")</f>
        <v>0.1770529994175889</v>
      </c>
      <c r="J150" s="57">
        <f t="shared" ref="J150" si="655">+IFERROR(J149/I149-1,"nm")</f>
        <v>0</v>
      </c>
      <c r="K150" s="57">
        <f t="shared" ref="K150" si="656">+IFERROR(K149/J149-1,"nm")</f>
        <v>0</v>
      </c>
      <c r="L150" s="57">
        <f t="shared" ref="L150" si="657">+IFERROR(L149/K149-1,"nm")</f>
        <v>0</v>
      </c>
      <c r="M150" s="57">
        <f t="shared" ref="M150" si="658">+IFERROR(M149/L149-1,"nm")</f>
        <v>0</v>
      </c>
      <c r="N150" s="57">
        <f t="shared" ref="N150" si="659">+IFERROR(N149/M149-1,"nm")</f>
        <v>0</v>
      </c>
    </row>
    <row r="151" spans="1:14" x14ac:dyDescent="0.25">
      <c r="A151" s="47" t="s">
        <v>131</v>
      </c>
      <c r="B151" s="57">
        <f>+IFERROR(B149/B$145,"nm")</f>
        <v>-17.88695652173913</v>
      </c>
      <c r="C151" s="57">
        <f t="shared" ref="C151:I151" si="660">+IFERROR(C149/C$145,"nm")</f>
        <v>-32.410958904109592</v>
      </c>
      <c r="D151" s="57">
        <f t="shared" si="660"/>
        <v>-33.479452054794521</v>
      </c>
      <c r="E151" s="57">
        <f t="shared" si="660"/>
        <v>-27.738636363636363</v>
      </c>
      <c r="F151" s="57">
        <f t="shared" si="660"/>
        <v>-73.023809523809518</v>
      </c>
      <c r="G151" s="57">
        <f t="shared" si="660"/>
        <v>-108.46666666666667</v>
      </c>
      <c r="H151" s="57">
        <f t="shared" si="660"/>
        <v>-137.36000000000001</v>
      </c>
      <c r="I151" s="57">
        <f t="shared" si="660"/>
        <v>-39.627450980392155</v>
      </c>
      <c r="J151" s="50">
        <f>+I151</f>
        <v>-39.627450980392155</v>
      </c>
      <c r="K151" s="50">
        <f t="shared" ref="K151" si="661">+J151</f>
        <v>-39.627450980392155</v>
      </c>
      <c r="L151" s="50">
        <f t="shared" ref="L151" si="662">+K151</f>
        <v>-39.627450980392155</v>
      </c>
      <c r="M151" s="50">
        <f t="shared" ref="M151" si="663">+L151</f>
        <v>-39.627450980392155</v>
      </c>
      <c r="N151" s="50">
        <f t="shared" ref="N151" si="664">+M151</f>
        <v>-39.627450980392155</v>
      </c>
    </row>
    <row r="152" spans="1:14" x14ac:dyDescent="0.25">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9">
        <f>+J155*J162</f>
        <v>219.99999999999997</v>
      </c>
      <c r="K152" s="49">
        <f t="shared" ref="K152:N152" si="665">+K155*K162</f>
        <v>219.99999999999997</v>
      </c>
      <c r="L152" s="49">
        <f t="shared" si="665"/>
        <v>219.99999999999997</v>
      </c>
      <c r="M152" s="49">
        <f t="shared" si="665"/>
        <v>219.99999999999997</v>
      </c>
      <c r="N152" s="49">
        <f t="shared" si="665"/>
        <v>219.99999999999997</v>
      </c>
    </row>
    <row r="153" spans="1:14" x14ac:dyDescent="0.25">
      <c r="A153" s="47" t="s">
        <v>129</v>
      </c>
      <c r="B153" s="57" t="str">
        <f t="shared" ref="B153" si="666">+IFERROR(B152/A152-1,"nm")</f>
        <v>nm</v>
      </c>
      <c r="C153" s="57">
        <f t="shared" ref="C153" si="667">+IFERROR(C152/B152-1,"nm")</f>
        <v>9.5238095238095344E-2</v>
      </c>
      <c r="D153" s="57">
        <f t="shared" ref="D153" si="668">+IFERROR(D152/C152-1,"nm")</f>
        <v>1.304347826086949E-2</v>
      </c>
      <c r="E153" s="57">
        <f t="shared" ref="E153" si="669">+IFERROR(E152/D152-1,"nm")</f>
        <v>-6.8669527896995763E-2</v>
      </c>
      <c r="F153" s="57">
        <f t="shared" ref="F153" si="670">+IFERROR(F152/E152-1,"nm")</f>
        <v>-0.10138248847926268</v>
      </c>
      <c r="G153" s="57">
        <f t="shared" ref="G153" si="671">+IFERROR(G152/F152-1,"nm")</f>
        <v>9.7435897435897534E-2</v>
      </c>
      <c r="H153" s="57">
        <f t="shared" ref="H153" si="672">+IFERROR(H152/G152-1,"nm")</f>
        <v>3.7383177570093462E-2</v>
      </c>
      <c r="I153" s="57">
        <f t="shared" ref="I153" si="673">+IFERROR(I152/H152-1,"nm")</f>
        <v>-9.009009009009028E-3</v>
      </c>
      <c r="J153" s="57">
        <f t="shared" ref="J153" si="674">+IFERROR(J152/I152-1,"nm")</f>
        <v>-1.1102230246251565E-16</v>
      </c>
      <c r="K153" s="57">
        <f t="shared" ref="K153" si="675">+IFERROR(K152/J152-1,"nm")</f>
        <v>0</v>
      </c>
      <c r="L153" s="57">
        <f t="shared" ref="L153" si="676">+IFERROR(L152/K152-1,"nm")</f>
        <v>0</v>
      </c>
      <c r="M153" s="57">
        <f t="shared" ref="M153" si="677">+IFERROR(M152/L152-1,"nm")</f>
        <v>0</v>
      </c>
      <c r="N153" s="57">
        <f t="shared" ref="N153" si="678">+IFERROR(N152/M152-1,"nm")</f>
        <v>0</v>
      </c>
    </row>
    <row r="154" spans="1:14" x14ac:dyDescent="0.25">
      <c r="A154" s="47" t="s">
        <v>133</v>
      </c>
      <c r="B154" s="57">
        <f>+IFERROR(B152/B$145,"nm")</f>
        <v>1.826086956521739</v>
      </c>
      <c r="C154" s="57">
        <f t="shared" ref="C154:I154" si="679">+IFERROR(C152/C$145,"nm")</f>
        <v>3.1506849315068495</v>
      </c>
      <c r="D154" s="57">
        <f t="shared" si="679"/>
        <v>3.1917808219178081</v>
      </c>
      <c r="E154" s="57">
        <f t="shared" si="679"/>
        <v>2.4659090909090908</v>
      </c>
      <c r="F154" s="57">
        <f t="shared" si="679"/>
        <v>4.6428571428571432</v>
      </c>
      <c r="G154" s="57">
        <f t="shared" si="679"/>
        <v>7.1333333333333337</v>
      </c>
      <c r="H154" s="57">
        <f t="shared" si="679"/>
        <v>8.8800000000000008</v>
      </c>
      <c r="I154" s="57">
        <f t="shared" si="679"/>
        <v>2.1568627450980391</v>
      </c>
      <c r="J154" s="57">
        <f>+IFERROR(J152/J$145,"nm")</f>
        <v>2.1568627450980391</v>
      </c>
      <c r="K154" s="57">
        <f t="shared" ref="K154:N154" si="680">+IFERROR(K152/K$145,"nm")</f>
        <v>2.1568627450980391</v>
      </c>
      <c r="L154" s="57">
        <f t="shared" si="680"/>
        <v>2.1568627450980391</v>
      </c>
      <c r="M154" s="57">
        <f t="shared" si="680"/>
        <v>2.1568627450980391</v>
      </c>
      <c r="N154" s="57">
        <f t="shared" si="680"/>
        <v>2.1568627450980391</v>
      </c>
    </row>
    <row r="155" spans="1:14" x14ac:dyDescent="0.25">
      <c r="A155" s="47" t="s">
        <v>140</v>
      </c>
      <c r="B155" s="57">
        <f t="shared" ref="B155:I155" si="681">+IFERROR(B152/B162,"nm")</f>
        <v>0.43388429752066116</v>
      </c>
      <c r="C155" s="57">
        <f t="shared" si="681"/>
        <v>0.45009784735812131</v>
      </c>
      <c r="D155" s="57">
        <f t="shared" si="681"/>
        <v>0.43714821763602252</v>
      </c>
      <c r="E155" s="57">
        <f t="shared" si="681"/>
        <v>0.36348408710217756</v>
      </c>
      <c r="F155" s="57">
        <f t="shared" si="681"/>
        <v>0.2932330827067669</v>
      </c>
      <c r="G155" s="57">
        <f t="shared" si="681"/>
        <v>0.25783132530120484</v>
      </c>
      <c r="H155" s="57">
        <f t="shared" si="681"/>
        <v>0.2846153846153846</v>
      </c>
      <c r="I155" s="57">
        <f t="shared" si="681"/>
        <v>0.27883396704689478</v>
      </c>
      <c r="J155" s="50">
        <f>+I155</f>
        <v>0.27883396704689478</v>
      </c>
      <c r="K155" s="50">
        <f t="shared" ref="K155" si="682">+J155</f>
        <v>0.27883396704689478</v>
      </c>
      <c r="L155" s="50">
        <f t="shared" ref="L155" si="683">+K155</f>
        <v>0.27883396704689478</v>
      </c>
      <c r="M155" s="50">
        <f t="shared" ref="M155" si="684">+L155</f>
        <v>0.27883396704689478</v>
      </c>
      <c r="N155" s="50">
        <f t="shared" ref="N155" si="685">+M155</f>
        <v>0.27883396704689478</v>
      </c>
    </row>
    <row r="156" spans="1:14" x14ac:dyDescent="0.25">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5">
      <c r="A157" s="47" t="s">
        <v>129</v>
      </c>
      <c r="B157" s="57" t="str">
        <f t="shared" ref="B157" si="687">+IFERROR(B156/A156-1,"nm")</f>
        <v>nm</v>
      </c>
      <c r="C157" s="57">
        <f t="shared" ref="C157" si="688">+IFERROR(C156/B156-1,"nm")</f>
        <v>0.145125716806352</v>
      </c>
      <c r="D157" s="57">
        <f t="shared" ref="D157" si="689">+IFERROR(D156/C156-1,"nm")</f>
        <v>3.1201848998459125E-2</v>
      </c>
      <c r="E157" s="57">
        <f t="shared" ref="E157" si="690">+IFERROR(E156/D156-1,"nm")</f>
        <v>-7.097497198356395E-3</v>
      </c>
      <c r="F157" s="57">
        <f t="shared" ref="F157" si="691">+IFERROR(F156/E156-1,"nm")</f>
        <v>0.22723852520692245</v>
      </c>
      <c r="G157" s="57">
        <f t="shared" ref="G157" si="692">+IFERROR(G156/F156-1,"nm")</f>
        <v>6.3151440833844275E-2</v>
      </c>
      <c r="H157" s="57">
        <f t="shared" ref="H157" si="693">+IFERROR(H156/G156-1,"nm")</f>
        <v>5.4209919261822392E-2</v>
      </c>
      <c r="I157" s="57">
        <f t="shared" ref="I157" si="694">+IFERROR(I156/H156-1,"nm")</f>
        <v>0.16575492341356668</v>
      </c>
      <c r="J157" s="57">
        <f t="shared" ref="J157" si="695">+IFERROR(J156/I156-1,"nm")</f>
        <v>0</v>
      </c>
      <c r="K157" s="57">
        <f t="shared" ref="K157" si="696">+IFERROR(K156/J156-1,"nm")</f>
        <v>0</v>
      </c>
      <c r="L157" s="57">
        <f t="shared" ref="L157" si="697">+IFERROR(L156/K156-1,"nm")</f>
        <v>0</v>
      </c>
      <c r="M157" s="57">
        <f t="shared" ref="M157" si="698">+IFERROR(M156/L156-1,"nm")</f>
        <v>0</v>
      </c>
      <c r="N157" s="57">
        <f t="shared" ref="N157" si="699">+IFERROR(N156/M156-1,"nm")</f>
        <v>0</v>
      </c>
    </row>
    <row r="158" spans="1:14" x14ac:dyDescent="0.25">
      <c r="A158" s="47" t="s">
        <v>131</v>
      </c>
      <c r="B158" s="57">
        <f>+IFERROR(B156/B$145,"nm")</f>
        <v>-19.713043478260868</v>
      </c>
      <c r="C158" s="57">
        <f t="shared" ref="C158:I158" si="700">+IFERROR(C156/C$145,"nm")</f>
        <v>-35.561643835616437</v>
      </c>
      <c r="D158" s="57">
        <f t="shared" si="700"/>
        <v>-36.671232876712331</v>
      </c>
      <c r="E158" s="57">
        <f t="shared" si="700"/>
        <v>-30.204545454545453</v>
      </c>
      <c r="F158" s="57">
        <f t="shared" si="700"/>
        <v>-77.666666666666671</v>
      </c>
      <c r="G158" s="57">
        <f t="shared" si="700"/>
        <v>-115.6</v>
      </c>
      <c r="H158" s="57">
        <f t="shared" si="700"/>
        <v>-146.24</v>
      </c>
      <c r="I158" s="57">
        <f t="shared" si="700"/>
        <v>-41.784313725490193</v>
      </c>
      <c r="J158" s="57">
        <f>+IFERROR(J156/J$114,"nm")</f>
        <v>-0.71570109151973127</v>
      </c>
      <c r="K158" s="57">
        <f t="shared" ref="K158:N158" si="701">+IFERROR(K156/K$114,"nm")</f>
        <v>-0.71570109151973127</v>
      </c>
      <c r="L158" s="57">
        <f t="shared" si="701"/>
        <v>-0.71570109151973127</v>
      </c>
      <c r="M158" s="57">
        <f t="shared" si="701"/>
        <v>-0.71570109151973127</v>
      </c>
      <c r="N158" s="57">
        <f t="shared" si="701"/>
        <v>-0.71570109151973127</v>
      </c>
    </row>
    <row r="159" spans="1:14" x14ac:dyDescent="0.25">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9">
        <f>+J145*J161</f>
        <v>221.99999999999997</v>
      </c>
      <c r="K159" s="49">
        <f t="shared" ref="K159:N159" si="702">+K145*K161</f>
        <v>221.99999999999997</v>
      </c>
      <c r="L159" s="49">
        <f t="shared" si="702"/>
        <v>221.99999999999997</v>
      </c>
      <c r="M159" s="49">
        <f t="shared" si="702"/>
        <v>221.99999999999997</v>
      </c>
      <c r="N159" s="49">
        <f t="shared" si="702"/>
        <v>221.99999999999997</v>
      </c>
    </row>
    <row r="160" spans="1:14" x14ac:dyDescent="0.25">
      <c r="A160" s="47" t="s">
        <v>129</v>
      </c>
      <c r="B160" s="57" t="str">
        <f t="shared" ref="B160" si="703">+IFERROR(B159/A159-1,"nm")</f>
        <v>nm</v>
      </c>
      <c r="C160" s="57">
        <f t="shared" ref="C160" si="704">+IFERROR(C159/B159-1,"nm")</f>
        <v>0.14666666666666672</v>
      </c>
      <c r="D160" s="57">
        <f t="shared" ref="D160" si="705">+IFERROR(D159/C159-1,"nm")</f>
        <v>7.7519379844961156E-2</v>
      </c>
      <c r="E160" s="57">
        <f t="shared" ref="E160" si="706">+IFERROR(E159/D159-1,"nm")</f>
        <v>2.877697841726623E-2</v>
      </c>
      <c r="F160" s="57">
        <f t="shared" ref="F160" si="707">+IFERROR(F159/E159-1,"nm")</f>
        <v>-2.7972027972028024E-2</v>
      </c>
      <c r="G160" s="57">
        <f t="shared" ref="G160" si="708">+IFERROR(G159/F159-1,"nm")</f>
        <v>0.57553956834532372</v>
      </c>
      <c r="H160" s="57">
        <f t="shared" ref="H160" si="709">+IFERROR(H159/G159-1,"nm")</f>
        <v>-0.36529680365296802</v>
      </c>
      <c r="I160" s="57">
        <f t="shared" ref="I160" si="710">+IFERROR(I159/H159-1,"nm")</f>
        <v>-0.20143884892086328</v>
      </c>
      <c r="J160" s="57">
        <f t="shared" ref="J160" si="711">+IFERROR(J159/I159-1,"nm")</f>
        <v>-1.1102230246251565E-16</v>
      </c>
      <c r="K160" s="57">
        <f t="shared" ref="K160" si="712">+IFERROR(K159/J159-1,"nm")</f>
        <v>0</v>
      </c>
      <c r="L160" s="57">
        <f t="shared" ref="L160" si="713">+IFERROR(L159/K159-1,"nm")</f>
        <v>0</v>
      </c>
      <c r="M160" s="57">
        <f t="shared" ref="M160" si="714">+IFERROR(M159/L159-1,"nm")</f>
        <v>0</v>
      </c>
      <c r="N160" s="57">
        <f t="shared" ref="N160" si="715">+IFERROR(N159/M159-1,"nm")</f>
        <v>0</v>
      </c>
    </row>
    <row r="161" spans="1:14" x14ac:dyDescent="0.25">
      <c r="A161" s="47" t="s">
        <v>133</v>
      </c>
      <c r="B161" s="57">
        <f>+IFERROR(B159/B$145,"nm")</f>
        <v>1.9565217391304348</v>
      </c>
      <c r="C161" s="57">
        <f t="shared" ref="C161:I161" si="716">+IFERROR(C159/C$145,"nm")</f>
        <v>3.5342465753424657</v>
      </c>
      <c r="D161" s="57">
        <f t="shared" si="716"/>
        <v>3.8082191780821919</v>
      </c>
      <c r="E161" s="57">
        <f t="shared" si="716"/>
        <v>3.25</v>
      </c>
      <c r="F161" s="57">
        <f t="shared" si="716"/>
        <v>6.6190476190476186</v>
      </c>
      <c r="G161" s="57">
        <f t="shared" si="716"/>
        <v>14.6</v>
      </c>
      <c r="H161" s="57">
        <f t="shared" si="716"/>
        <v>11.12</v>
      </c>
      <c r="I161" s="57">
        <f t="shared" si="716"/>
        <v>2.1764705882352939</v>
      </c>
      <c r="J161" s="50">
        <f>+I161</f>
        <v>2.1764705882352939</v>
      </c>
      <c r="K161" s="50">
        <f t="shared" ref="K161" si="717">+J161</f>
        <v>2.1764705882352939</v>
      </c>
      <c r="L161" s="50">
        <f t="shared" ref="L161" si="718">+K161</f>
        <v>2.1764705882352939</v>
      </c>
      <c r="M161" s="50">
        <f t="shared" ref="M161" si="719">+L161</f>
        <v>2.1764705882352939</v>
      </c>
      <c r="N161" s="50">
        <f t="shared" ref="N161" si="720">+M161</f>
        <v>2.1764705882352939</v>
      </c>
    </row>
    <row r="162" spans="1:14" x14ac:dyDescent="0.25">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9">
        <f>+J145*J164</f>
        <v>789</v>
      </c>
      <c r="K162" s="49">
        <f t="shared" ref="K162:N162" si="721">+K145*K164</f>
        <v>789</v>
      </c>
      <c r="L162" s="49">
        <f t="shared" si="721"/>
        <v>789</v>
      </c>
      <c r="M162" s="49">
        <f t="shared" si="721"/>
        <v>789</v>
      </c>
      <c r="N162" s="49">
        <f t="shared" si="721"/>
        <v>789</v>
      </c>
    </row>
    <row r="163" spans="1:14" x14ac:dyDescent="0.25">
      <c r="A163" s="47" t="s">
        <v>129</v>
      </c>
      <c r="B163" s="57" t="str">
        <f t="shared" ref="B163" si="722">+IFERROR(B162/A162-1,"nm")</f>
        <v>nm</v>
      </c>
      <c r="C163" s="57">
        <f t="shared" ref="C163" si="723">+IFERROR(C162/B162-1,"nm")</f>
        <v>5.5785123966942241E-2</v>
      </c>
      <c r="D163" s="57">
        <f t="shared" ref="D163" si="724">+IFERROR(D162/C162-1,"nm")</f>
        <v>4.3052837573385627E-2</v>
      </c>
      <c r="E163" s="57">
        <f t="shared" ref="E163" si="725">+IFERROR(E162/D162-1,"nm")</f>
        <v>0.12007504690431525</v>
      </c>
      <c r="F163" s="57">
        <f t="shared" ref="F163" si="726">+IFERROR(F162/E162-1,"nm")</f>
        <v>0.11390284757118918</v>
      </c>
      <c r="G163" s="57">
        <f t="shared" ref="G163" si="727">+IFERROR(G162/F162-1,"nm")</f>
        <v>0.24812030075187974</v>
      </c>
      <c r="H163" s="57">
        <f t="shared" ref="H163" si="728">+IFERROR(H162/G162-1,"nm")</f>
        <v>-6.0240963855421659E-2</v>
      </c>
      <c r="I163" s="57">
        <f t="shared" ref="I163" si="729">+IFERROR(I162/H162-1,"nm")</f>
        <v>1.1538461538461497E-2</v>
      </c>
      <c r="J163" s="57">
        <f>+J164+J165</f>
        <v>7.7352941176470589</v>
      </c>
      <c r="K163" s="57">
        <f t="shared" ref="K163:N163" si="730">+K164+K165</f>
        <v>7.7352941176470589</v>
      </c>
      <c r="L163" s="57">
        <f t="shared" si="730"/>
        <v>7.7352941176470589</v>
      </c>
      <c r="M163" s="57">
        <f t="shared" si="730"/>
        <v>7.7352941176470589</v>
      </c>
      <c r="N163" s="57">
        <f t="shared" si="730"/>
        <v>7.7352941176470589</v>
      </c>
    </row>
    <row r="164" spans="1:14" x14ac:dyDescent="0.25">
      <c r="A164" s="47" t="s">
        <v>133</v>
      </c>
      <c r="B164" s="57">
        <f>+IFERROR(B162/B$145,"nm")</f>
        <v>4.2086956521739127</v>
      </c>
      <c r="C164" s="57">
        <f t="shared" ref="C164:I164" si="731">+IFERROR(C162/C$145,"nm")</f>
        <v>7</v>
      </c>
      <c r="D164" s="57">
        <f t="shared" si="731"/>
        <v>7.3013698630136989</v>
      </c>
      <c r="E164" s="57">
        <f t="shared" si="731"/>
        <v>6.7840909090909092</v>
      </c>
      <c r="F164" s="57">
        <f t="shared" si="731"/>
        <v>15.833333333333334</v>
      </c>
      <c r="G164" s="57">
        <f t="shared" si="731"/>
        <v>27.666666666666668</v>
      </c>
      <c r="H164" s="57">
        <f t="shared" si="731"/>
        <v>31.2</v>
      </c>
      <c r="I164" s="57">
        <f t="shared" si="731"/>
        <v>7.7352941176470589</v>
      </c>
      <c r="J164" s="50">
        <f>+I164</f>
        <v>7.7352941176470589</v>
      </c>
      <c r="K164" s="50">
        <f t="shared" ref="K164" si="732">+J164</f>
        <v>7.7352941176470589</v>
      </c>
      <c r="L164" s="50">
        <f t="shared" ref="L164" si="733">+K164</f>
        <v>7.7352941176470589</v>
      </c>
      <c r="M164" s="50">
        <f t="shared" ref="M164" si="734">+L164</f>
        <v>7.7352941176470589</v>
      </c>
      <c r="N164" s="50">
        <f t="shared" ref="N164" si="735">+M164</f>
        <v>7.7352941176470589</v>
      </c>
    </row>
    <row r="165" spans="1:14" s="53" customFormat="1" x14ac:dyDescent="0.25">
      <c r="A165" s="44" t="str">
        <f>+Historicals!A126</f>
        <v>Western Europe</v>
      </c>
      <c r="B165" s="44"/>
      <c r="C165" s="44"/>
      <c r="D165" s="44"/>
      <c r="E165" s="44"/>
      <c r="F165" s="44"/>
      <c r="G165" s="44"/>
      <c r="H165" s="44"/>
      <c r="I165" s="44"/>
      <c r="J165" s="40"/>
      <c r="K165" s="40"/>
      <c r="L165" s="40"/>
      <c r="M165" s="40"/>
      <c r="N165" s="40"/>
    </row>
    <row r="166" spans="1:14" x14ac:dyDescent="0.25">
      <c r="A166" s="9" t="s">
        <v>136</v>
      </c>
      <c r="B166" s="51">
        <f>+B168+B172+B176</f>
        <v>5705</v>
      </c>
      <c r="C166" s="51">
        <f t="shared" ref="C166:I166" si="736">+C168+C172+C176</f>
        <v>5884</v>
      </c>
      <c r="D166" s="51">
        <f t="shared" si="736"/>
        <v>6211</v>
      </c>
      <c r="E166" s="51">
        <f t="shared" si="736"/>
        <v>0</v>
      </c>
      <c r="F166" s="51">
        <f t="shared" si="736"/>
        <v>0</v>
      </c>
      <c r="G166" s="51">
        <f t="shared" si="736"/>
        <v>0</v>
      </c>
      <c r="H166" s="51">
        <f t="shared" si="736"/>
        <v>0</v>
      </c>
      <c r="I166" s="51">
        <f t="shared" si="736"/>
        <v>0</v>
      </c>
      <c r="J166" s="9"/>
    </row>
    <row r="167" spans="1:14" x14ac:dyDescent="0.25">
      <c r="A167" s="45" t="s">
        <v>129</v>
      </c>
      <c r="B167" s="57" t="str">
        <f t="shared" ref="B167" si="737">+IFERROR(B166/A166-1,"nm")</f>
        <v>nm</v>
      </c>
      <c r="C167" s="57">
        <f t="shared" ref="C167" si="738">+IFERROR(C166/B166-1,"nm")</f>
        <v>3.1375985977212917E-2</v>
      </c>
      <c r="D167" s="57">
        <f t="shared" ref="D167" si="739">+IFERROR(D166/C166-1,"nm")</f>
        <v>5.5574439157036082E-2</v>
      </c>
      <c r="E167" s="57">
        <f t="shared" ref="E167" si="740">+IFERROR(E166/D166-1,"nm")</f>
        <v>-1</v>
      </c>
      <c r="F167" s="57" t="str">
        <f t="shared" ref="F167" si="741">+IFERROR(F166/E166-1,"nm")</f>
        <v>nm</v>
      </c>
      <c r="G167" s="57" t="str">
        <f t="shared" ref="G167" si="742">+IFERROR(G166/F166-1,"nm")</f>
        <v>nm</v>
      </c>
      <c r="H167" s="57" t="str">
        <f t="shared" ref="H167" si="743">+IFERROR(H166/G166-1,"nm")</f>
        <v>nm</v>
      </c>
      <c r="I167" s="57" t="str">
        <f t="shared" ref="I167" si="744">+IFERROR(I166/H166-1,"nm")</f>
        <v>nm</v>
      </c>
      <c r="J167" s="57"/>
    </row>
    <row r="168" spans="1:14" x14ac:dyDescent="0.25">
      <c r="A168" s="46"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5">
      <c r="A169" s="45" t="s">
        <v>129</v>
      </c>
      <c r="B169" s="57" t="str">
        <f t="shared" ref="B169" si="745">+IFERROR(B168/A168-1,"nm")</f>
        <v>nm</v>
      </c>
      <c r="C169" s="57">
        <f t="shared" ref="C169" si="746">+IFERROR(C168/B168-1,"nm")</f>
        <v>2.8121775025799822E-2</v>
      </c>
      <c r="D169" s="57">
        <f t="shared" ref="D169" si="747">+IFERROR(D168/C168-1,"nm")</f>
        <v>2.0828105395232166E-2</v>
      </c>
      <c r="E169" s="57">
        <f t="shared" ref="E169" si="748">+IFERROR(E168/D168-1,"nm")</f>
        <v>-1</v>
      </c>
      <c r="F169" s="57" t="str">
        <f t="shared" ref="F169" si="749">+IFERROR(F168/E168-1,"nm")</f>
        <v>nm</v>
      </c>
      <c r="G169" s="57" t="str">
        <f t="shared" ref="G169" si="750">+IFERROR(G168/F168-1,"nm")</f>
        <v>nm</v>
      </c>
      <c r="H169" s="57" t="str">
        <f t="shared" ref="H169" si="751">+IFERROR(H168/G168-1,"nm")</f>
        <v>nm</v>
      </c>
      <c r="I169" s="57" t="str">
        <f t="shared" ref="I169" si="752">+IFERROR(I168/H168-1,"nm")</f>
        <v>nm</v>
      </c>
      <c r="J169" s="57"/>
    </row>
    <row r="170" spans="1:14" x14ac:dyDescent="0.25">
      <c r="A170" s="45" t="s">
        <v>137</v>
      </c>
      <c r="B170" s="57">
        <f>+Historicals!B231</f>
        <v>0.25</v>
      </c>
      <c r="C170" s="57">
        <f>+Historicals!C231</f>
        <v>0.14000000000000001</v>
      </c>
      <c r="D170" s="57">
        <f>+Historicals!D231</f>
        <v>7.0000000000000007E-2</v>
      </c>
      <c r="E170" s="57">
        <f>+Historicals!E231</f>
        <v>0</v>
      </c>
      <c r="F170" s="57">
        <f>+Historicals!F231</f>
        <v>0</v>
      </c>
      <c r="G170" s="57">
        <f>+Historicals!G231</f>
        <v>0</v>
      </c>
      <c r="H170" s="57">
        <f>+Historicals!H231</f>
        <v>0</v>
      </c>
      <c r="I170" s="57">
        <f>+Historicals!I231</f>
        <v>0</v>
      </c>
      <c r="J170" s="50"/>
    </row>
    <row r="171" spans="1:14" x14ac:dyDescent="0.25">
      <c r="A171" s="45" t="s">
        <v>138</v>
      </c>
      <c r="B171" s="57" t="str">
        <f t="shared" ref="B171:I171" si="753">+IFERROR(B169-B170,"nm")</f>
        <v>nm</v>
      </c>
      <c r="C171" s="57">
        <f t="shared" si="753"/>
        <v>-0.11187822497420019</v>
      </c>
      <c r="D171" s="57">
        <f t="shared" si="753"/>
        <v>-4.9171894604767841E-2</v>
      </c>
      <c r="E171" s="57">
        <f t="shared" si="753"/>
        <v>-1</v>
      </c>
      <c r="F171" s="57" t="str">
        <f t="shared" si="753"/>
        <v>nm</v>
      </c>
      <c r="G171" s="57" t="str">
        <f t="shared" si="753"/>
        <v>nm</v>
      </c>
      <c r="H171" s="57" t="str">
        <f t="shared" si="753"/>
        <v>nm</v>
      </c>
      <c r="I171" s="57" t="str">
        <f t="shared" si="753"/>
        <v>nm</v>
      </c>
      <c r="J171" s="50"/>
    </row>
    <row r="172" spans="1:14" x14ac:dyDescent="0.25">
      <c r="A172" s="46"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5">
      <c r="A173" s="45" t="s">
        <v>129</v>
      </c>
      <c r="B173" s="57" t="str">
        <f t="shared" ref="B173" si="754">+IFERROR(B172/A172-1,"nm")</f>
        <v>nm</v>
      </c>
      <c r="C173" s="57">
        <f t="shared" ref="C173" si="755">+IFERROR(C172/B172-1,"nm")</f>
        <v>4.8969072164948502E-2</v>
      </c>
      <c r="D173" s="57">
        <f t="shared" ref="D173" si="756">+IFERROR(D172/C172-1,"nm")</f>
        <v>0.14742014742014753</v>
      </c>
      <c r="E173" s="57">
        <f t="shared" ref="E173" si="757">+IFERROR(E172/D172-1,"nm")</f>
        <v>-1</v>
      </c>
      <c r="F173" s="57" t="str">
        <f t="shared" ref="F173" si="758">+IFERROR(F172/E172-1,"nm")</f>
        <v>nm</v>
      </c>
      <c r="G173" s="57" t="str">
        <f t="shared" ref="G173" si="759">+IFERROR(G172/F172-1,"nm")</f>
        <v>nm</v>
      </c>
      <c r="H173" s="57" t="str">
        <f t="shared" ref="H173" si="760">+IFERROR(H172/G172-1,"nm")</f>
        <v>nm</v>
      </c>
      <c r="I173" s="57" t="str">
        <f t="shared" ref="I173" si="761">+IFERROR(I172/H172-1,"nm")</f>
        <v>nm</v>
      </c>
      <c r="J173" s="57"/>
    </row>
    <row r="174" spans="1:14" x14ac:dyDescent="0.25">
      <c r="A174" s="45" t="s">
        <v>137</v>
      </c>
      <c r="B174" s="57">
        <f>+Historicals!B232</f>
        <v>0.14000000000000001</v>
      </c>
      <c r="C174" s="57">
        <f>+Historicals!C232</f>
        <v>0.16</v>
      </c>
      <c r="D174" s="57">
        <f>+Historicals!D232</f>
        <v>0.21</v>
      </c>
      <c r="E174" s="57">
        <f>+Historicals!E232</f>
        <v>0</v>
      </c>
      <c r="F174" s="57">
        <f>+Historicals!F232</f>
        <v>0</v>
      </c>
      <c r="G174" s="57">
        <f>+Historicals!G232</f>
        <v>0</v>
      </c>
      <c r="H174" s="57">
        <f>+Historicals!H232</f>
        <v>0</v>
      </c>
      <c r="I174" s="57">
        <f>+Historicals!I232</f>
        <v>0</v>
      </c>
      <c r="J174" s="50"/>
    </row>
    <row r="175" spans="1:14" x14ac:dyDescent="0.25">
      <c r="A175" s="45" t="s">
        <v>138</v>
      </c>
      <c r="B175" s="57" t="str">
        <f t="shared" ref="B175:I175" si="762">+IFERROR(B173-B174,"nm")</f>
        <v>nm</v>
      </c>
      <c r="C175" s="57">
        <f t="shared" si="762"/>
        <v>-0.1110309278350515</v>
      </c>
      <c r="D175" s="57">
        <f t="shared" si="762"/>
        <v>-6.2579852579852463E-2</v>
      </c>
      <c r="E175" s="57">
        <f t="shared" si="762"/>
        <v>-1</v>
      </c>
      <c r="F175" s="57" t="str">
        <f t="shared" si="762"/>
        <v>nm</v>
      </c>
      <c r="G175" s="57" t="str">
        <f t="shared" si="762"/>
        <v>nm</v>
      </c>
      <c r="H175" s="57" t="str">
        <f t="shared" si="762"/>
        <v>nm</v>
      </c>
      <c r="I175" s="57" t="str">
        <f t="shared" si="762"/>
        <v>nm</v>
      </c>
      <c r="J175" s="50"/>
    </row>
    <row r="176" spans="1:14" x14ac:dyDescent="0.25">
      <c r="A176" s="46"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5">
      <c r="A177" s="45" t="s">
        <v>129</v>
      </c>
      <c r="B177" s="57" t="str">
        <f t="shared" ref="B177" si="763">+IFERROR(B176/A176-1,"nm")</f>
        <v>nm</v>
      </c>
      <c r="C177" s="57">
        <f t="shared" ref="C177" si="764">+IFERROR(C176/B176-1,"nm")</f>
        <v>-2.166064981949456E-2</v>
      </c>
      <c r="D177" s="57">
        <f t="shared" ref="D177" si="765">+IFERROR(D176/C176-1,"nm")</f>
        <v>1.4760147601476037E-2</v>
      </c>
      <c r="E177" s="57">
        <f t="shared" ref="E177" si="766">+IFERROR(E176/D176-1,"nm")</f>
        <v>-1</v>
      </c>
      <c r="F177" s="57" t="str">
        <f t="shared" ref="F177" si="767">+IFERROR(F176/E176-1,"nm")</f>
        <v>nm</v>
      </c>
      <c r="G177" s="57" t="str">
        <f t="shared" ref="G177" si="768">+IFERROR(G176/F176-1,"nm")</f>
        <v>nm</v>
      </c>
      <c r="H177" s="57" t="str">
        <f t="shared" ref="H177" si="769">+IFERROR(H176/G176-1,"nm")</f>
        <v>nm</v>
      </c>
      <c r="I177" s="57" t="str">
        <f t="shared" ref="I177" si="770">+IFERROR(I176/H176-1,"nm")</f>
        <v>nm</v>
      </c>
      <c r="J177" s="57"/>
    </row>
    <row r="178" spans="1:10" x14ac:dyDescent="0.25">
      <c r="A178" s="45" t="s">
        <v>137</v>
      </c>
      <c r="B178" s="57">
        <f>+Historicals!B233</f>
        <v>0.15</v>
      </c>
      <c r="C178" s="57">
        <f>+Historicals!C233</f>
        <v>0.08</v>
      </c>
      <c r="D178" s="57">
        <f>+Historicals!D233</f>
        <v>7.0000000000000007E-2</v>
      </c>
      <c r="E178" s="57">
        <f>+Historicals!E233</f>
        <v>0</v>
      </c>
      <c r="F178" s="57">
        <f>+Historicals!F233</f>
        <v>0</v>
      </c>
      <c r="G178" s="57">
        <f>+Historicals!G233</f>
        <v>0</v>
      </c>
      <c r="H178" s="57">
        <f>+Historicals!H233</f>
        <v>0</v>
      </c>
      <c r="I178" s="57">
        <f>+Historicals!I233</f>
        <v>0</v>
      </c>
      <c r="J178" s="50"/>
    </row>
    <row r="179" spans="1:10" x14ac:dyDescent="0.25">
      <c r="A179" s="45" t="s">
        <v>138</v>
      </c>
      <c r="B179" s="57" t="str">
        <f t="shared" ref="B179:I179" si="771">+IFERROR(B177-B178,"nm")</f>
        <v>nm</v>
      </c>
      <c r="C179" s="57">
        <f t="shared" si="771"/>
        <v>-0.10166064981949456</v>
      </c>
      <c r="D179" s="57">
        <f t="shared" si="771"/>
        <v>-5.523985239852397E-2</v>
      </c>
      <c r="E179" s="57">
        <f t="shared" si="771"/>
        <v>-1</v>
      </c>
      <c r="F179" s="57" t="str">
        <f t="shared" si="771"/>
        <v>nm</v>
      </c>
      <c r="G179" s="57" t="str">
        <f t="shared" si="771"/>
        <v>nm</v>
      </c>
      <c r="H179" s="57" t="str">
        <f t="shared" si="771"/>
        <v>nm</v>
      </c>
      <c r="I179" s="57" t="str">
        <f t="shared" si="771"/>
        <v>nm</v>
      </c>
      <c r="J179" s="50"/>
    </row>
    <row r="180" spans="1:10" x14ac:dyDescent="0.25">
      <c r="A180" s="9" t="s">
        <v>130</v>
      </c>
      <c r="B180" s="49">
        <f t="shared" ref="B180:I180" si="772">+B187+B183</f>
        <v>1350</v>
      </c>
      <c r="C180" s="49">
        <f t="shared" si="772"/>
        <v>1506</v>
      </c>
      <c r="D180" s="49">
        <f t="shared" si="772"/>
        <v>1294</v>
      </c>
      <c r="E180" s="49">
        <f t="shared" si="772"/>
        <v>0</v>
      </c>
      <c r="F180" s="49">
        <f t="shared" si="772"/>
        <v>0</v>
      </c>
      <c r="G180" s="49">
        <f t="shared" si="772"/>
        <v>0</v>
      </c>
      <c r="H180" s="49">
        <f t="shared" si="772"/>
        <v>0</v>
      </c>
      <c r="I180" s="49">
        <f t="shared" si="772"/>
        <v>0</v>
      </c>
      <c r="J180" s="49"/>
    </row>
    <row r="181" spans="1:10" x14ac:dyDescent="0.25">
      <c r="A181" s="47" t="s">
        <v>129</v>
      </c>
      <c r="B181" s="57" t="str">
        <f t="shared" ref="B181" si="773">+IFERROR(B180/A180-1,"nm")</f>
        <v>nm</v>
      </c>
      <c r="C181" s="57">
        <f t="shared" ref="C181" si="774">+IFERROR(C180/B180-1,"nm")</f>
        <v>0.11555555555555563</v>
      </c>
      <c r="D181" s="57">
        <f t="shared" ref="D181" si="775">+IFERROR(D180/C180-1,"nm")</f>
        <v>-0.14077025232403717</v>
      </c>
      <c r="E181" s="57">
        <f t="shared" ref="E181" si="776">+IFERROR(E180/D180-1,"nm")</f>
        <v>-1</v>
      </c>
      <c r="F181" s="57" t="str">
        <f t="shared" ref="F181" si="777">+IFERROR(F180/E180-1,"nm")</f>
        <v>nm</v>
      </c>
      <c r="G181" s="57" t="str">
        <f t="shared" ref="G181" si="778">+IFERROR(G180/F180-1,"nm")</f>
        <v>nm</v>
      </c>
      <c r="H181" s="57" t="str">
        <f t="shared" ref="H181" si="779">+IFERROR(H180/G180-1,"nm")</f>
        <v>nm</v>
      </c>
      <c r="I181" s="57" t="str">
        <f t="shared" ref="I181" si="780">+IFERROR(I180/H180-1,"nm")</f>
        <v>nm</v>
      </c>
      <c r="J181" s="57"/>
    </row>
    <row r="182" spans="1:10" x14ac:dyDescent="0.25">
      <c r="A182" s="47" t="s">
        <v>131</v>
      </c>
      <c r="B182" s="57">
        <f>+IFERROR(B180/B$166,"nm")</f>
        <v>0.23663453111305871</v>
      </c>
      <c r="C182" s="57">
        <f t="shared" ref="C182:I182" si="781">+IFERROR(C180/C$166,"nm")</f>
        <v>0.2559483344663494</v>
      </c>
      <c r="D182" s="57">
        <f t="shared" si="781"/>
        <v>0.20834004186121396</v>
      </c>
      <c r="E182" s="57" t="str">
        <f t="shared" si="781"/>
        <v>nm</v>
      </c>
      <c r="F182" s="57" t="str">
        <f t="shared" si="781"/>
        <v>nm</v>
      </c>
      <c r="G182" s="57" t="str">
        <f t="shared" si="781"/>
        <v>nm</v>
      </c>
      <c r="H182" s="57" t="str">
        <f t="shared" si="781"/>
        <v>nm</v>
      </c>
      <c r="I182" s="57" t="str">
        <f t="shared" si="781"/>
        <v>nm</v>
      </c>
      <c r="J182" s="50"/>
    </row>
    <row r="183" spans="1:10" x14ac:dyDescent="0.25">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9"/>
    </row>
    <row r="184" spans="1:10" x14ac:dyDescent="0.25">
      <c r="A184" s="47" t="s">
        <v>129</v>
      </c>
      <c r="B184" s="57" t="str">
        <f t="shared" ref="B184" si="782">+IFERROR(B183/A183-1,"nm")</f>
        <v>nm</v>
      </c>
      <c r="C184" s="57">
        <f t="shared" ref="C184" si="783">+IFERROR(C183/B183-1,"nm")</f>
        <v>-4.0000000000000036E-2</v>
      </c>
      <c r="D184" s="57">
        <f t="shared" ref="D184" si="784">+IFERROR(D183/C183-1,"nm")</f>
        <v>0.26388888888888884</v>
      </c>
      <c r="E184" s="57">
        <f t="shared" ref="E184" si="785">+IFERROR(E183/D183-1,"nm")</f>
        <v>-1</v>
      </c>
      <c r="F184" s="57" t="str">
        <f t="shared" ref="F184" si="786">+IFERROR(F183/E183-1,"nm")</f>
        <v>nm</v>
      </c>
      <c r="G184" s="57" t="str">
        <f t="shared" ref="G184" si="787">+IFERROR(G183/F183-1,"nm")</f>
        <v>nm</v>
      </c>
      <c r="H184" s="57" t="str">
        <f t="shared" ref="H184" si="788">+IFERROR(H183/G183-1,"nm")</f>
        <v>nm</v>
      </c>
      <c r="I184" s="57" t="str">
        <f t="shared" ref="I184" si="789">+IFERROR(I183/H183-1,"nm")</f>
        <v>nm</v>
      </c>
      <c r="J184" s="57"/>
    </row>
    <row r="185" spans="1:10" x14ac:dyDescent="0.25">
      <c r="A185" s="47" t="s">
        <v>133</v>
      </c>
      <c r="B185" s="57">
        <f>+IFERROR(B183/B$166,"nm")</f>
        <v>1.3146362839614373E-2</v>
      </c>
      <c r="C185" s="57">
        <f t="shared" ref="C185:I185" si="790">+IFERROR(C183/C$166,"nm")</f>
        <v>1.2236573759347382E-2</v>
      </c>
      <c r="D185" s="57">
        <f t="shared" si="790"/>
        <v>1.4651424891321848E-2</v>
      </c>
      <c r="E185" s="57" t="str">
        <f t="shared" si="790"/>
        <v>nm</v>
      </c>
      <c r="F185" s="57" t="str">
        <f t="shared" si="790"/>
        <v>nm</v>
      </c>
      <c r="G185" s="57" t="str">
        <f t="shared" si="790"/>
        <v>nm</v>
      </c>
      <c r="H185" s="57" t="str">
        <f t="shared" si="790"/>
        <v>nm</v>
      </c>
      <c r="I185" s="57" t="str">
        <f t="shared" si="790"/>
        <v>nm</v>
      </c>
      <c r="J185" s="57"/>
    </row>
    <row r="186" spans="1:10" x14ac:dyDescent="0.25">
      <c r="A186" s="47" t="s">
        <v>140</v>
      </c>
      <c r="B186" s="57">
        <f t="shared" ref="B186:I186" si="791">+IFERROR(B183/B193,"nm")</f>
        <v>0.16629711751662971</v>
      </c>
      <c r="C186" s="57">
        <f t="shared" si="791"/>
        <v>0.12224108658743633</v>
      </c>
      <c r="D186" s="57">
        <f t="shared" si="791"/>
        <v>0.13829787234042554</v>
      </c>
      <c r="E186" s="57" t="str">
        <f t="shared" si="791"/>
        <v>nm</v>
      </c>
      <c r="F186" s="57" t="str">
        <f t="shared" si="791"/>
        <v>nm</v>
      </c>
      <c r="G186" s="57" t="str">
        <f t="shared" si="791"/>
        <v>nm</v>
      </c>
      <c r="H186" s="57" t="str">
        <f t="shared" si="791"/>
        <v>nm</v>
      </c>
      <c r="I186" s="57" t="str">
        <f t="shared" si="791"/>
        <v>nm</v>
      </c>
      <c r="J186" s="50"/>
    </row>
    <row r="187" spans="1:10" x14ac:dyDescent="0.25">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5">
      <c r="A188" s="47" t="s">
        <v>129</v>
      </c>
      <c r="B188" s="57" t="str">
        <f t="shared" ref="B188:I188" si="792">+IFERROR(B187/A187-1,"nm")</f>
        <v>nm</v>
      </c>
      <c r="C188" s="57">
        <f t="shared" si="792"/>
        <v>0.12470588235294122</v>
      </c>
      <c r="D188" s="57">
        <f t="shared" si="792"/>
        <v>-0.16108786610878656</v>
      </c>
      <c r="E188" s="57">
        <f t="shared" si="792"/>
        <v>-1</v>
      </c>
      <c r="F188" s="57" t="str">
        <f t="shared" si="792"/>
        <v>nm</v>
      </c>
      <c r="G188" s="57" t="str">
        <f t="shared" si="792"/>
        <v>nm</v>
      </c>
      <c r="H188" s="57" t="str">
        <f t="shared" si="792"/>
        <v>nm</v>
      </c>
      <c r="I188" s="57" t="str">
        <f t="shared" si="792"/>
        <v>nm</v>
      </c>
      <c r="J188" s="57"/>
    </row>
    <row r="189" spans="1:10" x14ac:dyDescent="0.25">
      <c r="A189" s="47" t="s">
        <v>131</v>
      </c>
      <c r="B189" s="57">
        <f>+IFERROR(B187/B$166,"nm")</f>
        <v>0.22348816827344434</v>
      </c>
      <c r="C189" s="57">
        <f t="shared" ref="C189:I189" si="793">+IFERROR(C187/C$166,"nm")</f>
        <v>0.24371176070700204</v>
      </c>
      <c r="D189" s="57">
        <f t="shared" si="793"/>
        <v>0.19368861696989212</v>
      </c>
      <c r="E189" s="57" t="str">
        <f t="shared" si="793"/>
        <v>nm</v>
      </c>
      <c r="F189" s="57" t="str">
        <f t="shared" si="793"/>
        <v>nm</v>
      </c>
      <c r="G189" s="57" t="str">
        <f t="shared" si="793"/>
        <v>nm</v>
      </c>
      <c r="H189" s="57" t="str">
        <f t="shared" si="793"/>
        <v>nm</v>
      </c>
      <c r="I189" s="57" t="str">
        <f t="shared" si="793"/>
        <v>nm</v>
      </c>
      <c r="J189" s="57"/>
    </row>
    <row r="190" spans="1:10" x14ac:dyDescent="0.25">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9"/>
    </row>
    <row r="191" spans="1:10" x14ac:dyDescent="0.25">
      <c r="A191" s="47" t="s">
        <v>129</v>
      </c>
      <c r="B191" s="57" t="str">
        <f t="shared" ref="B191" si="794">+IFERROR(B190/A190-1,"nm")</f>
        <v>nm</v>
      </c>
      <c r="C191" s="57">
        <f t="shared" ref="C191" si="795">+IFERROR(C190/B190-1,"nm")</f>
        <v>-4.6296296296296502E-3</v>
      </c>
      <c r="D191" s="57">
        <f t="shared" ref="D191" si="796">+IFERROR(D190/C190-1,"nm")</f>
        <v>-0.24651162790697678</v>
      </c>
      <c r="E191" s="57">
        <f t="shared" ref="E191" si="797">+IFERROR(E190/D190-1,"nm")</f>
        <v>-1</v>
      </c>
      <c r="F191" s="57" t="str">
        <f t="shared" ref="F191" si="798">+IFERROR(F190/E190-1,"nm")</f>
        <v>nm</v>
      </c>
      <c r="G191" s="57" t="str">
        <f t="shared" ref="G191" si="799">+IFERROR(G190/F190-1,"nm")</f>
        <v>nm</v>
      </c>
      <c r="H191" s="57" t="str">
        <f t="shared" ref="H191" si="800">+IFERROR(H190/G190-1,"nm")</f>
        <v>nm</v>
      </c>
      <c r="I191" s="57" t="str">
        <f t="shared" ref="I191" si="801">+IFERROR(I190/H190-1,"nm")</f>
        <v>nm</v>
      </c>
      <c r="J191" s="57"/>
    </row>
    <row r="192" spans="1:10" x14ac:dyDescent="0.25">
      <c r="A192" s="47" t="s">
        <v>133</v>
      </c>
      <c r="B192" s="57">
        <f>+IFERROR(B190/B$166,"nm")</f>
        <v>3.7861524978089395E-2</v>
      </c>
      <c r="C192" s="57">
        <f t="shared" ref="C192:I192" si="802">+IFERROR(C190/C$166,"nm")</f>
        <v>3.6539768864717881E-2</v>
      </c>
      <c r="D192" s="57">
        <f t="shared" si="802"/>
        <v>2.6082756399935597E-2</v>
      </c>
      <c r="E192" s="57" t="str">
        <f t="shared" si="802"/>
        <v>nm</v>
      </c>
      <c r="F192" s="57" t="str">
        <f t="shared" si="802"/>
        <v>nm</v>
      </c>
      <c r="G192" s="57" t="str">
        <f t="shared" si="802"/>
        <v>nm</v>
      </c>
      <c r="H192" s="57" t="str">
        <f t="shared" si="802"/>
        <v>nm</v>
      </c>
      <c r="I192" s="57" t="str">
        <f t="shared" si="802"/>
        <v>nm</v>
      </c>
      <c r="J192" s="50"/>
    </row>
    <row r="193" spans="1:14" x14ac:dyDescent="0.25">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9"/>
    </row>
    <row r="194" spans="1:14" x14ac:dyDescent="0.25">
      <c r="A194" s="47" t="s">
        <v>129</v>
      </c>
      <c r="B194" s="57" t="str">
        <f t="shared" ref="B194" si="803">+IFERROR(B193/A193-1,"nm")</f>
        <v>nm</v>
      </c>
      <c r="C194" s="57">
        <f t="shared" ref="C194" si="804">+IFERROR(C193/B193-1,"nm")</f>
        <v>0.3059866962305986</v>
      </c>
      <c r="D194" s="57">
        <f t="shared" ref="D194" si="805">+IFERROR(D193/C193-1,"nm")</f>
        <v>0.11714770797962659</v>
      </c>
      <c r="E194" s="57">
        <f t="shared" ref="E194" si="806">+IFERROR(E193/D193-1,"nm")</f>
        <v>-1</v>
      </c>
      <c r="F194" s="57" t="str">
        <f t="shared" ref="F194" si="807">+IFERROR(F193/E193-1,"nm")</f>
        <v>nm</v>
      </c>
      <c r="G194" s="57" t="str">
        <f t="shared" ref="G194" si="808">+IFERROR(G193/F193-1,"nm")</f>
        <v>nm</v>
      </c>
      <c r="H194" s="57" t="str">
        <f t="shared" ref="H194" si="809">+IFERROR(H193/G193-1,"nm")</f>
        <v>nm</v>
      </c>
      <c r="I194" s="57" t="str">
        <f t="shared" ref="I194" si="810">+IFERROR(I193/H193-1,"nm")</f>
        <v>nm</v>
      </c>
      <c r="J194" s="57"/>
    </row>
    <row r="195" spans="1:14" x14ac:dyDescent="0.25">
      <c r="A195" s="47" t="s">
        <v>133</v>
      </c>
      <c r="B195" s="57">
        <f>+IFERROR(B193/B$166,"nm")</f>
        <v>7.9053461875547765E-2</v>
      </c>
      <c r="C195" s="57">
        <f t="shared" ref="C195:I195" si="811">+IFERROR(C193/C$166,"nm")</f>
        <v>0.10010197144799456</v>
      </c>
      <c r="D195" s="57">
        <f t="shared" si="811"/>
        <v>0.10594107229109644</v>
      </c>
      <c r="E195" s="57" t="str">
        <f t="shared" si="811"/>
        <v>nm</v>
      </c>
      <c r="F195" s="57" t="str">
        <f t="shared" si="811"/>
        <v>nm</v>
      </c>
      <c r="G195" s="57" t="str">
        <f t="shared" si="811"/>
        <v>nm</v>
      </c>
      <c r="H195" s="57" t="str">
        <f t="shared" si="811"/>
        <v>nm</v>
      </c>
      <c r="I195" s="57" t="str">
        <f t="shared" si="811"/>
        <v>nm</v>
      </c>
      <c r="J195" s="50"/>
    </row>
    <row r="196" spans="1:14" s="53" customFormat="1" x14ac:dyDescent="0.25">
      <c r="A196" s="44" t="str">
        <f>+Historicals!A130</f>
        <v>Central &amp; Eastern Europe</v>
      </c>
      <c r="B196" s="44"/>
      <c r="C196" s="44"/>
      <c r="D196" s="44"/>
      <c r="E196" s="44"/>
      <c r="F196" s="44"/>
      <c r="G196" s="44"/>
      <c r="H196" s="44"/>
      <c r="I196" s="44"/>
      <c r="J196" s="40"/>
      <c r="K196" s="40"/>
      <c r="L196" s="40"/>
      <c r="M196" s="40"/>
      <c r="N196" s="40"/>
    </row>
    <row r="197" spans="1:14" x14ac:dyDescent="0.25">
      <c r="A197" s="9" t="s">
        <v>136</v>
      </c>
      <c r="B197" s="51">
        <f>+B199+B203+B207</f>
        <v>1421</v>
      </c>
      <c r="C197" s="51">
        <f t="shared" ref="C197:I197" si="812">+C199+C203+C207</f>
        <v>1431</v>
      </c>
      <c r="D197" s="51">
        <f t="shared" si="812"/>
        <v>1487</v>
      </c>
      <c r="E197" s="51">
        <f t="shared" si="812"/>
        <v>0</v>
      </c>
      <c r="F197" s="51">
        <f t="shared" si="812"/>
        <v>0</v>
      </c>
      <c r="G197" s="51">
        <f t="shared" si="812"/>
        <v>0</v>
      </c>
      <c r="H197" s="51">
        <f t="shared" si="812"/>
        <v>0</v>
      </c>
      <c r="I197" s="51">
        <f t="shared" si="812"/>
        <v>0</v>
      </c>
      <c r="J197" s="9"/>
    </row>
    <row r="198" spans="1:14" x14ac:dyDescent="0.25">
      <c r="A198" s="45" t="s">
        <v>129</v>
      </c>
      <c r="B198" s="57" t="str">
        <f t="shared" ref="B198" si="813">+IFERROR(B197/A197-1,"nm")</f>
        <v>nm</v>
      </c>
      <c r="C198" s="57">
        <f t="shared" ref="C198" si="814">+IFERROR(C197/B197-1,"nm")</f>
        <v>7.0372976776917895E-3</v>
      </c>
      <c r="D198" s="57">
        <f t="shared" ref="D198" si="815">+IFERROR(D197/C197-1,"nm")</f>
        <v>3.9133473095737337E-2</v>
      </c>
      <c r="E198" s="57">
        <f t="shared" ref="E198" si="816">+IFERROR(E197/D197-1,"nm")</f>
        <v>-1</v>
      </c>
      <c r="F198" s="57" t="str">
        <f t="shared" ref="F198" si="817">+IFERROR(F197/E197-1,"nm")</f>
        <v>nm</v>
      </c>
      <c r="G198" s="57" t="str">
        <f t="shared" ref="G198" si="818">+IFERROR(G197/F197-1,"nm")</f>
        <v>nm</v>
      </c>
      <c r="H198" s="57" t="str">
        <f t="shared" ref="H198" si="819">+IFERROR(H197/G197-1,"nm")</f>
        <v>nm</v>
      </c>
      <c r="I198" s="57" t="str">
        <f t="shared" ref="I198" si="820">+IFERROR(I197/H197-1,"nm")</f>
        <v>nm</v>
      </c>
      <c r="J198" s="57"/>
    </row>
    <row r="199" spans="1:14" x14ac:dyDescent="0.25">
      <c r="A199" s="46"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5">
      <c r="A200" s="45" t="s">
        <v>129</v>
      </c>
      <c r="B200" s="57" t="str">
        <f t="shared" ref="B200" si="821">+IFERROR(B199/A199-1,"nm")</f>
        <v>nm</v>
      </c>
      <c r="C200" s="57">
        <f t="shared" ref="C200" si="822">+IFERROR(C199/B199-1,"nm")</f>
        <v>6.6505441354292705E-2</v>
      </c>
      <c r="D200" s="57">
        <f t="shared" ref="D200" si="823">+IFERROR(D199/C199-1,"nm")</f>
        <v>5.1020408163265252E-2</v>
      </c>
      <c r="E200" s="57">
        <f t="shared" ref="E200" si="824">+IFERROR(E199/D199-1,"nm")</f>
        <v>-1</v>
      </c>
      <c r="F200" s="57" t="str">
        <f t="shared" ref="F200" si="825">+IFERROR(F199/E199-1,"nm")</f>
        <v>nm</v>
      </c>
      <c r="G200" s="57" t="str">
        <f t="shared" ref="G200" si="826">+IFERROR(G199/F199-1,"nm")</f>
        <v>nm</v>
      </c>
      <c r="H200" s="57" t="str">
        <f t="shared" ref="H200" si="827">+IFERROR(H199/G199-1,"nm")</f>
        <v>nm</v>
      </c>
      <c r="I200" s="57" t="str">
        <f t="shared" ref="I200" si="828">+IFERROR(I199/H199-1,"nm")</f>
        <v>nm</v>
      </c>
      <c r="J200" s="57"/>
    </row>
    <row r="201" spans="1:14" x14ac:dyDescent="0.25">
      <c r="A201" s="45" t="s">
        <v>137</v>
      </c>
      <c r="B201" s="57">
        <f>+Historicals!B235</f>
        <v>0.22</v>
      </c>
      <c r="C201" s="57">
        <f>+Historicals!C235</f>
        <v>0.23</v>
      </c>
      <c r="D201" s="57">
        <f>+Historicals!D235</f>
        <v>0.09</v>
      </c>
      <c r="E201" s="57">
        <f>+Historicals!E235</f>
        <v>0</v>
      </c>
      <c r="F201" s="57">
        <f>+Historicals!F235</f>
        <v>0</v>
      </c>
      <c r="G201" s="57">
        <f>+Historicals!G235</f>
        <v>0</v>
      </c>
      <c r="H201" s="57">
        <f>+Historicals!H235</f>
        <v>0</v>
      </c>
      <c r="I201" s="57">
        <f>+Historicals!I235</f>
        <v>0</v>
      </c>
      <c r="J201" s="50"/>
    </row>
    <row r="202" spans="1:14" x14ac:dyDescent="0.25">
      <c r="A202" s="45" t="s">
        <v>138</v>
      </c>
      <c r="B202" s="57" t="str">
        <f t="shared" ref="B202:I202" si="829">+IFERROR(B200-B201,"nm")</f>
        <v>nm</v>
      </c>
      <c r="C202" s="57">
        <f t="shared" si="829"/>
        <v>-0.16349455864570731</v>
      </c>
      <c r="D202" s="57">
        <f t="shared" si="829"/>
        <v>-3.8979591836734745E-2</v>
      </c>
      <c r="E202" s="57">
        <f t="shared" si="829"/>
        <v>-1</v>
      </c>
      <c r="F202" s="57" t="str">
        <f t="shared" si="829"/>
        <v>nm</v>
      </c>
      <c r="G202" s="57" t="str">
        <f t="shared" si="829"/>
        <v>nm</v>
      </c>
      <c r="H202" s="57" t="str">
        <f t="shared" si="829"/>
        <v>nm</v>
      </c>
      <c r="I202" s="57" t="str">
        <f t="shared" si="829"/>
        <v>nm</v>
      </c>
      <c r="J202" s="50"/>
    </row>
    <row r="203" spans="1:14" x14ac:dyDescent="0.25">
      <c r="A203" s="46"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5">
      <c r="A204" s="45" t="s">
        <v>129</v>
      </c>
      <c r="B204" s="57" t="str">
        <f t="shared" ref="B204" si="830">+IFERROR(B203/A203-1,"nm")</f>
        <v>nm</v>
      </c>
      <c r="C204" s="57">
        <f t="shared" ref="C204" si="831">+IFERROR(C203/B203-1,"nm")</f>
        <v>-7.214428857715427E-2</v>
      </c>
      <c r="D204" s="57">
        <f t="shared" ref="D204" si="832">+IFERROR(D203/C203-1,"nm")</f>
        <v>1.7278617710583255E-2</v>
      </c>
      <c r="E204" s="57">
        <f t="shared" ref="E204" si="833">+IFERROR(E203/D203-1,"nm")</f>
        <v>-1</v>
      </c>
      <c r="F204" s="57" t="str">
        <f t="shared" ref="F204" si="834">+IFERROR(F203/E203-1,"nm")</f>
        <v>nm</v>
      </c>
      <c r="G204" s="57" t="str">
        <f t="shared" ref="G204" si="835">+IFERROR(G203/F203-1,"nm")</f>
        <v>nm</v>
      </c>
      <c r="H204" s="57" t="str">
        <f t="shared" ref="H204" si="836">+IFERROR(H203/G203-1,"nm")</f>
        <v>nm</v>
      </c>
      <c r="I204" s="57" t="str">
        <f t="shared" ref="I204" si="837">+IFERROR(I203/H203-1,"nm")</f>
        <v>nm</v>
      </c>
      <c r="J204" s="57"/>
    </row>
    <row r="205" spans="1:14" x14ac:dyDescent="0.25">
      <c r="A205" s="45" t="s">
        <v>137</v>
      </c>
      <c r="B205" s="57">
        <f>+Historicals!B236</f>
        <v>0.05</v>
      </c>
      <c r="C205" s="57">
        <f>+Historicals!C236</f>
        <v>0.09</v>
      </c>
      <c r="D205" s="57">
        <f>+Historicals!D236</f>
        <v>0.04</v>
      </c>
      <c r="E205" s="57">
        <f>+Historicals!E236</f>
        <v>0</v>
      </c>
      <c r="F205" s="57">
        <f>+Historicals!F236</f>
        <v>0</v>
      </c>
      <c r="G205" s="57">
        <f>+Historicals!G236</f>
        <v>0</v>
      </c>
      <c r="H205" s="57">
        <f>+Historicals!H236</f>
        <v>0</v>
      </c>
      <c r="I205" s="57">
        <f>+Historicals!I236</f>
        <v>0</v>
      </c>
      <c r="J205" s="50"/>
    </row>
    <row r="206" spans="1:14" x14ac:dyDescent="0.25">
      <c r="A206" s="45" t="s">
        <v>138</v>
      </c>
      <c r="B206" s="57" t="str">
        <f t="shared" ref="B206:I206" si="838">+IFERROR(B204-B205,"nm")</f>
        <v>nm</v>
      </c>
      <c r="C206" s="57">
        <f t="shared" si="838"/>
        <v>-0.16214428857715427</v>
      </c>
      <c r="D206" s="57">
        <f t="shared" si="838"/>
        <v>-2.2721382289416746E-2</v>
      </c>
      <c r="E206" s="57">
        <f t="shared" si="838"/>
        <v>-1</v>
      </c>
      <c r="F206" s="57" t="str">
        <f t="shared" si="838"/>
        <v>nm</v>
      </c>
      <c r="G206" s="57" t="str">
        <f t="shared" si="838"/>
        <v>nm</v>
      </c>
      <c r="H206" s="57" t="str">
        <f t="shared" si="838"/>
        <v>nm</v>
      </c>
      <c r="I206" s="57" t="str">
        <f t="shared" si="838"/>
        <v>nm</v>
      </c>
      <c r="J206" s="50"/>
    </row>
    <row r="207" spans="1:14" x14ac:dyDescent="0.25">
      <c r="A207" s="46"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5">
      <c r="A208" s="45" t="s">
        <v>129</v>
      </c>
      <c r="B208" s="57" t="str">
        <f t="shared" ref="B208" si="839">+IFERROR(B207/A207-1,"nm")</f>
        <v>nm</v>
      </c>
      <c r="C208" s="57">
        <f t="shared" ref="C208" si="840">+IFERROR(C207/B207-1,"nm")</f>
        <v>-9.4736842105263119E-2</v>
      </c>
      <c r="D208" s="57">
        <f t="shared" ref="D208" si="841">+IFERROR(D207/C207-1,"nm")</f>
        <v>3.488372093023262E-2</v>
      </c>
      <c r="E208" s="57">
        <f t="shared" ref="E208" si="842">+IFERROR(E207/D207-1,"nm")</f>
        <v>-1</v>
      </c>
      <c r="F208" s="57" t="str">
        <f t="shared" ref="F208" si="843">+IFERROR(F207/E207-1,"nm")</f>
        <v>nm</v>
      </c>
      <c r="G208" s="57" t="str">
        <f t="shared" ref="G208" si="844">+IFERROR(G207/F207-1,"nm")</f>
        <v>nm</v>
      </c>
      <c r="H208" s="57" t="str">
        <f t="shared" ref="H208" si="845">+IFERROR(H207/G207-1,"nm")</f>
        <v>nm</v>
      </c>
      <c r="I208" s="57" t="str">
        <f t="shared" ref="I208" si="846">+IFERROR(I207/H207-1,"nm")</f>
        <v>nm</v>
      </c>
      <c r="J208" s="57"/>
    </row>
    <row r="209" spans="1:10" x14ac:dyDescent="0.25">
      <c r="A209" s="45" t="s">
        <v>137</v>
      </c>
      <c r="B209" s="57">
        <f>+Historicals!B237</f>
        <v>0.14000000000000001</v>
      </c>
      <c r="C209" s="57">
        <f>+Historicals!C237</f>
        <v>7.0000000000000007E-2</v>
      </c>
      <c r="D209" s="57">
        <f>+Historicals!D237</f>
        <v>0.06</v>
      </c>
      <c r="E209" s="57">
        <f>+Historicals!E237</f>
        <v>0</v>
      </c>
      <c r="F209" s="57">
        <f>+Historicals!F237</f>
        <v>0</v>
      </c>
      <c r="G209" s="57">
        <f>+Historicals!G237</f>
        <v>0</v>
      </c>
      <c r="H209" s="57">
        <f>+Historicals!H237</f>
        <v>0</v>
      </c>
      <c r="I209" s="57">
        <f>+Historicals!I237</f>
        <v>0</v>
      </c>
      <c r="J209" s="50"/>
    </row>
    <row r="210" spans="1:10" x14ac:dyDescent="0.25">
      <c r="A210" s="45" t="s">
        <v>138</v>
      </c>
      <c r="B210" s="57" t="str">
        <f t="shared" ref="B210:I210" si="847">+IFERROR(B208-B209,"nm")</f>
        <v>nm</v>
      </c>
      <c r="C210" s="57">
        <f t="shared" si="847"/>
        <v>-0.16473684210526313</v>
      </c>
      <c r="D210" s="57">
        <f t="shared" si="847"/>
        <v>-2.5116279069767378E-2</v>
      </c>
      <c r="E210" s="57">
        <f t="shared" si="847"/>
        <v>-1</v>
      </c>
      <c r="F210" s="57" t="str">
        <f t="shared" si="847"/>
        <v>nm</v>
      </c>
      <c r="G210" s="57" t="str">
        <f t="shared" si="847"/>
        <v>nm</v>
      </c>
      <c r="H210" s="57" t="str">
        <f t="shared" si="847"/>
        <v>nm</v>
      </c>
      <c r="I210" s="57" t="str">
        <f t="shared" si="847"/>
        <v>nm</v>
      </c>
      <c r="J210" s="50"/>
    </row>
    <row r="211" spans="1:10" x14ac:dyDescent="0.25">
      <c r="A211" s="9" t="s">
        <v>130</v>
      </c>
      <c r="B211" s="49">
        <f t="shared" ref="B211:I211" si="848">+B218+B214</f>
        <v>261</v>
      </c>
      <c r="C211" s="49">
        <f t="shared" si="848"/>
        <v>301</v>
      </c>
      <c r="D211" s="49">
        <f t="shared" si="848"/>
        <v>257</v>
      </c>
      <c r="E211" s="49">
        <f t="shared" si="848"/>
        <v>0</v>
      </c>
      <c r="F211" s="49">
        <f t="shared" si="848"/>
        <v>0</v>
      </c>
      <c r="G211" s="49">
        <f t="shared" si="848"/>
        <v>0</v>
      </c>
      <c r="H211" s="49">
        <f t="shared" si="848"/>
        <v>0</v>
      </c>
      <c r="I211" s="49">
        <f t="shared" si="848"/>
        <v>0</v>
      </c>
      <c r="J211" s="49"/>
    </row>
    <row r="212" spans="1:10" x14ac:dyDescent="0.25">
      <c r="A212" s="47" t="s">
        <v>129</v>
      </c>
      <c r="B212" s="57" t="str">
        <f t="shared" ref="B212" si="849">+IFERROR(B211/A211-1,"nm")</f>
        <v>nm</v>
      </c>
      <c r="C212" s="57">
        <f t="shared" ref="C212" si="850">+IFERROR(C211/B211-1,"nm")</f>
        <v>0.15325670498084287</v>
      </c>
      <c r="D212" s="57">
        <f t="shared" ref="D212" si="851">+IFERROR(D211/C211-1,"nm")</f>
        <v>-0.14617940199335544</v>
      </c>
      <c r="E212" s="57">
        <f t="shared" ref="E212" si="852">+IFERROR(E211/D211-1,"nm")</f>
        <v>-1</v>
      </c>
      <c r="F212" s="57" t="str">
        <f t="shared" ref="F212" si="853">+IFERROR(F211/E211-1,"nm")</f>
        <v>nm</v>
      </c>
      <c r="G212" s="57" t="str">
        <f t="shared" ref="G212" si="854">+IFERROR(G211/F211-1,"nm")</f>
        <v>nm</v>
      </c>
      <c r="H212" s="57" t="str">
        <f t="shared" ref="H212" si="855">+IFERROR(H211/G211-1,"nm")</f>
        <v>nm</v>
      </c>
      <c r="I212" s="57" t="str">
        <f t="shared" ref="I212" si="856">+IFERROR(I211/H211-1,"nm")</f>
        <v>nm</v>
      </c>
      <c r="J212" s="57"/>
    </row>
    <row r="213" spans="1:10" x14ac:dyDescent="0.25">
      <c r="A213" s="47" t="s">
        <v>131</v>
      </c>
      <c r="B213" s="57">
        <f>+IFERROR(B211/B$197,"nm")</f>
        <v>0.18367346938775511</v>
      </c>
      <c r="C213" s="57">
        <f t="shared" ref="C213:I213" si="857">+IFERROR(C211/C$197,"nm")</f>
        <v>0.21034241788958771</v>
      </c>
      <c r="D213" s="57">
        <f t="shared" si="857"/>
        <v>0.17283120376597175</v>
      </c>
      <c r="E213" s="57" t="str">
        <f t="shared" si="857"/>
        <v>nm</v>
      </c>
      <c r="F213" s="57" t="str">
        <f t="shared" si="857"/>
        <v>nm</v>
      </c>
      <c r="G213" s="57" t="str">
        <f t="shared" si="857"/>
        <v>nm</v>
      </c>
      <c r="H213" s="57" t="str">
        <f t="shared" si="857"/>
        <v>nm</v>
      </c>
      <c r="I213" s="57" t="str">
        <f t="shared" si="857"/>
        <v>nm</v>
      </c>
      <c r="J213" s="50"/>
    </row>
    <row r="214" spans="1:10" x14ac:dyDescent="0.25">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9"/>
    </row>
    <row r="215" spans="1:10" x14ac:dyDescent="0.25">
      <c r="A215" s="47" t="s">
        <v>129</v>
      </c>
      <c r="B215" s="57" t="str">
        <f t="shared" ref="B215" si="858">+IFERROR(B214/A214-1,"nm")</f>
        <v>nm</v>
      </c>
      <c r="C215" s="57">
        <f t="shared" ref="C215" si="859">+IFERROR(C214/B214-1,"nm")</f>
        <v>0</v>
      </c>
      <c r="D215" s="57">
        <f t="shared" ref="D215" si="860">+IFERROR(D214/C214-1,"nm")</f>
        <v>8.3333333333333259E-2</v>
      </c>
      <c r="E215" s="57">
        <f t="shared" ref="E215" si="861">+IFERROR(E214/D214-1,"nm")</f>
        <v>-1</v>
      </c>
      <c r="F215" s="57" t="str">
        <f t="shared" ref="F215" si="862">+IFERROR(F214/E214-1,"nm")</f>
        <v>nm</v>
      </c>
      <c r="G215" s="57" t="str">
        <f t="shared" ref="G215" si="863">+IFERROR(G214/F214-1,"nm")</f>
        <v>nm</v>
      </c>
      <c r="H215" s="57" t="str">
        <f t="shared" ref="H215" si="864">+IFERROR(H214/G214-1,"nm")</f>
        <v>nm</v>
      </c>
      <c r="I215" s="57" t="str">
        <f t="shared" ref="I215" si="865">+IFERROR(I214/H214-1,"nm")</f>
        <v>nm</v>
      </c>
      <c r="J215" s="57"/>
    </row>
    <row r="216" spans="1:10" x14ac:dyDescent="0.25">
      <c r="A216" s="47" t="s">
        <v>133</v>
      </c>
      <c r="B216" s="57">
        <f>+IFERROR(B214/B$197,"nm")</f>
        <v>8.44475721323012E-3</v>
      </c>
      <c r="C216" s="57">
        <f t="shared" ref="C216:I216" si="866">+IFERROR(C214/C$197,"nm")</f>
        <v>8.385744234800839E-3</v>
      </c>
      <c r="D216" s="57">
        <f t="shared" si="866"/>
        <v>8.7424344317417624E-3</v>
      </c>
      <c r="E216" s="57" t="str">
        <f t="shared" si="866"/>
        <v>nm</v>
      </c>
      <c r="F216" s="57" t="str">
        <f t="shared" si="866"/>
        <v>nm</v>
      </c>
      <c r="G216" s="57" t="str">
        <f t="shared" si="866"/>
        <v>nm</v>
      </c>
      <c r="H216" s="57" t="str">
        <f t="shared" si="866"/>
        <v>nm</v>
      </c>
      <c r="I216" s="57" t="str">
        <f t="shared" si="866"/>
        <v>nm</v>
      </c>
      <c r="J216" s="57"/>
    </row>
    <row r="217" spans="1:10" x14ac:dyDescent="0.25">
      <c r="A217" s="47" t="s">
        <v>140</v>
      </c>
      <c r="B217" s="57">
        <f t="shared" ref="B217:I217" si="867">+IFERROR(B214/B224,"nm")</f>
        <v>0.25531914893617019</v>
      </c>
      <c r="C217" s="57">
        <f t="shared" si="867"/>
        <v>0.24</v>
      </c>
      <c r="D217" s="57">
        <f t="shared" si="867"/>
        <v>0.27083333333333331</v>
      </c>
      <c r="E217" s="57" t="str">
        <f t="shared" si="867"/>
        <v>nm</v>
      </c>
      <c r="F217" s="57" t="str">
        <f t="shared" si="867"/>
        <v>nm</v>
      </c>
      <c r="G217" s="57" t="str">
        <f t="shared" si="867"/>
        <v>nm</v>
      </c>
      <c r="H217" s="57" t="str">
        <f t="shared" si="867"/>
        <v>nm</v>
      </c>
      <c r="I217" s="57" t="str">
        <f t="shared" si="867"/>
        <v>nm</v>
      </c>
      <c r="J217" s="50"/>
    </row>
    <row r="218" spans="1:10" x14ac:dyDescent="0.25">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5">
      <c r="A219" s="47" t="s">
        <v>129</v>
      </c>
      <c r="B219" s="57" t="str">
        <f t="shared" ref="B219" si="868">+IFERROR(B218/A218-1,"nm")</f>
        <v>nm</v>
      </c>
      <c r="C219" s="57">
        <f t="shared" ref="C219" si="869">+IFERROR(C218/B218-1,"nm")</f>
        <v>0.1606425702811245</v>
      </c>
      <c r="D219" s="57">
        <f t="shared" ref="D219" si="870">+IFERROR(D218/C218-1,"nm")</f>
        <v>-0.15570934256055369</v>
      </c>
      <c r="E219" s="57">
        <f t="shared" ref="E219" si="871">+IFERROR(E218/D218-1,"nm")</f>
        <v>-1</v>
      </c>
      <c r="F219" s="57" t="str">
        <f t="shared" ref="F219" si="872">+IFERROR(F218/E218-1,"nm")</f>
        <v>nm</v>
      </c>
      <c r="G219" s="57" t="str">
        <f t="shared" ref="G219" si="873">+IFERROR(G218/F218-1,"nm")</f>
        <v>nm</v>
      </c>
      <c r="H219" s="57" t="str">
        <f t="shared" ref="H219" si="874">+IFERROR(H218/G218-1,"nm")</f>
        <v>nm</v>
      </c>
      <c r="I219" s="57" t="str">
        <f t="shared" ref="I219" si="875">+IFERROR(I218/H218-1,"nm")</f>
        <v>nm</v>
      </c>
      <c r="J219" s="57"/>
    </row>
    <row r="220" spans="1:10" x14ac:dyDescent="0.25">
      <c r="A220" s="47" t="s">
        <v>131</v>
      </c>
      <c r="B220" s="57">
        <f>+IFERROR(B218/B$197,"nm")</f>
        <v>0.17522871217452499</v>
      </c>
      <c r="C220" s="57">
        <f t="shared" ref="C220:I220" si="876">+IFERROR(C218/C$197,"nm")</f>
        <v>0.20195667365478687</v>
      </c>
      <c r="D220" s="57">
        <f t="shared" si="876"/>
        <v>0.16408876933423</v>
      </c>
      <c r="E220" s="57" t="str">
        <f t="shared" si="876"/>
        <v>nm</v>
      </c>
      <c r="F220" s="57" t="str">
        <f t="shared" si="876"/>
        <v>nm</v>
      </c>
      <c r="G220" s="57" t="str">
        <f t="shared" si="876"/>
        <v>nm</v>
      </c>
      <c r="H220" s="57" t="str">
        <f t="shared" si="876"/>
        <v>nm</v>
      </c>
      <c r="I220" s="57" t="str">
        <f t="shared" si="876"/>
        <v>nm</v>
      </c>
      <c r="J220" s="57"/>
    </row>
    <row r="221" spans="1:10" x14ac:dyDescent="0.25">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9"/>
    </row>
    <row r="222" spans="1:10" x14ac:dyDescent="0.25">
      <c r="A222" s="47" t="s">
        <v>129</v>
      </c>
      <c r="B222" s="57" t="str">
        <f t="shared" ref="B222" si="877">+IFERROR(B221/A221-1,"nm")</f>
        <v>nm</v>
      </c>
      <c r="C222" s="57">
        <f t="shared" ref="C222" si="878">+IFERROR(C221/B221-1,"nm")</f>
        <v>-0.15000000000000002</v>
      </c>
      <c r="D222" s="57">
        <f t="shared" ref="D222" si="879">+IFERROR(D221/C221-1,"nm")</f>
        <v>-0.41176470588235292</v>
      </c>
      <c r="E222" s="57">
        <f t="shared" ref="E222" si="880">+IFERROR(E221/D221-1,"nm")</f>
        <v>-1</v>
      </c>
      <c r="F222" s="57" t="str">
        <f t="shared" ref="F222" si="881">+IFERROR(F221/E221-1,"nm")</f>
        <v>nm</v>
      </c>
      <c r="G222" s="57" t="str">
        <f t="shared" ref="G222" si="882">+IFERROR(G221/F221-1,"nm")</f>
        <v>nm</v>
      </c>
      <c r="H222" s="57" t="str">
        <f t="shared" ref="H222" si="883">+IFERROR(H221/G221-1,"nm")</f>
        <v>nm</v>
      </c>
      <c r="I222" s="57" t="str">
        <f t="shared" ref="I222" si="884">+IFERROR(I221/H221-1,"nm")</f>
        <v>nm</v>
      </c>
      <c r="J222" s="57"/>
    </row>
    <row r="223" spans="1:10" x14ac:dyDescent="0.25">
      <c r="A223" s="47" t="s">
        <v>133</v>
      </c>
      <c r="B223" s="57">
        <f>+IFERROR(B221/B$197,"nm")</f>
        <v>1.4074595355383532E-2</v>
      </c>
      <c r="C223" s="57">
        <f t="shared" ref="C223:I223" si="885">+IFERROR(C221/C$197,"nm")</f>
        <v>1.1879804332634521E-2</v>
      </c>
      <c r="D223" s="57">
        <f t="shared" si="885"/>
        <v>6.7249495628782787E-3</v>
      </c>
      <c r="E223" s="57" t="str">
        <f t="shared" si="885"/>
        <v>nm</v>
      </c>
      <c r="F223" s="57" t="str">
        <f t="shared" si="885"/>
        <v>nm</v>
      </c>
      <c r="G223" s="57" t="str">
        <f t="shared" si="885"/>
        <v>nm</v>
      </c>
      <c r="H223" s="57" t="str">
        <f t="shared" si="885"/>
        <v>nm</v>
      </c>
      <c r="I223" s="57" t="str">
        <f t="shared" si="885"/>
        <v>nm</v>
      </c>
      <c r="J223" s="50"/>
    </row>
    <row r="224" spans="1:10" x14ac:dyDescent="0.25">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9"/>
    </row>
    <row r="225" spans="1:14" x14ac:dyDescent="0.25">
      <c r="A225" s="47" t="s">
        <v>129</v>
      </c>
      <c r="B225" s="57" t="str">
        <f t="shared" ref="B225" si="886">+IFERROR(B224/A224-1,"nm")</f>
        <v>nm</v>
      </c>
      <c r="C225" s="57">
        <f t="shared" ref="C225" si="887">+IFERROR(C224/B224-1,"nm")</f>
        <v>6.3829787234042534E-2</v>
      </c>
      <c r="D225" s="57">
        <f t="shared" ref="D225" si="888">+IFERROR(D224/C224-1,"nm")</f>
        <v>-4.0000000000000036E-2</v>
      </c>
      <c r="E225" s="57">
        <f t="shared" ref="E225" si="889">+IFERROR(E224/D224-1,"nm")</f>
        <v>-1</v>
      </c>
      <c r="F225" s="57" t="str">
        <f t="shared" ref="F225" si="890">+IFERROR(F224/E224-1,"nm")</f>
        <v>nm</v>
      </c>
      <c r="G225" s="57" t="str">
        <f t="shared" ref="G225" si="891">+IFERROR(G224/F224-1,"nm")</f>
        <v>nm</v>
      </c>
      <c r="H225" s="57" t="str">
        <f t="shared" ref="H225" si="892">+IFERROR(H224/G224-1,"nm")</f>
        <v>nm</v>
      </c>
      <c r="I225" s="57" t="str">
        <f t="shared" ref="I225" si="893">+IFERROR(I224/H224-1,"nm")</f>
        <v>nm</v>
      </c>
      <c r="J225" s="57"/>
    </row>
    <row r="226" spans="1:14" x14ac:dyDescent="0.25">
      <c r="A226" s="47" t="s">
        <v>133</v>
      </c>
      <c r="B226" s="57">
        <f>+IFERROR(B224/B$197,"nm")</f>
        <v>3.3075299085151305E-2</v>
      </c>
      <c r="C226" s="57">
        <f t="shared" ref="C226:I226" si="894">+IFERROR(C224/C$197,"nm")</f>
        <v>3.494060097833683E-2</v>
      </c>
      <c r="D226" s="57">
        <f t="shared" si="894"/>
        <v>3.2279757901815739E-2</v>
      </c>
      <c r="E226" s="57" t="str">
        <f t="shared" si="894"/>
        <v>nm</v>
      </c>
      <c r="F226" s="57" t="str">
        <f t="shared" si="894"/>
        <v>nm</v>
      </c>
      <c r="G226" s="57" t="str">
        <f t="shared" si="894"/>
        <v>nm</v>
      </c>
      <c r="H226" s="57" t="str">
        <f t="shared" si="894"/>
        <v>nm</v>
      </c>
      <c r="I226" s="57" t="str">
        <f t="shared" si="894"/>
        <v>nm</v>
      </c>
      <c r="J226" s="50"/>
    </row>
    <row r="227" spans="1:14" s="53" customFormat="1" x14ac:dyDescent="0.25">
      <c r="A227" s="44" t="str">
        <f>+Historicals!A134</f>
        <v>Japan</v>
      </c>
      <c r="B227" s="44"/>
      <c r="C227" s="44"/>
      <c r="D227" s="44"/>
      <c r="E227" s="44"/>
      <c r="F227" s="44"/>
      <c r="G227" s="44"/>
      <c r="H227" s="44"/>
      <c r="I227" s="44"/>
      <c r="J227" s="40"/>
      <c r="K227" s="40"/>
      <c r="L227" s="40"/>
      <c r="M227" s="40"/>
      <c r="N227" s="40"/>
    </row>
    <row r="228" spans="1:14" x14ac:dyDescent="0.25">
      <c r="A228" s="9" t="s">
        <v>136</v>
      </c>
      <c r="B228" s="51">
        <f>+B230+B234+B238</f>
        <v>755</v>
      </c>
      <c r="C228" s="51">
        <f t="shared" ref="C228:I228" si="895">+C230+C234+C238</f>
        <v>869</v>
      </c>
      <c r="D228" s="51">
        <f t="shared" si="895"/>
        <v>1014</v>
      </c>
      <c r="E228" s="51">
        <f t="shared" si="895"/>
        <v>0</v>
      </c>
      <c r="F228" s="51">
        <f t="shared" si="895"/>
        <v>0</v>
      </c>
      <c r="G228" s="51">
        <f t="shared" si="895"/>
        <v>0</v>
      </c>
      <c r="H228" s="51">
        <f t="shared" si="895"/>
        <v>0</v>
      </c>
      <c r="I228" s="51">
        <f t="shared" si="895"/>
        <v>0</v>
      </c>
      <c r="J228" s="9"/>
    </row>
    <row r="229" spans="1:14" x14ac:dyDescent="0.25">
      <c r="A229" s="45" t="s">
        <v>129</v>
      </c>
      <c r="B229" s="57" t="str">
        <f t="shared" ref="B229" si="896">+IFERROR(B228/A228-1,"nm")</f>
        <v>nm</v>
      </c>
      <c r="C229" s="57">
        <f t="shared" ref="C229" si="897">+IFERROR(C228/B228-1,"nm")</f>
        <v>0.15099337748344377</v>
      </c>
      <c r="D229" s="57">
        <f t="shared" ref="D229" si="898">+IFERROR(D228/C228-1,"nm")</f>
        <v>0.16685845799769861</v>
      </c>
      <c r="E229" s="57">
        <f t="shared" ref="E229" si="899">+IFERROR(E228/D228-1,"nm")</f>
        <v>-1</v>
      </c>
      <c r="F229" s="57" t="str">
        <f t="shared" ref="F229" si="900">+IFERROR(F228/E228-1,"nm")</f>
        <v>nm</v>
      </c>
      <c r="G229" s="57" t="str">
        <f t="shared" ref="G229" si="901">+IFERROR(G228/F228-1,"nm")</f>
        <v>nm</v>
      </c>
      <c r="H229" s="57" t="str">
        <f t="shared" ref="H229" si="902">+IFERROR(H228/G228-1,"nm")</f>
        <v>nm</v>
      </c>
      <c r="I229" s="57" t="str">
        <f t="shared" ref="I229" si="903">+IFERROR(I228/H228-1,"nm")</f>
        <v>nm</v>
      </c>
      <c r="J229" s="57"/>
    </row>
    <row r="230" spans="1:14" x14ac:dyDescent="0.25">
      <c r="A230" s="46"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5">
      <c r="A231" s="45" t="s">
        <v>129</v>
      </c>
      <c r="B231" s="57" t="str">
        <f t="shared" ref="B231" si="904">+IFERROR(B230/A230-1,"nm")</f>
        <v>nm</v>
      </c>
      <c r="C231" s="57">
        <f t="shared" ref="C231" si="905">+IFERROR(C230/B230-1,"nm")</f>
        <v>0.26106194690265494</v>
      </c>
      <c r="D231" s="57">
        <f t="shared" ref="D231" si="906">+IFERROR(D230/C230-1,"nm")</f>
        <v>0.16842105263157903</v>
      </c>
      <c r="E231" s="57">
        <f t="shared" ref="E231" si="907">+IFERROR(E230/D230-1,"nm")</f>
        <v>-1</v>
      </c>
      <c r="F231" s="57" t="str">
        <f t="shared" ref="F231" si="908">+IFERROR(F230/E230-1,"nm")</f>
        <v>nm</v>
      </c>
      <c r="G231" s="57" t="str">
        <f t="shared" ref="G231" si="909">+IFERROR(G230/F230-1,"nm")</f>
        <v>nm</v>
      </c>
      <c r="H231" s="57" t="str">
        <f t="shared" ref="H231" si="910">+IFERROR(H230/G230-1,"nm")</f>
        <v>nm</v>
      </c>
      <c r="I231" s="57" t="str">
        <f t="shared" ref="I231" si="911">+IFERROR(I230/H230-1,"nm")</f>
        <v>nm</v>
      </c>
      <c r="J231" s="57"/>
    </row>
    <row r="232" spans="1:14" x14ac:dyDescent="0.25">
      <c r="A232" s="45" t="s">
        <v>137</v>
      </c>
      <c r="B232" s="57">
        <f>+Historicals!B239</f>
        <v>0.23</v>
      </c>
      <c r="C232" s="57">
        <f>+Historicals!C239</f>
        <v>0.34</v>
      </c>
      <c r="D232" s="57">
        <f>+Historicals!D239</f>
        <v>7.0000000000000007E-2</v>
      </c>
      <c r="E232" s="57">
        <f>+Historicals!E239</f>
        <v>0</v>
      </c>
      <c r="F232" s="57">
        <f>+Historicals!F239</f>
        <v>0</v>
      </c>
      <c r="G232" s="57">
        <f>+Historicals!G239</f>
        <v>0</v>
      </c>
      <c r="H232" s="57">
        <f>+Historicals!H239</f>
        <v>0</v>
      </c>
      <c r="I232" s="57">
        <f>+Historicals!I239</f>
        <v>0</v>
      </c>
      <c r="J232" s="50"/>
    </row>
    <row r="233" spans="1:14" x14ac:dyDescent="0.25">
      <c r="A233" s="45" t="s">
        <v>138</v>
      </c>
      <c r="B233" s="57" t="str">
        <f t="shared" ref="B233:I233" si="912">+IFERROR(B231-B232,"nm")</f>
        <v>nm</v>
      </c>
      <c r="C233" s="57">
        <f t="shared" si="912"/>
        <v>-7.8938053097345084E-2</v>
      </c>
      <c r="D233" s="57">
        <f t="shared" si="912"/>
        <v>9.842105263157902E-2</v>
      </c>
      <c r="E233" s="57">
        <f t="shared" si="912"/>
        <v>-1</v>
      </c>
      <c r="F233" s="57" t="str">
        <f t="shared" si="912"/>
        <v>nm</v>
      </c>
      <c r="G233" s="57" t="str">
        <f t="shared" si="912"/>
        <v>nm</v>
      </c>
      <c r="H233" s="57" t="str">
        <f t="shared" si="912"/>
        <v>nm</v>
      </c>
      <c r="I233" s="57" t="str">
        <f t="shared" si="912"/>
        <v>nm</v>
      </c>
      <c r="J233" s="50"/>
    </row>
    <row r="234" spans="1:14" x14ac:dyDescent="0.25">
      <c r="A234" s="46"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5">
      <c r="A235" s="45" t="s">
        <v>129</v>
      </c>
      <c r="B235" s="57" t="str">
        <f t="shared" ref="B235" si="913">+IFERROR(B234/A234-1,"nm")</f>
        <v>nm</v>
      </c>
      <c r="C235" s="57">
        <f t="shared" ref="C235" si="914">+IFERROR(C234/B234-1,"nm")</f>
        <v>-8.6956521739129933E-3</v>
      </c>
      <c r="D235" s="57">
        <f t="shared" ref="D235" si="915">+IFERROR(D234/C234-1,"nm")</f>
        <v>0.20614035087719307</v>
      </c>
      <c r="E235" s="57">
        <f t="shared" ref="E235" si="916">+IFERROR(E234/D234-1,"nm")</f>
        <v>-1</v>
      </c>
      <c r="F235" s="57" t="str">
        <f t="shared" ref="F235" si="917">+IFERROR(F234/E234-1,"nm")</f>
        <v>nm</v>
      </c>
      <c r="G235" s="57" t="str">
        <f t="shared" ref="G235" si="918">+IFERROR(G234/F234-1,"nm")</f>
        <v>nm</v>
      </c>
      <c r="H235" s="57" t="str">
        <f t="shared" ref="H235" si="919">+IFERROR(H234/G234-1,"nm")</f>
        <v>nm</v>
      </c>
      <c r="I235" s="57" t="str">
        <f t="shared" ref="I235" si="920">+IFERROR(I234/H234-1,"nm")</f>
        <v>nm</v>
      </c>
      <c r="J235" s="57"/>
    </row>
    <row r="236" spans="1:14" x14ac:dyDescent="0.25">
      <c r="A236" s="45" t="s">
        <v>137</v>
      </c>
      <c r="B236" s="57">
        <f>+Historicals!B240</f>
        <v>-0.08</v>
      </c>
      <c r="C236" s="57">
        <f>+Historicals!C240</f>
        <v>0.05</v>
      </c>
      <c r="D236" s="57">
        <f>+Historicals!D240</f>
        <v>0.1</v>
      </c>
      <c r="E236" s="57">
        <f>+Historicals!E240</f>
        <v>0</v>
      </c>
      <c r="F236" s="57">
        <f>+Historicals!F240</f>
        <v>0</v>
      </c>
      <c r="G236" s="57">
        <f>+Historicals!G240</f>
        <v>0</v>
      </c>
      <c r="H236" s="57">
        <f>+Historicals!H240</f>
        <v>0</v>
      </c>
      <c r="I236" s="57">
        <f>+Historicals!I240</f>
        <v>0</v>
      </c>
      <c r="J236" s="50"/>
    </row>
    <row r="237" spans="1:14" x14ac:dyDescent="0.25">
      <c r="A237" s="45" t="s">
        <v>138</v>
      </c>
      <c r="B237" s="57" t="str">
        <f t="shared" ref="B237:I237" si="921">+IFERROR(B235-B236,"nm")</f>
        <v>nm</v>
      </c>
      <c r="C237" s="57">
        <f t="shared" si="921"/>
        <v>-5.8695652173912996E-2</v>
      </c>
      <c r="D237" s="57">
        <f t="shared" si="921"/>
        <v>0.10614035087719306</v>
      </c>
      <c r="E237" s="57">
        <f t="shared" si="921"/>
        <v>-1</v>
      </c>
      <c r="F237" s="57" t="str">
        <f t="shared" si="921"/>
        <v>nm</v>
      </c>
      <c r="G237" s="57" t="str">
        <f t="shared" si="921"/>
        <v>nm</v>
      </c>
      <c r="H237" s="57" t="str">
        <f t="shared" si="921"/>
        <v>nm</v>
      </c>
      <c r="I237" s="57" t="str">
        <f t="shared" si="921"/>
        <v>nm</v>
      </c>
      <c r="J237" s="50"/>
    </row>
    <row r="238" spans="1:14" x14ac:dyDescent="0.25">
      <c r="A238" s="46"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5">
      <c r="A239" s="45" t="s">
        <v>129</v>
      </c>
      <c r="B239" s="57" t="str">
        <f t="shared" ref="B239" si="922">+IFERROR(B238/A238-1,"nm")</f>
        <v>nm</v>
      </c>
      <c r="C239" s="57">
        <f t="shared" ref="C239" si="923">+IFERROR(C238/B238-1,"nm")</f>
        <v>-2.7397260273972601E-2</v>
      </c>
      <c r="D239" s="57">
        <f t="shared" ref="D239" si="924">+IFERROR(D238/C238-1,"nm")</f>
        <v>2.8169014084507005E-2</v>
      </c>
      <c r="E239" s="57">
        <f t="shared" ref="E239" si="925">+IFERROR(E238/D238-1,"nm")</f>
        <v>-1</v>
      </c>
      <c r="F239" s="57" t="str">
        <f t="shared" ref="F239" si="926">+IFERROR(F238/E238-1,"nm")</f>
        <v>nm</v>
      </c>
      <c r="G239" s="57" t="str">
        <f t="shared" ref="G239" si="927">+IFERROR(G238/F238-1,"nm")</f>
        <v>nm</v>
      </c>
      <c r="H239" s="57" t="str">
        <f t="shared" ref="H239" si="928">+IFERROR(H238/G238-1,"nm")</f>
        <v>nm</v>
      </c>
      <c r="I239" s="57" t="str">
        <f t="shared" ref="I239" si="929">+IFERROR(I238/H238-1,"nm")</f>
        <v>nm</v>
      </c>
      <c r="J239" s="57"/>
    </row>
    <row r="240" spans="1:14" x14ac:dyDescent="0.25">
      <c r="A240" s="45" t="s">
        <v>137</v>
      </c>
      <c r="B240" s="57">
        <f>+Historicals!B241</f>
        <v>-0.06</v>
      </c>
      <c r="C240" s="57">
        <f>+Historicals!C241</f>
        <v>0.03</v>
      </c>
      <c r="D240" s="57">
        <f>+Historicals!D241</f>
        <v>-0.06</v>
      </c>
      <c r="E240" s="57">
        <f>+Historicals!E241</f>
        <v>0</v>
      </c>
      <c r="F240" s="57">
        <f>+Historicals!F241</f>
        <v>0</v>
      </c>
      <c r="G240" s="57">
        <f>+Historicals!G241</f>
        <v>0</v>
      </c>
      <c r="H240" s="57">
        <f>+Historicals!H241</f>
        <v>0</v>
      </c>
      <c r="I240" s="57">
        <f>+Historicals!I241</f>
        <v>0</v>
      </c>
      <c r="J240" s="50"/>
    </row>
    <row r="241" spans="1:10" x14ac:dyDescent="0.25">
      <c r="A241" s="45" t="s">
        <v>138</v>
      </c>
      <c r="B241" s="57" t="str">
        <f t="shared" ref="B241:I241" si="930">+IFERROR(B239-B240,"nm")</f>
        <v>nm</v>
      </c>
      <c r="C241" s="57">
        <f t="shared" si="930"/>
        <v>-5.73972602739726E-2</v>
      </c>
      <c r="D241" s="57">
        <f t="shared" si="930"/>
        <v>8.8169014084507003E-2</v>
      </c>
      <c r="E241" s="57">
        <f t="shared" si="930"/>
        <v>-1</v>
      </c>
      <c r="F241" s="57" t="str">
        <f t="shared" si="930"/>
        <v>nm</v>
      </c>
      <c r="G241" s="57" t="str">
        <f t="shared" si="930"/>
        <v>nm</v>
      </c>
      <c r="H241" s="57" t="str">
        <f t="shared" si="930"/>
        <v>nm</v>
      </c>
      <c r="I241" s="57" t="str">
        <f t="shared" si="930"/>
        <v>nm</v>
      </c>
      <c r="J241" s="50"/>
    </row>
    <row r="242" spans="1:10" x14ac:dyDescent="0.25">
      <c r="A242" s="9" t="s">
        <v>130</v>
      </c>
      <c r="B242" s="49">
        <f t="shared" ref="B242:I242" si="931">+B249+B245</f>
        <v>122</v>
      </c>
      <c r="C242" s="49">
        <f t="shared" si="931"/>
        <v>192</v>
      </c>
      <c r="D242" s="49">
        <f t="shared" si="931"/>
        <v>242</v>
      </c>
      <c r="E242" s="49">
        <f t="shared" si="931"/>
        <v>0</v>
      </c>
      <c r="F242" s="49">
        <f t="shared" si="931"/>
        <v>0</v>
      </c>
      <c r="G242" s="49">
        <f t="shared" si="931"/>
        <v>0</v>
      </c>
      <c r="H242" s="49">
        <f t="shared" si="931"/>
        <v>0</v>
      </c>
      <c r="I242" s="49">
        <f t="shared" si="931"/>
        <v>0</v>
      </c>
      <c r="J242" s="49"/>
    </row>
    <row r="243" spans="1:10" x14ac:dyDescent="0.25">
      <c r="A243" s="47" t="s">
        <v>129</v>
      </c>
      <c r="B243" s="57" t="str">
        <f t="shared" ref="B243" si="932">+IFERROR(B242/A242-1,"nm")</f>
        <v>nm</v>
      </c>
      <c r="C243" s="57">
        <f t="shared" ref="C243" si="933">+IFERROR(C242/B242-1,"nm")</f>
        <v>0.57377049180327866</v>
      </c>
      <c r="D243" s="57">
        <f t="shared" ref="D243" si="934">+IFERROR(D242/C242-1,"nm")</f>
        <v>0.26041666666666674</v>
      </c>
      <c r="E243" s="57">
        <f t="shared" ref="E243" si="935">+IFERROR(E242/D242-1,"nm")</f>
        <v>-1</v>
      </c>
      <c r="F243" s="57" t="str">
        <f t="shared" ref="F243" si="936">+IFERROR(F242/E242-1,"nm")</f>
        <v>nm</v>
      </c>
      <c r="G243" s="57" t="str">
        <f t="shared" ref="G243" si="937">+IFERROR(G242/F242-1,"nm")</f>
        <v>nm</v>
      </c>
      <c r="H243" s="57" t="str">
        <f t="shared" ref="H243" si="938">+IFERROR(H242/G242-1,"nm")</f>
        <v>nm</v>
      </c>
      <c r="I243" s="57" t="str">
        <f t="shared" ref="I243" si="939">+IFERROR(I242/H242-1,"nm")</f>
        <v>nm</v>
      </c>
      <c r="J243" s="57"/>
    </row>
    <row r="244" spans="1:10" x14ac:dyDescent="0.25">
      <c r="A244" s="47" t="s">
        <v>131</v>
      </c>
      <c r="B244" s="57">
        <f>+IFERROR(B242/B$228,"nm")</f>
        <v>0.16158940397350993</v>
      </c>
      <c r="C244" s="57">
        <f t="shared" ref="C244:I244" si="940">+IFERROR(C242/C$228,"nm")</f>
        <v>0.22094361334867663</v>
      </c>
      <c r="D244" s="57">
        <f t="shared" si="940"/>
        <v>0.23865877712031558</v>
      </c>
      <c r="E244" s="57" t="str">
        <f t="shared" si="940"/>
        <v>nm</v>
      </c>
      <c r="F244" s="57" t="str">
        <f t="shared" si="940"/>
        <v>nm</v>
      </c>
      <c r="G244" s="57" t="str">
        <f t="shared" si="940"/>
        <v>nm</v>
      </c>
      <c r="H244" s="57" t="str">
        <f t="shared" si="940"/>
        <v>nm</v>
      </c>
      <c r="I244" s="57" t="str">
        <f t="shared" si="940"/>
        <v>nm</v>
      </c>
      <c r="J244" s="50"/>
    </row>
    <row r="245" spans="1:10" x14ac:dyDescent="0.25">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9"/>
    </row>
    <row r="246" spans="1:10" x14ac:dyDescent="0.25">
      <c r="A246" s="47" t="s">
        <v>129</v>
      </c>
      <c r="B246" s="57" t="str">
        <f t="shared" ref="B246" si="941">+IFERROR(B245/A245-1,"nm")</f>
        <v>nm</v>
      </c>
      <c r="C246" s="57">
        <f t="shared" ref="C246" si="942">+IFERROR(C245/B245-1,"nm")</f>
        <v>-0.18181818181818177</v>
      </c>
      <c r="D246" s="57">
        <f t="shared" ref="D246" si="943">+IFERROR(D245/C245-1,"nm")</f>
        <v>0</v>
      </c>
      <c r="E246" s="57">
        <f t="shared" ref="E246" si="944">+IFERROR(E245/D245-1,"nm")</f>
        <v>-1</v>
      </c>
      <c r="F246" s="57" t="str">
        <f t="shared" ref="F246" si="945">+IFERROR(F245/E245-1,"nm")</f>
        <v>nm</v>
      </c>
      <c r="G246" s="57" t="str">
        <f t="shared" ref="G246" si="946">+IFERROR(G245/F245-1,"nm")</f>
        <v>nm</v>
      </c>
      <c r="H246" s="57" t="str">
        <f t="shared" ref="H246" si="947">+IFERROR(H245/G245-1,"nm")</f>
        <v>nm</v>
      </c>
      <c r="I246" s="57" t="str">
        <f t="shared" ref="I246" si="948">+IFERROR(I245/H245-1,"nm")</f>
        <v>nm</v>
      </c>
      <c r="J246" s="57"/>
    </row>
    <row r="247" spans="1:10" x14ac:dyDescent="0.25">
      <c r="A247" s="47" t="s">
        <v>133</v>
      </c>
      <c r="B247" s="57">
        <f>+IFERROR(B245/B$228,"nm")</f>
        <v>2.9139072847682121E-2</v>
      </c>
      <c r="C247" s="57">
        <f t="shared" ref="C247:I247" si="949">+IFERROR(C245/C$228,"nm")</f>
        <v>2.0713463751438434E-2</v>
      </c>
      <c r="D247" s="57">
        <f t="shared" si="949"/>
        <v>1.7751479289940829E-2</v>
      </c>
      <c r="E247" s="57" t="str">
        <f t="shared" si="949"/>
        <v>nm</v>
      </c>
      <c r="F247" s="57" t="str">
        <f t="shared" si="949"/>
        <v>nm</v>
      </c>
      <c r="G247" s="57" t="str">
        <f t="shared" si="949"/>
        <v>nm</v>
      </c>
      <c r="H247" s="57" t="str">
        <f t="shared" si="949"/>
        <v>nm</v>
      </c>
      <c r="I247" s="57" t="str">
        <f t="shared" si="949"/>
        <v>nm</v>
      </c>
      <c r="J247" s="57"/>
    </row>
    <row r="248" spans="1:10" x14ac:dyDescent="0.25">
      <c r="A248" s="47" t="s">
        <v>140</v>
      </c>
      <c r="B248" s="57">
        <f t="shared" ref="B248:I248" si="950">+IFERROR(B245/B255,"nm")</f>
        <v>0.10731707317073171</v>
      </c>
      <c r="C248" s="57">
        <f t="shared" si="950"/>
        <v>8.0717488789237665E-2</v>
      </c>
      <c r="D248" s="57">
        <f t="shared" si="950"/>
        <v>8.0717488789237665E-2</v>
      </c>
      <c r="E248" s="57" t="str">
        <f t="shared" si="950"/>
        <v>nm</v>
      </c>
      <c r="F248" s="57" t="str">
        <f t="shared" si="950"/>
        <v>nm</v>
      </c>
      <c r="G248" s="57" t="str">
        <f t="shared" si="950"/>
        <v>nm</v>
      </c>
      <c r="H248" s="57" t="str">
        <f t="shared" si="950"/>
        <v>nm</v>
      </c>
      <c r="I248" s="57" t="str">
        <f t="shared" si="950"/>
        <v>nm</v>
      </c>
      <c r="J248" s="50"/>
    </row>
    <row r="249" spans="1:10" x14ac:dyDescent="0.25">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5">
      <c r="A250" s="47" t="s">
        <v>129</v>
      </c>
      <c r="B250" s="57" t="str">
        <f t="shared" ref="B250" si="951">+IFERROR(B249/A249-1,"nm")</f>
        <v>nm</v>
      </c>
      <c r="C250" s="57">
        <f t="shared" ref="C250" si="952">+IFERROR(C249/B249-1,"nm")</f>
        <v>0.74</v>
      </c>
      <c r="D250" s="57">
        <f t="shared" ref="D250" si="953">+IFERROR(D249/C249-1,"nm")</f>
        <v>0.28735632183908044</v>
      </c>
      <c r="E250" s="57">
        <f t="shared" ref="E250" si="954">+IFERROR(E249/D249-1,"nm")</f>
        <v>-1</v>
      </c>
      <c r="F250" s="57" t="str">
        <f t="shared" ref="F250" si="955">+IFERROR(F249/E249-1,"nm")</f>
        <v>nm</v>
      </c>
      <c r="G250" s="57" t="str">
        <f t="shared" ref="G250" si="956">+IFERROR(G249/F249-1,"nm")</f>
        <v>nm</v>
      </c>
      <c r="H250" s="57" t="str">
        <f t="shared" ref="H250" si="957">+IFERROR(H249/G249-1,"nm")</f>
        <v>nm</v>
      </c>
      <c r="I250" s="57" t="str">
        <f t="shared" ref="I250" si="958">+IFERROR(I249/H249-1,"nm")</f>
        <v>nm</v>
      </c>
      <c r="J250" s="57"/>
    </row>
    <row r="251" spans="1:10" x14ac:dyDescent="0.25">
      <c r="A251" s="47" t="s">
        <v>131</v>
      </c>
      <c r="B251" s="57">
        <f>+IFERROR(B249/B$228,"nm")</f>
        <v>0.13245033112582782</v>
      </c>
      <c r="C251" s="57">
        <f t="shared" ref="C251:I251" si="959">+IFERROR(C249/C$228,"nm")</f>
        <v>0.2002301495972382</v>
      </c>
      <c r="D251" s="57">
        <f t="shared" si="959"/>
        <v>0.22090729783037474</v>
      </c>
      <c r="E251" s="57" t="str">
        <f t="shared" si="959"/>
        <v>nm</v>
      </c>
      <c r="F251" s="57" t="str">
        <f t="shared" si="959"/>
        <v>nm</v>
      </c>
      <c r="G251" s="57" t="str">
        <f t="shared" si="959"/>
        <v>nm</v>
      </c>
      <c r="H251" s="57" t="str">
        <f t="shared" si="959"/>
        <v>nm</v>
      </c>
      <c r="I251" s="57" t="str">
        <f t="shared" si="959"/>
        <v>nm</v>
      </c>
      <c r="J251" s="57"/>
    </row>
    <row r="252" spans="1:10" x14ac:dyDescent="0.25">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9"/>
    </row>
    <row r="253" spans="1:10" x14ac:dyDescent="0.25">
      <c r="A253" s="47" t="s">
        <v>129</v>
      </c>
      <c r="B253" s="57" t="str">
        <f t="shared" ref="B253" si="960">+IFERROR(B252/A252-1,"nm")</f>
        <v>nm</v>
      </c>
      <c r="C253" s="57">
        <f t="shared" ref="C253" si="961">+IFERROR(C252/B252-1,"nm")</f>
        <v>-0.1333333333333333</v>
      </c>
      <c r="D253" s="57">
        <f t="shared" ref="D253" si="962">+IFERROR(D252/C252-1,"nm")</f>
        <v>0.61538461538461542</v>
      </c>
      <c r="E253" s="57">
        <f t="shared" ref="E253" si="963">+IFERROR(E252/D252-1,"nm")</f>
        <v>-1</v>
      </c>
      <c r="F253" s="57" t="str">
        <f t="shared" ref="F253" si="964">+IFERROR(F252/E252-1,"nm")</f>
        <v>nm</v>
      </c>
      <c r="G253" s="57" t="str">
        <f t="shared" ref="G253" si="965">+IFERROR(G252/F252-1,"nm")</f>
        <v>nm</v>
      </c>
      <c r="H253" s="57" t="str">
        <f t="shared" ref="H253" si="966">+IFERROR(H252/G252-1,"nm")</f>
        <v>nm</v>
      </c>
      <c r="I253" s="57" t="str">
        <f t="shared" ref="I253" si="967">+IFERROR(I252/H252-1,"nm")</f>
        <v>nm</v>
      </c>
      <c r="J253" s="57"/>
    </row>
    <row r="254" spans="1:10" x14ac:dyDescent="0.25">
      <c r="A254" s="47" t="s">
        <v>133</v>
      </c>
      <c r="B254" s="57">
        <f>+IFERROR(B252/B$228,"nm")</f>
        <v>1.9867549668874173E-2</v>
      </c>
      <c r="C254" s="57">
        <f t="shared" ref="C254:I254" si="968">+IFERROR(C252/C$228,"nm")</f>
        <v>1.4959723820483314E-2</v>
      </c>
      <c r="D254" s="57">
        <f t="shared" si="968"/>
        <v>2.0710059171597635E-2</v>
      </c>
      <c r="E254" s="57" t="str">
        <f t="shared" si="968"/>
        <v>nm</v>
      </c>
      <c r="F254" s="57" t="str">
        <f t="shared" si="968"/>
        <v>nm</v>
      </c>
      <c r="G254" s="57" t="str">
        <f t="shared" si="968"/>
        <v>nm</v>
      </c>
      <c r="H254" s="57" t="str">
        <f t="shared" si="968"/>
        <v>nm</v>
      </c>
      <c r="I254" s="57" t="str">
        <f t="shared" si="968"/>
        <v>nm</v>
      </c>
      <c r="J254" s="50"/>
    </row>
    <row r="255" spans="1:10" x14ac:dyDescent="0.25">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9"/>
    </row>
    <row r="256" spans="1:10" x14ac:dyDescent="0.25">
      <c r="A256" s="47" t="s">
        <v>129</v>
      </c>
      <c r="B256" s="57" t="str">
        <f t="shared" ref="B256" si="969">+IFERROR(B255/A255-1,"nm")</f>
        <v>nm</v>
      </c>
      <c r="C256" s="57">
        <f t="shared" ref="C256" si="970">+IFERROR(C255/B255-1,"nm")</f>
        <v>8.7804878048780566E-2</v>
      </c>
      <c r="D256" s="57">
        <f t="shared" ref="D256" si="971">+IFERROR(D255/C255-1,"nm")</f>
        <v>0</v>
      </c>
      <c r="E256" s="57">
        <f t="shared" ref="E256" si="972">+IFERROR(E255/D255-1,"nm")</f>
        <v>-1</v>
      </c>
      <c r="F256" s="57" t="str">
        <f t="shared" ref="F256" si="973">+IFERROR(F255/E255-1,"nm")</f>
        <v>nm</v>
      </c>
      <c r="G256" s="57" t="str">
        <f t="shared" ref="G256" si="974">+IFERROR(G255/F255-1,"nm")</f>
        <v>nm</v>
      </c>
      <c r="H256" s="57" t="str">
        <f t="shared" ref="H256" si="975">+IFERROR(H255/G255-1,"nm")</f>
        <v>nm</v>
      </c>
      <c r="I256" s="57" t="str">
        <f t="shared" ref="I256" si="976">+IFERROR(I255/H255-1,"nm")</f>
        <v>nm</v>
      </c>
      <c r="J256" s="57"/>
    </row>
    <row r="257" spans="1:14" x14ac:dyDescent="0.25">
      <c r="A257" s="47" t="s">
        <v>133</v>
      </c>
      <c r="B257" s="57">
        <f>+IFERROR(B255/B$228,"nm")</f>
        <v>0.27152317880794702</v>
      </c>
      <c r="C257" s="57">
        <f t="shared" ref="C257:I257" si="977">+IFERROR(C255/C$228,"nm")</f>
        <v>0.25661680092059841</v>
      </c>
      <c r="D257" s="57">
        <f t="shared" si="977"/>
        <v>0.21992110453648916</v>
      </c>
      <c r="E257" s="57" t="str">
        <f t="shared" si="977"/>
        <v>nm</v>
      </c>
      <c r="F257" s="57" t="str">
        <f t="shared" si="977"/>
        <v>nm</v>
      </c>
      <c r="G257" s="57" t="str">
        <f t="shared" si="977"/>
        <v>nm</v>
      </c>
      <c r="H257" s="57" t="str">
        <f t="shared" si="977"/>
        <v>nm</v>
      </c>
      <c r="I257" s="57" t="str">
        <f t="shared" si="977"/>
        <v>nm</v>
      </c>
      <c r="J257" s="50"/>
    </row>
    <row r="258" spans="1:14" s="53" customFormat="1" x14ac:dyDescent="0.25">
      <c r="A258" s="44" t="str">
        <f>+Historicals!A138</f>
        <v>Emerging Markets</v>
      </c>
      <c r="B258" s="44"/>
      <c r="C258" s="44"/>
      <c r="D258" s="44"/>
      <c r="E258" s="44"/>
      <c r="F258" s="44"/>
      <c r="G258" s="44"/>
      <c r="H258" s="44"/>
      <c r="I258" s="44"/>
      <c r="J258" s="40"/>
      <c r="K258" s="40"/>
      <c r="L258" s="40"/>
      <c r="M258" s="40"/>
      <c r="N258" s="40"/>
    </row>
    <row r="259" spans="1:14" x14ac:dyDescent="0.25">
      <c r="A259" s="9" t="s">
        <v>136</v>
      </c>
      <c r="B259" s="51">
        <f>+B261+B265+B269</f>
        <v>3898</v>
      </c>
      <c r="C259" s="51">
        <f t="shared" ref="C259:I259" si="978">+C261+C265+C269</f>
        <v>3701</v>
      </c>
      <c r="D259" s="51">
        <f t="shared" si="978"/>
        <v>3995</v>
      </c>
      <c r="E259" s="51">
        <f t="shared" si="978"/>
        <v>0</v>
      </c>
      <c r="F259" s="51">
        <f t="shared" si="978"/>
        <v>0</v>
      </c>
      <c r="G259" s="51">
        <f t="shared" si="978"/>
        <v>0</v>
      </c>
      <c r="H259" s="51">
        <f t="shared" si="978"/>
        <v>0</v>
      </c>
      <c r="I259" s="51">
        <f t="shared" si="978"/>
        <v>0</v>
      </c>
      <c r="J259" s="9"/>
    </row>
    <row r="260" spans="1:14" x14ac:dyDescent="0.25">
      <c r="A260" s="45" t="s">
        <v>129</v>
      </c>
      <c r="B260" s="57" t="str">
        <f t="shared" ref="B260" si="979">+IFERROR(B259/A259-1,"nm")</f>
        <v>nm</v>
      </c>
      <c r="C260" s="57">
        <f t="shared" ref="C260" si="980">+IFERROR(C259/B259-1,"nm")</f>
        <v>-5.0538737814263768E-2</v>
      </c>
      <c r="D260" s="57">
        <f t="shared" ref="D260" si="981">+IFERROR(D259/C259-1,"nm")</f>
        <v>7.9437989732504821E-2</v>
      </c>
      <c r="E260" s="57">
        <f t="shared" ref="E260" si="982">+IFERROR(E259/D259-1,"nm")</f>
        <v>-1</v>
      </c>
      <c r="F260" s="57" t="str">
        <f t="shared" ref="F260" si="983">+IFERROR(F259/E259-1,"nm")</f>
        <v>nm</v>
      </c>
      <c r="G260" s="57" t="str">
        <f t="shared" ref="G260" si="984">+IFERROR(G259/F259-1,"nm")</f>
        <v>nm</v>
      </c>
      <c r="H260" s="57" t="str">
        <f t="shared" ref="H260" si="985">+IFERROR(H259/G259-1,"nm")</f>
        <v>nm</v>
      </c>
      <c r="I260" s="57" t="str">
        <f t="shared" ref="I260" si="986">+IFERROR(I259/H259-1,"nm")</f>
        <v>nm</v>
      </c>
      <c r="J260" s="57"/>
    </row>
    <row r="261" spans="1:14" x14ac:dyDescent="0.25">
      <c r="A261" s="46"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5">
      <c r="A262" s="45" t="s">
        <v>129</v>
      </c>
      <c r="B262" s="57" t="str">
        <f t="shared" ref="B262" si="987">+IFERROR(B261/A261-1,"nm")</f>
        <v>nm</v>
      </c>
      <c r="C262" s="57">
        <f t="shared" ref="C262" si="988">+IFERROR(C261/B261-1,"nm")</f>
        <v>-3.9757667550170406E-2</v>
      </c>
      <c r="D262" s="57">
        <f t="shared" ref="D262" si="989">+IFERROR(D261/C261-1,"nm")</f>
        <v>0.11041009463722395</v>
      </c>
      <c r="E262" s="57">
        <f t="shared" ref="E262" si="990">+IFERROR(E261/D261-1,"nm")</f>
        <v>-1</v>
      </c>
      <c r="F262" s="57" t="str">
        <f t="shared" ref="F262" si="991">+IFERROR(F261/E261-1,"nm")</f>
        <v>nm</v>
      </c>
      <c r="G262" s="57" t="str">
        <f t="shared" ref="G262" si="992">+IFERROR(G261/F261-1,"nm")</f>
        <v>nm</v>
      </c>
      <c r="H262" s="57" t="str">
        <f t="shared" ref="H262" si="993">+IFERROR(H261/G261-1,"nm")</f>
        <v>nm</v>
      </c>
      <c r="I262" s="57" t="str">
        <f t="shared" ref="I262" si="994">+IFERROR(I261/H261-1,"nm")</f>
        <v>nm</v>
      </c>
      <c r="J262" s="57"/>
    </row>
    <row r="263" spans="1:14" x14ac:dyDescent="0.25">
      <c r="A263" s="45" t="s">
        <v>137</v>
      </c>
      <c r="B263" s="57">
        <f>+Historicals!B243</f>
        <v>0.09</v>
      </c>
      <c r="C263" s="57">
        <f>+Historicals!C243</f>
        <v>0.14000000000000001</v>
      </c>
      <c r="D263" s="57">
        <f>+Historicals!D243</f>
        <v>0.17</v>
      </c>
      <c r="E263" s="57">
        <f>+Historicals!E243</f>
        <v>0</v>
      </c>
      <c r="F263" s="57">
        <f>+Historicals!F243</f>
        <v>0</v>
      </c>
      <c r="G263" s="57">
        <f>+Historicals!G243</f>
        <v>0</v>
      </c>
      <c r="H263" s="57">
        <f>+Historicals!H243</f>
        <v>0</v>
      </c>
      <c r="I263" s="57">
        <f>+Historicals!I243</f>
        <v>0</v>
      </c>
      <c r="J263" s="50"/>
    </row>
    <row r="264" spans="1:14" x14ac:dyDescent="0.25">
      <c r="A264" s="45" t="s">
        <v>138</v>
      </c>
      <c r="B264" s="57" t="str">
        <f t="shared" ref="B264:I264" si="995">+IFERROR(B262-B263,"nm")</f>
        <v>nm</v>
      </c>
      <c r="C264" s="57">
        <f t="shared" si="995"/>
        <v>-0.17975766755017042</v>
      </c>
      <c r="D264" s="57">
        <f t="shared" si="995"/>
        <v>-5.9589905362776058E-2</v>
      </c>
      <c r="E264" s="57">
        <f t="shared" si="995"/>
        <v>-1</v>
      </c>
      <c r="F264" s="57" t="str">
        <f t="shared" si="995"/>
        <v>nm</v>
      </c>
      <c r="G264" s="57" t="str">
        <f t="shared" si="995"/>
        <v>nm</v>
      </c>
      <c r="H264" s="57" t="str">
        <f t="shared" si="995"/>
        <v>nm</v>
      </c>
      <c r="I264" s="57" t="str">
        <f t="shared" si="995"/>
        <v>nm</v>
      </c>
      <c r="J264" s="50"/>
    </row>
    <row r="265" spans="1:14" x14ac:dyDescent="0.25">
      <c r="A265" s="46"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5">
      <c r="A266" s="45" t="s">
        <v>129</v>
      </c>
      <c r="B266" s="57" t="str">
        <f t="shared" ref="B266" si="996">+IFERROR(B265/A265-1,"nm")</f>
        <v>nm</v>
      </c>
      <c r="C266" s="57">
        <f t="shared" ref="C266" si="997">+IFERROR(C265/B265-1,"nm")</f>
        <v>-7.2477962781586691E-2</v>
      </c>
      <c r="D266" s="57">
        <f t="shared" ref="D266" si="998">+IFERROR(D265/C265-1,"nm")</f>
        <v>2.0063357972544882E-2</v>
      </c>
      <c r="E266" s="57">
        <f t="shared" ref="E266" si="999">+IFERROR(E265/D265-1,"nm")</f>
        <v>-1</v>
      </c>
      <c r="F266" s="57" t="str">
        <f t="shared" ref="F266" si="1000">+IFERROR(F265/E265-1,"nm")</f>
        <v>nm</v>
      </c>
      <c r="G266" s="57" t="str">
        <f t="shared" ref="G266" si="1001">+IFERROR(G265/F265-1,"nm")</f>
        <v>nm</v>
      </c>
      <c r="H266" s="57" t="str">
        <f t="shared" ref="H266" si="1002">+IFERROR(H265/G265-1,"nm")</f>
        <v>nm</v>
      </c>
      <c r="I266" s="57" t="str">
        <f t="shared" ref="I266" si="1003">+IFERROR(I265/H265-1,"nm")</f>
        <v>nm</v>
      </c>
      <c r="J266" s="57"/>
    </row>
    <row r="267" spans="1:14" x14ac:dyDescent="0.25">
      <c r="A267" s="45" t="s">
        <v>137</v>
      </c>
      <c r="B267" s="57">
        <f>+Historicals!B244</f>
        <v>0.05</v>
      </c>
      <c r="C267" s="57">
        <f>+Historicals!C244</f>
        <v>0.11</v>
      </c>
      <c r="D267" s="57">
        <f>+Historicals!D244</f>
        <v>0.08</v>
      </c>
      <c r="E267" s="57">
        <f>+Historicals!E244</f>
        <v>0</v>
      </c>
      <c r="F267" s="57">
        <f>+Historicals!F244</f>
        <v>0</v>
      </c>
      <c r="G267" s="57">
        <f>+Historicals!G244</f>
        <v>0</v>
      </c>
      <c r="H267" s="57">
        <f>+Historicals!H244</f>
        <v>0</v>
      </c>
      <c r="I267" s="57">
        <f>+Historicals!I244</f>
        <v>0</v>
      </c>
      <c r="J267" s="50"/>
    </row>
    <row r="268" spans="1:14" x14ac:dyDescent="0.25">
      <c r="A268" s="45" t="s">
        <v>138</v>
      </c>
      <c r="B268" s="57" t="str">
        <f t="shared" ref="B268:I268" si="1004">+IFERROR(B266-B267,"nm")</f>
        <v>nm</v>
      </c>
      <c r="C268" s="57">
        <f t="shared" si="1004"/>
        <v>-0.18247796278158668</v>
      </c>
      <c r="D268" s="57">
        <f t="shared" si="1004"/>
        <v>-5.993664202745512E-2</v>
      </c>
      <c r="E268" s="57">
        <f t="shared" si="1004"/>
        <v>-1</v>
      </c>
      <c r="F268" s="57" t="str">
        <f t="shared" si="1004"/>
        <v>nm</v>
      </c>
      <c r="G268" s="57" t="str">
        <f t="shared" si="1004"/>
        <v>nm</v>
      </c>
      <c r="H268" s="57" t="str">
        <f t="shared" si="1004"/>
        <v>nm</v>
      </c>
      <c r="I268" s="57" t="str">
        <f t="shared" si="1004"/>
        <v>nm</v>
      </c>
      <c r="J268" s="50"/>
    </row>
    <row r="269" spans="1:14" x14ac:dyDescent="0.25">
      <c r="A269" s="46"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5">
      <c r="A270" s="45" t="s">
        <v>129</v>
      </c>
      <c r="B270" s="57" t="str">
        <f t="shared" ref="B270" si="1005">+IFERROR(B269/A269-1,"nm")</f>
        <v>nm</v>
      </c>
      <c r="C270" s="57">
        <f t="shared" ref="C270" si="1006">+IFERROR(C269/B269-1,"nm")</f>
        <v>-7.6271186440677985E-2</v>
      </c>
      <c r="D270" s="57">
        <f t="shared" ref="D270" si="1007">+IFERROR(D269/C269-1,"nm")</f>
        <v>-2.2935779816513735E-2</v>
      </c>
      <c r="E270" s="57">
        <f t="shared" ref="E270" si="1008">+IFERROR(E269/D269-1,"nm")</f>
        <v>-1</v>
      </c>
      <c r="F270" s="57" t="str">
        <f t="shared" ref="F270" si="1009">+IFERROR(F269/E269-1,"nm")</f>
        <v>nm</v>
      </c>
      <c r="G270" s="57" t="str">
        <f t="shared" ref="G270" si="1010">+IFERROR(G269/F269-1,"nm")</f>
        <v>nm</v>
      </c>
      <c r="H270" s="57" t="str">
        <f t="shared" ref="H270" si="1011">+IFERROR(H269/G269-1,"nm")</f>
        <v>nm</v>
      </c>
      <c r="I270" s="57" t="str">
        <f t="shared" ref="I270" si="1012">+IFERROR(I269/H269-1,"nm")</f>
        <v>nm</v>
      </c>
      <c r="J270" s="57"/>
    </row>
    <row r="271" spans="1:14" x14ac:dyDescent="0.25">
      <c r="A271" s="45" t="s">
        <v>137</v>
      </c>
      <c r="B271" s="57">
        <f>+Historicals!B245</f>
        <v>0.05</v>
      </c>
      <c r="C271" s="57">
        <f>+Historicals!C245</f>
        <v>0.11</v>
      </c>
      <c r="D271" s="57">
        <f>+Historicals!D245</f>
        <v>0.02</v>
      </c>
      <c r="E271" s="57">
        <f>+Historicals!E245</f>
        <v>0</v>
      </c>
      <c r="F271" s="57">
        <f>+Historicals!F245</f>
        <v>0</v>
      </c>
      <c r="G271" s="57">
        <f>+Historicals!G245</f>
        <v>0</v>
      </c>
      <c r="H271" s="57">
        <f>+Historicals!H245</f>
        <v>0</v>
      </c>
      <c r="I271" s="57">
        <f>+Historicals!I245</f>
        <v>0</v>
      </c>
      <c r="J271" s="50"/>
    </row>
    <row r="272" spans="1:14" x14ac:dyDescent="0.25">
      <c r="A272" s="45" t="s">
        <v>138</v>
      </c>
      <c r="B272" s="57" t="str">
        <f t="shared" ref="B272:I272" si="1013">+IFERROR(B270-B271,"nm")</f>
        <v>nm</v>
      </c>
      <c r="C272" s="57">
        <f t="shared" si="1013"/>
        <v>-0.18627118644067797</v>
      </c>
      <c r="D272" s="57">
        <f t="shared" si="1013"/>
        <v>-4.2935779816513739E-2</v>
      </c>
      <c r="E272" s="57">
        <f t="shared" si="1013"/>
        <v>-1</v>
      </c>
      <c r="F272" s="57" t="str">
        <f t="shared" si="1013"/>
        <v>nm</v>
      </c>
      <c r="G272" s="57" t="str">
        <f t="shared" si="1013"/>
        <v>nm</v>
      </c>
      <c r="H272" s="57" t="str">
        <f t="shared" si="1013"/>
        <v>nm</v>
      </c>
      <c r="I272" s="57" t="str">
        <f t="shared" si="1013"/>
        <v>nm</v>
      </c>
      <c r="J272" s="50"/>
    </row>
    <row r="273" spans="1:10" x14ac:dyDescent="0.25">
      <c r="A273" s="9" t="s">
        <v>130</v>
      </c>
      <c r="B273" s="49">
        <f t="shared" ref="B273:I273" si="1014">+B280+B276</f>
        <v>845</v>
      </c>
      <c r="C273" s="49">
        <f t="shared" si="1014"/>
        <v>917</v>
      </c>
      <c r="D273" s="49">
        <f t="shared" si="1014"/>
        <v>854</v>
      </c>
      <c r="E273" s="49">
        <f t="shared" si="1014"/>
        <v>0</v>
      </c>
      <c r="F273" s="49">
        <f t="shared" si="1014"/>
        <v>0</v>
      </c>
      <c r="G273" s="49">
        <f t="shared" si="1014"/>
        <v>0</v>
      </c>
      <c r="H273" s="49">
        <f t="shared" si="1014"/>
        <v>0</v>
      </c>
      <c r="I273" s="49">
        <f t="shared" si="1014"/>
        <v>0</v>
      </c>
      <c r="J273" s="49"/>
    </row>
    <row r="274" spans="1:10" x14ac:dyDescent="0.25">
      <c r="A274" s="47" t="s">
        <v>129</v>
      </c>
      <c r="B274" s="57" t="str">
        <f t="shared" ref="B274" si="1015">+IFERROR(B273/A273-1,"nm")</f>
        <v>nm</v>
      </c>
      <c r="C274" s="57">
        <f t="shared" ref="C274" si="1016">+IFERROR(C273/B273-1,"nm")</f>
        <v>8.5207100591715879E-2</v>
      </c>
      <c r="D274" s="57">
        <f t="shared" ref="D274" si="1017">+IFERROR(D273/C273-1,"nm")</f>
        <v>-6.8702290076335881E-2</v>
      </c>
      <c r="E274" s="57">
        <f t="shared" ref="E274" si="1018">+IFERROR(E273/D273-1,"nm")</f>
        <v>-1</v>
      </c>
      <c r="F274" s="57" t="str">
        <f t="shared" ref="F274" si="1019">+IFERROR(F273/E273-1,"nm")</f>
        <v>nm</v>
      </c>
      <c r="G274" s="57" t="str">
        <f t="shared" ref="G274" si="1020">+IFERROR(G273/F273-1,"nm")</f>
        <v>nm</v>
      </c>
      <c r="H274" s="57" t="str">
        <f t="shared" ref="H274" si="1021">+IFERROR(H273/G273-1,"nm")</f>
        <v>nm</v>
      </c>
      <c r="I274" s="57" t="str">
        <f t="shared" ref="I274" si="1022">+IFERROR(I273/H273-1,"nm")</f>
        <v>nm</v>
      </c>
      <c r="J274" s="57"/>
    </row>
    <row r="275" spans="1:10" x14ac:dyDescent="0.25">
      <c r="A275" s="47" t="s">
        <v>131</v>
      </c>
      <c r="B275" s="57">
        <f>+IFERROR(B273/B$259,"nm")</f>
        <v>0.2167778347870703</v>
      </c>
      <c r="C275" s="57">
        <f t="shared" ref="C275:I275" si="1023">+IFERROR(C273/C$259,"nm")</f>
        <v>0.24777087273709808</v>
      </c>
      <c r="D275" s="57">
        <f t="shared" si="1023"/>
        <v>0.21376720901126409</v>
      </c>
      <c r="E275" s="57" t="str">
        <f t="shared" si="1023"/>
        <v>nm</v>
      </c>
      <c r="F275" s="57" t="str">
        <f t="shared" si="1023"/>
        <v>nm</v>
      </c>
      <c r="G275" s="57" t="str">
        <f t="shared" si="1023"/>
        <v>nm</v>
      </c>
      <c r="H275" s="57" t="str">
        <f t="shared" si="1023"/>
        <v>nm</v>
      </c>
      <c r="I275" s="57" t="str">
        <f t="shared" si="1023"/>
        <v>nm</v>
      </c>
      <c r="J275" s="50"/>
    </row>
    <row r="276" spans="1:10" x14ac:dyDescent="0.25">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9"/>
    </row>
    <row r="277" spans="1:10" x14ac:dyDescent="0.25">
      <c r="A277" s="47" t="s">
        <v>129</v>
      </c>
      <c r="B277" s="57" t="str">
        <f t="shared" ref="B277" si="1024">+IFERROR(B276/A276-1,"nm")</f>
        <v>nm</v>
      </c>
      <c r="C277" s="57">
        <f t="shared" ref="C277" si="1025">+IFERROR(C276/B276-1,"nm")</f>
        <v>-7.407407407407407E-2</v>
      </c>
      <c r="D277" s="57">
        <f t="shared" ref="D277" si="1026">+IFERROR(D276/C276-1,"nm")</f>
        <v>0.52</v>
      </c>
      <c r="E277" s="57">
        <f t="shared" ref="E277" si="1027">+IFERROR(E276/D276-1,"nm")</f>
        <v>-1</v>
      </c>
      <c r="F277" s="57" t="str">
        <f t="shared" ref="F277" si="1028">+IFERROR(F276/E276-1,"nm")</f>
        <v>nm</v>
      </c>
      <c r="G277" s="57" t="str">
        <f t="shared" ref="G277" si="1029">+IFERROR(G276/F276-1,"nm")</f>
        <v>nm</v>
      </c>
      <c r="H277" s="57" t="str">
        <f t="shared" ref="H277" si="1030">+IFERROR(H276/G276-1,"nm")</f>
        <v>nm</v>
      </c>
      <c r="I277" s="57" t="str">
        <f t="shared" ref="I277" si="1031">+IFERROR(I276/H276-1,"nm")</f>
        <v>nm</v>
      </c>
      <c r="J277" s="57"/>
    </row>
    <row r="278" spans="1:10" x14ac:dyDescent="0.25">
      <c r="A278" s="47" t="s">
        <v>133</v>
      </c>
      <c r="B278" s="57">
        <f>+IFERROR(B276/B$259,"nm")</f>
        <v>6.926629040533607E-3</v>
      </c>
      <c r="C278" s="57">
        <f t="shared" ref="C278:I278" si="1032">+IFERROR(C276/C$259,"nm")</f>
        <v>6.754931099702783E-3</v>
      </c>
      <c r="D278" s="57">
        <f t="shared" si="1032"/>
        <v>9.5118898623279095E-3</v>
      </c>
      <c r="E278" s="57" t="str">
        <f t="shared" si="1032"/>
        <v>nm</v>
      </c>
      <c r="F278" s="57" t="str">
        <f t="shared" si="1032"/>
        <v>nm</v>
      </c>
      <c r="G278" s="57" t="str">
        <f t="shared" si="1032"/>
        <v>nm</v>
      </c>
      <c r="H278" s="57" t="str">
        <f t="shared" si="1032"/>
        <v>nm</v>
      </c>
      <c r="I278" s="57" t="str">
        <f t="shared" si="1032"/>
        <v>nm</v>
      </c>
      <c r="J278" s="57"/>
    </row>
    <row r="279" spans="1:10" x14ac:dyDescent="0.25">
      <c r="A279" s="47" t="s">
        <v>140</v>
      </c>
      <c r="B279" s="57">
        <f t="shared" ref="B279:I279" si="1033">+IFERROR(B276/B286,"nm")</f>
        <v>0.26213592233009708</v>
      </c>
      <c r="C279" s="57">
        <f t="shared" si="1033"/>
        <v>0.22935779816513763</v>
      </c>
      <c r="D279" s="57">
        <f t="shared" si="1033"/>
        <v>0.31666666666666665</v>
      </c>
      <c r="E279" s="57" t="str">
        <f t="shared" si="1033"/>
        <v>nm</v>
      </c>
      <c r="F279" s="57" t="str">
        <f t="shared" si="1033"/>
        <v>nm</v>
      </c>
      <c r="G279" s="57" t="str">
        <f t="shared" si="1033"/>
        <v>nm</v>
      </c>
      <c r="H279" s="57" t="str">
        <f t="shared" si="1033"/>
        <v>nm</v>
      </c>
      <c r="I279" s="57" t="str">
        <f t="shared" si="1033"/>
        <v>nm</v>
      </c>
      <c r="J279" s="50"/>
    </row>
    <row r="280" spans="1:10" x14ac:dyDescent="0.25">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5">
      <c r="A281" s="47" t="s">
        <v>129</v>
      </c>
      <c r="B281" s="57" t="str">
        <f t="shared" ref="B281" si="1034">+IFERROR(B280/A280-1,"nm")</f>
        <v>nm</v>
      </c>
      <c r="C281" s="57">
        <f t="shared" ref="C281" si="1035">+IFERROR(C280/B280-1,"nm")</f>
        <v>9.0464547677261642E-2</v>
      </c>
      <c r="D281" s="57">
        <f t="shared" ref="D281" si="1036">+IFERROR(D280/C280-1,"nm")</f>
        <v>-8.5201793721973118E-2</v>
      </c>
      <c r="E281" s="57">
        <f t="shared" ref="E281" si="1037">+IFERROR(E280/D280-1,"nm")</f>
        <v>-1</v>
      </c>
      <c r="F281" s="57" t="str">
        <f t="shared" ref="F281" si="1038">+IFERROR(F280/E280-1,"nm")</f>
        <v>nm</v>
      </c>
      <c r="G281" s="57" t="str">
        <f t="shared" ref="G281" si="1039">+IFERROR(G280/F280-1,"nm")</f>
        <v>nm</v>
      </c>
      <c r="H281" s="57" t="str">
        <f t="shared" ref="H281" si="1040">+IFERROR(H280/G280-1,"nm")</f>
        <v>nm</v>
      </c>
      <c r="I281" s="57" t="str">
        <f t="shared" ref="I281" si="1041">+IFERROR(I280/H280-1,"nm")</f>
        <v>nm</v>
      </c>
      <c r="J281" s="57"/>
    </row>
    <row r="282" spans="1:10" x14ac:dyDescent="0.25">
      <c r="A282" s="47" t="s">
        <v>131</v>
      </c>
      <c r="B282" s="57">
        <f>+IFERROR(B280/B$259,"nm")</f>
        <v>0.20985120574653668</v>
      </c>
      <c r="C282" s="57">
        <f t="shared" ref="C282:I282" si="1042">+IFERROR(C280/C$259,"nm")</f>
        <v>0.24101594163739529</v>
      </c>
      <c r="D282" s="57">
        <f t="shared" si="1042"/>
        <v>0.20425531914893616</v>
      </c>
      <c r="E282" s="57" t="str">
        <f t="shared" si="1042"/>
        <v>nm</v>
      </c>
      <c r="F282" s="57" t="str">
        <f t="shared" si="1042"/>
        <v>nm</v>
      </c>
      <c r="G282" s="57" t="str">
        <f t="shared" si="1042"/>
        <v>nm</v>
      </c>
      <c r="H282" s="57" t="str">
        <f t="shared" si="1042"/>
        <v>nm</v>
      </c>
      <c r="I282" s="57" t="str">
        <f t="shared" si="1042"/>
        <v>nm</v>
      </c>
      <c r="J282" s="57"/>
    </row>
    <row r="283" spans="1:10" x14ac:dyDescent="0.25">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9"/>
    </row>
    <row r="284" spans="1:10" x14ac:dyDescent="0.25">
      <c r="A284" s="47" t="s">
        <v>129</v>
      </c>
      <c r="B284" s="57" t="str">
        <f t="shared" ref="B284" si="1043">+IFERROR(B283/A283-1,"nm")</f>
        <v>nm</v>
      </c>
      <c r="C284" s="57">
        <f t="shared" ref="C284" si="1044">+IFERROR(C283/B283-1,"nm")</f>
        <v>0.37837837837837829</v>
      </c>
      <c r="D284" s="57">
        <f t="shared" ref="D284" si="1045">+IFERROR(D283/C283-1,"nm")</f>
        <v>-0.23529411764705888</v>
      </c>
      <c r="E284" s="57">
        <f t="shared" ref="E284" si="1046">+IFERROR(E283/D283-1,"nm")</f>
        <v>-1</v>
      </c>
      <c r="F284" s="57" t="str">
        <f t="shared" ref="F284" si="1047">+IFERROR(F283/E283-1,"nm")</f>
        <v>nm</v>
      </c>
      <c r="G284" s="57" t="str">
        <f t="shared" ref="G284" si="1048">+IFERROR(G283/F283-1,"nm")</f>
        <v>nm</v>
      </c>
      <c r="H284" s="57" t="str">
        <f t="shared" ref="H284" si="1049">+IFERROR(H283/G283-1,"nm")</f>
        <v>nm</v>
      </c>
      <c r="I284" s="57" t="str">
        <f t="shared" ref="I284" si="1050">+IFERROR(I283/H283-1,"nm")</f>
        <v>nm</v>
      </c>
      <c r="J284" s="57"/>
    </row>
    <row r="285" spans="1:10" x14ac:dyDescent="0.25">
      <c r="A285" s="47" t="s">
        <v>133</v>
      </c>
      <c r="B285" s="57">
        <f>+IFERROR(B283/B$259,"nm")</f>
        <v>9.4920472036942021E-3</v>
      </c>
      <c r="C285" s="57">
        <f t="shared" ref="C285:I285" si="1051">+IFERROR(C283/C$259,"nm")</f>
        <v>1.3780059443393677E-2</v>
      </c>
      <c r="D285" s="57">
        <f t="shared" si="1051"/>
        <v>9.7622027534418031E-3</v>
      </c>
      <c r="E285" s="57" t="str">
        <f t="shared" si="1051"/>
        <v>nm</v>
      </c>
      <c r="F285" s="57" t="str">
        <f t="shared" si="1051"/>
        <v>nm</v>
      </c>
      <c r="G285" s="57" t="str">
        <f t="shared" si="1051"/>
        <v>nm</v>
      </c>
      <c r="H285" s="57" t="str">
        <f t="shared" si="1051"/>
        <v>nm</v>
      </c>
      <c r="I285" s="57" t="str">
        <f t="shared" si="1051"/>
        <v>nm</v>
      </c>
      <c r="J285" s="50"/>
    </row>
    <row r="286" spans="1:10" x14ac:dyDescent="0.25">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9"/>
    </row>
    <row r="287" spans="1:10" x14ac:dyDescent="0.25">
      <c r="A287" s="47" t="s">
        <v>129</v>
      </c>
      <c r="B287" s="57" t="str">
        <f t="shared" ref="B287" si="1052">+IFERROR(B286/A286-1,"nm")</f>
        <v>nm</v>
      </c>
      <c r="C287" s="57">
        <f t="shared" ref="C287" si="1053">+IFERROR(C286/B286-1,"nm")</f>
        <v>5.8252427184465994E-2</v>
      </c>
      <c r="D287" s="57">
        <f t="shared" ref="D287" si="1054">+IFERROR(D286/C286-1,"nm")</f>
        <v>0.10091743119266061</v>
      </c>
      <c r="E287" s="57">
        <f t="shared" ref="E287" si="1055">+IFERROR(E286/D286-1,"nm")</f>
        <v>-1</v>
      </c>
      <c r="F287" s="57" t="str">
        <f t="shared" ref="F287" si="1056">+IFERROR(F286/E286-1,"nm")</f>
        <v>nm</v>
      </c>
      <c r="G287" s="57" t="str">
        <f t="shared" ref="G287" si="1057">+IFERROR(G286/F286-1,"nm")</f>
        <v>nm</v>
      </c>
      <c r="H287" s="57" t="str">
        <f t="shared" ref="H287" si="1058">+IFERROR(H286/G286-1,"nm")</f>
        <v>nm</v>
      </c>
      <c r="I287" s="57" t="str">
        <f t="shared" ref="I287" si="1059">+IFERROR(I286/H286-1,"nm")</f>
        <v>nm</v>
      </c>
      <c r="J287" s="57"/>
    </row>
    <row r="288" spans="1:10" x14ac:dyDescent="0.25">
      <c r="A288" s="47" t="s">
        <v>133</v>
      </c>
      <c r="B288" s="57">
        <f>+IFERROR(B286/B$259,"nm")</f>
        <v>2.642380708055413E-2</v>
      </c>
      <c r="C288" s="57">
        <f t="shared" ref="C288:I288" si="1060">+IFERROR(C286/C$259,"nm")</f>
        <v>2.9451499594704136E-2</v>
      </c>
      <c r="D288" s="57">
        <f t="shared" si="1060"/>
        <v>3.0037546933667083E-2</v>
      </c>
      <c r="E288" s="57" t="str">
        <f t="shared" si="1060"/>
        <v>nm</v>
      </c>
      <c r="F288" s="57" t="str">
        <f t="shared" si="1060"/>
        <v>nm</v>
      </c>
      <c r="G288" s="57" t="str">
        <f t="shared" si="1060"/>
        <v>nm</v>
      </c>
      <c r="H288" s="57" t="str">
        <f t="shared" si="1060"/>
        <v>nm</v>
      </c>
      <c r="I288" s="57" t="str">
        <f t="shared" si="1060"/>
        <v>nm</v>
      </c>
      <c r="J288" s="50"/>
    </row>
    <row r="289" spans="1:14" s="53" customFormat="1" x14ac:dyDescent="0.25">
      <c r="A289" s="44" t="str">
        <f>+Historicals!A143</f>
        <v>Converse</v>
      </c>
      <c r="B289" s="44"/>
      <c r="C289" s="44"/>
      <c r="D289" s="44"/>
      <c r="E289" s="44"/>
      <c r="F289" s="44"/>
      <c r="G289" s="44"/>
      <c r="H289" s="44"/>
      <c r="I289" s="44"/>
      <c r="J289" s="40"/>
      <c r="K289" s="40"/>
      <c r="L289" s="40"/>
      <c r="M289" s="40"/>
      <c r="N289" s="40"/>
    </row>
    <row r="290" spans="1:14" x14ac:dyDescent="0.25">
      <c r="A290" s="64" t="s">
        <v>136</v>
      </c>
      <c r="B290" s="51">
        <f>+Historicals!B143</f>
        <v>1982</v>
      </c>
      <c r="C290" s="51">
        <f>+Historicals!C143</f>
        <v>1955</v>
      </c>
      <c r="D290" s="51">
        <f>+Historicals!D143</f>
        <v>2042</v>
      </c>
      <c r="E290" s="51">
        <f>+E292+E296+E300+E304</f>
        <v>1886</v>
      </c>
      <c r="F290" s="51">
        <f t="shared" ref="F290:I290" si="1061">+F292+F296+F300+F304</f>
        <v>1906</v>
      </c>
      <c r="G290" s="51">
        <f t="shared" si="1061"/>
        <v>1846</v>
      </c>
      <c r="H290" s="51">
        <f t="shared" si="1061"/>
        <v>2205</v>
      </c>
      <c r="I290" s="51">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5">
      <c r="A291" s="45" t="s">
        <v>129</v>
      </c>
      <c r="B291" s="57" t="str">
        <f t="shared" ref="B291" si="1063">+IFERROR(B290/A290-1,"nm")</f>
        <v>nm</v>
      </c>
      <c r="C291" s="57">
        <f t="shared" ref="C291" si="1064">+IFERROR(C290/B290-1,"nm")</f>
        <v>-1.3622603430877955E-2</v>
      </c>
      <c r="D291" s="57">
        <f t="shared" ref="D291" si="1065">+IFERROR(D290/C290-1,"nm")</f>
        <v>4.4501278772378416E-2</v>
      </c>
      <c r="E291" s="57">
        <f t="shared" ref="E291" si="1066">+IFERROR(E290/D290-1,"nm")</f>
        <v>-7.6395690499510338E-2</v>
      </c>
      <c r="F291" s="57">
        <f t="shared" ref="F291" si="1067">+IFERROR(F290/E290-1,"nm")</f>
        <v>1.0604453870625585E-2</v>
      </c>
      <c r="G291" s="57">
        <f t="shared" ref="G291" si="1068">+IFERROR(G290/F290-1,"nm")</f>
        <v>-3.147953830010497E-2</v>
      </c>
      <c r="H291" s="57">
        <f t="shared" ref="H291" si="1069">+IFERROR(H290/G290-1,"nm")</f>
        <v>0.19447453954496208</v>
      </c>
      <c r="I291" s="57">
        <f t="shared" ref="I291" si="1070">+IFERROR(I290/H290-1,"nm")</f>
        <v>6.3945578231292544E-2</v>
      </c>
      <c r="J291" s="57">
        <f>+IFERROR(J290/I290-1,"nm")</f>
        <v>0</v>
      </c>
      <c r="K291" s="57">
        <f t="shared" ref="K291" si="1071">+IFERROR(K290/J290-1,"nm")</f>
        <v>0</v>
      </c>
      <c r="L291" s="57">
        <f t="shared" ref="L291" si="1072">+IFERROR(L290/K290-1,"nm")</f>
        <v>0</v>
      </c>
      <c r="M291" s="57">
        <f t="shared" ref="M291" si="1073">+IFERROR(M290/L290-1,"nm")</f>
        <v>0</v>
      </c>
      <c r="N291" s="57">
        <f t="shared" ref="N291" si="1074">+IFERROR(N290/M290-1,"nm")</f>
        <v>0</v>
      </c>
    </row>
    <row r="292" spans="1:14" x14ac:dyDescent="0.25">
      <c r="A292" s="47"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5">
      <c r="A293" s="45" t="s">
        <v>129</v>
      </c>
      <c r="B293" s="57" t="str">
        <f t="shared" ref="B293" si="1079">+IFERROR(B292/A292-1,"nm")</f>
        <v>nm</v>
      </c>
      <c r="C293" s="57" t="str">
        <f t="shared" ref="C293" si="1080">+IFERROR(C292/B292-1,"nm")</f>
        <v>nm</v>
      </c>
      <c r="D293" s="57" t="str">
        <f t="shared" ref="D293" si="1081">+IFERROR(D292/C292-1,"nm")</f>
        <v>nm</v>
      </c>
      <c r="E293" s="57" t="str">
        <f t="shared" ref="E293" si="1082">+IFERROR(E292/D292-1,"nm")</f>
        <v>nm</v>
      </c>
      <c r="F293" s="57">
        <f t="shared" ref="F293" si="1083">+IFERROR(F292/E292-1,"nm")</f>
        <v>2.9174425822470429E-2</v>
      </c>
      <c r="G293" s="57">
        <f t="shared" ref="G293" si="1084">+IFERROR(G292/F292-1,"nm")</f>
        <v>-9.6501809408926498E-3</v>
      </c>
      <c r="H293" s="57">
        <f t="shared" ref="H293" si="1085">+IFERROR(H292/G292-1,"nm")</f>
        <v>0.2095006090133984</v>
      </c>
      <c r="I293" s="57">
        <f t="shared" ref="I293" si="1086">+IFERROR(I292/H292-1,"nm")</f>
        <v>5.4380664652567967E-2</v>
      </c>
      <c r="J293" s="57">
        <f>+J294+J295</f>
        <v>0</v>
      </c>
      <c r="K293" s="57">
        <f t="shared" ref="K293:N293" si="1087">+K294+K295</f>
        <v>0</v>
      </c>
      <c r="L293" s="57">
        <f t="shared" si="1087"/>
        <v>0</v>
      </c>
      <c r="M293" s="57">
        <f t="shared" si="1087"/>
        <v>0</v>
      </c>
      <c r="N293" s="57">
        <f t="shared" si="1087"/>
        <v>0</v>
      </c>
    </row>
    <row r="294" spans="1:14" x14ac:dyDescent="0.25">
      <c r="A294" s="45" t="s">
        <v>137</v>
      </c>
      <c r="B294" s="57">
        <f>+Historicals!B248</f>
        <v>0</v>
      </c>
      <c r="C294" s="57">
        <f>+Historicals!C248</f>
        <v>0</v>
      </c>
      <c r="D294" s="57">
        <f>+Historicals!D248</f>
        <v>0</v>
      </c>
      <c r="E294" s="57">
        <f>+Historicals!E248</f>
        <v>0</v>
      </c>
      <c r="F294" s="57">
        <f>+Historicals!F248</f>
        <v>0.05</v>
      </c>
      <c r="G294" s="57">
        <f>+Historicals!G248</f>
        <v>0.01</v>
      </c>
      <c r="H294" s="57">
        <f>+Historicals!H248</f>
        <v>0.17</v>
      </c>
      <c r="I294" s="57">
        <f>+Historicals!I248</f>
        <v>0.06</v>
      </c>
      <c r="J294" s="50">
        <v>0</v>
      </c>
      <c r="K294" s="50">
        <f t="shared" ref="K294:K295" si="1088">+J294</f>
        <v>0</v>
      </c>
      <c r="L294" s="50">
        <f t="shared" ref="L294:L295" si="1089">+K294</f>
        <v>0</v>
      </c>
      <c r="M294" s="50">
        <f t="shared" ref="M294:M295" si="1090">+L294</f>
        <v>0</v>
      </c>
      <c r="N294" s="50">
        <f t="shared" ref="N294:N295" si="1091">+M294</f>
        <v>0</v>
      </c>
    </row>
    <row r="295" spans="1:14" x14ac:dyDescent="0.25">
      <c r="A295" s="45" t="s">
        <v>138</v>
      </c>
      <c r="B295" s="57" t="str">
        <f t="shared" ref="B295:I295" si="1092">+IFERROR(B293-B294,"nm")</f>
        <v>nm</v>
      </c>
      <c r="C295" s="57" t="str">
        <f t="shared" si="1092"/>
        <v>nm</v>
      </c>
      <c r="D295" s="57" t="str">
        <f t="shared" si="1092"/>
        <v>nm</v>
      </c>
      <c r="E295" s="57" t="str">
        <f t="shared" si="1092"/>
        <v>nm</v>
      </c>
      <c r="F295" s="57">
        <f t="shared" si="1092"/>
        <v>-2.0825574177529574E-2</v>
      </c>
      <c r="G295" s="57">
        <f t="shared" si="1092"/>
        <v>-1.9650180940892652E-2</v>
      </c>
      <c r="H295" s="57">
        <f t="shared" si="1092"/>
        <v>3.9500609013398386E-2</v>
      </c>
      <c r="I295" s="57">
        <f t="shared" si="1092"/>
        <v>-5.6193353474320307E-3</v>
      </c>
      <c r="J295" s="50">
        <v>0</v>
      </c>
      <c r="K295" s="50">
        <f t="shared" si="1088"/>
        <v>0</v>
      </c>
      <c r="L295" s="50">
        <f t="shared" si="1089"/>
        <v>0</v>
      </c>
      <c r="M295" s="50">
        <f t="shared" si="1090"/>
        <v>0</v>
      </c>
      <c r="N295" s="50">
        <f t="shared" si="1091"/>
        <v>0</v>
      </c>
    </row>
    <row r="296" spans="1:14" x14ac:dyDescent="0.25">
      <c r="A296" s="47"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5">
      <c r="A297" s="45" t="s">
        <v>129</v>
      </c>
      <c r="B297" s="57" t="str">
        <f t="shared" ref="B297" si="1097">+IFERROR(B296/A296-1,"nm")</f>
        <v>nm</v>
      </c>
      <c r="C297" s="57" t="str">
        <f t="shared" ref="C297" si="1098">+IFERROR(C296/B296-1,"nm")</f>
        <v>nm</v>
      </c>
      <c r="D297" s="57" t="str">
        <f t="shared" ref="D297" si="1099">+IFERROR(D296/C296-1,"nm")</f>
        <v>nm</v>
      </c>
      <c r="E297" s="57" t="str">
        <f t="shared" ref="E297" si="1100">+IFERROR(E296/D296-1,"nm")</f>
        <v>nm</v>
      </c>
      <c r="F297" s="57">
        <f t="shared" ref="F297" si="1101">+IFERROR(F296/E296-1,"nm")</f>
        <v>-0.18055555555555558</v>
      </c>
      <c r="G297" s="57">
        <f t="shared" ref="G297" si="1102">+IFERROR(G296/F296-1,"nm")</f>
        <v>-0.24576271186440679</v>
      </c>
      <c r="H297" s="57">
        <f t="shared" ref="H297" si="1103">+IFERROR(H296/G296-1,"nm")</f>
        <v>0.1685393258426966</v>
      </c>
      <c r="I297" s="57">
        <f t="shared" ref="I297" si="1104">+IFERROR(I296/H296-1,"nm")</f>
        <v>-9.6153846153845812E-3</v>
      </c>
      <c r="J297" s="57">
        <f>+J298+J299</f>
        <v>0</v>
      </c>
      <c r="K297" s="57">
        <f t="shared" ref="K297:N297" si="1105">+K298+K299</f>
        <v>0</v>
      </c>
      <c r="L297" s="57">
        <f t="shared" si="1105"/>
        <v>0</v>
      </c>
      <c r="M297" s="57">
        <f t="shared" si="1105"/>
        <v>0</v>
      </c>
      <c r="N297" s="57">
        <f t="shared" si="1105"/>
        <v>0</v>
      </c>
    </row>
    <row r="298" spans="1:14" x14ac:dyDescent="0.25">
      <c r="A298" s="45" t="s">
        <v>137</v>
      </c>
      <c r="B298" s="57">
        <f>+Historicals!B249</f>
        <v>0</v>
      </c>
      <c r="C298" s="57">
        <f>+Historicals!C249</f>
        <v>0</v>
      </c>
      <c r="D298" s="57">
        <f>+Historicals!D249</f>
        <v>0</v>
      </c>
      <c r="E298" s="57">
        <f>+Historicals!E249</f>
        <v>0</v>
      </c>
      <c r="F298" s="57">
        <f>+Historicals!F249</f>
        <v>-0.17</v>
      </c>
      <c r="G298" s="57">
        <f>+Historicals!G249</f>
        <v>-0.22</v>
      </c>
      <c r="H298" s="57">
        <f>+Historicals!H249</f>
        <v>0.13</v>
      </c>
      <c r="I298" s="57">
        <f>+Historicals!I249</f>
        <v>-0.03</v>
      </c>
      <c r="J298" s="50">
        <v>0</v>
      </c>
      <c r="K298" s="50">
        <f t="shared" ref="K298:K299" si="1106">+J298</f>
        <v>0</v>
      </c>
      <c r="L298" s="50">
        <f t="shared" ref="L298:L299" si="1107">+K298</f>
        <v>0</v>
      </c>
      <c r="M298" s="50">
        <f t="shared" ref="M298:M299" si="1108">+L298</f>
        <v>0</v>
      </c>
      <c r="N298" s="50">
        <f t="shared" ref="N298:N299" si="1109">+M298</f>
        <v>0</v>
      </c>
    </row>
    <row r="299" spans="1:14" x14ac:dyDescent="0.25">
      <c r="A299" s="45" t="s">
        <v>138</v>
      </c>
      <c r="B299" s="57" t="str">
        <f t="shared" ref="B299:I299" si="1110">+IFERROR(B297-B298,"nm")</f>
        <v>nm</v>
      </c>
      <c r="C299" s="57" t="str">
        <f t="shared" si="1110"/>
        <v>nm</v>
      </c>
      <c r="D299" s="57" t="str">
        <f t="shared" si="1110"/>
        <v>nm</v>
      </c>
      <c r="E299" s="57" t="str">
        <f t="shared" si="1110"/>
        <v>nm</v>
      </c>
      <c r="F299" s="57">
        <f t="shared" si="1110"/>
        <v>-1.0555555555555568E-2</v>
      </c>
      <c r="G299" s="57">
        <f t="shared" si="1110"/>
        <v>-2.576271186440679E-2</v>
      </c>
      <c r="H299" s="57">
        <f t="shared" si="1110"/>
        <v>3.8539325842696592E-2</v>
      </c>
      <c r="I299" s="57">
        <f t="shared" si="1110"/>
        <v>2.0384615384615418E-2</v>
      </c>
      <c r="J299" s="50">
        <v>0</v>
      </c>
      <c r="K299" s="50">
        <f t="shared" si="1106"/>
        <v>0</v>
      </c>
      <c r="L299" s="50">
        <f t="shared" si="1107"/>
        <v>0</v>
      </c>
      <c r="M299" s="50">
        <f t="shared" si="1108"/>
        <v>0</v>
      </c>
      <c r="N299" s="50">
        <f t="shared" si="1109"/>
        <v>0</v>
      </c>
    </row>
    <row r="300" spans="1:14" x14ac:dyDescent="0.25">
      <c r="A300" s="47"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5">
      <c r="A301" s="45" t="s">
        <v>129</v>
      </c>
      <c r="B301" s="57" t="str">
        <f t="shared" ref="B301" si="1115">+IFERROR(B300/A300-1,"nm")</f>
        <v>nm</v>
      </c>
      <c r="C301" s="57" t="str">
        <f t="shared" ref="C301" si="1116">+IFERROR(C300/B300-1,"nm")</f>
        <v>nm</v>
      </c>
      <c r="D301" s="57" t="str">
        <f t="shared" ref="D301" si="1117">+IFERROR(D300/C300-1,"nm")</f>
        <v>nm</v>
      </c>
      <c r="E301" s="57" t="str">
        <f t="shared" ref="E301" si="1118">+IFERROR(E300/D300-1,"nm")</f>
        <v>nm</v>
      </c>
      <c r="F301" s="57">
        <f t="shared" ref="F301" si="1119">+IFERROR(F300/E300-1,"nm")</f>
        <v>-0.1428571428571429</v>
      </c>
      <c r="G301" s="57">
        <f t="shared" ref="G301" si="1120">+IFERROR(G300/F300-1,"nm")</f>
        <v>4.1666666666666741E-2</v>
      </c>
      <c r="H301" s="57">
        <f t="shared" ref="H301" si="1121">+IFERROR(H300/G300-1,"nm")</f>
        <v>0.15999999999999992</v>
      </c>
      <c r="I301" s="57">
        <f t="shared" ref="I301" si="1122">+IFERROR(I300/H300-1,"nm")</f>
        <v>-0.10344827586206895</v>
      </c>
      <c r="J301" s="57">
        <f>+J302+J303</f>
        <v>0</v>
      </c>
      <c r="K301" s="57">
        <f t="shared" ref="K301:N301" si="1123">+K302+K303</f>
        <v>0</v>
      </c>
      <c r="L301" s="57">
        <f t="shared" si="1123"/>
        <v>0</v>
      </c>
      <c r="M301" s="57">
        <f t="shared" si="1123"/>
        <v>0</v>
      </c>
      <c r="N301" s="57">
        <f t="shared" si="1123"/>
        <v>0</v>
      </c>
    </row>
    <row r="302" spans="1:14" x14ac:dyDescent="0.25">
      <c r="A302" s="45" t="s">
        <v>137</v>
      </c>
      <c r="B302" s="57">
        <f>+Historicals!B250</f>
        <v>0</v>
      </c>
      <c r="C302" s="57">
        <f>+Historicals!C250</f>
        <v>0</v>
      </c>
      <c r="D302" s="57">
        <f>+Historicals!D250</f>
        <v>0</v>
      </c>
      <c r="E302" s="57">
        <f>+Historicals!E250</f>
        <v>0</v>
      </c>
      <c r="F302" s="57">
        <f>+Historicals!F250</f>
        <v>-0.13</v>
      </c>
      <c r="G302" s="57">
        <f>+Historicals!G250</f>
        <v>0.08</v>
      </c>
      <c r="H302" s="57">
        <f>+Historicals!H250</f>
        <v>0.14000000000000001</v>
      </c>
      <c r="I302" s="57">
        <f>+Historicals!I250</f>
        <v>-0.16</v>
      </c>
      <c r="J302" s="50">
        <v>0</v>
      </c>
      <c r="K302" s="50">
        <f t="shared" ref="K302:K303" si="1124">+J302</f>
        <v>0</v>
      </c>
      <c r="L302" s="50">
        <f t="shared" ref="L302:L303" si="1125">+K302</f>
        <v>0</v>
      </c>
      <c r="M302" s="50">
        <f t="shared" ref="M302:M303" si="1126">+L302</f>
        <v>0</v>
      </c>
      <c r="N302" s="50">
        <f t="shared" ref="N302:N303" si="1127">+M302</f>
        <v>0</v>
      </c>
    </row>
    <row r="303" spans="1:14" x14ac:dyDescent="0.25">
      <c r="A303" s="45" t="s">
        <v>138</v>
      </c>
      <c r="B303" s="57" t="str">
        <f t="shared" ref="B303:I303" si="1128">+IFERROR(B301-B302,"nm")</f>
        <v>nm</v>
      </c>
      <c r="C303" s="57" t="str">
        <f t="shared" si="1128"/>
        <v>nm</v>
      </c>
      <c r="D303" s="57" t="str">
        <f t="shared" si="1128"/>
        <v>nm</v>
      </c>
      <c r="E303" s="57" t="str">
        <f t="shared" si="1128"/>
        <v>nm</v>
      </c>
      <c r="F303" s="57">
        <f t="shared" si="1128"/>
        <v>-1.28571428571429E-2</v>
      </c>
      <c r="G303" s="57">
        <f t="shared" si="1128"/>
        <v>-3.8333333333333261E-2</v>
      </c>
      <c r="H303" s="57">
        <f t="shared" si="1128"/>
        <v>1.9999999999999907E-2</v>
      </c>
      <c r="I303" s="57">
        <f t="shared" si="1128"/>
        <v>5.6551724137931053E-2</v>
      </c>
      <c r="J303" s="50">
        <v>0</v>
      </c>
      <c r="K303" s="50">
        <f t="shared" si="1124"/>
        <v>0</v>
      </c>
      <c r="L303" s="50">
        <f t="shared" si="1125"/>
        <v>0</v>
      </c>
      <c r="M303" s="50">
        <f t="shared" si="1126"/>
        <v>0</v>
      </c>
      <c r="N303" s="50">
        <f t="shared" si="1127"/>
        <v>0</v>
      </c>
    </row>
    <row r="304" spans="1:14" x14ac:dyDescent="0.25">
      <c r="A304" s="47"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5">
      <c r="A305" s="45" t="s">
        <v>129</v>
      </c>
      <c r="B305" s="57" t="str">
        <f t="shared" ref="B305" si="1133">+IFERROR(B304/A304-1,"nm")</f>
        <v>nm</v>
      </c>
      <c r="C305" s="57" t="str">
        <f t="shared" ref="C305" si="1134">+IFERROR(C304/B304-1,"nm")</f>
        <v>nm</v>
      </c>
      <c r="D305" s="57" t="str">
        <f t="shared" ref="D305" si="1135">+IFERROR(D304/C304-1,"nm")</f>
        <v>nm</v>
      </c>
      <c r="E305" s="57" t="str">
        <f t="shared" ref="E305" si="1136">+IFERROR(E304/D304-1,"nm")</f>
        <v>nm</v>
      </c>
      <c r="F305" s="57">
        <f t="shared" ref="F305" si="1137">+IFERROR(F304/E304-1,"nm")</f>
        <v>2.9126213592232997E-2</v>
      </c>
      <c r="G305" s="57">
        <f t="shared" ref="G305" si="1138">+IFERROR(G304/F304-1,"nm")</f>
        <v>-0.15094339622641506</v>
      </c>
      <c r="H305" s="57">
        <f t="shared" ref="H305" si="1139">+IFERROR(H304/G304-1,"nm")</f>
        <v>-4.4444444444444398E-2</v>
      </c>
      <c r="I305" s="57">
        <f t="shared" ref="I305" si="1140">+IFERROR(I304/H304-1,"nm")</f>
        <v>0.43023255813953498</v>
      </c>
      <c r="J305" s="57">
        <f>+J306+J307</f>
        <v>0</v>
      </c>
      <c r="K305" s="57">
        <f t="shared" ref="K305:N305" si="1141">+K306+K307</f>
        <v>0</v>
      </c>
      <c r="L305" s="57">
        <f t="shared" si="1141"/>
        <v>0</v>
      </c>
      <c r="M305" s="57">
        <f t="shared" si="1141"/>
        <v>0</v>
      </c>
      <c r="N305" s="57">
        <f t="shared" si="1141"/>
        <v>0</v>
      </c>
    </row>
    <row r="306" spans="1:14" x14ac:dyDescent="0.25">
      <c r="A306" s="45" t="s">
        <v>137</v>
      </c>
      <c r="B306" s="57">
        <f>+Historicals!B251</f>
        <v>0</v>
      </c>
      <c r="C306" s="57">
        <f>+Historicals!C251</f>
        <v>0</v>
      </c>
      <c r="D306" s="57">
        <f>+Historicals!D251</f>
        <v>0</v>
      </c>
      <c r="E306" s="57">
        <f>+Historicals!E251</f>
        <v>0</v>
      </c>
      <c r="F306" s="57">
        <f>+Historicals!F251</f>
        <v>0.04</v>
      </c>
      <c r="G306" s="57">
        <f>+Historicals!G251</f>
        <v>-0.14000000000000001</v>
      </c>
      <c r="H306" s="57">
        <f>+Historicals!H251</f>
        <v>-0.01</v>
      </c>
      <c r="I306" s="57">
        <f>+Historicals!I251</f>
        <v>0.42</v>
      </c>
      <c r="J306" s="50">
        <v>0</v>
      </c>
      <c r="K306" s="50">
        <f t="shared" ref="K306:K307" si="1142">+J306</f>
        <v>0</v>
      </c>
      <c r="L306" s="50">
        <f t="shared" ref="L306:L307" si="1143">+K306</f>
        <v>0</v>
      </c>
      <c r="M306" s="50">
        <f t="shared" ref="M306:M307" si="1144">+L306</f>
        <v>0</v>
      </c>
      <c r="N306" s="50">
        <f t="shared" ref="N306:N307" si="1145">+M306</f>
        <v>0</v>
      </c>
    </row>
    <row r="307" spans="1:14" x14ac:dyDescent="0.25">
      <c r="A307" s="45" t="s">
        <v>138</v>
      </c>
      <c r="B307" s="57" t="str">
        <f t="shared" ref="B307:I307" si="1146">+IFERROR(B305-B306,"nm")</f>
        <v>nm</v>
      </c>
      <c r="C307" s="57" t="str">
        <f t="shared" si="1146"/>
        <v>nm</v>
      </c>
      <c r="D307" s="57" t="str">
        <f t="shared" si="1146"/>
        <v>nm</v>
      </c>
      <c r="E307" s="57" t="str">
        <f t="shared" si="1146"/>
        <v>nm</v>
      </c>
      <c r="F307" s="57">
        <f t="shared" si="1146"/>
        <v>-1.0873786407767004E-2</v>
      </c>
      <c r="G307" s="57">
        <f t="shared" si="1146"/>
        <v>-1.0943396226415048E-2</v>
      </c>
      <c r="H307" s="57">
        <f t="shared" si="1146"/>
        <v>-3.4444444444444396E-2</v>
      </c>
      <c r="I307" s="57">
        <f t="shared" si="1146"/>
        <v>1.0232558139534997E-2</v>
      </c>
      <c r="J307" s="50">
        <v>0</v>
      </c>
      <c r="K307" s="50">
        <f t="shared" si="1142"/>
        <v>0</v>
      </c>
      <c r="L307" s="50">
        <f t="shared" si="1143"/>
        <v>0</v>
      </c>
      <c r="M307" s="50">
        <f t="shared" si="1144"/>
        <v>0</v>
      </c>
      <c r="N307" s="50">
        <f t="shared" si="1145"/>
        <v>0</v>
      </c>
    </row>
    <row r="308" spans="1:14" x14ac:dyDescent="0.25">
      <c r="A308" s="64" t="s">
        <v>130</v>
      </c>
      <c r="B308" s="49">
        <f t="shared" ref="B308:I308" si="1147">+B315+B311</f>
        <v>535</v>
      </c>
      <c r="C308" s="49">
        <f t="shared" si="1147"/>
        <v>514</v>
      </c>
      <c r="D308" s="49">
        <f t="shared" si="1147"/>
        <v>505</v>
      </c>
      <c r="E308" s="49">
        <f t="shared" si="1147"/>
        <v>343</v>
      </c>
      <c r="F308" s="49">
        <f t="shared" si="1147"/>
        <v>334</v>
      </c>
      <c r="G308" s="49">
        <f t="shared" si="1147"/>
        <v>322</v>
      </c>
      <c r="H308" s="49">
        <f t="shared" si="1147"/>
        <v>569</v>
      </c>
      <c r="I308" s="49">
        <f t="shared" si="1147"/>
        <v>691</v>
      </c>
      <c r="J308" s="49">
        <f>+J290*J310</f>
        <v>691</v>
      </c>
      <c r="K308" s="49">
        <f t="shared" ref="K308:N308" si="1148">+K290*K310</f>
        <v>691</v>
      </c>
      <c r="L308" s="49">
        <f t="shared" si="1148"/>
        <v>691</v>
      </c>
      <c r="M308" s="49">
        <f t="shared" si="1148"/>
        <v>691</v>
      </c>
      <c r="N308" s="49">
        <f t="shared" si="1148"/>
        <v>691</v>
      </c>
    </row>
    <row r="309" spans="1:14" x14ac:dyDescent="0.25">
      <c r="A309" s="47" t="s">
        <v>129</v>
      </c>
      <c r="B309" s="57" t="str">
        <f t="shared" ref="B309" si="1149">+IFERROR(B308/A308-1,"nm")</f>
        <v>nm</v>
      </c>
      <c r="C309" s="57">
        <f t="shared" ref="C309" si="1150">+IFERROR(C308/B308-1,"nm")</f>
        <v>-3.9252336448598157E-2</v>
      </c>
      <c r="D309" s="57">
        <f t="shared" ref="D309" si="1151">+IFERROR(D308/C308-1,"nm")</f>
        <v>-1.7509727626459193E-2</v>
      </c>
      <c r="E309" s="57">
        <f t="shared" ref="E309" si="1152">+IFERROR(E308/D308-1,"nm")</f>
        <v>-0.32079207920792074</v>
      </c>
      <c r="F309" s="57">
        <f t="shared" ref="F309" si="1153">+IFERROR(F308/E308-1,"nm")</f>
        <v>-2.6239067055393583E-2</v>
      </c>
      <c r="G309" s="57">
        <f t="shared" ref="G309" si="1154">+IFERROR(G308/F308-1,"nm")</f>
        <v>-3.59281437125748E-2</v>
      </c>
      <c r="H309" s="57">
        <f t="shared" ref="H309" si="1155">+IFERROR(H308/G308-1,"nm")</f>
        <v>0.76708074534161486</v>
      </c>
      <c r="I309" s="57">
        <f t="shared" ref="I309" si="1156">+IFERROR(I308/H308-1,"nm")</f>
        <v>0.21441124780316345</v>
      </c>
      <c r="J309" s="57">
        <f t="shared" ref="J309" si="1157">+IFERROR(J308/I308-1,"nm")</f>
        <v>0</v>
      </c>
      <c r="K309" s="57">
        <f t="shared" ref="K309" si="1158">+IFERROR(K308/J308-1,"nm")</f>
        <v>0</v>
      </c>
      <c r="L309" s="57">
        <f t="shared" ref="L309" si="1159">+IFERROR(L308/K308-1,"nm")</f>
        <v>0</v>
      </c>
      <c r="M309" s="57">
        <f t="shared" ref="M309" si="1160">+IFERROR(M308/L308-1,"nm")</f>
        <v>0</v>
      </c>
      <c r="N309" s="57">
        <f t="shared" ref="N309" si="1161">+IFERROR(N308/M308-1,"nm")</f>
        <v>0</v>
      </c>
    </row>
    <row r="310" spans="1:14" x14ac:dyDescent="0.25">
      <c r="A310" s="47" t="s">
        <v>131</v>
      </c>
      <c r="B310" s="57">
        <f>+IFERROR(B308/B$290,"nm")</f>
        <v>0.26992936427850656</v>
      </c>
      <c r="C310" s="57">
        <f t="shared" ref="C310:I310" si="1162">+IFERROR(C308/C$290,"nm")</f>
        <v>0.26291560102301792</v>
      </c>
      <c r="D310" s="57">
        <f t="shared" si="1162"/>
        <v>0.24730656219392752</v>
      </c>
      <c r="E310" s="57">
        <f t="shared" si="1162"/>
        <v>0.18186638388123011</v>
      </c>
      <c r="F310" s="57">
        <f t="shared" si="1162"/>
        <v>0.17523609653725078</v>
      </c>
      <c r="G310" s="57">
        <f t="shared" si="1162"/>
        <v>0.17443120260021669</v>
      </c>
      <c r="H310" s="57">
        <f t="shared" si="1162"/>
        <v>0.25804988662131517</v>
      </c>
      <c r="I310" s="57">
        <f t="shared" si="1162"/>
        <v>0.29454390451832907</v>
      </c>
      <c r="J310" s="50">
        <f>+I310</f>
        <v>0.29454390451832907</v>
      </c>
      <c r="K310" s="50">
        <f t="shared" ref="K310" si="1163">+J310</f>
        <v>0.29454390451832907</v>
      </c>
      <c r="L310" s="50">
        <f t="shared" ref="L310" si="1164">+K310</f>
        <v>0.29454390451832907</v>
      </c>
      <c r="M310" s="50">
        <f t="shared" ref="M310" si="1165">+L310</f>
        <v>0.29454390451832907</v>
      </c>
      <c r="N310" s="50">
        <f t="shared" ref="N310" si="1166">+M310</f>
        <v>0.29454390451832907</v>
      </c>
    </row>
    <row r="311" spans="1:14" x14ac:dyDescent="0.25">
      <c r="A311" s="64"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9">
        <f>+J314*J321</f>
        <v>22</v>
      </c>
      <c r="K311" s="49">
        <f t="shared" ref="K311:N311" si="1167">+K314*K321</f>
        <v>22</v>
      </c>
      <c r="L311" s="49">
        <f t="shared" si="1167"/>
        <v>22</v>
      </c>
      <c r="M311" s="49">
        <f t="shared" si="1167"/>
        <v>22</v>
      </c>
      <c r="N311" s="49">
        <f t="shared" si="1167"/>
        <v>22</v>
      </c>
    </row>
    <row r="312" spans="1:14" x14ac:dyDescent="0.25">
      <c r="A312" s="47" t="s">
        <v>129</v>
      </c>
      <c r="B312" s="57" t="str">
        <f t="shared" ref="B312" si="1168">+IFERROR(B311/A311-1,"nm")</f>
        <v>nm</v>
      </c>
      <c r="C312" s="57">
        <f t="shared" ref="C312" si="1169">+IFERROR(C311/B311-1,"nm")</f>
        <v>0.5</v>
      </c>
      <c r="D312" s="57">
        <f t="shared" ref="D312" si="1170">+IFERROR(D311/C311-1,"nm")</f>
        <v>3.7037037037036979E-2</v>
      </c>
      <c r="E312" s="57">
        <f t="shared" ref="E312" si="1171">+IFERROR(E311/D311-1,"nm")</f>
        <v>0.1785714285714286</v>
      </c>
      <c r="F312" s="57">
        <f t="shared" ref="F312" si="1172">+IFERROR(F311/E311-1,"nm")</f>
        <v>-6.0606060606060552E-2</v>
      </c>
      <c r="G312" s="57">
        <f t="shared" ref="G312" si="1173">+IFERROR(G311/F311-1,"nm")</f>
        <v>-0.19354838709677424</v>
      </c>
      <c r="H312" s="57">
        <f t="shared" ref="H312" si="1174">+IFERROR(H311/G311-1,"nm")</f>
        <v>4.0000000000000036E-2</v>
      </c>
      <c r="I312" s="57">
        <f t="shared" ref="I312" si="1175">+IFERROR(I311/H311-1,"nm")</f>
        <v>-0.15384615384615385</v>
      </c>
      <c r="J312" s="57">
        <f t="shared" ref="J312" si="1176">+IFERROR(J311/I311-1,"nm")</f>
        <v>0</v>
      </c>
      <c r="K312" s="57">
        <f t="shared" ref="K312" si="1177">+IFERROR(K311/J311-1,"nm")</f>
        <v>0</v>
      </c>
      <c r="L312" s="57">
        <f t="shared" ref="L312" si="1178">+IFERROR(L311/K311-1,"nm")</f>
        <v>0</v>
      </c>
      <c r="M312" s="57">
        <f t="shared" ref="M312" si="1179">+IFERROR(M311/L311-1,"nm")</f>
        <v>0</v>
      </c>
      <c r="N312" s="57">
        <f t="shared" ref="N312" si="1180">+IFERROR(N311/M311-1,"nm")</f>
        <v>0</v>
      </c>
    </row>
    <row r="313" spans="1:14" x14ac:dyDescent="0.25">
      <c r="A313" s="47" t="s">
        <v>133</v>
      </c>
      <c r="B313" s="57">
        <f>+IFERROR(B311/B$290,"nm")</f>
        <v>9.0817356205852677E-3</v>
      </c>
      <c r="C313" s="57">
        <f t="shared" ref="C313:I313" si="1181">+IFERROR(C311/C$290,"nm")</f>
        <v>1.3810741687979539E-2</v>
      </c>
      <c r="D313" s="57">
        <f t="shared" si="1181"/>
        <v>1.3712047012732615E-2</v>
      </c>
      <c r="E313" s="57">
        <f t="shared" si="1181"/>
        <v>1.7497348886532343E-2</v>
      </c>
      <c r="F313" s="57">
        <f t="shared" si="1181"/>
        <v>1.6264428121720881E-2</v>
      </c>
      <c r="G313" s="57">
        <f t="shared" si="1181"/>
        <v>1.3542795232936078E-2</v>
      </c>
      <c r="H313" s="57">
        <f t="shared" si="1181"/>
        <v>1.1791383219954649E-2</v>
      </c>
      <c r="I313" s="57">
        <f t="shared" si="1181"/>
        <v>9.3776641091219103E-3</v>
      </c>
      <c r="J313" s="57">
        <f>+IFERROR(J311/J$290,"nm")</f>
        <v>9.3776641091219103E-3</v>
      </c>
      <c r="K313" s="57">
        <f t="shared" ref="K313:N313" si="1182">+IFERROR(K311/K$290,"nm")</f>
        <v>9.3776641091219103E-3</v>
      </c>
      <c r="L313" s="57">
        <f t="shared" si="1182"/>
        <v>9.3776641091219103E-3</v>
      </c>
      <c r="M313" s="57">
        <f t="shared" si="1182"/>
        <v>9.3776641091219103E-3</v>
      </c>
      <c r="N313" s="57">
        <f t="shared" si="1182"/>
        <v>9.3776641091219103E-3</v>
      </c>
    </row>
    <row r="314" spans="1:14" x14ac:dyDescent="0.25">
      <c r="A314" s="52" t="s">
        <v>140</v>
      </c>
      <c r="B314" s="57">
        <f t="shared" ref="B314:I314" si="1183">+IFERROR(B311/B321,"nm")</f>
        <v>0.14754098360655737</v>
      </c>
      <c r="C314" s="57">
        <f t="shared" si="1183"/>
        <v>0.216</v>
      </c>
      <c r="D314" s="57">
        <f t="shared" si="1183"/>
        <v>0.224</v>
      </c>
      <c r="E314" s="57">
        <f t="shared" si="1183"/>
        <v>0.28695652173913044</v>
      </c>
      <c r="F314" s="57">
        <f t="shared" si="1183"/>
        <v>0.31</v>
      </c>
      <c r="G314" s="57">
        <f t="shared" si="1183"/>
        <v>0.3125</v>
      </c>
      <c r="H314" s="57">
        <f t="shared" si="1183"/>
        <v>0.41269841269841268</v>
      </c>
      <c r="I314" s="57">
        <f t="shared" si="1183"/>
        <v>0.44897959183673469</v>
      </c>
      <c r="J314" s="50">
        <f>+I314</f>
        <v>0.44897959183673469</v>
      </c>
      <c r="K314" s="50">
        <f t="shared" ref="K314" si="1184">+J314</f>
        <v>0.44897959183673469</v>
      </c>
      <c r="L314" s="50">
        <f t="shared" ref="L314" si="1185">+K314</f>
        <v>0.44897959183673469</v>
      </c>
      <c r="M314" s="50">
        <f t="shared" ref="M314" si="1186">+L314</f>
        <v>0.44897959183673469</v>
      </c>
      <c r="N314" s="50">
        <f t="shared" ref="N314" si="1187">+M314</f>
        <v>0.44897959183673469</v>
      </c>
    </row>
    <row r="315" spans="1:14" x14ac:dyDescent="0.25">
      <c r="A315" s="64"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5">
      <c r="A316" s="47" t="s">
        <v>129</v>
      </c>
      <c r="B316" s="57" t="str">
        <f t="shared" ref="B316" si="1189">+IFERROR(B315/A315-1,"nm")</f>
        <v>nm</v>
      </c>
      <c r="C316" s="57">
        <f t="shared" ref="C316" si="1190">+IFERROR(C315/B315-1,"nm")</f>
        <v>-5.8027079303675011E-2</v>
      </c>
      <c r="D316" s="57">
        <f t="shared" ref="D316" si="1191">+IFERROR(D315/C315-1,"nm")</f>
        <v>-2.0533880903490731E-2</v>
      </c>
      <c r="E316" s="57">
        <f t="shared" ref="E316" si="1192">+IFERROR(E315/D315-1,"nm")</f>
        <v>-0.35010482180293501</v>
      </c>
      <c r="F316" s="57">
        <f t="shared" ref="F316" si="1193">+IFERROR(F315/E315-1,"nm")</f>
        <v>-2.2580645161290325E-2</v>
      </c>
      <c r="G316" s="57">
        <f t="shared" ref="G316" si="1194">+IFERROR(G315/F315-1,"nm")</f>
        <v>-1.980198019801982E-2</v>
      </c>
      <c r="H316" s="57">
        <f t="shared" ref="H316" si="1195">+IFERROR(H315/G315-1,"nm")</f>
        <v>0.82828282828282829</v>
      </c>
      <c r="I316" s="57">
        <f t="shared" ref="I316" si="1196">+IFERROR(I315/H315-1,"nm")</f>
        <v>0.2320441988950277</v>
      </c>
      <c r="J316" s="57">
        <f t="shared" ref="J316" si="1197">+IFERROR(J315/I315-1,"nm")</f>
        <v>0</v>
      </c>
      <c r="K316" s="57">
        <f t="shared" ref="K316" si="1198">+IFERROR(K315/J315-1,"nm")</f>
        <v>0</v>
      </c>
      <c r="L316" s="57">
        <f t="shared" ref="L316" si="1199">+IFERROR(L315/K315-1,"nm")</f>
        <v>0</v>
      </c>
      <c r="M316" s="57">
        <f t="shared" ref="M316" si="1200">+IFERROR(M315/L315-1,"nm")</f>
        <v>0</v>
      </c>
      <c r="N316" s="57">
        <f t="shared" ref="N316" si="1201">+IFERROR(N315/M315-1,"nm")</f>
        <v>0</v>
      </c>
    </row>
    <row r="317" spans="1:14" x14ac:dyDescent="0.25">
      <c r="A317" s="47" t="s">
        <v>131</v>
      </c>
      <c r="B317" s="57">
        <f>+IFERROR(B315/B$290,"nm")</f>
        <v>0.26084762865792127</v>
      </c>
      <c r="C317" s="57">
        <f t="shared" ref="C317:I317" si="1202">+IFERROR(C315/C$290,"nm")</f>
        <v>0.24910485933503837</v>
      </c>
      <c r="D317" s="57">
        <f t="shared" si="1202"/>
        <v>0.23359451518119489</v>
      </c>
      <c r="E317" s="57">
        <f t="shared" si="1202"/>
        <v>0.16436903499469777</v>
      </c>
      <c r="F317" s="57">
        <f t="shared" si="1202"/>
        <v>0.1589716684155299</v>
      </c>
      <c r="G317" s="57">
        <f t="shared" si="1202"/>
        <v>0.16088840736728061</v>
      </c>
      <c r="H317" s="57">
        <f t="shared" si="1202"/>
        <v>0.24625850340136055</v>
      </c>
      <c r="I317" s="57">
        <f t="shared" si="1202"/>
        <v>0.28516624040920718</v>
      </c>
      <c r="J317" s="57">
        <f>+IFERROR(J315/J$290,"nm")</f>
        <v>0.28516624040920718</v>
      </c>
      <c r="K317" s="57">
        <f t="shared" ref="K317:N317" si="1203">+IFERROR(K315/K$290,"nm")</f>
        <v>0.28516624040920718</v>
      </c>
      <c r="L317" s="57">
        <f t="shared" si="1203"/>
        <v>0.28516624040920718</v>
      </c>
      <c r="M317" s="57">
        <f t="shared" si="1203"/>
        <v>0.28516624040920718</v>
      </c>
      <c r="N317" s="57">
        <f t="shared" si="1203"/>
        <v>0.28516624040920718</v>
      </c>
    </row>
    <row r="318" spans="1:14" x14ac:dyDescent="0.25">
      <c r="A318" s="64"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9">
        <f>+J290*J320</f>
        <v>9</v>
      </c>
      <c r="K318" s="49">
        <f t="shared" ref="K318:N318" si="1204">+K290*K320</f>
        <v>9</v>
      </c>
      <c r="L318" s="49">
        <f t="shared" si="1204"/>
        <v>9</v>
      </c>
      <c r="M318" s="49">
        <f t="shared" si="1204"/>
        <v>9</v>
      </c>
      <c r="N318" s="49">
        <f t="shared" si="1204"/>
        <v>9</v>
      </c>
    </row>
    <row r="319" spans="1:14" x14ac:dyDescent="0.25">
      <c r="A319" s="47" t="s">
        <v>129</v>
      </c>
      <c r="B319" s="57" t="str">
        <f t="shared" ref="B319" si="1205">+IFERROR(B318/A318-1,"nm")</f>
        <v>nm</v>
      </c>
      <c r="C319" s="57">
        <f t="shared" ref="C319" si="1206">+IFERROR(C318/B318-1,"nm")</f>
        <v>-0.43478260869565222</v>
      </c>
      <c r="D319" s="57">
        <f t="shared" ref="D319" si="1207">+IFERROR(D318/C318-1,"nm")</f>
        <v>-0.23076923076923073</v>
      </c>
      <c r="E319" s="57">
        <f t="shared" ref="E319" si="1208">+IFERROR(E318/D318-1,"nm")</f>
        <v>-0.26666666666666672</v>
      </c>
      <c r="F319" s="57">
        <f t="shared" ref="F319" si="1209">+IFERROR(F318/E318-1,"nm")</f>
        <v>-0.18181818181818177</v>
      </c>
      <c r="G319" s="57">
        <f t="shared" ref="G319" si="1210">+IFERROR(G318/F318-1,"nm")</f>
        <v>-0.33333333333333337</v>
      </c>
      <c r="H319" s="57">
        <f t="shared" ref="H319" si="1211">+IFERROR(H318/G318-1,"nm")</f>
        <v>-0.41666666666666663</v>
      </c>
      <c r="I319" s="57">
        <f t="shared" ref="I319" si="1212">+IFERROR(I318/H318-1,"nm")</f>
        <v>0.28571428571428581</v>
      </c>
      <c r="J319" s="57">
        <f t="shared" ref="J319" si="1213">+IFERROR(J318/I318-1,"nm")</f>
        <v>0</v>
      </c>
      <c r="K319" s="57">
        <f t="shared" ref="K319" si="1214">+IFERROR(K318/J318-1,"nm")</f>
        <v>0</v>
      </c>
      <c r="L319" s="57">
        <f t="shared" ref="L319" si="1215">+IFERROR(L318/K318-1,"nm")</f>
        <v>0</v>
      </c>
      <c r="M319" s="57">
        <f t="shared" ref="M319" si="1216">+IFERROR(M318/L318-1,"nm")</f>
        <v>0</v>
      </c>
      <c r="N319" s="57">
        <f t="shared" ref="N319" si="1217">+IFERROR(N318/M318-1,"nm")</f>
        <v>0</v>
      </c>
    </row>
    <row r="320" spans="1:14" x14ac:dyDescent="0.25">
      <c r="A320" s="47" t="s">
        <v>133</v>
      </c>
      <c r="B320" s="57">
        <f>+IFERROR(B318/B$290,"nm")</f>
        <v>3.481331987891019E-2</v>
      </c>
      <c r="C320" s="57">
        <f t="shared" ref="C320:I320" si="1218">+IFERROR(C318/C$290,"nm")</f>
        <v>1.9948849104859334E-2</v>
      </c>
      <c r="D320" s="57">
        <f t="shared" si="1218"/>
        <v>1.4691478942213516E-2</v>
      </c>
      <c r="E320" s="57">
        <f t="shared" si="1218"/>
        <v>1.166489925768823E-2</v>
      </c>
      <c r="F320" s="57">
        <f t="shared" si="1218"/>
        <v>9.4438614900314802E-3</v>
      </c>
      <c r="G320" s="57">
        <f t="shared" si="1218"/>
        <v>6.5005417118093175E-3</v>
      </c>
      <c r="H320" s="57">
        <f t="shared" si="1218"/>
        <v>3.1746031746031746E-3</v>
      </c>
      <c r="I320" s="57">
        <f t="shared" si="1218"/>
        <v>3.8363171355498722E-3</v>
      </c>
      <c r="J320" s="50">
        <f>+I320</f>
        <v>3.8363171355498722E-3</v>
      </c>
      <c r="K320" s="50">
        <f t="shared" ref="K320" si="1219">+J320</f>
        <v>3.8363171355498722E-3</v>
      </c>
      <c r="L320" s="50">
        <f t="shared" ref="L320" si="1220">+K320</f>
        <v>3.8363171355498722E-3</v>
      </c>
      <c r="M320" s="50">
        <f t="shared" ref="M320" si="1221">+L320</f>
        <v>3.8363171355498722E-3</v>
      </c>
      <c r="N320" s="50">
        <f t="shared" ref="N320" si="1222">+M320</f>
        <v>3.8363171355498722E-3</v>
      </c>
    </row>
    <row r="321" spans="1:14" x14ac:dyDescent="0.25">
      <c r="A321" s="65"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9">
        <f>+J290*J323</f>
        <v>49</v>
      </c>
      <c r="K321" s="49">
        <f t="shared" ref="K321:N321" si="1223">+K290*K323</f>
        <v>49</v>
      </c>
      <c r="L321" s="49">
        <f t="shared" si="1223"/>
        <v>49</v>
      </c>
      <c r="M321" s="49">
        <f t="shared" si="1223"/>
        <v>49</v>
      </c>
      <c r="N321" s="49">
        <f t="shared" si="1223"/>
        <v>49</v>
      </c>
    </row>
    <row r="322" spans="1:14" x14ac:dyDescent="0.25">
      <c r="A322" s="52" t="s">
        <v>129</v>
      </c>
      <c r="B322" s="57" t="str">
        <f t="shared" ref="B322" si="1224">+IFERROR(B321/A321-1,"nm")</f>
        <v>nm</v>
      </c>
      <c r="C322" s="57">
        <f t="shared" ref="C322" si="1225">+IFERROR(C321/B321-1,"nm")</f>
        <v>2.4590163934426146E-2</v>
      </c>
      <c r="D322" s="57">
        <f t="shared" ref="D322" si="1226">+IFERROR(D321/C321-1,"nm")</f>
        <v>0</v>
      </c>
      <c r="E322" s="57">
        <f t="shared" ref="E322" si="1227">+IFERROR(E321/D321-1,"nm")</f>
        <v>-7.999999999999996E-2</v>
      </c>
      <c r="F322" s="57">
        <f t="shared" ref="F322" si="1228">+IFERROR(F321/E321-1,"nm")</f>
        <v>-0.13043478260869568</v>
      </c>
      <c r="G322" s="57">
        <f t="shared" ref="G322" si="1229">+IFERROR(G321/F321-1,"nm")</f>
        <v>-0.19999999999999996</v>
      </c>
      <c r="H322" s="57">
        <f t="shared" ref="H322" si="1230">+IFERROR(H321/G321-1,"nm")</f>
        <v>-0.21250000000000002</v>
      </c>
      <c r="I322" s="57">
        <f t="shared" ref="I322" si="1231">+IFERROR(I321/H321-1,"nm")</f>
        <v>-0.22222222222222221</v>
      </c>
      <c r="J322" s="57">
        <f>+J323+J324</f>
        <v>2.0886615515771527E-2</v>
      </c>
      <c r="K322" s="57">
        <f t="shared" ref="K322:N322" si="1232">+K323+K324</f>
        <v>2.0886615515771527E-2</v>
      </c>
      <c r="L322" s="57">
        <f t="shared" si="1232"/>
        <v>2.0886615515771527E-2</v>
      </c>
      <c r="M322" s="57">
        <f t="shared" si="1232"/>
        <v>2.0886615515771527E-2</v>
      </c>
      <c r="N322" s="57">
        <f t="shared" si="1232"/>
        <v>2.0886615515771527E-2</v>
      </c>
    </row>
    <row r="323" spans="1:14" x14ac:dyDescent="0.25">
      <c r="A323" s="52" t="s">
        <v>133</v>
      </c>
      <c r="B323" s="57">
        <f>+IFERROR(B321/B$290,"nm")</f>
        <v>6.1553985872855703E-2</v>
      </c>
      <c r="C323" s="57">
        <f t="shared" ref="C323:I323" si="1233">+IFERROR(C321/C$290,"nm")</f>
        <v>6.3938618925831206E-2</v>
      </c>
      <c r="D323" s="57">
        <f t="shared" si="1233"/>
        <v>6.1214495592556317E-2</v>
      </c>
      <c r="E323" s="57">
        <f t="shared" si="1233"/>
        <v>6.097560975609756E-2</v>
      </c>
      <c r="F323" s="57">
        <f t="shared" si="1233"/>
        <v>5.2465897166841552E-2</v>
      </c>
      <c r="G323" s="57">
        <f t="shared" si="1233"/>
        <v>4.3336944745395449E-2</v>
      </c>
      <c r="H323" s="57">
        <f t="shared" si="1233"/>
        <v>2.8571428571428571E-2</v>
      </c>
      <c r="I323" s="57">
        <f t="shared" si="1233"/>
        <v>2.0886615515771527E-2</v>
      </c>
      <c r="J323" s="50">
        <f>+I323</f>
        <v>2.0886615515771527E-2</v>
      </c>
      <c r="K323" s="50">
        <f t="shared" ref="K323" si="1234">+J323</f>
        <v>2.0886615515771527E-2</v>
      </c>
      <c r="L323" s="50">
        <f t="shared" ref="L323" si="1235">+K323</f>
        <v>2.0886615515771527E-2</v>
      </c>
      <c r="M323" s="50">
        <f t="shared" ref="M323" si="1236">+L323</f>
        <v>2.0886615515771527E-2</v>
      </c>
      <c r="N323" s="50">
        <f t="shared" ref="N323" si="1237">+M323</f>
        <v>2.0886615515771527E-2</v>
      </c>
    </row>
    <row r="324" spans="1:14" s="53" customFormat="1" x14ac:dyDescent="0.25">
      <c r="A324" s="44" t="str">
        <f>+Historicals!A178</f>
        <v>Corporate</v>
      </c>
      <c r="B324" s="44"/>
      <c r="C324" s="44"/>
      <c r="D324" s="44"/>
      <c r="E324" s="44"/>
      <c r="F324" s="44"/>
      <c r="G324" s="44"/>
      <c r="H324" s="44"/>
      <c r="I324" s="44"/>
      <c r="J324" s="40"/>
      <c r="K324" s="40"/>
      <c r="L324" s="40"/>
      <c r="M324" s="40"/>
      <c r="N324" s="40"/>
    </row>
    <row r="325" spans="1:14" x14ac:dyDescent="0.25">
      <c r="A325" s="51" t="s">
        <v>136</v>
      </c>
      <c r="B325" s="66">
        <f>+Historicals!B148</f>
        <v>-82</v>
      </c>
      <c r="C325" s="66">
        <f>+Historicals!C148</f>
        <v>-86</v>
      </c>
      <c r="D325" s="66">
        <f>+Historicals!D148</f>
        <v>75</v>
      </c>
      <c r="E325" s="66">
        <f>+Historicals!E148</f>
        <v>26</v>
      </c>
      <c r="F325" s="66">
        <f>+Historicals!F148</f>
        <v>-7</v>
      </c>
      <c r="G325" s="66">
        <f>+Historicals!G148</f>
        <v>-11</v>
      </c>
      <c r="H325" s="66">
        <f>+Historicals!H148</f>
        <v>40</v>
      </c>
      <c r="I325" s="66">
        <f>+Historicals!I148</f>
        <v>-72</v>
      </c>
      <c r="J325" s="66">
        <f>+I325*(1+J326)</f>
        <v>-72</v>
      </c>
      <c r="K325" s="66">
        <f t="shared" ref="K325:N325" si="1238">+J325*(1+K326)</f>
        <v>-72</v>
      </c>
      <c r="L325" s="66">
        <f t="shared" si="1238"/>
        <v>-72</v>
      </c>
      <c r="M325" s="66">
        <f t="shared" si="1238"/>
        <v>-72</v>
      </c>
      <c r="N325" s="66">
        <f t="shared" si="1238"/>
        <v>-72</v>
      </c>
    </row>
    <row r="326" spans="1:14" x14ac:dyDescent="0.25">
      <c r="A326" s="45" t="s">
        <v>129</v>
      </c>
      <c r="B326" s="57" t="str">
        <f t="shared" ref="B326" si="1239">+IFERROR(B325/A325-1,"nm")</f>
        <v>nm</v>
      </c>
      <c r="C326" s="57">
        <f t="shared" ref="C326" si="1240">+IFERROR(C325/B325-1,"nm")</f>
        <v>4.8780487804878092E-2</v>
      </c>
      <c r="D326" s="57">
        <f t="shared" ref="D326" si="1241">+IFERROR(D325/C325-1,"nm")</f>
        <v>-1.8720930232558139</v>
      </c>
      <c r="E326" s="57">
        <f t="shared" ref="E326" si="1242">+IFERROR(E325/D325-1,"nm")</f>
        <v>-0.65333333333333332</v>
      </c>
      <c r="F326" s="57">
        <f t="shared" ref="F326" si="1243">+IFERROR(F325/E325-1,"nm")</f>
        <v>-1.2692307692307692</v>
      </c>
      <c r="G326" s="57">
        <f t="shared" ref="G326" si="1244">+IFERROR(G325/F325-1,"nm")</f>
        <v>0.5714285714285714</v>
      </c>
      <c r="H326" s="57">
        <f t="shared" ref="H326" si="1245">+IFERROR(H325/G325-1,"nm")</f>
        <v>-4.6363636363636367</v>
      </c>
      <c r="I326" s="57">
        <f t="shared" ref="I326" si="1246">+IFERROR(I325/H325-1,"nm")</f>
        <v>-2.8</v>
      </c>
      <c r="J326" s="57">
        <f>+J327+J328</f>
        <v>0</v>
      </c>
      <c r="K326" s="57">
        <f t="shared" ref="K326:N326" si="1247">+K327+K328</f>
        <v>0</v>
      </c>
      <c r="L326" s="57">
        <f t="shared" si="1247"/>
        <v>0</v>
      </c>
      <c r="M326" s="57">
        <f t="shared" si="1247"/>
        <v>0</v>
      </c>
      <c r="N326" s="57">
        <f t="shared" si="1247"/>
        <v>0</v>
      </c>
    </row>
    <row r="327" spans="1:14" x14ac:dyDescent="0.25">
      <c r="A327" s="45" t="s">
        <v>137</v>
      </c>
      <c r="B327" s="57">
        <f>+Historicals!B252</f>
        <v>0</v>
      </c>
      <c r="C327" s="57">
        <f>+Historicals!C252</f>
        <v>0</v>
      </c>
      <c r="D327" s="57">
        <f>+Historicals!D252</f>
        <v>0</v>
      </c>
      <c r="E327" s="57">
        <f>+Historicals!E252</f>
        <v>0</v>
      </c>
      <c r="F327" s="57">
        <f>+Historicals!F252</f>
        <v>0</v>
      </c>
      <c r="G327" s="57">
        <f>+Historicals!G252</f>
        <v>0</v>
      </c>
      <c r="H327" s="57">
        <f>+Historicals!H252</f>
        <v>0</v>
      </c>
      <c r="I327" s="57">
        <f>+Historicals!I252</f>
        <v>0</v>
      </c>
      <c r="J327" s="50">
        <v>0</v>
      </c>
      <c r="K327" s="50">
        <f t="shared" ref="K327:K328" si="1248">+J327</f>
        <v>0</v>
      </c>
      <c r="L327" s="50">
        <f t="shared" ref="L327:L328" si="1249">+K327</f>
        <v>0</v>
      </c>
      <c r="M327" s="50">
        <f t="shared" ref="M327:M328" si="1250">+L327</f>
        <v>0</v>
      </c>
      <c r="N327" s="50">
        <f t="shared" ref="N327:N328" si="1251">+M327</f>
        <v>0</v>
      </c>
    </row>
    <row r="328" spans="1:14" x14ac:dyDescent="0.25">
      <c r="A328" s="45" t="s">
        <v>138</v>
      </c>
      <c r="B328" s="57" t="str">
        <f t="shared" ref="B328:I328" si="1252">+IFERROR(B326-B327,"nm")</f>
        <v>nm</v>
      </c>
      <c r="C328" s="57">
        <f t="shared" si="1252"/>
        <v>4.8780487804878092E-2</v>
      </c>
      <c r="D328" s="57">
        <f t="shared" si="1252"/>
        <v>-1.8720930232558139</v>
      </c>
      <c r="E328" s="57">
        <f t="shared" si="1252"/>
        <v>-0.65333333333333332</v>
      </c>
      <c r="F328" s="57">
        <f t="shared" si="1252"/>
        <v>-1.2692307692307692</v>
      </c>
      <c r="G328" s="57">
        <f t="shared" si="1252"/>
        <v>0.5714285714285714</v>
      </c>
      <c r="H328" s="57">
        <f t="shared" si="1252"/>
        <v>-4.6363636363636367</v>
      </c>
      <c r="I328" s="57">
        <f t="shared" si="1252"/>
        <v>-2.8</v>
      </c>
      <c r="J328" s="50">
        <v>0</v>
      </c>
      <c r="K328" s="50">
        <f t="shared" si="1248"/>
        <v>0</v>
      </c>
      <c r="L328" s="50">
        <f t="shared" si="1249"/>
        <v>0</v>
      </c>
      <c r="M328" s="50">
        <f t="shared" si="1250"/>
        <v>0</v>
      </c>
      <c r="N328" s="50">
        <f t="shared" si="1251"/>
        <v>0</v>
      </c>
    </row>
    <row r="329" spans="1:14" x14ac:dyDescent="0.25">
      <c r="A329" s="51" t="s">
        <v>130</v>
      </c>
      <c r="B329" s="49">
        <f t="shared" ref="B329:I329" si="1253">+B336+B332</f>
        <v>-1022</v>
      </c>
      <c r="C329" s="49">
        <f t="shared" si="1253"/>
        <v>-1089</v>
      </c>
      <c r="D329" s="49">
        <f t="shared" si="1253"/>
        <v>-633</v>
      </c>
      <c r="E329" s="49">
        <f t="shared" si="1253"/>
        <v>-1346</v>
      </c>
      <c r="F329" s="49">
        <f t="shared" si="1253"/>
        <v>-1694</v>
      </c>
      <c r="G329" s="49">
        <f t="shared" si="1253"/>
        <v>-1855</v>
      </c>
      <c r="H329" s="49">
        <f t="shared" si="1253"/>
        <v>-2120</v>
      </c>
      <c r="I329" s="49">
        <f t="shared" si="1253"/>
        <v>-2085</v>
      </c>
      <c r="J329" s="49">
        <f>+J325*J331</f>
        <v>-2085</v>
      </c>
      <c r="K329" s="49">
        <f t="shared" ref="K329:N329" si="1254">+K325*K331</f>
        <v>-2085</v>
      </c>
      <c r="L329" s="49">
        <f t="shared" si="1254"/>
        <v>-2085</v>
      </c>
      <c r="M329" s="49">
        <f t="shared" si="1254"/>
        <v>-2085</v>
      </c>
      <c r="N329" s="49">
        <f t="shared" si="1254"/>
        <v>-2085</v>
      </c>
    </row>
    <row r="330" spans="1:14" x14ac:dyDescent="0.25">
      <c r="A330" s="47" t="s">
        <v>129</v>
      </c>
      <c r="B330" s="57" t="str">
        <f t="shared" ref="B330" si="1255">+IFERROR(B329/A329-1,"nm")</f>
        <v>nm</v>
      </c>
      <c r="C330" s="57">
        <f t="shared" ref="C330" si="1256">+IFERROR(C329/B329-1,"nm")</f>
        <v>6.5557729941291498E-2</v>
      </c>
      <c r="D330" s="57">
        <f t="shared" ref="D330" si="1257">+IFERROR(D329/C329-1,"nm")</f>
        <v>-0.41873278236914602</v>
      </c>
      <c r="E330" s="57">
        <f t="shared" ref="E330" si="1258">+IFERROR(E329/D329-1,"nm")</f>
        <v>1.126382306477093</v>
      </c>
      <c r="F330" s="57">
        <f t="shared" ref="F330" si="1259">+IFERROR(F329/E329-1,"nm")</f>
        <v>0.25854383358098065</v>
      </c>
      <c r="G330" s="57">
        <f t="shared" ref="G330" si="1260">+IFERROR(G329/F329-1,"nm")</f>
        <v>9.5041322314049603E-2</v>
      </c>
      <c r="H330" s="57">
        <f t="shared" ref="H330" si="1261">+IFERROR(H329/G329-1,"nm")</f>
        <v>0.14285714285714279</v>
      </c>
      <c r="I330" s="57">
        <f t="shared" ref="I330" si="1262">+IFERROR(I329/H329-1,"nm")</f>
        <v>-1.650943396226412E-2</v>
      </c>
      <c r="J330" s="57">
        <f t="shared" ref="J330" si="1263">+IFERROR(J329/I329-1,"nm")</f>
        <v>0</v>
      </c>
      <c r="K330" s="57">
        <f t="shared" ref="K330" si="1264">+IFERROR(K329/J329-1,"nm")</f>
        <v>0</v>
      </c>
      <c r="L330" s="57">
        <f t="shared" ref="L330" si="1265">+IFERROR(L329/K329-1,"nm")</f>
        <v>0</v>
      </c>
      <c r="M330" s="57">
        <f t="shared" ref="M330" si="1266">+IFERROR(M329/L329-1,"nm")</f>
        <v>0</v>
      </c>
      <c r="N330" s="57">
        <f t="shared" ref="N330" si="1267">+IFERROR(N329/M329-1,"nm")</f>
        <v>0</v>
      </c>
    </row>
    <row r="331" spans="1:14" x14ac:dyDescent="0.25">
      <c r="A331" s="47" t="s">
        <v>131</v>
      </c>
      <c r="B331" s="57">
        <f>+IFERROR(B329/B$325,"nm")</f>
        <v>12.463414634146341</v>
      </c>
      <c r="C331" s="57">
        <f t="shared" ref="C331:I331" si="1268">+IFERROR(C329/C$325,"nm")</f>
        <v>12.662790697674419</v>
      </c>
      <c r="D331" s="57">
        <f t="shared" si="1268"/>
        <v>-8.44</v>
      </c>
      <c r="E331" s="57">
        <f t="shared" si="1268"/>
        <v>-51.769230769230766</v>
      </c>
      <c r="F331" s="57">
        <f t="shared" si="1268"/>
        <v>242</v>
      </c>
      <c r="G331" s="57">
        <f t="shared" si="1268"/>
        <v>168.63636363636363</v>
      </c>
      <c r="H331" s="57">
        <f t="shared" si="1268"/>
        <v>-53</v>
      </c>
      <c r="I331" s="57">
        <f t="shared" si="1268"/>
        <v>28.958333333333332</v>
      </c>
      <c r="J331" s="50">
        <f>+I331</f>
        <v>28.958333333333332</v>
      </c>
      <c r="K331" s="50">
        <f t="shared" ref="K331" si="1269">+J331</f>
        <v>28.958333333333332</v>
      </c>
      <c r="L331" s="50">
        <f t="shared" ref="L331" si="1270">+K331</f>
        <v>28.958333333333332</v>
      </c>
      <c r="M331" s="50">
        <f t="shared" ref="M331" si="1271">+L331</f>
        <v>28.958333333333332</v>
      </c>
      <c r="N331" s="50">
        <f t="shared" ref="N331" si="1272">+M331</f>
        <v>28.958333333333332</v>
      </c>
    </row>
    <row r="332" spans="1:14" x14ac:dyDescent="0.25">
      <c r="A332" s="51"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9">
        <f>+J335*J342</f>
        <v>134</v>
      </c>
      <c r="K332" s="49">
        <f t="shared" ref="K332:N332" si="1273">+K335*K342</f>
        <v>134</v>
      </c>
      <c r="L332" s="49">
        <f t="shared" si="1273"/>
        <v>134</v>
      </c>
      <c r="M332" s="49">
        <f t="shared" si="1273"/>
        <v>134</v>
      </c>
      <c r="N332" s="49">
        <f t="shared" si="1273"/>
        <v>134</v>
      </c>
    </row>
    <row r="333" spans="1:14" x14ac:dyDescent="0.25">
      <c r="A333" s="47" t="s">
        <v>129</v>
      </c>
      <c r="B333" s="57" t="str">
        <f t="shared" ref="B333" si="1274">+IFERROR(B332/A332-1,"nm")</f>
        <v>nm</v>
      </c>
      <c r="C333" s="57">
        <f t="shared" ref="C333" si="1275">+IFERROR(C332/B332-1,"nm")</f>
        <v>0.12000000000000011</v>
      </c>
      <c r="D333" s="57">
        <f t="shared" ref="D333" si="1276">+IFERROR(D332/C332-1,"nm")</f>
        <v>8.3333333333333259E-2</v>
      </c>
      <c r="E333" s="57">
        <f t="shared" ref="E333" si="1277">+IFERROR(E332/D332-1,"nm")</f>
        <v>0.20879120879120872</v>
      </c>
      <c r="F333" s="57">
        <f t="shared" ref="F333" si="1278">+IFERROR(F332/E332-1,"nm")</f>
        <v>5.4545454545454453E-2</v>
      </c>
      <c r="G333" s="57">
        <f t="shared" ref="G333" si="1279">+IFERROR(G332/F332-1,"nm")</f>
        <v>-3.4482758620689613E-2</v>
      </c>
      <c r="H333" s="57">
        <f t="shared" ref="H333" si="1280">+IFERROR(H332/G332-1,"nm")</f>
        <v>0.2589285714285714</v>
      </c>
      <c r="I333" s="57">
        <f t="shared" ref="I333" si="1281">+IFERROR(I332/H332-1,"nm")</f>
        <v>-4.9645390070921946E-2</v>
      </c>
      <c r="J333" s="57">
        <f t="shared" ref="J333" si="1282">+IFERROR(J332/I332-1,"nm")</f>
        <v>0</v>
      </c>
      <c r="K333" s="57">
        <f t="shared" ref="K333" si="1283">+IFERROR(K332/J332-1,"nm")</f>
        <v>0</v>
      </c>
      <c r="L333" s="57">
        <f t="shared" ref="L333" si="1284">+IFERROR(L332/K332-1,"nm")</f>
        <v>0</v>
      </c>
      <c r="M333" s="57">
        <f t="shared" ref="M333" si="1285">+IFERROR(M332/L332-1,"nm")</f>
        <v>0</v>
      </c>
      <c r="N333" s="57">
        <f t="shared" ref="N333" si="1286">+IFERROR(N332/M332-1,"nm")</f>
        <v>0</v>
      </c>
    </row>
    <row r="334" spans="1:14" x14ac:dyDescent="0.25">
      <c r="A334" s="47" t="s">
        <v>133</v>
      </c>
      <c r="B334" s="57">
        <f>+IFERROR(B332/B$325,"nm")</f>
        <v>-0.91463414634146345</v>
      </c>
      <c r="C334" s="57">
        <f t="shared" ref="C334:I334" si="1287">+IFERROR(C332/C$325,"nm")</f>
        <v>-0.97674418604651159</v>
      </c>
      <c r="D334" s="57">
        <f t="shared" si="1287"/>
        <v>1.2133333333333334</v>
      </c>
      <c r="E334" s="57">
        <f t="shared" si="1287"/>
        <v>4.2307692307692308</v>
      </c>
      <c r="F334" s="57">
        <f t="shared" si="1287"/>
        <v>-16.571428571428573</v>
      </c>
      <c r="G334" s="57">
        <f t="shared" si="1287"/>
        <v>-10.181818181818182</v>
      </c>
      <c r="H334" s="57">
        <f t="shared" si="1287"/>
        <v>3.5249999999999999</v>
      </c>
      <c r="I334" s="57">
        <f t="shared" si="1287"/>
        <v>-1.8611111111111112</v>
      </c>
      <c r="J334" s="57">
        <f>+IFERROR(J332/J$325,"nm")</f>
        <v>-1.8611111111111112</v>
      </c>
      <c r="K334" s="57">
        <f t="shared" ref="K334:N334" si="1288">+IFERROR(K332/K$325,"nm")</f>
        <v>-1.8611111111111112</v>
      </c>
      <c r="L334" s="57">
        <f t="shared" si="1288"/>
        <v>-1.8611111111111112</v>
      </c>
      <c r="M334" s="57">
        <f t="shared" si="1288"/>
        <v>-1.8611111111111112</v>
      </c>
      <c r="N334" s="57">
        <f t="shared" si="1288"/>
        <v>-1.8611111111111112</v>
      </c>
    </row>
    <row r="335" spans="1:14" x14ac:dyDescent="0.25">
      <c r="A335" s="52" t="s">
        <v>140</v>
      </c>
      <c r="B335" s="57">
        <f t="shared" ref="B335:I335" si="1289">+IFERROR(B332/B342,"nm")</f>
        <v>0.10518934081346423</v>
      </c>
      <c r="C335" s="57">
        <f t="shared" si="1289"/>
        <v>8.9647812166488788E-2</v>
      </c>
      <c r="D335" s="57">
        <f t="shared" si="1289"/>
        <v>7.3505654281098551E-2</v>
      </c>
      <c r="E335" s="57">
        <f t="shared" si="1289"/>
        <v>7.586206896551724E-2</v>
      </c>
      <c r="F335" s="57">
        <f t="shared" si="1289"/>
        <v>6.9336521219366412E-2</v>
      </c>
      <c r="G335" s="57">
        <f t="shared" si="1289"/>
        <v>5.845511482254697E-2</v>
      </c>
      <c r="H335" s="57">
        <f t="shared" si="1289"/>
        <v>7.5401069518716571E-2</v>
      </c>
      <c r="I335" s="57">
        <f t="shared" si="1289"/>
        <v>7.374793615850303E-2</v>
      </c>
      <c r="J335" s="50">
        <f>+I335</f>
        <v>7.374793615850303E-2</v>
      </c>
      <c r="K335" s="50">
        <f t="shared" ref="K335" si="1290">+J335</f>
        <v>7.374793615850303E-2</v>
      </c>
      <c r="L335" s="50">
        <f t="shared" ref="L335" si="1291">+K335</f>
        <v>7.374793615850303E-2</v>
      </c>
      <c r="M335" s="50">
        <f t="shared" ref="M335" si="1292">+L335</f>
        <v>7.374793615850303E-2</v>
      </c>
      <c r="N335" s="50">
        <f t="shared" ref="N335" si="1293">+M335</f>
        <v>7.374793615850303E-2</v>
      </c>
    </row>
    <row r="336" spans="1:14" x14ac:dyDescent="0.25">
      <c r="A336" s="51"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5">
      <c r="A337" s="47" t="s">
        <v>129</v>
      </c>
      <c r="B337" s="57" t="str">
        <f t="shared" ref="B337" si="1295">+IFERROR(B336/A336-1,"nm")</f>
        <v>nm</v>
      </c>
      <c r="C337" s="57">
        <f t="shared" ref="C337" si="1296">+IFERROR(C336/B336-1,"nm")</f>
        <v>6.9279854147675568E-2</v>
      </c>
      <c r="D337" s="57">
        <f t="shared" ref="D337" si="1297">+IFERROR(D336/C336-1,"nm")</f>
        <v>-0.38277919863597609</v>
      </c>
      <c r="E337" s="57">
        <f t="shared" ref="E337" si="1298">+IFERROR(E336/D336-1,"nm")</f>
        <v>1.0110497237569063</v>
      </c>
      <c r="F337" s="57">
        <f t="shared" ref="F337" si="1299">+IFERROR(F336/E336-1,"nm")</f>
        <v>0.24313186813186816</v>
      </c>
      <c r="G337" s="57">
        <f t="shared" ref="G337" si="1300">+IFERROR(G336/F336-1,"nm")</f>
        <v>8.6740331491712785E-2</v>
      </c>
      <c r="H337" s="57">
        <f t="shared" ref="H337" si="1301">+IFERROR(H336/G336-1,"nm")</f>
        <v>0.14946619217081847</v>
      </c>
      <c r="I337" s="57">
        <f t="shared" ref="I337" si="1302">+IFERROR(I336/H336-1,"nm")</f>
        <v>-1.8575851393188847E-2</v>
      </c>
      <c r="J337" s="57">
        <f t="shared" ref="J337" si="1303">+IFERROR(J336/I336-1,"nm")</f>
        <v>0</v>
      </c>
      <c r="K337" s="57">
        <f t="shared" ref="K337" si="1304">+IFERROR(K336/J336-1,"nm")</f>
        <v>0</v>
      </c>
      <c r="L337" s="57">
        <f t="shared" ref="L337" si="1305">+IFERROR(L336/K336-1,"nm")</f>
        <v>0</v>
      </c>
      <c r="M337" s="57">
        <f t="shared" ref="M337" si="1306">+IFERROR(M336/L336-1,"nm")</f>
        <v>0</v>
      </c>
      <c r="N337" s="57">
        <f t="shared" ref="N337" si="1307">+IFERROR(N336/M336-1,"nm")</f>
        <v>0</v>
      </c>
    </row>
    <row r="338" spans="1:14" x14ac:dyDescent="0.25">
      <c r="A338" s="47" t="s">
        <v>131</v>
      </c>
      <c r="B338" s="57">
        <f>+IFERROR(B336/B$325,"nm")</f>
        <v>13.378048780487806</v>
      </c>
      <c r="C338" s="57">
        <f t="shared" ref="C338:I338" si="1308">+IFERROR(C336/C$325,"nm")</f>
        <v>13.63953488372093</v>
      </c>
      <c r="D338" s="57">
        <f t="shared" si="1308"/>
        <v>-9.6533333333333342</v>
      </c>
      <c r="E338" s="57">
        <f t="shared" si="1308"/>
        <v>-56</v>
      </c>
      <c r="F338" s="57">
        <f t="shared" si="1308"/>
        <v>258.57142857142856</v>
      </c>
      <c r="G338" s="57">
        <f t="shared" si="1308"/>
        <v>178.81818181818181</v>
      </c>
      <c r="H338" s="57">
        <f t="shared" si="1308"/>
        <v>-56.524999999999999</v>
      </c>
      <c r="I338" s="57">
        <f t="shared" si="1308"/>
        <v>30.819444444444443</v>
      </c>
      <c r="J338" s="57">
        <f>+IFERROR(J336/J$325,"nm")</f>
        <v>30.819444444444443</v>
      </c>
      <c r="K338" s="57">
        <f t="shared" ref="K338:N338" si="1309">+IFERROR(K336/K$325,"nm")</f>
        <v>30.819444444444443</v>
      </c>
      <c r="L338" s="57">
        <f t="shared" si="1309"/>
        <v>30.819444444444443</v>
      </c>
      <c r="M338" s="57">
        <f t="shared" si="1309"/>
        <v>30.819444444444443</v>
      </c>
      <c r="N338" s="57">
        <f t="shared" si="1309"/>
        <v>30.819444444444443</v>
      </c>
    </row>
    <row r="339" spans="1:14" x14ac:dyDescent="0.25">
      <c r="A339" s="51"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9">
        <f>+J325*J341</f>
        <v>50</v>
      </c>
      <c r="K339" s="49">
        <f t="shared" ref="K339:N339" si="1310">+K325*K341</f>
        <v>50</v>
      </c>
      <c r="L339" s="49">
        <f t="shared" si="1310"/>
        <v>50</v>
      </c>
      <c r="M339" s="49">
        <f t="shared" si="1310"/>
        <v>50</v>
      </c>
      <c r="N339" s="49">
        <f t="shared" si="1310"/>
        <v>50</v>
      </c>
    </row>
    <row r="340" spans="1:14" x14ac:dyDescent="0.25">
      <c r="A340" s="47" t="s">
        <v>129</v>
      </c>
      <c r="B340" s="57" t="str">
        <f t="shared" ref="B340" si="1311">+IFERROR(B339/A339-1,"nm")</f>
        <v>nm</v>
      </c>
      <c r="C340" s="57">
        <f t="shared" ref="C340" si="1312">+IFERROR(C339/B339-1,"nm")</f>
        <v>1.5384615384615383</v>
      </c>
      <c r="D340" s="57">
        <f t="shared" ref="D340" si="1313">+IFERROR(D339/C339-1,"nm")</f>
        <v>0.10227272727272729</v>
      </c>
      <c r="E340" s="57">
        <f t="shared" ref="E340" si="1314">+IFERROR(E339/D339-1,"nm")</f>
        <v>-0.45360824742268047</v>
      </c>
      <c r="F340" s="57">
        <f t="shared" ref="F340" si="1315">+IFERROR(F339/E339-1,"nm")</f>
        <v>1.3710691823899372</v>
      </c>
      <c r="G340" s="57">
        <f t="shared" ref="G340" si="1316">+IFERROR(G339/F339-1,"nm")</f>
        <v>-0.156498673740053</v>
      </c>
      <c r="H340" s="57">
        <f t="shared" ref="H340" si="1317">+IFERROR(H339/G339-1,"nm")</f>
        <v>-0.96540880503144655</v>
      </c>
      <c r="I340" s="57">
        <f t="shared" ref="I340" si="1318">+IFERROR(I339/H339-1,"nm")</f>
        <v>3.5454545454545459</v>
      </c>
      <c r="J340" s="57">
        <f t="shared" ref="J340" si="1319">+IFERROR(J339/I339-1,"nm")</f>
        <v>0</v>
      </c>
      <c r="K340" s="57">
        <f t="shared" ref="K340" si="1320">+IFERROR(K339/J339-1,"nm")</f>
        <v>0</v>
      </c>
      <c r="L340" s="57">
        <f t="shared" ref="L340" si="1321">+IFERROR(L339/K339-1,"nm")</f>
        <v>0</v>
      </c>
      <c r="M340" s="57">
        <f t="shared" ref="M340" si="1322">+IFERROR(M339/L339-1,"nm")</f>
        <v>0</v>
      </c>
      <c r="N340" s="57">
        <f t="shared" ref="N340" si="1323">+IFERROR(N339/M339-1,"nm")</f>
        <v>0</v>
      </c>
    </row>
    <row r="341" spans="1:14" x14ac:dyDescent="0.25">
      <c r="A341" s="47" t="s">
        <v>133</v>
      </c>
      <c r="B341" s="57">
        <f>+IFERROR(B339/B$325,"nm")</f>
        <v>-1.2682926829268293</v>
      </c>
      <c r="C341" s="57">
        <f t="shared" ref="C341:I341" si="1324">+IFERROR(C339/C$325,"nm")</f>
        <v>-3.0697674418604652</v>
      </c>
      <c r="D341" s="57">
        <f t="shared" si="1324"/>
        <v>3.88</v>
      </c>
      <c r="E341" s="57">
        <f t="shared" si="1324"/>
        <v>6.115384615384615</v>
      </c>
      <c r="F341" s="57">
        <f t="shared" si="1324"/>
        <v>-53.857142857142854</v>
      </c>
      <c r="G341" s="57">
        <f t="shared" si="1324"/>
        <v>-28.90909090909091</v>
      </c>
      <c r="H341" s="57">
        <f t="shared" si="1324"/>
        <v>0.27500000000000002</v>
      </c>
      <c r="I341" s="57">
        <f t="shared" si="1324"/>
        <v>-0.69444444444444442</v>
      </c>
      <c r="J341" s="50">
        <f>+I341</f>
        <v>-0.69444444444444442</v>
      </c>
      <c r="K341" s="50">
        <f t="shared" ref="K341" si="1325">+J341</f>
        <v>-0.69444444444444442</v>
      </c>
      <c r="L341" s="50">
        <f t="shared" ref="L341" si="1326">+K341</f>
        <v>-0.69444444444444442</v>
      </c>
      <c r="M341" s="50">
        <f t="shared" ref="M341" si="1327">+L341</f>
        <v>-0.69444444444444442</v>
      </c>
      <c r="N341" s="50">
        <f t="shared" ref="N341" si="1328">+M341</f>
        <v>-0.69444444444444442</v>
      </c>
    </row>
    <row r="342" spans="1:14" x14ac:dyDescent="0.25">
      <c r="A342" s="60"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9">
        <f>+J325*J344</f>
        <v>1817</v>
      </c>
      <c r="K342" s="49">
        <f t="shared" ref="K342:N342" si="1329">+K325*K344</f>
        <v>1817</v>
      </c>
      <c r="L342" s="49">
        <f t="shared" si="1329"/>
        <v>1817</v>
      </c>
      <c r="M342" s="49">
        <f t="shared" si="1329"/>
        <v>1817</v>
      </c>
      <c r="N342" s="49">
        <f t="shared" si="1329"/>
        <v>1817</v>
      </c>
    </row>
    <row r="343" spans="1:14" x14ac:dyDescent="0.25">
      <c r="A343" s="52" t="s">
        <v>129</v>
      </c>
      <c r="B343" s="57" t="str">
        <f t="shared" ref="B343" si="1330">+IFERROR(B342/A342-1,"nm")</f>
        <v>nm</v>
      </c>
      <c r="C343" s="57">
        <f t="shared" ref="C343" si="1331">+IFERROR(C342/B342-1,"nm")</f>
        <v>0.31416549789621318</v>
      </c>
      <c r="D343" s="57">
        <f t="shared" ref="D343" si="1332">+IFERROR(D342/C342-1,"nm")</f>
        <v>0.32123799359658478</v>
      </c>
      <c r="E343" s="57">
        <f t="shared" ref="E343" si="1333">+IFERROR(E342/D342-1,"nm")</f>
        <v>0.17124394184168024</v>
      </c>
      <c r="F343" s="57">
        <f t="shared" ref="F343" si="1334">+IFERROR(F342/E342-1,"nm")</f>
        <v>0.15379310344827579</v>
      </c>
      <c r="G343" s="57">
        <f t="shared" ref="G343" si="1335">+IFERROR(G342/F342-1,"nm")</f>
        <v>0.14524805738194857</v>
      </c>
      <c r="H343" s="57">
        <f t="shared" ref="H343" si="1336">+IFERROR(H342/G342-1,"nm")</f>
        <v>-2.4008350730688965E-2</v>
      </c>
      <c r="I343" s="57">
        <f t="shared" ref="I343" si="1337">+IFERROR(I342/H342-1,"nm")</f>
        <v>-2.8342245989304793E-2</v>
      </c>
      <c r="J343" s="57">
        <f>+J344+J345</f>
        <v>-25.236111111111111</v>
      </c>
      <c r="K343" s="57">
        <f t="shared" ref="K343:N343" si="1338">+K344+K345</f>
        <v>-25.236111111111111</v>
      </c>
      <c r="L343" s="57">
        <f t="shared" si="1338"/>
        <v>-25.236111111111111</v>
      </c>
      <c r="M343" s="57">
        <f t="shared" si="1338"/>
        <v>-25.236111111111111</v>
      </c>
      <c r="N343" s="57">
        <f t="shared" si="1338"/>
        <v>-25.236111111111111</v>
      </c>
    </row>
    <row r="344" spans="1:14" x14ac:dyDescent="0.25">
      <c r="A344" s="52" t="s">
        <v>133</v>
      </c>
      <c r="B344" s="57">
        <f>+IFERROR(B342/B$325,"nm")</f>
        <v>-8.6951219512195124</v>
      </c>
      <c r="C344" s="57">
        <f t="shared" ref="C344:I344" si="1339">+IFERROR(C342/C$325,"nm")</f>
        <v>-10.895348837209303</v>
      </c>
      <c r="D344" s="57">
        <f t="shared" si="1339"/>
        <v>16.506666666666668</v>
      </c>
      <c r="E344" s="57">
        <f t="shared" si="1339"/>
        <v>55.769230769230766</v>
      </c>
      <c r="F344" s="57">
        <f t="shared" si="1339"/>
        <v>-239</v>
      </c>
      <c r="G344" s="57">
        <f t="shared" si="1339"/>
        <v>-174.18181818181819</v>
      </c>
      <c r="H344" s="57">
        <f t="shared" si="1339"/>
        <v>46.75</v>
      </c>
      <c r="I344" s="57">
        <f t="shared" si="1339"/>
        <v>-25.236111111111111</v>
      </c>
      <c r="J344" s="50">
        <f>+I344</f>
        <v>-25.236111111111111</v>
      </c>
      <c r="K344" s="50">
        <f t="shared" ref="K344" si="1340">+J344</f>
        <v>-25.236111111111111</v>
      </c>
      <c r="L344" s="50">
        <f t="shared" ref="L344" si="1341">+K344</f>
        <v>-25.236111111111111</v>
      </c>
      <c r="M344" s="50">
        <f t="shared" ref="M344" si="1342">+L344</f>
        <v>-25.236111111111111</v>
      </c>
      <c r="N344" s="50">
        <f t="shared" ref="N344" si="1343">+M344</f>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O70"/>
  <sheetViews>
    <sheetView tabSelected="1" zoomScale="73" zoomScaleNormal="73" workbookViewId="0">
      <selection activeCell="O10" sqref="O9:O10"/>
    </sheetView>
  </sheetViews>
  <sheetFormatPr defaultRowHeight="15" x14ac:dyDescent="0.25"/>
  <cols>
    <col min="1" max="1" width="48.7109375" style="53" customWidth="1"/>
    <col min="2" max="14" width="11.7109375" style="53" customWidth="1"/>
    <col min="15" max="15" width="67.5703125" style="20" customWidth="1"/>
    <col min="16" max="16384" width="9.140625" style="53"/>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40">
        <f>+I1+1</f>
        <v>2023</v>
      </c>
      <c r="K1" s="40">
        <f t="shared" ref="K1:N1" si="1">+J1+1</f>
        <v>2024</v>
      </c>
      <c r="L1" s="40">
        <f t="shared" si="1"/>
        <v>2025</v>
      </c>
      <c r="M1" s="40">
        <f t="shared" si="1"/>
        <v>2026</v>
      </c>
      <c r="N1" s="40">
        <f t="shared" si="1"/>
        <v>2027</v>
      </c>
    </row>
    <row r="2" spans="1:15" x14ac:dyDescent="0.25">
      <c r="A2" s="41" t="s">
        <v>148</v>
      </c>
      <c r="B2" s="41"/>
      <c r="C2" s="41"/>
      <c r="D2" s="41"/>
      <c r="E2" s="41"/>
      <c r="F2" s="41"/>
      <c r="G2" s="41"/>
      <c r="H2" s="41"/>
      <c r="I2" s="41"/>
      <c r="J2" s="40"/>
      <c r="K2" s="40"/>
      <c r="L2" s="40"/>
      <c r="M2" s="40"/>
      <c r="N2" s="40"/>
    </row>
    <row r="3" spans="1:15" ht="180"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46710</v>
      </c>
      <c r="K3" s="9">
        <f>+'Segmental forecast'!K3</f>
        <v>46710</v>
      </c>
      <c r="L3" s="9">
        <f>+'Segmental forecast'!L3</f>
        <v>46710</v>
      </c>
      <c r="M3" s="9">
        <f>+'Segmental forecast'!M3</f>
        <v>46710</v>
      </c>
      <c r="N3" s="9">
        <f>+'Segmental forecast'!N3</f>
        <v>46710</v>
      </c>
      <c r="O3" s="20" t="s">
        <v>207</v>
      </c>
    </row>
    <row r="4" spans="1:15" x14ac:dyDescent="0.25">
      <c r="A4" s="43" t="s">
        <v>129</v>
      </c>
      <c r="B4" s="57" t="str">
        <f>+IFERROR(B3/A3-1,"nm")</f>
        <v>nm</v>
      </c>
      <c r="C4" s="57">
        <f t="shared" ref="C4:H4" si="2">+IFERROR(C3/B3-1,"nm")</f>
        <v>5.8004640371229765E-2</v>
      </c>
      <c r="D4" s="57">
        <f t="shared" si="2"/>
        <v>6.0971089696071123E-2</v>
      </c>
      <c r="E4" s="57">
        <f t="shared" si="2"/>
        <v>5.95924308588065E-2</v>
      </c>
      <c r="F4" s="57">
        <f t="shared" si="2"/>
        <v>7.4731433909388079E-2</v>
      </c>
      <c r="G4" s="57">
        <f t="shared" si="2"/>
        <v>-4.3817266150267153E-2</v>
      </c>
      <c r="H4" s="57">
        <f t="shared" si="2"/>
        <v>0.19076009945726269</v>
      </c>
      <c r="I4" s="57">
        <f>+IFERROR(I3/H3-1,"nm")</f>
        <v>4.8767344739323759E-2</v>
      </c>
      <c r="J4" s="57">
        <f t="shared" ref="J4:N4" si="3">+IFERROR(J3/I3-1,"nm")</f>
        <v>0</v>
      </c>
      <c r="K4" s="57">
        <f t="shared" si="3"/>
        <v>0</v>
      </c>
      <c r="L4" s="57">
        <f t="shared" si="3"/>
        <v>0</v>
      </c>
      <c r="M4" s="57">
        <f t="shared" si="3"/>
        <v>0</v>
      </c>
      <c r="N4" s="57">
        <f t="shared" si="3"/>
        <v>0</v>
      </c>
    </row>
    <row r="5" spans="1:15" x14ac:dyDescent="0.25">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7573</v>
      </c>
      <c r="K5" s="9">
        <f t="shared" si="4"/>
        <v>7573</v>
      </c>
      <c r="L5" s="9">
        <f t="shared" si="4"/>
        <v>7573</v>
      </c>
      <c r="M5" s="9">
        <f t="shared" si="4"/>
        <v>7573</v>
      </c>
      <c r="N5" s="9">
        <f t="shared" si="4"/>
        <v>7573</v>
      </c>
    </row>
    <row r="6" spans="1:15" x14ac:dyDescent="0.25">
      <c r="A6" s="67" t="s">
        <v>132</v>
      </c>
      <c r="B6" s="68">
        <f>+'Segmental forecast'!B8</f>
        <v>606</v>
      </c>
      <c r="C6" s="68">
        <f>+'Segmental forecast'!C8</f>
        <v>649</v>
      </c>
      <c r="D6" s="68">
        <f>+'Segmental forecast'!D8</f>
        <v>706</v>
      </c>
      <c r="E6" s="68">
        <f>+'Segmental forecast'!E8</f>
        <v>747</v>
      </c>
      <c r="F6" s="68">
        <f>+'Segmental forecast'!F8</f>
        <v>705</v>
      </c>
      <c r="G6" s="68">
        <f>+'Segmental forecast'!G8</f>
        <v>721</v>
      </c>
      <c r="H6" s="68">
        <f>+'Segmental forecast'!H8</f>
        <v>744</v>
      </c>
      <c r="I6" s="68">
        <f>+'Segmental forecast'!I8</f>
        <v>717</v>
      </c>
      <c r="J6" s="68">
        <f>+'Segmental forecast'!J8</f>
        <v>717</v>
      </c>
      <c r="K6" s="68">
        <f>+'Segmental forecast'!K8</f>
        <v>717</v>
      </c>
      <c r="L6" s="68">
        <f>+'Segmental forecast'!L8</f>
        <v>717</v>
      </c>
      <c r="M6" s="68">
        <f>+'Segmental forecast'!M8</f>
        <v>717</v>
      </c>
      <c r="N6" s="68">
        <f>+'Segmental forecast'!N8</f>
        <v>717</v>
      </c>
    </row>
    <row r="7" spans="1:15" ht="30"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6856</v>
      </c>
      <c r="K7" s="5">
        <f>+'Segmental forecast'!K11</f>
        <v>6856</v>
      </c>
      <c r="L7" s="5">
        <f>+'Segmental forecast'!L11</f>
        <v>6856</v>
      </c>
      <c r="M7" s="5">
        <f>+'Segmental forecast'!M11</f>
        <v>6856</v>
      </c>
      <c r="N7" s="5">
        <f>+'Segmental forecast'!N11</f>
        <v>6856</v>
      </c>
      <c r="O7" s="20" t="s">
        <v>210</v>
      </c>
    </row>
    <row r="8" spans="1:15" x14ac:dyDescent="0.25">
      <c r="A8" s="43" t="s">
        <v>129</v>
      </c>
      <c r="B8" s="57" t="str">
        <f>+IFERROR(B7/A7-1,"nm")</f>
        <v>nm</v>
      </c>
      <c r="C8" s="57">
        <f t="shared" ref="C8:H8" si="5">+IFERROR(C7/B7-1,"nm")</f>
        <v>9.6621781242617555E-2</v>
      </c>
      <c r="D8" s="57">
        <f t="shared" si="5"/>
        <v>6.5273588970271357E-2</v>
      </c>
      <c r="E8" s="57">
        <f t="shared" si="5"/>
        <v>-0.11445904954499497</v>
      </c>
      <c r="F8" s="57">
        <f t="shared" si="5"/>
        <v>0.10755880337976698</v>
      </c>
      <c r="G8" s="57">
        <f t="shared" si="5"/>
        <v>-0.38639175257731961</v>
      </c>
      <c r="H8" s="57">
        <f t="shared" si="5"/>
        <v>1.32627688172043</v>
      </c>
      <c r="I8" s="57">
        <f>+IFERROR(I7/H7-1,"nm")</f>
        <v>-9.67788530983682E-3</v>
      </c>
      <c r="J8" s="57">
        <f t="shared" ref="J8:N8" si="6">+IFERROR(J7/I7-1,"nm")</f>
        <v>0</v>
      </c>
      <c r="K8" s="57">
        <f t="shared" si="6"/>
        <v>0</v>
      </c>
      <c r="L8" s="57">
        <f t="shared" si="6"/>
        <v>0</v>
      </c>
      <c r="M8" s="57">
        <f t="shared" si="6"/>
        <v>0</v>
      </c>
      <c r="N8" s="57">
        <f t="shared" si="6"/>
        <v>0</v>
      </c>
    </row>
    <row r="9" spans="1:15" x14ac:dyDescent="0.25">
      <c r="A9" s="43" t="s">
        <v>131</v>
      </c>
      <c r="B9" s="57">
        <f>+IFERROR(B7/B$3,"nm")</f>
        <v>0.13832881278389594</v>
      </c>
      <c r="C9" s="57">
        <f t="shared" ref="C9:N9" si="7">+IFERROR(C7/C$3,"nm")</f>
        <v>0.14337781072399308</v>
      </c>
      <c r="D9" s="57">
        <f t="shared" si="7"/>
        <v>0.14395924308588065</v>
      </c>
      <c r="E9" s="57">
        <f t="shared" si="7"/>
        <v>0.12031211363573921</v>
      </c>
      <c r="F9" s="57">
        <f t="shared" si="7"/>
        <v>0.12398701331901731</v>
      </c>
      <c r="G9" s="57">
        <f t="shared" si="7"/>
        <v>7.9565810229126011E-2</v>
      </c>
      <c r="H9" s="57">
        <f t="shared" si="7"/>
        <v>0.1554402981723472</v>
      </c>
      <c r="I9" s="57">
        <f t="shared" si="7"/>
        <v>0.14677799186469706</v>
      </c>
      <c r="J9" s="57">
        <f t="shared" si="7"/>
        <v>0.14677799186469706</v>
      </c>
      <c r="K9" s="57">
        <f t="shared" si="7"/>
        <v>0.14677799186469706</v>
      </c>
      <c r="L9" s="57">
        <f t="shared" si="7"/>
        <v>0.14677799186469706</v>
      </c>
      <c r="M9" s="57">
        <f t="shared" si="7"/>
        <v>0.14677799186469706</v>
      </c>
      <c r="N9" s="57">
        <f t="shared" si="7"/>
        <v>0.14677799186469706</v>
      </c>
    </row>
    <row r="10" spans="1:15" x14ac:dyDescent="0.25">
      <c r="A10" s="54"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v>205</v>
      </c>
      <c r="K10" s="3">
        <v>205</v>
      </c>
      <c r="L10" s="3">
        <v>205</v>
      </c>
      <c r="M10" s="3">
        <v>205</v>
      </c>
      <c r="N10" s="3">
        <v>205</v>
      </c>
    </row>
    <row r="11" spans="1:15" ht="45" x14ac:dyDescent="0.25">
      <c r="A11" s="4" t="s">
        <v>150</v>
      </c>
      <c r="B11" s="5">
        <f>+B7-B10</f>
        <v>4205</v>
      </c>
      <c r="C11" s="5">
        <f t="shared" ref="C11:N11" si="8">+C7-C10</f>
        <v>4623</v>
      </c>
      <c r="D11" s="5">
        <f t="shared" si="8"/>
        <v>4886</v>
      </c>
      <c r="E11" s="5">
        <f t="shared" si="8"/>
        <v>4325</v>
      </c>
      <c r="F11" s="5">
        <f t="shared" si="8"/>
        <v>4801</v>
      </c>
      <c r="G11" s="5">
        <f t="shared" si="8"/>
        <v>2887</v>
      </c>
      <c r="H11" s="5">
        <f t="shared" si="8"/>
        <v>6661</v>
      </c>
      <c r="I11" s="5">
        <f t="shared" si="8"/>
        <v>6651</v>
      </c>
      <c r="J11" s="5">
        <f t="shared" si="8"/>
        <v>6651</v>
      </c>
      <c r="K11" s="5">
        <f t="shared" si="8"/>
        <v>6651</v>
      </c>
      <c r="L11" s="5">
        <f t="shared" si="8"/>
        <v>6651</v>
      </c>
      <c r="M11" s="5">
        <f t="shared" si="8"/>
        <v>6651</v>
      </c>
      <c r="N11" s="5">
        <f t="shared" si="8"/>
        <v>6651</v>
      </c>
      <c r="O11" s="20" t="s">
        <v>208</v>
      </c>
    </row>
    <row r="12" spans="1:15" ht="30" x14ac:dyDescent="0.25">
      <c r="A12" s="5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9">J12*(1+K13)</f>
        <v>720.12000499999988</v>
      </c>
      <c r="L12" s="3">
        <f t="shared" si="9"/>
        <v>785.65092545499988</v>
      </c>
      <c r="M12" s="3">
        <f t="shared" si="9"/>
        <v>857.14515967140483</v>
      </c>
      <c r="N12" s="3">
        <f t="shared" si="9"/>
        <v>935.1453692015026</v>
      </c>
      <c r="O12" s="20" t="s">
        <v>209</v>
      </c>
    </row>
    <row r="13" spans="1:15" x14ac:dyDescent="0.25">
      <c r="A13" s="69" t="s">
        <v>151</v>
      </c>
      <c r="B13" s="70">
        <f>+IFERROR(B12/B11,"nm")</f>
        <v>0.22164090368608799</v>
      </c>
      <c r="C13" s="70">
        <f t="shared" ref="C13:I13" si="10">+IFERROR(C12/C11,"nm")</f>
        <v>0.18667531905688947</v>
      </c>
      <c r="D13" s="70">
        <f t="shared" si="10"/>
        <v>0.13221449038067951</v>
      </c>
      <c r="E13" s="70">
        <f t="shared" si="10"/>
        <v>0.55306358381502885</v>
      </c>
      <c r="F13" s="70">
        <f t="shared" si="10"/>
        <v>0.16079983336804832</v>
      </c>
      <c r="G13" s="70">
        <f t="shared" si="10"/>
        <v>0.12054035330793211</v>
      </c>
      <c r="H13" s="70">
        <f t="shared" si="10"/>
        <v>0.14021918630836211</v>
      </c>
      <c r="I13" s="70">
        <f t="shared" si="10"/>
        <v>9.0963764847391368E-2</v>
      </c>
      <c r="J13" s="70">
        <v>9.0999999999999998E-2</v>
      </c>
      <c r="K13" s="70">
        <v>9.0999999999999998E-2</v>
      </c>
      <c r="L13" s="70">
        <v>9.0999999999999998E-2</v>
      </c>
      <c r="M13" s="70">
        <v>9.0999999999999998E-2</v>
      </c>
      <c r="N13" s="70">
        <v>9.0999999999999998E-2</v>
      </c>
    </row>
    <row r="14" spans="1:15" ht="15.75" thickBot="1" x14ac:dyDescent="0.3">
      <c r="A14" s="6" t="s">
        <v>152</v>
      </c>
      <c r="B14" s="7">
        <f>+B11-B12</f>
        <v>3273</v>
      </c>
      <c r="C14" s="7">
        <f t="shared" ref="C14:N14" si="11">+C11-C12</f>
        <v>3760</v>
      </c>
      <c r="D14" s="7">
        <f t="shared" si="11"/>
        <v>4240</v>
      </c>
      <c r="E14" s="7">
        <f t="shared" si="11"/>
        <v>1933</v>
      </c>
      <c r="F14" s="7">
        <f t="shared" si="11"/>
        <v>4029</v>
      </c>
      <c r="G14" s="7">
        <f t="shared" si="11"/>
        <v>2539</v>
      </c>
      <c r="H14" s="7">
        <f t="shared" si="11"/>
        <v>5727</v>
      </c>
      <c r="I14" s="7">
        <f t="shared" si="11"/>
        <v>6046</v>
      </c>
      <c r="J14" s="7">
        <f t="shared" si="11"/>
        <v>5990.9449999999997</v>
      </c>
      <c r="K14" s="7">
        <f t="shared" si="11"/>
        <v>5930.8799950000002</v>
      </c>
      <c r="L14" s="7">
        <f t="shared" si="11"/>
        <v>5865.3490745449999</v>
      </c>
      <c r="M14" s="7">
        <f t="shared" si="11"/>
        <v>5793.8548403285949</v>
      </c>
      <c r="N14" s="7">
        <f t="shared" si="11"/>
        <v>5715.8546307984971</v>
      </c>
    </row>
    <row r="15" spans="1:15" ht="15.75" thickTop="1" x14ac:dyDescent="0.25">
      <c r="A15" s="53"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5" x14ac:dyDescent="0.25">
      <c r="A16" s="53" t="s">
        <v>154</v>
      </c>
      <c r="B16" s="71">
        <f>+Historicals!B15</f>
        <v>1.85</v>
      </c>
      <c r="C16" s="71">
        <f>+Historicals!C15</f>
        <v>2.16</v>
      </c>
      <c r="D16" s="71">
        <f>+Historicals!D15</f>
        <v>2.5099999999999998</v>
      </c>
      <c r="E16" s="71">
        <f>+Historicals!E15</f>
        <v>1.17</v>
      </c>
      <c r="F16" s="71">
        <f>+Historicals!F15</f>
        <v>2.4900000000000002</v>
      </c>
      <c r="G16" s="71">
        <f>+Historicals!G15</f>
        <v>1.6</v>
      </c>
      <c r="H16" s="71">
        <f>+Historicals!H15</f>
        <v>3.56</v>
      </c>
      <c r="I16" s="71">
        <f>+Historicals!I15</f>
        <v>3.75</v>
      </c>
      <c r="J16" s="71"/>
      <c r="K16" s="71"/>
      <c r="L16" s="71"/>
      <c r="M16" s="71"/>
      <c r="N16" s="71"/>
    </row>
    <row r="17" spans="1:15" x14ac:dyDescent="0.25">
      <c r="A17" s="53" t="s">
        <v>155</v>
      </c>
      <c r="B17" s="71">
        <f>+-Historicals!B92/Historicals!B18</f>
        <v>0.508254183627318</v>
      </c>
      <c r="C17" s="71">
        <f>+-Historicals!C92/Historicals!C18</f>
        <v>0.58651362984218081</v>
      </c>
      <c r="D17" s="71">
        <f>+-Historicals!D92/Historicals!D18</f>
        <v>0.66962174940898345</v>
      </c>
      <c r="E17" s="71">
        <f>+-Historicals!E92/Historicals!E18</f>
        <v>0.74920137423904531</v>
      </c>
      <c r="F17" s="71">
        <f>+-Historicals!F92/Historicals!F18</f>
        <v>0.82303509639149774</v>
      </c>
      <c r="G17" s="71">
        <f>+-Historicals!G92/Historicals!G18</f>
        <v>0.91228951997989449</v>
      </c>
      <c r="H17" s="71">
        <f>+-Historicals!H92/Historicals!H18</f>
        <v>1.0177705977382876</v>
      </c>
      <c r="I17" s="71">
        <f>+-Historicals!I92/Historicals!I18</f>
        <v>1.1404271169605165</v>
      </c>
      <c r="J17" s="71"/>
      <c r="K17" s="71"/>
      <c r="L17" s="71"/>
      <c r="M17" s="71"/>
      <c r="N17" s="71"/>
    </row>
    <row r="18" spans="1:15" x14ac:dyDescent="0.25">
      <c r="A18" s="69" t="s">
        <v>129</v>
      </c>
      <c r="B18" s="70" t="str">
        <f>+IFERROR(B17/A17-1,"nm")</f>
        <v>nm</v>
      </c>
      <c r="C18" s="70">
        <f t="shared" ref="C18:I18" si="12">+IFERROR(C17/B17-1,"nm")</f>
        <v>0.15397698383186809</v>
      </c>
      <c r="D18" s="70">
        <f t="shared" si="12"/>
        <v>0.14169853067040461</v>
      </c>
      <c r="E18" s="70">
        <f t="shared" si="12"/>
        <v>0.11884265243818604</v>
      </c>
      <c r="F18" s="70">
        <f t="shared" si="12"/>
        <v>9.8549902190775418E-2</v>
      </c>
      <c r="G18" s="70">
        <f t="shared" si="12"/>
        <v>0.10844546481641237</v>
      </c>
      <c r="H18" s="70">
        <f t="shared" si="12"/>
        <v>0.11562237146023313</v>
      </c>
      <c r="I18" s="70">
        <f t="shared" si="12"/>
        <v>0.12051489745803123</v>
      </c>
      <c r="J18" s="70"/>
      <c r="K18" s="70"/>
      <c r="L18" s="70"/>
      <c r="M18" s="70"/>
      <c r="N18" s="70"/>
    </row>
    <row r="19" spans="1:15" x14ac:dyDescent="0.25">
      <c r="A19" s="69" t="s">
        <v>156</v>
      </c>
      <c r="B19" s="70">
        <f>+IFERROR(-Historicals!B92/B$14,"nm")</f>
        <v>0.27467155514818209</v>
      </c>
      <c r="C19" s="70">
        <f>+IFERROR(-Historicals!C92/C$14,"nm")</f>
        <v>0.27180851063829786</v>
      </c>
      <c r="D19" s="70">
        <f>+IFERROR(-Historicals!D92/D$14,"nm")</f>
        <v>0.26721698113207548</v>
      </c>
      <c r="E19" s="70">
        <f>+IFERROR(-Historicals!E92/E$14,"nm")</f>
        <v>0.64304190377651316</v>
      </c>
      <c r="F19" s="70">
        <f>+IFERROR(-Historicals!F92/F$14,"nm")</f>
        <v>0.33060312732688013</v>
      </c>
      <c r="G19" s="70">
        <f>+IFERROR(-Historicals!G92/G$14,"nm")</f>
        <v>0.57187869239858213</v>
      </c>
      <c r="H19" s="70">
        <f>+IFERROR(-Historicals!H92/H$14,"nm")</f>
        <v>0.286013619696176</v>
      </c>
      <c r="I19" s="70">
        <f>+IFERROR(-Historicals!I92/I$14,"nm")</f>
        <v>0.30383724776711873</v>
      </c>
      <c r="J19" s="70"/>
      <c r="K19" s="70"/>
      <c r="L19" s="70"/>
      <c r="M19" s="70"/>
      <c r="N19" s="70"/>
    </row>
    <row r="20" spans="1:15" x14ac:dyDescent="0.25">
      <c r="A20" s="72" t="s">
        <v>157</v>
      </c>
      <c r="B20" s="41"/>
      <c r="C20" s="41"/>
      <c r="D20" s="41"/>
      <c r="E20" s="41"/>
      <c r="F20" s="41"/>
      <c r="G20" s="41"/>
      <c r="H20" s="41"/>
      <c r="I20" s="41"/>
      <c r="J20" s="40"/>
      <c r="K20" s="40"/>
      <c r="L20" s="40"/>
      <c r="M20" s="40"/>
      <c r="N20" s="40"/>
    </row>
    <row r="21" spans="1:15" x14ac:dyDescent="0.25">
      <c r="A21" s="53"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v>8574</v>
      </c>
      <c r="K21" s="3">
        <v>8574</v>
      </c>
      <c r="L21" s="3">
        <v>8574</v>
      </c>
      <c r="M21" s="3">
        <v>8574</v>
      </c>
      <c r="N21" s="3">
        <v>8574</v>
      </c>
    </row>
    <row r="22" spans="1:15" x14ac:dyDescent="0.25">
      <c r="A22" s="53"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4423</v>
      </c>
      <c r="K22" s="3">
        <v>4423</v>
      </c>
      <c r="L22" s="3">
        <v>4423</v>
      </c>
      <c r="M22" s="3">
        <v>4423</v>
      </c>
      <c r="N22" s="3">
        <v>4423</v>
      </c>
    </row>
    <row r="23" spans="1:15" ht="45" x14ac:dyDescent="0.25">
      <c r="A23" s="5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v>9729</v>
      </c>
      <c r="K23" s="3">
        <v>9729</v>
      </c>
      <c r="L23" s="3">
        <v>9729</v>
      </c>
      <c r="M23" s="3">
        <v>9729</v>
      </c>
      <c r="N23" s="3">
        <v>9729</v>
      </c>
      <c r="O23" s="79" t="s">
        <v>206</v>
      </c>
    </row>
    <row r="24" spans="1:15" x14ac:dyDescent="0.25">
      <c r="A24" s="69" t="s">
        <v>161</v>
      </c>
      <c r="B24" s="70">
        <f>+IFERROR(B23/B$3,"nm")</f>
        <v>0.18182412339466031</v>
      </c>
      <c r="C24" s="70">
        <f t="shared" ref="C24:N24" si="13">+IFERROR(C23/C$3,"nm")</f>
        <v>0.1818631084754139</v>
      </c>
      <c r="D24" s="70">
        <f t="shared" si="13"/>
        <v>0.19458515283842795</v>
      </c>
      <c r="E24" s="70">
        <f t="shared" si="13"/>
        <v>0.17803665137236585</v>
      </c>
      <c r="F24" s="70">
        <f t="shared" si="13"/>
        <v>0.18615947030702765</v>
      </c>
      <c r="G24" s="70">
        <f t="shared" si="13"/>
        <v>0.21035745795791783</v>
      </c>
      <c r="H24" s="70">
        <f t="shared" si="13"/>
        <v>0.19042166240064665</v>
      </c>
      <c r="I24" s="70">
        <f t="shared" si="13"/>
        <v>0.20828516377649325</v>
      </c>
      <c r="J24" s="70">
        <f>+IFERROR(J23/J$3,"nm")</f>
        <v>0.20828516377649325</v>
      </c>
      <c r="K24" s="70">
        <f t="shared" si="13"/>
        <v>0.20828516377649325</v>
      </c>
      <c r="L24" s="70">
        <f t="shared" si="13"/>
        <v>0.20828516377649325</v>
      </c>
      <c r="M24" s="70">
        <f t="shared" si="13"/>
        <v>0.20828516377649325</v>
      </c>
      <c r="N24" s="70">
        <f t="shared" si="13"/>
        <v>0.20828516377649325</v>
      </c>
    </row>
    <row r="25" spans="1:15" x14ac:dyDescent="0.25">
      <c r="A25" s="53"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v>2129</v>
      </c>
      <c r="K25" s="3">
        <v>2129</v>
      </c>
      <c r="L25" s="3">
        <v>2129</v>
      </c>
      <c r="M25" s="3">
        <v>2129</v>
      </c>
      <c r="N25" s="3">
        <v>2129</v>
      </c>
    </row>
    <row r="26" spans="1:15" x14ac:dyDescent="0.25">
      <c r="A26" s="53"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v>4791</v>
      </c>
      <c r="K26" s="3">
        <v>4791</v>
      </c>
      <c r="L26" s="3">
        <v>4791</v>
      </c>
      <c r="M26" s="3">
        <v>4791</v>
      </c>
      <c r="N26" s="3">
        <v>4791</v>
      </c>
    </row>
    <row r="27" spans="1:15" x14ac:dyDescent="0.25">
      <c r="A27" s="53"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v>286</v>
      </c>
      <c r="K27" s="3">
        <v>286</v>
      </c>
      <c r="L27" s="3">
        <v>286</v>
      </c>
      <c r="M27" s="3">
        <v>286</v>
      </c>
      <c r="N27" s="3">
        <v>286</v>
      </c>
    </row>
    <row r="28" spans="1:15" x14ac:dyDescent="0.25">
      <c r="A28" s="53"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v>284</v>
      </c>
      <c r="K28" s="3">
        <v>284</v>
      </c>
      <c r="L28" s="3">
        <v>284</v>
      </c>
      <c r="M28" s="3">
        <v>284</v>
      </c>
      <c r="N28" s="3">
        <v>284</v>
      </c>
    </row>
    <row r="29" spans="1:15" x14ac:dyDescent="0.25">
      <c r="A29" s="73"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v>2926</v>
      </c>
      <c r="K29" s="3">
        <v>2926</v>
      </c>
      <c r="L29" s="3">
        <v>2926</v>
      </c>
      <c r="M29" s="3">
        <v>2926</v>
      </c>
      <c r="N29" s="3">
        <v>2926</v>
      </c>
    </row>
    <row r="30" spans="1:15" x14ac:dyDescent="0.25">
      <c r="A30" s="53"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v>3821</v>
      </c>
      <c r="K30" s="3">
        <v>3821</v>
      </c>
      <c r="L30" s="3">
        <v>3821</v>
      </c>
      <c r="M30" s="3">
        <v>3821</v>
      </c>
      <c r="N30" s="3">
        <v>3821</v>
      </c>
    </row>
    <row r="31" spans="1:15" ht="15.75" thickBot="1" x14ac:dyDescent="0.3">
      <c r="A31" s="6" t="s">
        <v>166</v>
      </c>
      <c r="B31" s="7">
        <f>+B21+B22+B23+B25+B26+B27+B28+B29+B30</f>
        <v>19466</v>
      </c>
      <c r="C31" s="7">
        <f t="shared" ref="C31:N31" si="14">+C21+C22+C23+C25+C26+C27+C28+C29+C30</f>
        <v>19205</v>
      </c>
      <c r="D31" s="7">
        <f t="shared" si="14"/>
        <v>21211</v>
      </c>
      <c r="E31" s="7">
        <f t="shared" si="14"/>
        <v>20257</v>
      </c>
      <c r="F31" s="7">
        <f t="shared" si="14"/>
        <v>21105</v>
      </c>
      <c r="G31" s="7">
        <f t="shared" si="14"/>
        <v>29094</v>
      </c>
      <c r="H31" s="7">
        <f t="shared" si="14"/>
        <v>34904</v>
      </c>
      <c r="I31" s="7">
        <f t="shared" si="14"/>
        <v>36963</v>
      </c>
      <c r="J31" s="7">
        <f t="shared" si="14"/>
        <v>36963</v>
      </c>
      <c r="K31" s="7">
        <f t="shared" si="14"/>
        <v>36963</v>
      </c>
      <c r="L31" s="7">
        <f t="shared" si="14"/>
        <v>36963</v>
      </c>
      <c r="M31" s="7">
        <f t="shared" si="14"/>
        <v>36963</v>
      </c>
      <c r="N31" s="7">
        <f t="shared" si="14"/>
        <v>36963</v>
      </c>
    </row>
    <row r="32" spans="1:15" ht="15.75" thickTop="1" x14ac:dyDescent="0.25">
      <c r="A32" s="53" t="s">
        <v>195</v>
      </c>
      <c r="B32" s="3">
        <f>+B33+B34</f>
        <v>181</v>
      </c>
      <c r="C32" s="3">
        <f t="shared" ref="C32:N32" si="15">+C33+C34</f>
        <v>45</v>
      </c>
      <c r="D32" s="3">
        <f t="shared" si="15"/>
        <v>331</v>
      </c>
      <c r="E32" s="3">
        <f t="shared" si="15"/>
        <v>342</v>
      </c>
      <c r="F32" s="3">
        <f t="shared" si="15"/>
        <v>15</v>
      </c>
      <c r="G32" s="3">
        <f t="shared" si="15"/>
        <v>251</v>
      </c>
      <c r="H32" s="3">
        <f t="shared" si="15"/>
        <v>2</v>
      </c>
      <c r="I32" s="3">
        <f t="shared" si="15"/>
        <v>510</v>
      </c>
      <c r="J32" s="3">
        <f t="shared" si="15"/>
        <v>510</v>
      </c>
      <c r="K32" s="3">
        <f t="shared" si="15"/>
        <v>510</v>
      </c>
      <c r="L32" s="3">
        <f t="shared" si="15"/>
        <v>510</v>
      </c>
      <c r="M32" s="3">
        <f t="shared" si="15"/>
        <v>510</v>
      </c>
      <c r="N32" s="3">
        <f t="shared" si="15"/>
        <v>510</v>
      </c>
    </row>
    <row r="33" spans="1:14" x14ac:dyDescent="0.25">
      <c r="A33" s="54"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500</v>
      </c>
      <c r="K33" s="3">
        <v>500</v>
      </c>
      <c r="L33" s="3">
        <v>500</v>
      </c>
      <c r="M33" s="3">
        <v>500</v>
      </c>
      <c r="N33" s="3">
        <v>500</v>
      </c>
    </row>
    <row r="34" spans="1:14" x14ac:dyDescent="0.25">
      <c r="A34" s="54"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10</v>
      </c>
      <c r="K34" s="3">
        <v>10</v>
      </c>
      <c r="L34" s="3">
        <v>10</v>
      </c>
      <c r="M34" s="3">
        <v>10</v>
      </c>
      <c r="N34" s="3">
        <v>10</v>
      </c>
    </row>
    <row r="35" spans="1:14" x14ac:dyDescent="0.25">
      <c r="A35" s="53"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v>6862</v>
      </c>
      <c r="K35" s="3">
        <v>6862</v>
      </c>
      <c r="L35" s="3">
        <v>6862</v>
      </c>
      <c r="M35" s="3">
        <v>6862</v>
      </c>
      <c r="N35" s="3">
        <v>6862</v>
      </c>
    </row>
    <row r="36" spans="1:14" x14ac:dyDescent="0.25">
      <c r="A36" s="53"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v>8920</v>
      </c>
      <c r="K36" s="3">
        <v>8920</v>
      </c>
      <c r="L36" s="3">
        <v>8920</v>
      </c>
      <c r="M36" s="3">
        <v>8920</v>
      </c>
      <c r="N36" s="3">
        <v>8920</v>
      </c>
    </row>
    <row r="37" spans="1:14" x14ac:dyDescent="0.25">
      <c r="A37" s="73"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v>2777</v>
      </c>
      <c r="K37" s="3">
        <v>2777</v>
      </c>
      <c r="L37" s="3">
        <v>2777</v>
      </c>
      <c r="M37" s="3">
        <v>2777</v>
      </c>
      <c r="N37" s="3">
        <v>2777</v>
      </c>
    </row>
    <row r="38" spans="1:14" x14ac:dyDescent="0.25">
      <c r="A38" s="53"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v>2613</v>
      </c>
      <c r="K38" s="3">
        <v>2613</v>
      </c>
      <c r="L38" s="3">
        <v>2613</v>
      </c>
      <c r="M38" s="3">
        <v>2613</v>
      </c>
      <c r="N38" s="3">
        <v>2613</v>
      </c>
    </row>
    <row r="39" spans="1:14" x14ac:dyDescent="0.25">
      <c r="A39" s="53" t="s">
        <v>194</v>
      </c>
      <c r="B39" s="3">
        <f>+SUM(B40:B42)</f>
        <v>12707</v>
      </c>
      <c r="C39" s="3">
        <f t="shared" ref="C39:N39" si="16">+SUM(C40:C42)</f>
        <v>12258</v>
      </c>
      <c r="D39" s="3">
        <f t="shared" si="16"/>
        <v>12407</v>
      </c>
      <c r="E39" s="3">
        <f t="shared" si="16"/>
        <v>9812</v>
      </c>
      <c r="F39" s="3">
        <f t="shared" si="16"/>
        <v>9040</v>
      </c>
      <c r="G39" s="3">
        <f t="shared" si="16"/>
        <v>8055</v>
      </c>
      <c r="H39" s="3">
        <f t="shared" si="16"/>
        <v>12767</v>
      </c>
      <c r="I39" s="3">
        <f t="shared" si="16"/>
        <v>15281</v>
      </c>
      <c r="J39" s="3">
        <f t="shared" si="16"/>
        <v>15281</v>
      </c>
      <c r="K39" s="3">
        <f t="shared" si="16"/>
        <v>15281</v>
      </c>
      <c r="L39" s="3">
        <f t="shared" si="16"/>
        <v>15281</v>
      </c>
      <c r="M39" s="3">
        <f t="shared" si="16"/>
        <v>15281</v>
      </c>
      <c r="N39" s="3">
        <f t="shared" si="16"/>
        <v>15281</v>
      </c>
    </row>
    <row r="40" spans="1:14" x14ac:dyDescent="0.25">
      <c r="A40" s="54"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v>3</v>
      </c>
      <c r="K40" s="3">
        <v>3</v>
      </c>
      <c r="L40" s="3">
        <v>3</v>
      </c>
      <c r="M40" s="3">
        <v>3</v>
      </c>
      <c r="N40" s="3">
        <v>3</v>
      </c>
    </row>
    <row r="41" spans="1:14" x14ac:dyDescent="0.25">
      <c r="A41" s="54"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v>3476</v>
      </c>
      <c r="K41" s="3">
        <v>3476</v>
      </c>
      <c r="L41" s="3">
        <v>3476</v>
      </c>
      <c r="M41" s="3">
        <v>3476</v>
      </c>
      <c r="N41" s="3">
        <v>3476</v>
      </c>
    </row>
    <row r="42" spans="1:14" x14ac:dyDescent="0.25">
      <c r="A42" s="54"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v>11802</v>
      </c>
      <c r="K42" s="3">
        <v>11802</v>
      </c>
      <c r="L42" s="3">
        <v>11802</v>
      </c>
      <c r="M42" s="3">
        <v>11802</v>
      </c>
      <c r="N42" s="3">
        <v>11802</v>
      </c>
    </row>
    <row r="43" spans="1:14" ht="15.75" thickBot="1" x14ac:dyDescent="0.3">
      <c r="A43" s="6" t="s">
        <v>172</v>
      </c>
      <c r="B43" s="7">
        <f>+B32+B39+SUM(B35:B38)</f>
        <v>19466</v>
      </c>
      <c r="C43" s="7">
        <f t="shared" ref="C43:N43" si="17">+C32+C39+SUM(C35:C38)</f>
        <v>19205</v>
      </c>
      <c r="D43" s="7">
        <f t="shared" si="17"/>
        <v>21211</v>
      </c>
      <c r="E43" s="7">
        <f t="shared" si="17"/>
        <v>20257</v>
      </c>
      <c r="F43" s="7">
        <f t="shared" si="17"/>
        <v>21105</v>
      </c>
      <c r="G43" s="7">
        <f t="shared" si="17"/>
        <v>29094</v>
      </c>
      <c r="H43" s="7">
        <f t="shared" si="17"/>
        <v>34904</v>
      </c>
      <c r="I43" s="7">
        <f t="shared" si="17"/>
        <v>36963</v>
      </c>
      <c r="J43" s="7">
        <f t="shared" si="17"/>
        <v>36963</v>
      </c>
      <c r="K43" s="7">
        <f t="shared" si="17"/>
        <v>36963</v>
      </c>
      <c r="L43" s="7">
        <f t="shared" si="17"/>
        <v>36963</v>
      </c>
      <c r="M43" s="7">
        <f t="shared" si="17"/>
        <v>36963</v>
      </c>
      <c r="N43" s="7">
        <f t="shared" si="17"/>
        <v>36963</v>
      </c>
    </row>
    <row r="44" spans="1:14" ht="15.75" thickTop="1" x14ac:dyDescent="0.25">
      <c r="A44" s="74" t="s">
        <v>196</v>
      </c>
      <c r="B44" s="76">
        <f>+B31-B43</f>
        <v>0</v>
      </c>
      <c r="C44" s="76">
        <f t="shared" ref="C44:I44" si="18">+C31-C43</f>
        <v>0</v>
      </c>
      <c r="D44" s="76">
        <f t="shared" si="18"/>
        <v>0</v>
      </c>
      <c r="E44" s="76">
        <f t="shared" si="18"/>
        <v>0</v>
      </c>
      <c r="F44" s="76">
        <f t="shared" si="18"/>
        <v>0</v>
      </c>
      <c r="G44" s="76">
        <f t="shared" si="18"/>
        <v>0</v>
      </c>
      <c r="H44" s="76">
        <f t="shared" si="18"/>
        <v>0</v>
      </c>
      <c r="I44" s="76">
        <f t="shared" si="18"/>
        <v>0</v>
      </c>
      <c r="J44" s="74"/>
      <c r="K44" s="74"/>
      <c r="L44" s="74"/>
      <c r="M44" s="74"/>
      <c r="N44" s="74"/>
    </row>
    <row r="45" spans="1:14" x14ac:dyDescent="0.25">
      <c r="A45" s="72" t="s">
        <v>173</v>
      </c>
      <c r="B45" s="41"/>
      <c r="C45" s="41"/>
      <c r="D45" s="41"/>
      <c r="E45" s="41"/>
      <c r="F45" s="41"/>
      <c r="G45" s="41"/>
      <c r="H45" s="41"/>
      <c r="I45" s="41"/>
      <c r="J45" s="40"/>
      <c r="K45" s="40"/>
      <c r="L45" s="40"/>
      <c r="M45" s="40"/>
      <c r="N45" s="40"/>
    </row>
    <row r="46" spans="1:14"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6856</v>
      </c>
      <c r="K46" s="9">
        <f>+'Segmental forecast'!K11</f>
        <v>6856</v>
      </c>
      <c r="L46" s="9">
        <f>+'Segmental forecast'!L11</f>
        <v>6856</v>
      </c>
      <c r="M46" s="9">
        <f>+'Segmental forecast'!M11</f>
        <v>6856</v>
      </c>
      <c r="N46" s="9">
        <f>+'Segmental forecast'!N11</f>
        <v>6856</v>
      </c>
    </row>
    <row r="47" spans="1:14" x14ac:dyDescent="0.25">
      <c r="A47" s="53" t="s">
        <v>132</v>
      </c>
      <c r="B47" s="75">
        <f>+'Segmental forecast'!B8</f>
        <v>606</v>
      </c>
      <c r="C47" s="75">
        <f>+'Segmental forecast'!C8</f>
        <v>649</v>
      </c>
      <c r="D47" s="75">
        <f>+'Segmental forecast'!D8</f>
        <v>706</v>
      </c>
      <c r="E47" s="75">
        <f>+'Segmental forecast'!E8</f>
        <v>747</v>
      </c>
      <c r="F47" s="75">
        <f>+'Segmental forecast'!F8</f>
        <v>705</v>
      </c>
      <c r="G47" s="75">
        <f>+'Segmental forecast'!G8</f>
        <v>721</v>
      </c>
      <c r="H47" s="75">
        <f>+'Segmental forecast'!H8</f>
        <v>744</v>
      </c>
      <c r="I47" s="75">
        <f>+'Segmental forecast'!I8</f>
        <v>717</v>
      </c>
      <c r="J47" s="75">
        <f>+'Segmental forecast'!J8</f>
        <v>717</v>
      </c>
      <c r="K47" s="75">
        <f>+'Segmental forecast'!K8</f>
        <v>717</v>
      </c>
      <c r="L47" s="75">
        <f>+'Segmental forecast'!L8</f>
        <v>717</v>
      </c>
      <c r="M47" s="75">
        <f>+'Segmental forecast'!M8</f>
        <v>717</v>
      </c>
      <c r="N47" s="75">
        <f>+'Segmental forecast'!N8</f>
        <v>717</v>
      </c>
    </row>
    <row r="48" spans="1:14" x14ac:dyDescent="0.25">
      <c r="A48" s="53"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v>1231</v>
      </c>
      <c r="K48" s="3">
        <v>1231</v>
      </c>
      <c r="L48" s="3">
        <v>1231</v>
      </c>
      <c r="M48" s="3">
        <v>1231</v>
      </c>
      <c r="N48" s="3">
        <v>1231</v>
      </c>
    </row>
    <row r="49" spans="1:14" x14ac:dyDescent="0.25">
      <c r="A49" s="1" t="s">
        <v>175</v>
      </c>
      <c r="B49" s="9">
        <f>+B46-B48</f>
        <v>2971</v>
      </c>
      <c r="C49" s="9">
        <f t="shared" ref="C49:N49" si="19">+C46-C48</f>
        <v>3894</v>
      </c>
      <c r="D49" s="9">
        <f t="shared" si="19"/>
        <v>4242</v>
      </c>
      <c r="E49" s="9">
        <f t="shared" si="19"/>
        <v>3850</v>
      </c>
      <c r="F49" s="9">
        <f t="shared" si="19"/>
        <v>4093</v>
      </c>
      <c r="G49" s="9">
        <f t="shared" si="19"/>
        <v>1948</v>
      </c>
      <c r="H49" s="9">
        <f t="shared" si="19"/>
        <v>5746</v>
      </c>
      <c r="I49" s="9">
        <f t="shared" si="19"/>
        <v>5625</v>
      </c>
      <c r="J49" s="9">
        <f t="shared" si="19"/>
        <v>5625</v>
      </c>
      <c r="K49" s="9">
        <f t="shared" si="19"/>
        <v>5625</v>
      </c>
      <c r="L49" s="9">
        <f t="shared" si="19"/>
        <v>5625</v>
      </c>
      <c r="M49" s="9">
        <f t="shared" si="19"/>
        <v>5625</v>
      </c>
      <c r="N49" s="9">
        <f t="shared" si="19"/>
        <v>5625</v>
      </c>
    </row>
    <row r="50" spans="1:14" x14ac:dyDescent="0.25">
      <c r="A50" s="53"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v>290</v>
      </c>
      <c r="K50" s="3">
        <v>290</v>
      </c>
      <c r="L50" s="3">
        <v>290</v>
      </c>
      <c r="M50" s="3">
        <v>290</v>
      </c>
      <c r="N50" s="3">
        <v>290</v>
      </c>
    </row>
    <row r="51" spans="1:14" x14ac:dyDescent="0.25">
      <c r="A51" s="53" t="s">
        <v>177</v>
      </c>
      <c r="B51" s="3">
        <f>+-(B23-5451)</f>
        <v>-113</v>
      </c>
      <c r="C51" s="3">
        <f>+-(C23-B23)</f>
        <v>-324</v>
      </c>
      <c r="D51" s="3">
        <f t="shared" ref="D51:I51" si="20">+-(D23-C23)</f>
        <v>-796</v>
      </c>
      <c r="E51" s="3">
        <f t="shared" si="20"/>
        <v>204</v>
      </c>
      <c r="F51" s="3">
        <f t="shared" si="20"/>
        <v>-802</v>
      </c>
      <c r="G51" s="3">
        <f t="shared" si="20"/>
        <v>-586</v>
      </c>
      <c r="H51" s="3">
        <f t="shared" si="20"/>
        <v>-613</v>
      </c>
      <c r="I51" s="3">
        <f t="shared" si="20"/>
        <v>-1248</v>
      </c>
      <c r="J51" s="3">
        <f t="shared" ref="J51" si="21">+-(J23-I23)</f>
        <v>0</v>
      </c>
      <c r="K51" s="3">
        <f t="shared" ref="K51" si="22">+-(K23-J23)</f>
        <v>0</v>
      </c>
      <c r="L51" s="3">
        <f t="shared" ref="L51" si="23">+-(L23-K23)</f>
        <v>0</v>
      </c>
      <c r="M51" s="3">
        <f t="shared" ref="M51" si="24">+-(M23-L23)</f>
        <v>0</v>
      </c>
      <c r="N51" s="3">
        <f t="shared" ref="N51" si="25">+-(N23-M23)</f>
        <v>0</v>
      </c>
    </row>
    <row r="52" spans="1:14" x14ac:dyDescent="0.25">
      <c r="A52" s="53"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-758</v>
      </c>
      <c r="K52" s="3">
        <f>-'Segmental forecast'!K14</f>
        <v>-758</v>
      </c>
      <c r="L52" s="3">
        <f>-'Segmental forecast'!L14</f>
        <v>-758</v>
      </c>
      <c r="M52" s="3">
        <f>-'Segmental forecast'!M14</f>
        <v>-758</v>
      </c>
      <c r="N52" s="3">
        <f>-'Segmental forecast'!N14</f>
        <v>-758</v>
      </c>
    </row>
    <row r="53" spans="1:14" x14ac:dyDescent="0.25">
      <c r="A53" s="1" t="s">
        <v>178</v>
      </c>
      <c r="B53" s="9">
        <f>+B49+B47-B50-B52+(B51)</f>
        <v>4374</v>
      </c>
      <c r="C53" s="9">
        <f t="shared" ref="C53:N53" si="26">+C49+C47-C50-C52+(C51)</f>
        <v>5292</v>
      </c>
      <c r="D53" s="9">
        <f t="shared" si="26"/>
        <v>5159</v>
      </c>
      <c r="E53" s="9">
        <f t="shared" si="26"/>
        <v>5704</v>
      </c>
      <c r="F53" s="9">
        <f t="shared" si="26"/>
        <v>4962</v>
      </c>
      <c r="G53" s="9">
        <f t="shared" si="26"/>
        <v>3029</v>
      </c>
      <c r="H53" s="9">
        <f t="shared" si="26"/>
        <v>6279</v>
      </c>
      <c r="I53" s="9">
        <f t="shared" si="26"/>
        <v>5562</v>
      </c>
      <c r="J53" s="9">
        <f t="shared" si="26"/>
        <v>6810</v>
      </c>
      <c r="K53" s="9">
        <f t="shared" si="26"/>
        <v>6810</v>
      </c>
      <c r="L53" s="9">
        <f t="shared" si="26"/>
        <v>6810</v>
      </c>
      <c r="M53" s="9">
        <f t="shared" si="26"/>
        <v>6810</v>
      </c>
      <c r="N53" s="9">
        <f t="shared" si="26"/>
        <v>6810</v>
      </c>
    </row>
    <row r="54" spans="1:14" x14ac:dyDescent="0.25">
      <c r="A54" s="53"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v>94</v>
      </c>
      <c r="K54" s="3">
        <v>94</v>
      </c>
      <c r="L54" s="3">
        <v>94</v>
      </c>
      <c r="M54" s="3">
        <v>94</v>
      </c>
      <c r="N54" s="3">
        <v>94</v>
      </c>
    </row>
    <row r="55" spans="1:14" x14ac:dyDescent="0.25">
      <c r="A55" s="29" t="s">
        <v>180</v>
      </c>
      <c r="B55" s="28">
        <f>+B49+B47+B51+B54</f>
        <v>4680</v>
      </c>
      <c r="C55" s="28">
        <f t="shared" ref="C55:N55" si="27">+C49+C47+C51+C54</f>
        <v>3096</v>
      </c>
      <c r="D55" s="28">
        <f t="shared" si="27"/>
        <v>3846</v>
      </c>
      <c r="E55" s="28">
        <f t="shared" si="27"/>
        <v>4955</v>
      </c>
      <c r="F55" s="28">
        <f t="shared" si="27"/>
        <v>5903</v>
      </c>
      <c r="G55" s="28">
        <f t="shared" si="27"/>
        <v>2485</v>
      </c>
      <c r="H55" s="28">
        <f t="shared" si="27"/>
        <v>6657</v>
      </c>
      <c r="I55" s="28">
        <f t="shared" si="27"/>
        <v>5188</v>
      </c>
      <c r="J55" s="28">
        <f t="shared" si="27"/>
        <v>6436</v>
      </c>
      <c r="K55" s="28">
        <f t="shared" si="27"/>
        <v>6436</v>
      </c>
      <c r="L55" s="28">
        <f t="shared" si="27"/>
        <v>6436</v>
      </c>
      <c r="M55" s="28">
        <f t="shared" si="27"/>
        <v>6436</v>
      </c>
      <c r="N55" s="28">
        <f t="shared" si="27"/>
        <v>6436</v>
      </c>
    </row>
    <row r="56" spans="1:14" x14ac:dyDescent="0.25">
      <c r="A56" s="53" t="s">
        <v>181</v>
      </c>
      <c r="B56" s="3"/>
      <c r="C56" s="3"/>
      <c r="D56" s="3"/>
      <c r="E56" s="3"/>
      <c r="F56" s="3"/>
      <c r="G56" s="3"/>
      <c r="H56" s="3"/>
      <c r="I56" s="3"/>
      <c r="J56" s="3"/>
      <c r="K56" s="3"/>
      <c r="L56" s="3"/>
      <c r="M56" s="3"/>
      <c r="N56" s="3"/>
    </row>
    <row r="57" spans="1:14" x14ac:dyDescent="0.25">
      <c r="A57" s="53"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v>-766</v>
      </c>
      <c r="K57" s="3">
        <v>-766</v>
      </c>
      <c r="L57" s="3">
        <v>-766</v>
      </c>
      <c r="M57" s="3">
        <v>-766</v>
      </c>
      <c r="N57" s="3">
        <v>-766</v>
      </c>
    </row>
    <row r="58" spans="1:14" x14ac:dyDescent="0.25">
      <c r="A58" s="29" t="s">
        <v>183</v>
      </c>
      <c r="B58" s="28">
        <f>+B52+B56+B57</f>
        <v>-175</v>
      </c>
      <c r="C58" s="28">
        <f t="shared" ref="C58:N58" si="28">+C52+C56+C57</f>
        <v>-1034</v>
      </c>
      <c r="D58" s="28">
        <f t="shared" si="28"/>
        <v>-1008</v>
      </c>
      <c r="E58" s="28">
        <f t="shared" si="28"/>
        <v>276</v>
      </c>
      <c r="F58" s="28">
        <f t="shared" si="28"/>
        <v>-264</v>
      </c>
      <c r="G58" s="28">
        <f t="shared" si="28"/>
        <v>-1028</v>
      </c>
      <c r="H58" s="28">
        <f t="shared" si="28"/>
        <v>-3800</v>
      </c>
      <c r="I58" s="28">
        <f t="shared" si="28"/>
        <v>-1524</v>
      </c>
      <c r="J58" s="28">
        <f t="shared" si="28"/>
        <v>-1524</v>
      </c>
      <c r="K58" s="28">
        <f t="shared" si="28"/>
        <v>-1524</v>
      </c>
      <c r="L58" s="28">
        <f t="shared" si="28"/>
        <v>-1524</v>
      </c>
      <c r="M58" s="28">
        <f t="shared" si="28"/>
        <v>-1524</v>
      </c>
      <c r="N58" s="28">
        <f t="shared" si="28"/>
        <v>-1524</v>
      </c>
    </row>
    <row r="59" spans="1:14" x14ac:dyDescent="0.25">
      <c r="A59" s="53"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v>-2863</v>
      </c>
      <c r="K59" s="3">
        <v>-2863</v>
      </c>
      <c r="L59" s="3">
        <v>-2863</v>
      </c>
      <c r="M59" s="3">
        <v>-2863</v>
      </c>
      <c r="N59" s="3">
        <v>-2863</v>
      </c>
    </row>
    <row r="60" spans="1:14" x14ac:dyDescent="0.25">
      <c r="A60" s="69" t="s">
        <v>129</v>
      </c>
      <c r="B60" s="70" t="str">
        <f>+IFERROR(B59/A59-1,"nm")</f>
        <v>nm</v>
      </c>
      <c r="C60" s="70">
        <f t="shared" ref="C60:I60" si="29">+IFERROR(C59/B59-1,"nm")</f>
        <v>0.35198019801980207</v>
      </c>
      <c r="D60" s="70">
        <f t="shared" si="29"/>
        <v>1.0984987184181616E-3</v>
      </c>
      <c r="E60" s="70">
        <f t="shared" si="29"/>
        <v>0.28785662033650339</v>
      </c>
      <c r="F60" s="70">
        <f t="shared" si="29"/>
        <v>1.8460664583924924E-2</v>
      </c>
      <c r="G60" s="70">
        <f t="shared" si="29"/>
        <v>-0.39152258784160621</v>
      </c>
      <c r="H60" s="70">
        <f t="shared" si="29"/>
        <v>-1.2584784601283228</v>
      </c>
      <c r="I60" s="70">
        <f t="shared" si="29"/>
        <v>-6.0762411347517729</v>
      </c>
      <c r="J60" s="70">
        <f t="shared" ref="J60" si="30">+IFERROR(J59/I59-1,"nm")</f>
        <v>0</v>
      </c>
      <c r="K60" s="70">
        <f t="shared" ref="K60" si="31">+IFERROR(K59/J59-1,"nm")</f>
        <v>0</v>
      </c>
      <c r="L60" s="70">
        <f t="shared" ref="L60" si="32">+IFERROR(L59/K59-1,"nm")</f>
        <v>0</v>
      </c>
      <c r="M60" s="70">
        <f t="shared" ref="M60" si="33">+IFERROR(M59/L59-1,"nm")</f>
        <v>0</v>
      </c>
      <c r="N60" s="70">
        <f t="shared" ref="N60" si="34">+IFERROR(N59/M59-1,"nm")</f>
        <v>0</v>
      </c>
    </row>
    <row r="61" spans="1:14" x14ac:dyDescent="0.25">
      <c r="A61" s="53"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v>-1837</v>
      </c>
      <c r="K61" s="3">
        <v>-1837</v>
      </c>
      <c r="L61" s="3">
        <v>-1837</v>
      </c>
      <c r="M61" s="3">
        <v>-1837</v>
      </c>
      <c r="N61" s="3">
        <v>-1837</v>
      </c>
    </row>
    <row r="62" spans="1:14" x14ac:dyDescent="0.25">
      <c r="A62" s="53"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v>15</v>
      </c>
      <c r="K62" s="3">
        <v>15</v>
      </c>
      <c r="L62" s="3">
        <v>15</v>
      </c>
      <c r="M62" s="3">
        <v>15</v>
      </c>
      <c r="N62" s="3">
        <v>15</v>
      </c>
    </row>
    <row r="63" spans="1:14" x14ac:dyDescent="0.25">
      <c r="A63" s="5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v>-151</v>
      </c>
      <c r="K63" s="3">
        <v>-151</v>
      </c>
      <c r="L63" s="3">
        <v>-151</v>
      </c>
      <c r="M63" s="3">
        <v>-151</v>
      </c>
      <c r="N63" s="3">
        <v>-151</v>
      </c>
    </row>
    <row r="64" spans="1:14" x14ac:dyDescent="0.25">
      <c r="A64" s="29" t="s">
        <v>188</v>
      </c>
      <c r="B64" s="28">
        <f>+SUM(B59:B63)</f>
        <v>-2790</v>
      </c>
      <c r="C64" s="28">
        <f t="shared" ref="C64" si="35">+SUM(C59:C63)</f>
        <v>-2670.6480198019804</v>
      </c>
      <c r="D64" s="28">
        <f>+SUM(D59:D63)</f>
        <v>-2147.9989015012816</v>
      </c>
      <c r="E64" s="28">
        <f>+Historicals!E94</f>
        <v>-4835</v>
      </c>
      <c r="F64" s="28">
        <f>+Historicals!F94</f>
        <v>-5293</v>
      </c>
      <c r="G64" s="28">
        <f>+Historicals!G94</f>
        <v>2491</v>
      </c>
      <c r="H64" s="28">
        <f>+Historicals!H94</f>
        <v>-1459</v>
      </c>
      <c r="I64" s="28">
        <f>I59+I61+I62+I63</f>
        <v>-4836</v>
      </c>
      <c r="J64" s="28">
        <f t="shared" ref="J64:N64" si="36">J59+J61+J62+J63</f>
        <v>-4836</v>
      </c>
      <c r="K64" s="28">
        <f t="shared" si="36"/>
        <v>-4836</v>
      </c>
      <c r="L64" s="28">
        <f t="shared" si="36"/>
        <v>-4836</v>
      </c>
      <c r="M64" s="28">
        <f t="shared" si="36"/>
        <v>-4836</v>
      </c>
      <c r="N64" s="28">
        <f t="shared" si="36"/>
        <v>-4836</v>
      </c>
    </row>
    <row r="65" spans="1:14" x14ac:dyDescent="0.25">
      <c r="A65" s="53"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v>-143</v>
      </c>
      <c r="K65" s="3">
        <v>-143</v>
      </c>
      <c r="L65" s="3">
        <v>-143</v>
      </c>
      <c r="M65" s="3">
        <v>-143</v>
      </c>
      <c r="N65" s="3">
        <v>-143</v>
      </c>
    </row>
    <row r="66" spans="1:14" x14ac:dyDescent="0.25">
      <c r="A66" s="29" t="s">
        <v>190</v>
      </c>
      <c r="B66" s="28">
        <f>+B55+B58+B64+B65</f>
        <v>1632</v>
      </c>
      <c r="C66" s="28">
        <f t="shared" ref="C66:N66" si="37">+C55+C58+C64+C65</f>
        <v>-713.64801980198035</v>
      </c>
      <c r="D66" s="28">
        <f t="shared" si="37"/>
        <v>670.00109849871842</v>
      </c>
      <c r="E66" s="28">
        <f t="shared" si="37"/>
        <v>441</v>
      </c>
      <c r="F66" s="28">
        <f t="shared" si="37"/>
        <v>217</v>
      </c>
      <c r="G66" s="28">
        <f t="shared" si="37"/>
        <v>3882</v>
      </c>
      <c r="H66" s="28">
        <f t="shared" si="37"/>
        <v>1541</v>
      </c>
      <c r="I66" s="28">
        <f t="shared" si="37"/>
        <v>-1315</v>
      </c>
      <c r="J66" s="28">
        <f t="shared" si="37"/>
        <v>-67</v>
      </c>
      <c r="K66" s="28">
        <f t="shared" si="37"/>
        <v>-67</v>
      </c>
      <c r="L66" s="28">
        <f t="shared" si="37"/>
        <v>-67</v>
      </c>
      <c r="M66" s="28">
        <f t="shared" si="37"/>
        <v>-67</v>
      </c>
      <c r="N66" s="28">
        <f t="shared" si="37"/>
        <v>-67</v>
      </c>
    </row>
    <row r="67" spans="1:14" x14ac:dyDescent="0.25">
      <c r="A67" s="53" t="s">
        <v>191</v>
      </c>
      <c r="B67" s="3">
        <f>+Historicals!B97</f>
        <v>2220</v>
      </c>
      <c r="C67" s="3">
        <f>+B68</f>
        <v>3852</v>
      </c>
      <c r="D67" s="3">
        <f t="shared" ref="D67:I67" si="38">+C68</f>
        <v>3138.3519801980196</v>
      </c>
      <c r="E67" s="3">
        <f t="shared" si="38"/>
        <v>3808.3530786967381</v>
      </c>
      <c r="F67" s="3">
        <f t="shared" si="38"/>
        <v>4249.3530786967385</v>
      </c>
      <c r="G67" s="3">
        <f t="shared" si="38"/>
        <v>4466.3530786967385</v>
      </c>
      <c r="H67" s="3">
        <f t="shared" si="38"/>
        <v>8348.3530786967385</v>
      </c>
      <c r="I67" s="3">
        <f t="shared" si="38"/>
        <v>9889.3530786967385</v>
      </c>
      <c r="J67" s="3">
        <f t="shared" ref="J67" si="39">+I68</f>
        <v>8574.3530786967385</v>
      </c>
      <c r="K67" s="3">
        <f t="shared" ref="K67" si="40">+J68</f>
        <v>8507.3530786967385</v>
      </c>
      <c r="L67" s="3">
        <f t="shared" ref="L67" si="41">+K68</f>
        <v>8440.3530786967385</v>
      </c>
      <c r="M67" s="3">
        <f t="shared" ref="M67" si="42">+L68</f>
        <v>8373.3530786967385</v>
      </c>
      <c r="N67" s="3">
        <f t="shared" ref="N67" si="43">+M68</f>
        <v>8306.3530786967385</v>
      </c>
    </row>
    <row r="68" spans="1:14" ht="15.75" thickBot="1" x14ac:dyDescent="0.3">
      <c r="A68" s="6" t="s">
        <v>192</v>
      </c>
      <c r="B68" s="7">
        <f>+B66+B67</f>
        <v>3852</v>
      </c>
      <c r="C68" s="7">
        <f t="shared" ref="C68:N68" si="44">+C66+C67</f>
        <v>3138.3519801980196</v>
      </c>
      <c r="D68" s="7">
        <f t="shared" si="44"/>
        <v>3808.3530786967381</v>
      </c>
      <c r="E68" s="7">
        <f t="shared" si="44"/>
        <v>4249.3530786967385</v>
      </c>
      <c r="F68" s="7">
        <f t="shared" si="44"/>
        <v>4466.3530786967385</v>
      </c>
      <c r="G68" s="7">
        <f t="shared" si="44"/>
        <v>8348.3530786967385</v>
      </c>
      <c r="H68" s="7">
        <f t="shared" si="44"/>
        <v>9889.3530786967385</v>
      </c>
      <c r="I68" s="7">
        <f t="shared" si="44"/>
        <v>8574.3530786967385</v>
      </c>
      <c r="J68" s="7">
        <f t="shared" si="44"/>
        <v>8507.3530786967385</v>
      </c>
      <c r="K68" s="7">
        <f t="shared" si="44"/>
        <v>8440.3530786967385</v>
      </c>
      <c r="L68" s="7">
        <f t="shared" si="44"/>
        <v>8373.3530786967385</v>
      </c>
      <c r="M68" s="7">
        <f t="shared" si="44"/>
        <v>8306.3530786967385</v>
      </c>
      <c r="N68" s="7">
        <f t="shared" si="44"/>
        <v>8239.3530786967385</v>
      </c>
    </row>
    <row r="69" spans="1:14" ht="15.75" thickTop="1" x14ac:dyDescent="0.25">
      <c r="A69" s="78" t="s">
        <v>197</v>
      </c>
      <c r="B69" s="49">
        <f>+B68-B21</f>
        <v>0</v>
      </c>
      <c r="C69" s="49">
        <f t="shared" ref="C69:I69" si="45">+C68-C21</f>
        <v>0.3519801980196462</v>
      </c>
      <c r="D69" s="49">
        <f t="shared" si="45"/>
        <v>0.35307869673806636</v>
      </c>
      <c r="E69" s="49">
        <f t="shared" si="45"/>
        <v>0.3530786967385211</v>
      </c>
      <c r="F69" s="49">
        <f t="shared" si="45"/>
        <v>0.3530786967385211</v>
      </c>
      <c r="G69" s="49">
        <f t="shared" si="45"/>
        <v>0.3530786967385211</v>
      </c>
      <c r="H69" s="49">
        <f t="shared" si="45"/>
        <v>0.3530786967385211</v>
      </c>
      <c r="I69" s="49">
        <f t="shared" si="45"/>
        <v>0.3530786967385211</v>
      </c>
      <c r="J69" s="49"/>
      <c r="K69" s="49"/>
      <c r="L69" s="49"/>
      <c r="M69" s="49"/>
      <c r="N69" s="49"/>
    </row>
    <row r="70" spans="1:14" x14ac:dyDescent="0.25">
      <c r="A70" s="1" t="s">
        <v>193</v>
      </c>
      <c r="B70" s="66">
        <f>B62-(B68+B67)</f>
        <v>-6135</v>
      </c>
      <c r="C70" s="66">
        <f t="shared" ref="C70:N70" si="46">C62-(C68+C67)</f>
        <v>-6076.3519801980201</v>
      </c>
      <c r="D70" s="66">
        <f t="shared" si="46"/>
        <v>-5137.7050588947577</v>
      </c>
      <c r="E70" s="66">
        <f t="shared" si="46"/>
        <v>-8044.706157393477</v>
      </c>
      <c r="F70" s="66">
        <f t="shared" si="46"/>
        <v>-9040.706157393477</v>
      </c>
      <c r="G70" s="66">
        <f t="shared" si="46"/>
        <v>-6637.706157393477</v>
      </c>
      <c r="H70" s="66">
        <f t="shared" si="46"/>
        <v>-18486.706157393477</v>
      </c>
      <c r="I70" s="66">
        <f t="shared" si="46"/>
        <v>-18448.706157393477</v>
      </c>
      <c r="J70" s="66">
        <f t="shared" si="46"/>
        <v>-17066.706157393477</v>
      </c>
      <c r="K70" s="66">
        <f t="shared" si="46"/>
        <v>-16932.706157393477</v>
      </c>
      <c r="L70" s="66">
        <f t="shared" si="46"/>
        <v>-16798.706157393477</v>
      </c>
      <c r="M70" s="66">
        <f t="shared" si="46"/>
        <v>-16664.706157393477</v>
      </c>
      <c r="N70" s="66">
        <f t="shared" si="46"/>
        <v>-16530.706157393477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Sulaimon, Olujimi</cp:lastModifiedBy>
  <dcterms:created xsi:type="dcterms:W3CDTF">2020-05-20T17:26:08Z</dcterms:created>
  <dcterms:modified xsi:type="dcterms:W3CDTF">2023-10-24T02:30:54Z</dcterms:modified>
</cp:coreProperties>
</file>