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wnloads_D\"/>
    </mc:Choice>
  </mc:AlternateContent>
  <xr:revisionPtr revIDLastSave="0" documentId="13_ncr:1_{8E67F6DC-8BC0-4B22-B629-F946082C3535}" xr6:coauthVersionLast="47" xr6:coauthVersionMax="47" xr10:uidLastSave="{00000000-0000-0000-0000-000000000000}"/>
  <bookViews>
    <workbookView xWindow="-28920" yWindow="-120" windowWidth="29040" windowHeight="15840" activeTab="3"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0" i="4" l="1"/>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N18" i="4" l="1"/>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D64" i="2" l="1"/>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I97" i="2" l="1"/>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M196" i="3" l="1"/>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J69" i="4" s="1"/>
  <c r="K68" i="4" l="1"/>
  <c r="J71" i="4"/>
  <c r="K50" i="4" s="1"/>
  <c r="J21" i="4"/>
  <c r="K15" i="4" l="1"/>
  <c r="L15" i="4" l="1"/>
  <c r="K62" i="4"/>
  <c r="K65" i="4" s="1"/>
  <c r="K67" i="4" s="1"/>
  <c r="K69" i="4" s="1"/>
  <c r="M15" i="4" l="1"/>
  <c r="L62" i="4"/>
  <c r="L65" i="4" s="1"/>
  <c r="L67" i="4" s="1"/>
  <c r="K21" i="4"/>
  <c r="K71" i="4"/>
  <c r="L50" i="4" s="1"/>
  <c r="L68" i="4"/>
  <c r="N15" i="4" l="1"/>
  <c r="N62" i="4" s="1"/>
  <c r="N65" i="4" s="1"/>
  <c r="N67" i="4" s="1"/>
  <c r="L69" i="4"/>
  <c r="M62" i="4"/>
  <c r="M65" i="4" s="1"/>
  <c r="M67" i="4" s="1"/>
  <c r="M68" i="4" l="1"/>
  <c r="M69" i="4" s="1"/>
  <c r="L71" i="4"/>
  <c r="M50" i="4" s="1"/>
  <c r="L21" i="4"/>
  <c r="N68" i="4" l="1"/>
  <c r="N69" i="4" s="1"/>
  <c r="M21" i="4"/>
  <c r="M71" i="4"/>
  <c r="N50" i="4" s="1"/>
  <c r="N71" i="4" l="1"/>
  <c r="N21" i="4"/>
  <c r="J10" i="4" l="1"/>
  <c r="J11" i="4" l="1"/>
  <c r="J12" i="4" s="1"/>
  <c r="J14" i="4" s="1"/>
  <c r="K10" i="4" l="1"/>
  <c r="J16" i="4"/>
  <c r="J41" i="4"/>
  <c r="J39" i="4" s="1"/>
  <c r="J43" i="4" s="1"/>
  <c r="J44" i="4" s="1"/>
  <c r="K11" i="4" l="1"/>
  <c r="K12" i="4" s="1"/>
  <c r="K14" i="4" s="1"/>
  <c r="L10" i="4" l="1"/>
  <c r="K16" i="4"/>
  <c r="K41" i="4"/>
  <c r="K39" i="4" s="1"/>
  <c r="K43" i="4" s="1"/>
  <c r="K44" i="4" s="1"/>
  <c r="M10" i="4" l="1"/>
  <c r="L11" i="4"/>
  <c r="L12" i="4" s="1"/>
  <c r="L14" i="4" s="1"/>
  <c r="M11" i="4"/>
  <c r="M12" i="4" s="1"/>
  <c r="M14" i="4" s="1"/>
  <c r="L41" i="4" l="1"/>
  <c r="L39" i="4" s="1"/>
  <c r="L43" i="4" s="1"/>
  <c r="L44" i="4" s="1"/>
  <c r="L16" i="4"/>
  <c r="N10" i="4"/>
  <c r="N11" i="4" s="1"/>
  <c r="N12" i="4" s="1"/>
  <c r="N14" i="4" s="1"/>
  <c r="M16" i="4"/>
  <c r="M41" i="4"/>
  <c r="M39" i="4" s="1"/>
  <c r="M43" i="4" s="1"/>
  <c r="M44" i="4" s="1"/>
  <c r="N16" i="4" l="1"/>
  <c r="N41" i="4"/>
  <c r="N39" i="4" s="1"/>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<sst xmlns="http://schemas.openxmlformats.org/spreadsheetml/2006/main" count="613" uniqueCount="287">
  <si>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</si>
  <si>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</si>
  <si>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</si>
  <si>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</si>
  <si>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</si>
  <si>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</si>
  <si>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</si>
  <si>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</si>
  <si>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</si>
  <si>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</si>
  <si>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</si>
  <si>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</si>
  <si>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</si>
  <si>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</si>
  <si>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</si>
  <si>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</si>
  <si>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</si>
  <si>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</si>
  <si>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</si>
  <si>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</si>
  <si>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</si>
  <si>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</si>
  <si>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</si>
  <si>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</si>
  <si>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</si>
  <si>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</si>
  <si>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</si>
  <si>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</si>
  <si>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</si>
  <si>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</si>
  <si>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</si>
  <si>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</si>
  <si>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</si>
  <si>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</si>
  <si>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</si>
  <si>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</si>
  <si>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</si>
  <si>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</si>
  <si>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</si>
  <si>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</si>
  <si>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</si>
  <si>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</si>
  <si>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</si>
  <si>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</si>
  <si>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</si>
  <si>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</si>
  <si>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</si>
  <si>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</si>
  <si>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</si>
  <si>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</si>
  <si>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</si>
  <si>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</si>
  <si>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</si>
  <si>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</si>
  <si>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</si>
  <si>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</si>
  <si>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</si>
  <si>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</si>
  <si>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</si>
  <si>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</si>
  <si>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</si>
  <si>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</si>
  <si>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</si>
  <si>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</si>
  <si>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</si>
  <si>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</si>
  <si>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</si>
  <si>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</si>
  <si>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</si>
  <si>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</si>
  <si>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</si>
  <si>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</si>
  <si>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</si>
  <si>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</si>
  <si>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</si>
  <si>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</si>
  <si>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</si>
  <si>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</si>
  <si>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</si>
  <si>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</si>
  <si>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</si>
  <si>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</si>
  <si>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</si>
  <si>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</si>
  <si>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</si>
  <si>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</si>
  <si>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</si>
  <si>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</si>
  <si>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</si>
  <si>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</si>
  <si>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</si>
  <si>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</si>
  <si>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</si>
  <si>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</si>
  <si>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</si>
  <si>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</si>
  <si>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</si>
  <si>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</si>
  <si>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</si>
  <si>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</si>
  <si>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</si>
  <si>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</si>
  <si>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</si>
  <si>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</si>
  <si>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</si>
  <si>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</si>
  <si>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</si>
  <si>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</si>
  <si>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</si>
  <si>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</si>
  <si>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</si>
  <si>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</si>
  <si>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</si>
  <si>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</si>
  <si>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</si>
  <si>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</si>
  <si>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</si>
  <si>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</si>
  <si>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</si>
  <si>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</si>
  <si>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</si>
  <si>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</si>
  <si>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</si>
  <si>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</si>
  <si>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</si>
  <si>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</si>
  <si>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</si>
  <si>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</si>
  <si>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</si>
  <si>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</si>
  <si>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</si>
  <si>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</si>
  <si>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</si>
  <si>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</si>
  <si>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</si>
  <si>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</si>
  <si>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</si>
  <si>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</si>
  <si>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</si>
  <si>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</si>
  <si>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</si>
  <si>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</si>
  <si>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</si>
  <si>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</si>
  <si>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</si>
  <si>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</si>
  <si>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</si>
  <si>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</si>
  <si>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</si>
  <si>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</si>
  <si>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</si>
  <si>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</si>
  <si>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</si>
  <si>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</si>
  <si>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</si>
  <si>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</si>
  <si>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</si>
  <si>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</si>
  <si>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</si>
  <si>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</si>
  <si>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</si>
  <si>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</si>
  <si>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</si>
  <si>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</si>
  <si>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</si>
  <si>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</si>
  <si>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</si>
  <si>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</si>
  <si>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</si>
  <si>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</si>
  <si>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</si>
  <si>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</si>
  <si>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</si>
  <si>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</si>
  <si>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</si>
  <si>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</si>
  <si>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</si>
  <si>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</si>
  <si>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</si>
  <si>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</si>
  <si>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</si>
  <si>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</si>
  <si>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</si>
  <si>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</si>
  <si>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</si>
  <si>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</si>
  <si>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</si>
  <si>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</si>
  <si>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</si>
  <si>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</si>
  <si>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</si>
  <si>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</si>
  <si>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</si>
  <si>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</si>
  <si>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</si>
  <si>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</si>
  <si>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</si>
  <si>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</si>
  <si>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</si>
  <si>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</si>
  <si>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</si>
  <si>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</si>
  <si>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</si>
  <si>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</si>
  <si>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</si>
  <si>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</si>
  <si>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</si>
  <si>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</si>
  <si>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</si>
  <si>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</si>
  <si>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</si>
  <si>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</si>
  <si>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</si>
  <si>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</si>
  <si>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</si>
  <si>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</si>
  <si>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</si>
  <si>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</si>
  <si>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</si>
  <si>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</si>
  <si>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</si>
  <si>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</si>
  <si>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</si>
  <si>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</si>
  <si>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</si>
  <si>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</si>
  <si>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</si>
  <si>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</si>
  <si>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</si>
  <si>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</si>
  <si>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</si>
  <si>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</si>
  <si>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</si>
  <si>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</si>
  <si>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</si>
  <si>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</si>
  <si>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</si>
  <si>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</si>
  <si>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</si>
  <si>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</si>
  <si>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</si>
  <si>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</si>
  <si>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Up on the completion of forecasting up to EBIT, next is forecasting Interest, Tax, key balance sheet items including Assets and Borrowing in addition to Dividends</t>
  </si>
  <si>
    <t>Guidance:</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</si>
  <si>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</si>
  <si>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</si>
  <si>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</si>
  <si>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</si>
  <si>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</si>
  <si>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</si>
  <si>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</si>
  <si>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</si>
  <si>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</si>
  <si>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</si>
  <si>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</si>
  <si>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</si>
  <si>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</si>
  <si>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</si>
  <si>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</si>
  <si>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</si>
  <si>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</si>
  <si>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</si>
  <si>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</si>
  <si>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</si>
  <si>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</si>
  <si>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</si>
  <si>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</si>
  <si>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</si>
  <si>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</si>
  <si>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</si>
  <si>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</si>
  <si>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</si>
  <si>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</si>
  <si>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retained earnings will be incorrect for now as I would need to forecast the number of shares (?)</t>
  </si>
  <si>
    <t>dividends paid will be incorrect for now as share count hasn’t been forecasted yet (?)</t>
  </si>
  <si>
    <t>Done this as Total Assets = Last Year's Total Assets + (-Capex as capex is negative in cash flow) - D&amp;A, however the individual components of total assets have not yet been forecasted and are the same as the previous year's.</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</si>
  <si>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</si>
  <si>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</si>
  <si>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</si>
  <si>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</si>
  <si>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</si>
  <si>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</si>
  <si>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</si>
  <si>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</si>
  <si>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See graph: growth has generally trended downwards, though between 2021 and 2022 this was uncharacteristically high</t>
  </si>
  <si>
    <t xml:space="preserve">  As a % of Opening Net Debt</t>
  </si>
  <si>
    <t>Should be cash out flows, so negative figures. Keep the buy back at less than 5% growth, nothing more than that.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</si>
</sst>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0.0%"/>
    <numFmt numFmtId="166" formatCode="_(* #,##0.00_);_(* \(#,##0.00\);_(* &quot;-&quot;??_);_(@_)"/>
    <numFmt numFmtId="167" formatCode="#,##0.0"/>
  </numFmts>
  <fonts count="3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s>
  <fills count="16">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rgb="FFFFFF00"/>
        <bgColor indexed="64"/>
      </patternFill>
    </fill>
  </fills>
  <borders count="9">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43" fontId="19" fillId="0" borderId="0" applyFont="0" applyFill="0" applyBorder="0" applyAlignment="0" applyProtection="0"/>
    <xf numFmtId="0" fontId="2" fillId="0" borderId="1"/>
    <xf numFmtId="43" fontId="2" fillId="0" borderId="1" applyFont="0" applyFill="0" applyBorder="0" applyAlignment="0" applyProtection="0"/>
    <xf numFmtId="9" fontId="2" fillId="0" borderId="1" applyFont="0" applyFill="0" applyBorder="0" applyAlignment="0" applyProtection="0"/>
    <xf numFmtId="43" fontId="2" fillId="0" borderId="1" applyFont="0" applyFill="0" applyBorder="0" applyAlignment="0" applyProtection="0"/>
    <xf numFmtId="0" fontId="22" fillId="13" borderId="1" applyNumberFormat="0" applyBorder="0" applyAlignment="0" applyProtection="0"/>
    <xf numFmtId="0" fontId="22" fillId="14" borderId="1" applyNumberFormat="0" applyBorder="0" applyAlignment="0" applyProtection="0"/>
    <xf numFmtId="43" fontId="2" fillId="0" borderId="1" applyFont="0" applyFill="0" applyBorder="0" applyAlignment="0" applyProtection="0"/>
  </cellStyleXfs>
  <cellXfs count="93">
    <xf numFmtId="0" fontId="0" fillId="0" borderId="0" xfId="0"/>
    <xf numFmtId="0" fontId="6" fillId="0" borderId="0" xfId="0" applyFont="1"/>
    <xf numFmtId="0" fontId="7" fillId="0" borderId="0" xfId="0" applyFont="1"/>
    <xf numFmtId="0" fontId="8" fillId="0" borderId="0" xfId="0" applyFont="1" applyAlignment="1">
      <alignment horizontal="left"/>
    </xf>
    <xf numFmtId="0" fontId="9" fillId="2" borderId="1" xfId="0" applyFont="1" applyFill="1" applyBorder="1" applyAlignment="1">
      <alignment vertical="center" wrapText="1"/>
    </xf>
    <xf numFmtId="0" fontId="10" fillId="2" borderId="1" xfId="0" applyFont="1" applyFill="1" applyBorder="1" applyAlignment="1">
      <alignment horizontal="right"/>
    </xf>
    <xf numFmtId="164" fontId="8" fillId="0" borderId="0" xfId="0" applyNumberFormat="1" applyFont="1"/>
    <xf numFmtId="164" fontId="7" fillId="0" borderId="0" xfId="0" applyNumberFormat="1" applyFont="1"/>
    <xf numFmtId="0" fontId="7" fillId="0" borderId="2" xfId="0" applyFont="1" applyBorder="1"/>
    <xf numFmtId="164" fontId="7" fillId="0" borderId="2" xfId="0" applyNumberFormat="1" applyFont="1" applyBorder="1"/>
    <xf numFmtId="0" fontId="7" fillId="0" borderId="3" xfId="0" applyFont="1" applyBorder="1"/>
    <xf numFmtId="164" fontId="7" fillId="0" borderId="3" xfId="0" applyNumberFormat="1" applyFont="1" applyBorder="1"/>
    <xf numFmtId="164" fontId="11" fillId="0" borderId="0" xfId="0" applyNumberFormat="1" applyFont="1"/>
    <xf numFmtId="164" fontId="7" fillId="0" borderId="4" xfId="0" applyNumberFormat="1" applyFont="1" applyBorder="1"/>
    <xf numFmtId="0" fontId="7" fillId="0" borderId="4" xfId="0" applyFont="1" applyBorder="1"/>
    <xf numFmtId="0" fontId="7" fillId="3" borderId="1" xfId="0" applyFont="1" applyFill="1" applyBorder="1"/>
    <xf numFmtId="164" fontId="10" fillId="4" borderId="1" xfId="0" applyNumberFormat="1" applyFont="1" applyFill="1" applyBorder="1" applyAlignment="1">
      <alignment horizontal="left"/>
    </xf>
    <xf numFmtId="164" fontId="14" fillId="0" borderId="0" xfId="0" applyNumberFormat="1" applyFont="1" applyAlignment="1">
      <alignment horizontal="left"/>
    </xf>
    <xf numFmtId="165" fontId="12" fillId="0" borderId="0" xfId="0" applyNumberFormat="1" applyFont="1" applyAlignment="1">
      <alignment horizontal="right"/>
    </xf>
    <xf numFmtId="164" fontId="7" fillId="5" borderId="1" xfId="0" applyNumberFormat="1" applyFont="1" applyFill="1" applyBorder="1"/>
    <xf numFmtId="164" fontId="8" fillId="0" borderId="0" xfId="0" applyNumberFormat="1" applyFont="1" applyAlignment="1">
      <alignment horizontal="left"/>
    </xf>
    <xf numFmtId="165" fontId="15" fillId="6" borderId="1" xfId="0" applyNumberFormat="1" applyFont="1" applyFill="1" applyBorder="1"/>
    <xf numFmtId="0" fontId="8" fillId="7" borderId="1" xfId="0" applyFont="1" applyFill="1" applyBorder="1"/>
    <xf numFmtId="10" fontId="12" fillId="0" borderId="0" xfId="0" applyNumberFormat="1" applyFont="1" applyAlignment="1">
      <alignment horizontal="right"/>
    </xf>
    <xf numFmtId="10" fontId="15" fillId="6" borderId="1" xfId="0" applyNumberFormat="1" applyFont="1" applyFill="1" applyBorder="1"/>
    <xf numFmtId="165" fontId="15" fillId="0" borderId="0" xfId="0" applyNumberFormat="1" applyFont="1"/>
    <xf numFmtId="165" fontId="13" fillId="0" borderId="0" xfId="0" applyNumberFormat="1" applyFont="1" applyAlignment="1">
      <alignment horizontal="right"/>
    </xf>
    <xf numFmtId="165" fontId="14" fillId="0" borderId="0" xfId="0" applyNumberFormat="1" applyFont="1" applyAlignment="1">
      <alignment horizontal="right"/>
    </xf>
    <xf numFmtId="165" fontId="16" fillId="8" borderId="1" xfId="0" applyNumberFormat="1" applyFont="1" applyFill="1" applyBorder="1"/>
    <xf numFmtId="166" fontId="8" fillId="0" borderId="0" xfId="0" applyNumberFormat="1" applyFont="1"/>
    <xf numFmtId="0" fontId="10" fillId="4" borderId="1" xfId="0" applyFont="1" applyFill="1" applyBorder="1"/>
    <xf numFmtId="166" fontId="11" fillId="0" borderId="0" xfId="0" applyNumberFormat="1" applyFont="1"/>
    <xf numFmtId="0" fontId="0" fillId="9" borderId="0" xfId="0" applyFill="1"/>
    <xf numFmtId="0" fontId="5" fillId="9" borderId="0" xfId="0" applyFont="1" applyFill="1"/>
    <xf numFmtId="0" fontId="23" fillId="10" borderId="0" xfId="0" applyFont="1" applyFill="1" applyAlignment="1">
      <alignment vertical="center" wrapText="1"/>
    </xf>
    <xf numFmtId="0" fontId="20" fillId="10" borderId="0" xfId="0" applyFont="1" applyFill="1" applyAlignment="1">
      <alignment horizontal="right"/>
    </xf>
    <xf numFmtId="164" fontId="0" fillId="0" borderId="0" xfId="1" applyNumberFormat="1" applyFont="1"/>
    <xf numFmtId="0" fontId="0" fillId="0" borderId="5" xfId="0" applyBorder="1"/>
    <xf numFmtId="164" fontId="0" fillId="0" borderId="5" xfId="1" applyNumberFormat="1" applyFont="1" applyBorder="1"/>
    <xf numFmtId="0" fontId="21" fillId="0" borderId="0" xfId="0" applyFont="1"/>
    <xf numFmtId="164" fontId="21" fillId="0" borderId="0" xfId="1" applyNumberFormat="1" applyFont="1"/>
    <xf numFmtId="0" fontId="0" fillId="0" borderId="0" xfId="0" applyAlignment="1">
      <alignment horizontal="left" indent="2"/>
    </xf>
    <xf numFmtId="0" fontId="0" fillId="0" borderId="6" xfId="0" applyBorder="1" applyAlignment="1">
      <alignment horizontal="left" indent="1"/>
    </xf>
    <xf numFmtId="164" fontId="0" fillId="0" borderId="6" xfId="1" applyNumberFormat="1" applyFont="1" applyBorder="1"/>
    <xf numFmtId="0" fontId="0" fillId="0" borderId="0" xfId="0" applyAlignment="1">
      <alignment horizontal="left" indent="1"/>
    </xf>
    <xf numFmtId="164" fontId="25" fillId="0" borderId="0" xfId="0" applyNumberFormat="1" applyFont="1"/>
    <xf numFmtId="0" fontId="21" fillId="0" borderId="6" xfId="0" applyFont="1" applyBorder="1"/>
    <xf numFmtId="164" fontId="21" fillId="0" borderId="6" xfId="1" applyNumberFormat="1" applyFont="1" applyBorder="1"/>
    <xf numFmtId="0" fontId="21" fillId="0" borderId="7" xfId="0" applyFont="1" applyBorder="1"/>
    <xf numFmtId="164" fontId="21" fillId="0" borderId="7" xfId="1" applyNumberFormat="1" applyFont="1" applyBorder="1"/>
    <xf numFmtId="167" fontId="0" fillId="0" borderId="0" xfId="0" applyNumberFormat="1"/>
    <xf numFmtId="3" fontId="0" fillId="0" borderId="0" xfId="0" applyNumberFormat="1"/>
    <xf numFmtId="0" fontId="26" fillId="0" borderId="0" xfId="0" applyFont="1"/>
    <xf numFmtId="164" fontId="26" fillId="0" borderId="0" xfId="0" applyNumberFormat="1" applyFont="1"/>
    <xf numFmtId="0" fontId="21" fillId="11" borderId="0" xfId="0" applyFont="1" applyFill="1" applyAlignment="1">
      <alignment horizontal="center"/>
    </xf>
    <xf numFmtId="0" fontId="21" fillId="0" borderId="0" xfId="0" applyFont="1" applyAlignment="1">
      <alignment horizontal="left" indent="1"/>
    </xf>
    <xf numFmtId="164" fontId="0" fillId="0" borderId="0" xfId="1" applyNumberFormat="1" applyFont="1" applyFill="1"/>
    <xf numFmtId="0" fontId="0" fillId="0" borderId="0" xfId="0" applyAlignment="1">
      <alignment horizontal="left" indent="3"/>
    </xf>
    <xf numFmtId="0" fontId="21" fillId="0" borderId="8" xfId="0" applyFont="1" applyBorder="1" applyAlignment="1">
      <alignment horizontal="left"/>
    </xf>
    <xf numFmtId="164" fontId="21" fillId="0" borderId="8" xfId="1" applyNumberFormat="1" applyFont="1" applyBorder="1"/>
    <xf numFmtId="0" fontId="21" fillId="0" borderId="8" xfId="0" applyFont="1" applyBorder="1"/>
    <xf numFmtId="0" fontId="21" fillId="0" borderId="0" xfId="0" applyFont="1" applyAlignment="1">
      <alignment horizontal="left"/>
    </xf>
    <xf numFmtId="0" fontId="25" fillId="0" borderId="0" xfId="0" applyFont="1"/>
    <xf numFmtId="3" fontId="25" fillId="0" borderId="0" xfId="0" applyNumberFormat="1" applyFont="1"/>
    <xf numFmtId="164" fontId="4" fillId="0" borderId="0" xfId="1" applyNumberFormat="1" applyFont="1"/>
    <xf numFmtId="164" fontId="27" fillId="0" borderId="0" xfId="0" applyNumberFormat="1" applyFont="1"/>
    <xf numFmtId="0" fontId="28" fillId="0" borderId="0" xfId="0" applyFont="1" applyAlignment="1">
      <alignment horizontal="left" indent="1"/>
    </xf>
    <xf numFmtId="165" fontId="29" fillId="0" borderId="0" xfId="0" applyNumberFormat="1" applyFont="1"/>
    <xf numFmtId="0" fontId="30" fillId="0" borderId="0" xfId="0" applyFont="1" applyAlignment="1">
      <alignment horizontal="left" indent="2"/>
    </xf>
    <xf numFmtId="165" fontId="31" fillId="0" borderId="0" xfId="0" applyNumberFormat="1" applyFont="1"/>
    <xf numFmtId="0" fontId="30" fillId="0" borderId="6" xfId="0" applyFont="1" applyBorder="1"/>
    <xf numFmtId="165" fontId="29" fillId="0" borderId="6" xfId="0" applyNumberFormat="1" applyFont="1" applyBorder="1"/>
    <xf numFmtId="0" fontId="30" fillId="0" borderId="0" xfId="0" applyFont="1" applyAlignment="1">
      <alignment horizontal="left" indent="1"/>
    </xf>
    <xf numFmtId="0" fontId="28" fillId="0" borderId="7" xfId="0" applyFont="1" applyBorder="1"/>
    <xf numFmtId="165" fontId="29" fillId="0" borderId="7" xfId="0" applyNumberFormat="1" applyFont="1" applyBorder="1"/>
    <xf numFmtId="0" fontId="34" fillId="10" borderId="0" xfId="0" applyFont="1" applyFill="1" applyAlignment="1">
      <alignment wrapText="1"/>
    </xf>
    <xf numFmtId="0" fontId="0" fillId="0" borderId="0" xfId="0" applyAlignment="1">
      <alignment wrapText="1"/>
    </xf>
    <xf numFmtId="0" fontId="0" fillId="9" borderId="0" xfId="0" applyFill="1" applyAlignment="1">
      <alignment horizontal="left"/>
    </xf>
    <xf numFmtId="0" fontId="0" fillId="12" borderId="0" xfId="0" applyFill="1"/>
    <xf numFmtId="0" fontId="3" fillId="0" borderId="0" xfId="0" applyFont="1"/>
    <xf numFmtId="0" fontId="30" fillId="0" borderId="0" xfId="0" applyFont="1"/>
    <xf numFmtId="165" fontId="12" fillId="0" borderId="0" xfId="0" applyNumberFormat="1" applyFont="1"/>
    <xf numFmtId="0" fontId="3" fillId="9" borderId="0" xfId="0" applyFont="1" applyFill="1"/>
    <xf numFmtId="0" fontId="2" fillId="0" borderId="1" xfId="2"/>
    <xf numFmtId="0" fontId="2" fillId="9" borderId="1" xfId="2" applyFill="1"/>
    <xf numFmtId="0" fontId="1" fillId="0" borderId="1" xfId="2" applyFont="1"/>
    <xf numFmtId="164" fontId="8" fillId="15" borderId="0" xfId="0" applyNumberFormat="1" applyFont="1" applyFill="1"/>
    <xf numFmtId="164" fontId="7" fillId="0" borderId="1" xfId="0" applyNumberFormat="1" applyFont="1" applyBorder="1"/>
    <xf numFmtId="0" fontId="3" fillId="0" borderId="0" xfId="0" applyFont="1"/>
    <xf numFmtId="0" fontId="0" fillId="0" borderId="0" xfId="0"/>
    <xf numFmtId="0" fontId="3" fillId="0" borderId="0" xfId="0" applyFont="1" applyAlignment="1">
      <alignment horizontal="center"/>
    </xf>
    <xf numFmtId="0" fontId="0" fillId="0" borderId="0" xfId="0" applyAlignment="1">
      <alignment horizontal="center"/>
    </xf>
    <xf numFmtId="164" fontId="8" fillId="9" borderId="0" xfId="0" applyNumberFormat="1" applyFont="1" applyFill="1"/>
  </cellXfs>
  <cellStyles count="9">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Normal" xfId="0" builtinId="0"/>
    <cellStyle name="Normal 2" xfId="2" xr:uid="{C0368F97-132F-47D3-B336-7F458133DB70}"/>
    <cellStyle name="Percent 2" xfId="4" xr:uid="{2DEA3C6B-7ACA-4EEA-8E03-431AF24F37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19" sqref="A19"/>
    </sheetView>
  </sheetViews>
  <sheetFormatPr defaultRowHeight="15" x14ac:dyDescent="0.25"/>
  <cols>
    <col min="1" max="1" width="184.42578125" bestFit="1" customWidth="1"/>
  </cols>
  <sheetData>
    <row r="1" spans="1:3" ht="23.25" x14ac:dyDescent="0.35">
      <c r="A1" s="75" t="s">
        <v>241</v>
      </c>
    </row>
    <row r="2" spans="1:3" x14ac:dyDescent="0.25">
      <c r="A2" t="s">
        <v>242</v>
      </c>
    </row>
    <row r="3" spans="1:3" x14ac:dyDescent="0.25">
      <c r="A3" s="39" t="s">
        <v>243</v>
      </c>
    </row>
    <row r="4" spans="1:3" x14ac:dyDescent="0.25">
      <c r="A4" s="77" t="s">
        <v>244</v>
      </c>
    </row>
    <row r="5" spans="1:3" x14ac:dyDescent="0.25">
      <c r="A5" t="s">
        <v>245</v>
      </c>
    </row>
    <row r="6" spans="1:3" x14ac:dyDescent="0.25">
      <c r="A6" s="32" t="s">
        <v>246</v>
      </c>
    </row>
    <row r="7" spans="1:3" x14ac:dyDescent="0.25">
      <c r="A7" s="82" t="s">
        <v>247</v>
      </c>
    </row>
    <row r="9" spans="1:3" x14ac:dyDescent="0.25">
      <c r="A9" s="39" t="s">
        <v>248</v>
      </c>
    </row>
    <row r="10" spans="1:3" x14ac:dyDescent="0.25">
      <c r="A10" s="32" t="s">
        <v>249</v>
      </c>
    </row>
    <row r="11" spans="1:3" x14ac:dyDescent="0.25">
      <c r="A11" s="32" t="s">
        <v>250</v>
      </c>
    </row>
    <row r="12" spans="1:3" x14ac:dyDescent="0.25">
      <c r="A12" s="32" t="s">
        <v>251</v>
      </c>
    </row>
    <row r="13" spans="1:3" x14ac:dyDescent="0.25">
      <c r="A13" s="32" t="s">
        <v>252</v>
      </c>
    </row>
    <row r="14" spans="1:3" x14ac:dyDescent="0.25">
      <c r="A14" s="32" t="s">
        <v>253</v>
      </c>
    </row>
    <row r="15" spans="1:3" x14ac:dyDescent="0.25">
      <c r="A15" s="32" t="s">
        <v>254</v>
      </c>
      <c r="C15" s="79" t="s">
        <v>275</v>
      </c>
    </row>
    <row r="16" spans="1:3" x14ac:dyDescent="0.25">
      <c r="A16" s="32" t="s">
        <v>255</v>
      </c>
    </row>
    <row r="17" spans="1:3" x14ac:dyDescent="0.25">
      <c r="A17" s="32" t="s">
        <v>256</v>
      </c>
    </row>
    <row r="18" spans="1:3" x14ac:dyDescent="0.25">
      <c r="A18" s="32" t="s">
        <v>257</v>
      </c>
      <c r="C18" s="79" t="s">
        <v>274</v>
      </c>
    </row>
    <row r="19" spans="1:3" x14ac:dyDescent="0.25">
      <c r="A19" t="s">
        <v>258</v>
      </c>
    </row>
    <row r="20" spans="1:3" x14ac:dyDescent="0.25">
      <c r="A20" s="32" t="s">
        <v>259</v>
      </c>
      <c r="C20" s="79" t="s">
        <v>273</v>
      </c>
    </row>
    <row r="21" spans="1:3" x14ac:dyDescent="0.25">
      <c r="A21" s="32" t="s">
        <v>260</v>
      </c>
    </row>
    <row r="22" spans="1:3" x14ac:dyDescent="0.25">
      <c r="A22" s="32" t="s">
        <v>261</v>
      </c>
    </row>
    <row r="24" spans="1:3" x14ac:dyDescent="0.25">
      <c r="A24" t="s">
        <v>262</v>
      </c>
    </row>
    <row r="25" spans="1:3" x14ac:dyDescent="0.25">
      <c r="A25" s="76"/>
    </row>
    <row r="26" spans="1:3" x14ac:dyDescent="0.25">
      <c r="A26" s="76" t="s">
        <v>263</v>
      </c>
    </row>
    <row r="30" spans="1:3" x14ac:dyDescent="0.25">
      <c r="A30"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59" workbookViewId="0">
      <selection activeCell="B15" sqref="B15"/>
    </sheetView>
  </sheetViews>
  <sheetFormatPr defaultRowHeight="15" x14ac:dyDescent="0.25"/>
  <cols>
    <col min="1" max="1" width="121.7109375" bestFit="1" customWidth="1"/>
  </cols>
  <sheetData>
    <row r="1" spans="1:9" ht="41.25" x14ac:dyDescent="0.25">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25">
      <c r="A2" t="s">
        <v>130</v>
      </c>
      <c r="B2" s="36">
        <v>30601</v>
      </c>
      <c r="C2" s="36">
        <v>32376</v>
      </c>
      <c r="D2" s="36">
        <v>34350</v>
      </c>
      <c r="E2" s="36">
        <v>36397</v>
      </c>
      <c r="F2" s="36">
        <v>39117</v>
      </c>
      <c r="G2" s="36">
        <v>37403</v>
      </c>
      <c r="H2" s="36">
        <v>44538</v>
      </c>
      <c r="I2" s="36">
        <v>46710</v>
      </c>
    </row>
    <row r="3" spans="1:9" x14ac:dyDescent="0.25">
      <c r="A3" s="37" t="s">
        <v>131</v>
      </c>
      <c r="B3" s="38">
        <v>16534</v>
      </c>
      <c r="C3" s="38">
        <v>17405</v>
      </c>
      <c r="D3" s="38">
        <v>19038</v>
      </c>
      <c r="E3" s="38">
        <v>20441</v>
      </c>
      <c r="F3" s="38">
        <v>21643</v>
      </c>
      <c r="G3" s="38">
        <v>21162</v>
      </c>
      <c r="H3" s="38">
        <v>24576</v>
      </c>
      <c r="I3" s="38">
        <v>25231</v>
      </c>
    </row>
    <row r="4" spans="1:9" x14ac:dyDescent="0.25">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25">
      <c r="A5" s="41" t="s">
        <v>133</v>
      </c>
      <c r="B5" s="36">
        <v>3213</v>
      </c>
      <c r="C5" s="36">
        <v>3278</v>
      </c>
      <c r="D5" s="36">
        <v>3341</v>
      </c>
      <c r="E5" s="36">
        <v>3577</v>
      </c>
      <c r="F5" s="36">
        <v>3753</v>
      </c>
      <c r="G5" s="36">
        <v>3592</v>
      </c>
      <c r="H5" s="36">
        <v>3114</v>
      </c>
      <c r="I5" s="36">
        <v>3850</v>
      </c>
    </row>
    <row r="6" spans="1:9" x14ac:dyDescent="0.25">
      <c r="A6" s="41" t="s">
        <v>134</v>
      </c>
      <c r="B6" s="36">
        <v>6679</v>
      </c>
      <c r="C6" s="36">
        <v>7191</v>
      </c>
      <c r="D6" s="36">
        <v>7222</v>
      </c>
      <c r="E6" s="36">
        <v>7934</v>
      </c>
      <c r="F6" s="36">
        <v>8949</v>
      </c>
      <c r="G6" s="36">
        <v>9534</v>
      </c>
      <c r="H6" s="36">
        <v>9911</v>
      </c>
      <c r="I6" s="36">
        <v>10954</v>
      </c>
    </row>
    <row r="7" spans="1:9" x14ac:dyDescent="0.25">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25">
      <c r="A8" s="44" t="s">
        <v>0</v>
      </c>
      <c r="B8" s="36">
        <v>28</v>
      </c>
      <c r="C8" s="36">
        <v>19</v>
      </c>
      <c r="D8" s="36">
        <v>59</v>
      </c>
      <c r="E8" s="45">
        <v>54</v>
      </c>
      <c r="F8" s="45">
        <v>49</v>
      </c>
      <c r="G8" s="45">
        <v>89</v>
      </c>
      <c r="H8" s="36">
        <v>262</v>
      </c>
      <c r="I8" s="36">
        <v>205</v>
      </c>
    </row>
    <row r="9" spans="1:9" x14ac:dyDescent="0.25">
      <c r="A9" s="44" t="s">
        <v>136</v>
      </c>
      <c r="B9" s="36">
        <v>-58</v>
      </c>
      <c r="C9" s="36">
        <v>-140</v>
      </c>
      <c r="D9" s="36">
        <v>-196</v>
      </c>
      <c r="E9" s="45">
        <v>66</v>
      </c>
      <c r="F9" s="45">
        <v>-78</v>
      </c>
      <c r="G9" s="45">
        <v>139</v>
      </c>
      <c r="H9" s="36">
        <v>14</v>
      </c>
      <c r="I9" s="36">
        <v>-181</v>
      </c>
    </row>
    <row r="10" spans="1:9" x14ac:dyDescent="0.25">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25">
      <c r="A11" s="44" t="s">
        <v>1</v>
      </c>
      <c r="B11" s="45">
        <v>932</v>
      </c>
      <c r="C11" s="45">
        <v>863</v>
      </c>
      <c r="D11" s="45">
        <v>646</v>
      </c>
      <c r="E11" s="45">
        <v>2392</v>
      </c>
      <c r="F11" s="45">
        <v>772</v>
      </c>
      <c r="G11" s="45">
        <v>348</v>
      </c>
      <c r="H11" s="45">
        <v>934</v>
      </c>
      <c r="I11" s="45">
        <v>605</v>
      </c>
    </row>
    <row r="12" spans="1:9" ht="15.75" thickBot="1" x14ac:dyDescent="0.3">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75" thickTop="1" x14ac:dyDescent="0.25">
      <c r="A13" s="39" t="s">
        <v>139</v>
      </c>
    </row>
    <row r="14" spans="1:9" x14ac:dyDescent="0.25">
      <c r="A14" s="44" t="s">
        <v>140</v>
      </c>
      <c r="B14">
        <v>1.9</v>
      </c>
      <c r="C14">
        <v>2.21</v>
      </c>
      <c r="D14">
        <v>2.56</v>
      </c>
      <c r="E14">
        <v>1.19</v>
      </c>
      <c r="F14">
        <v>2.5499999999999998</v>
      </c>
      <c r="G14">
        <v>1.63</v>
      </c>
      <c r="H14">
        <v>3.64</v>
      </c>
      <c r="I14">
        <v>3.83</v>
      </c>
    </row>
    <row r="15" spans="1:9" x14ac:dyDescent="0.25">
      <c r="A15" s="44" t="s">
        <v>141</v>
      </c>
      <c r="B15">
        <v>1.85</v>
      </c>
      <c r="C15">
        <v>2.16</v>
      </c>
      <c r="D15">
        <v>2.5099999999999998</v>
      </c>
      <c r="E15">
        <v>1.17</v>
      </c>
      <c r="F15">
        <v>2.4900000000000002</v>
      </c>
      <c r="G15">
        <v>1.6</v>
      </c>
      <c r="H15">
        <v>3.56</v>
      </c>
      <c r="I15">
        <v>3.75</v>
      </c>
    </row>
    <row r="16" spans="1:9" x14ac:dyDescent="0.25">
      <c r="A16" s="39" t="s">
        <v>142</v>
      </c>
    </row>
    <row r="17" spans="1:9" x14ac:dyDescent="0.25">
      <c r="A17" s="44" t="s">
        <v>140</v>
      </c>
      <c r="B17">
        <v>1723.5</v>
      </c>
      <c r="C17">
        <v>1697.9</v>
      </c>
      <c r="D17">
        <v>1657.8</v>
      </c>
      <c r="E17">
        <v>1623.8</v>
      </c>
      <c r="F17">
        <v>1579.7</v>
      </c>
      <c r="G17" s="50">
        <v>1558.8</v>
      </c>
      <c r="H17" s="51">
        <v>1573</v>
      </c>
      <c r="I17" s="51">
        <v>1578.8</v>
      </c>
    </row>
    <row r="18" spans="1:9" x14ac:dyDescent="0.25">
      <c r="A18" s="44" t="s">
        <v>141</v>
      </c>
      <c r="B18">
        <v>1768.8</v>
      </c>
      <c r="C18">
        <v>1742.5</v>
      </c>
      <c r="D18">
        <v>1692</v>
      </c>
      <c r="E18">
        <v>1659.1</v>
      </c>
      <c r="F18">
        <v>1618.4</v>
      </c>
      <c r="G18" s="50">
        <v>1591.6</v>
      </c>
      <c r="H18" s="51">
        <v>1609.4</v>
      </c>
      <c r="I18" s="51">
        <v>1610.8</v>
      </c>
    </row>
    <row r="20" spans="1:9" x14ac:dyDescent="0.25">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25">
      <c r="A22" s="54" t="s">
        <v>144</v>
      </c>
      <c r="B22" s="54"/>
      <c r="C22" s="54"/>
      <c r="D22" s="54"/>
      <c r="E22" s="54"/>
      <c r="F22" s="54"/>
      <c r="G22" s="54"/>
      <c r="H22" s="54"/>
      <c r="I22" s="54"/>
    </row>
    <row r="23" spans="1:9" x14ac:dyDescent="0.25">
      <c r="A23" s="39" t="s">
        <v>145</v>
      </c>
    </row>
    <row r="24" spans="1:9" x14ac:dyDescent="0.25">
      <c r="A24" s="55" t="s">
        <v>146</v>
      </c>
      <c r="B24" s="36"/>
      <c r="C24" s="36"/>
      <c r="D24" s="36"/>
      <c r="E24" s="36"/>
      <c r="F24" s="36"/>
      <c r="G24" s="36"/>
      <c r="H24" s="36"/>
      <c r="I24" s="36"/>
    </row>
    <row r="25" spans="1:9" x14ac:dyDescent="0.25">
      <c r="A25" s="41" t="s">
        <v>147</v>
      </c>
      <c r="B25" s="36">
        <v>3852</v>
      </c>
      <c r="C25" s="36">
        <v>3138</v>
      </c>
      <c r="D25" s="36">
        <v>3808</v>
      </c>
      <c r="E25" s="36">
        <v>4249</v>
      </c>
      <c r="F25" s="36">
        <v>4466</v>
      </c>
      <c r="G25" s="36">
        <v>8348</v>
      </c>
      <c r="H25" s="36">
        <v>9889</v>
      </c>
      <c r="I25" s="36">
        <v>8574</v>
      </c>
    </row>
    <row r="26" spans="1:9" x14ac:dyDescent="0.25">
      <c r="A26" s="41" t="s">
        <v>148</v>
      </c>
      <c r="B26" s="36">
        <v>2072</v>
      </c>
      <c r="C26" s="36">
        <v>2319</v>
      </c>
      <c r="D26" s="36">
        <v>2371</v>
      </c>
      <c r="E26" s="36">
        <v>996</v>
      </c>
      <c r="F26" s="36">
        <v>197</v>
      </c>
      <c r="G26" s="36">
        <v>439</v>
      </c>
      <c r="H26" s="36">
        <v>3587</v>
      </c>
      <c r="I26" s="36">
        <v>4423</v>
      </c>
    </row>
    <row r="27" spans="1:9" x14ac:dyDescent="0.25">
      <c r="A27" s="41" t="s">
        <v>149</v>
      </c>
      <c r="B27" s="56">
        <v>3358</v>
      </c>
      <c r="C27" s="56">
        <v>3241</v>
      </c>
      <c r="D27" s="56">
        <v>3677</v>
      </c>
      <c r="E27" s="56">
        <v>3498</v>
      </c>
      <c r="F27" s="56">
        <v>4272</v>
      </c>
      <c r="G27" s="56">
        <v>2749</v>
      </c>
      <c r="H27" s="56">
        <v>4463</v>
      </c>
      <c r="I27" s="56">
        <v>4667</v>
      </c>
    </row>
    <row r="28" spans="1:9" x14ac:dyDescent="0.25">
      <c r="A28" s="41" t="s">
        <v>150</v>
      </c>
      <c r="B28" s="56">
        <v>4337</v>
      </c>
      <c r="C28" s="56">
        <v>4838</v>
      </c>
      <c r="D28" s="56">
        <v>5055</v>
      </c>
      <c r="E28" s="56">
        <v>5261</v>
      </c>
      <c r="F28" s="56">
        <v>5622</v>
      </c>
      <c r="G28" s="56">
        <v>7367</v>
      </c>
      <c r="H28" s="56">
        <v>6854</v>
      </c>
      <c r="I28" s="56">
        <v>8420</v>
      </c>
    </row>
    <row r="29" spans="1:9" x14ac:dyDescent="0.25">
      <c r="A29" s="41" t="s">
        <v>151</v>
      </c>
      <c r="B29" s="56">
        <v>1968</v>
      </c>
      <c r="C29" s="56">
        <v>1489</v>
      </c>
      <c r="D29" s="56">
        <v>1150</v>
      </c>
      <c r="E29" s="56">
        <v>1130</v>
      </c>
      <c r="F29" s="56">
        <v>1968</v>
      </c>
      <c r="G29" s="56">
        <v>1653</v>
      </c>
      <c r="H29" s="56">
        <v>1498</v>
      </c>
      <c r="I29" s="56">
        <v>2129</v>
      </c>
    </row>
    <row r="30" spans="1:9" x14ac:dyDescent="0.25">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25">
      <c r="A31" s="44" t="s">
        <v>153</v>
      </c>
      <c r="B31" s="45">
        <v>3011</v>
      </c>
      <c r="C31" s="45">
        <v>3520</v>
      </c>
      <c r="D31" s="45">
        <v>3989</v>
      </c>
      <c r="E31" s="45">
        <v>4454</v>
      </c>
      <c r="F31" s="45">
        <v>4744</v>
      </c>
      <c r="G31" s="45">
        <v>4866</v>
      </c>
      <c r="H31" s="45">
        <v>4904</v>
      </c>
      <c r="I31" s="45">
        <v>4791</v>
      </c>
    </row>
    <row r="32" spans="1:9" x14ac:dyDescent="0.25">
      <c r="A32" s="44" t="s">
        <v>2</v>
      </c>
      <c r="B32" s="45">
        <v>0</v>
      </c>
      <c r="C32" s="45">
        <v>0</v>
      </c>
      <c r="D32" s="45">
        <v>0</v>
      </c>
      <c r="E32" s="45">
        <v>0</v>
      </c>
      <c r="F32" s="45">
        <v>0</v>
      </c>
      <c r="G32" s="45">
        <v>3097</v>
      </c>
      <c r="H32" s="45">
        <v>3113</v>
      </c>
      <c r="I32" s="45">
        <v>2926</v>
      </c>
    </row>
    <row r="33" spans="1:9" x14ac:dyDescent="0.25">
      <c r="A33" s="44" t="s">
        <v>154</v>
      </c>
      <c r="B33" s="45">
        <v>281</v>
      </c>
      <c r="C33" s="45">
        <v>281</v>
      </c>
      <c r="D33" s="45">
        <v>283</v>
      </c>
      <c r="E33" s="45">
        <v>285</v>
      </c>
      <c r="F33" s="45">
        <v>283</v>
      </c>
      <c r="G33" s="45">
        <v>274</v>
      </c>
      <c r="H33" s="45">
        <v>269</v>
      </c>
      <c r="I33" s="45">
        <v>286</v>
      </c>
    </row>
    <row r="34" spans="1:9" x14ac:dyDescent="0.25">
      <c r="A34" s="44" t="s">
        <v>3</v>
      </c>
      <c r="B34" s="45">
        <v>131</v>
      </c>
      <c r="C34" s="45">
        <v>131</v>
      </c>
      <c r="D34" s="45">
        <v>139</v>
      </c>
      <c r="E34" s="45">
        <v>154</v>
      </c>
      <c r="F34" s="45">
        <v>154</v>
      </c>
      <c r="G34" s="45">
        <v>223</v>
      </c>
      <c r="H34" s="45">
        <v>242</v>
      </c>
      <c r="I34" s="45">
        <v>284</v>
      </c>
    </row>
    <row r="35" spans="1:9" x14ac:dyDescent="0.25">
      <c r="A35" s="44" t="s">
        <v>155</v>
      </c>
      <c r="B35" s="45">
        <v>2587</v>
      </c>
      <c r="C35" s="45">
        <v>2439</v>
      </c>
      <c r="D35" s="45">
        <v>2787</v>
      </c>
      <c r="E35" s="45">
        <v>2509</v>
      </c>
      <c r="F35" s="45">
        <v>2011</v>
      </c>
      <c r="G35" s="45">
        <v>2326</v>
      </c>
      <c r="H35" s="45">
        <v>2921</v>
      </c>
      <c r="I35" s="45">
        <v>3821</v>
      </c>
    </row>
    <row r="36" spans="1:9" ht="15.75" thickBot="1" x14ac:dyDescent="0.3">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75" thickTop="1" x14ac:dyDescent="0.25">
      <c r="A37" s="39" t="s">
        <v>157</v>
      </c>
      <c r="B37" s="36"/>
      <c r="C37" s="36"/>
      <c r="D37" s="36"/>
      <c r="E37" s="36"/>
      <c r="F37" s="36"/>
      <c r="G37" s="36"/>
      <c r="H37" s="36"/>
      <c r="I37" s="36"/>
    </row>
    <row r="38" spans="1:9" x14ac:dyDescent="0.25">
      <c r="A38" s="44" t="s">
        <v>158</v>
      </c>
      <c r="B38" s="36"/>
      <c r="C38" s="36"/>
      <c r="D38" s="36"/>
      <c r="E38" s="36"/>
      <c r="F38" s="36"/>
      <c r="G38" s="36"/>
      <c r="H38" s="36"/>
      <c r="I38" s="36"/>
    </row>
    <row r="39" spans="1:9" x14ac:dyDescent="0.25">
      <c r="A39" s="41" t="s">
        <v>4</v>
      </c>
      <c r="B39" s="56">
        <v>107</v>
      </c>
      <c r="C39" s="56">
        <v>44</v>
      </c>
      <c r="D39" s="56">
        <v>6</v>
      </c>
      <c r="E39" s="56">
        <v>6</v>
      </c>
      <c r="F39" s="56">
        <v>6</v>
      </c>
      <c r="G39" s="56">
        <v>3</v>
      </c>
      <c r="H39" s="56">
        <v>0</v>
      </c>
      <c r="I39" s="56">
        <v>500</v>
      </c>
    </row>
    <row r="40" spans="1:9" x14ac:dyDescent="0.25">
      <c r="A40" s="41" t="s">
        <v>5</v>
      </c>
      <c r="B40" s="56">
        <v>74</v>
      </c>
      <c r="C40" s="56">
        <v>1</v>
      </c>
      <c r="D40" s="56">
        <v>325</v>
      </c>
      <c r="E40" s="56">
        <v>336</v>
      </c>
      <c r="F40" s="56">
        <v>9</v>
      </c>
      <c r="G40" s="56">
        <v>248</v>
      </c>
      <c r="H40" s="56">
        <v>2</v>
      </c>
      <c r="I40" s="56">
        <v>10</v>
      </c>
    </row>
    <row r="41" spans="1:9" x14ac:dyDescent="0.25">
      <c r="A41" s="41" t="s">
        <v>159</v>
      </c>
      <c r="B41" s="56">
        <v>2131</v>
      </c>
      <c r="C41" s="56">
        <v>2191</v>
      </c>
      <c r="D41" s="56">
        <v>2048</v>
      </c>
      <c r="E41" s="56">
        <v>2279</v>
      </c>
      <c r="F41" s="56">
        <v>2612</v>
      </c>
      <c r="G41" s="56">
        <v>2248</v>
      </c>
      <c r="H41" s="56">
        <v>2836</v>
      </c>
      <c r="I41" s="56">
        <v>3358</v>
      </c>
    </row>
    <row r="42" spans="1:9" x14ac:dyDescent="0.25">
      <c r="A42" s="41" t="s">
        <v>160</v>
      </c>
      <c r="B42" s="56">
        <v>0</v>
      </c>
      <c r="C42" s="56">
        <v>0</v>
      </c>
      <c r="D42" s="56">
        <v>0</v>
      </c>
      <c r="E42" s="56">
        <v>0</v>
      </c>
      <c r="F42" s="56">
        <v>0</v>
      </c>
      <c r="G42" s="56">
        <v>445</v>
      </c>
      <c r="H42" s="56">
        <v>467</v>
      </c>
      <c r="I42" s="56">
        <v>420</v>
      </c>
    </row>
    <row r="43" spans="1:9" x14ac:dyDescent="0.25">
      <c r="A43" s="41" t="s">
        <v>161</v>
      </c>
      <c r="B43" s="56">
        <v>3949</v>
      </c>
      <c r="C43" s="56">
        <v>3037</v>
      </c>
      <c r="D43" s="56">
        <v>3011</v>
      </c>
      <c r="E43" s="56">
        <v>3269</v>
      </c>
      <c r="F43" s="56">
        <v>5010</v>
      </c>
      <c r="G43" s="56">
        <v>5184</v>
      </c>
      <c r="H43" s="56">
        <v>6063</v>
      </c>
      <c r="I43" s="56">
        <v>6220</v>
      </c>
    </row>
    <row r="44" spans="1:9" x14ac:dyDescent="0.25">
      <c r="A44" s="41" t="s">
        <v>162</v>
      </c>
      <c r="B44" s="56">
        <v>71</v>
      </c>
      <c r="C44" s="56">
        <v>85</v>
      </c>
      <c r="D44" s="56">
        <v>84</v>
      </c>
      <c r="E44" s="56">
        <v>150</v>
      </c>
      <c r="F44" s="56">
        <v>229</v>
      </c>
      <c r="G44" s="56">
        <v>156</v>
      </c>
      <c r="H44" s="56">
        <v>306</v>
      </c>
      <c r="I44" s="56">
        <v>222</v>
      </c>
    </row>
    <row r="45" spans="1:9" x14ac:dyDescent="0.25">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25">
      <c r="A46" s="44" t="s">
        <v>6</v>
      </c>
      <c r="B46" s="45">
        <v>1079</v>
      </c>
      <c r="C46" s="45">
        <v>2010</v>
      </c>
      <c r="D46" s="45">
        <v>3471</v>
      </c>
      <c r="E46" s="45">
        <v>3468</v>
      </c>
      <c r="F46" s="45">
        <v>3464</v>
      </c>
      <c r="G46" s="45">
        <v>9406</v>
      </c>
      <c r="H46" s="45">
        <v>9413</v>
      </c>
      <c r="I46" s="45">
        <v>8920</v>
      </c>
    </row>
    <row r="47" spans="1:9" x14ac:dyDescent="0.25">
      <c r="A47" s="44" t="s">
        <v>7</v>
      </c>
      <c r="B47" s="45">
        <v>0</v>
      </c>
      <c r="C47" s="45">
        <v>0</v>
      </c>
      <c r="D47" s="45">
        <v>0</v>
      </c>
      <c r="E47" s="45">
        <v>0</v>
      </c>
      <c r="F47" s="45">
        <v>0</v>
      </c>
      <c r="G47" s="45">
        <v>2913</v>
      </c>
      <c r="H47" s="45">
        <v>2931</v>
      </c>
      <c r="I47" s="45">
        <v>2777</v>
      </c>
    </row>
    <row r="48" spans="1:9" x14ac:dyDescent="0.25">
      <c r="A48" s="44" t="s">
        <v>164</v>
      </c>
      <c r="B48" s="45">
        <v>1479</v>
      </c>
      <c r="C48" s="45">
        <v>1770</v>
      </c>
      <c r="D48" s="45">
        <v>1907</v>
      </c>
      <c r="E48" s="45">
        <v>3216</v>
      </c>
      <c r="F48" s="45">
        <v>3347</v>
      </c>
      <c r="G48" s="45">
        <v>2684</v>
      </c>
      <c r="H48" s="45">
        <v>2955</v>
      </c>
      <c r="I48" s="45">
        <v>2613</v>
      </c>
    </row>
    <row r="49" spans="1:9" x14ac:dyDescent="0.25">
      <c r="A49" s="44" t="s">
        <v>165</v>
      </c>
      <c r="B49" s="45" t="s">
        <v>166</v>
      </c>
      <c r="C49" s="45" t="s">
        <v>166</v>
      </c>
      <c r="D49" s="45" t="s">
        <v>166</v>
      </c>
      <c r="E49" s="45" t="s">
        <v>166</v>
      </c>
      <c r="F49" s="45" t="s">
        <v>166</v>
      </c>
      <c r="G49" s="45"/>
      <c r="H49" s="45"/>
      <c r="I49" s="45"/>
    </row>
    <row r="50" spans="1:9" x14ac:dyDescent="0.25">
      <c r="A50" s="41" t="s">
        <v>167</v>
      </c>
      <c r="B50" s="45" t="s">
        <v>166</v>
      </c>
      <c r="C50" s="45" t="s">
        <v>166</v>
      </c>
      <c r="D50" s="45" t="s">
        <v>166</v>
      </c>
      <c r="E50" s="45" t="s">
        <v>166</v>
      </c>
      <c r="F50" s="45" t="s">
        <v>166</v>
      </c>
      <c r="G50" s="45" t="s">
        <v>166</v>
      </c>
      <c r="H50" s="45" t="s">
        <v>168</v>
      </c>
      <c r="I50" s="45" t="s">
        <v>169</v>
      </c>
    </row>
    <row r="51" spans="1:9" x14ac:dyDescent="0.25">
      <c r="A51" s="44" t="s">
        <v>170</v>
      </c>
      <c r="B51" s="45"/>
      <c r="C51" s="45"/>
      <c r="D51" s="45"/>
      <c r="E51" s="45"/>
      <c r="F51" s="45"/>
      <c r="G51" s="45"/>
      <c r="H51" s="45"/>
      <c r="I51" s="45"/>
    </row>
    <row r="52" spans="1:9" x14ac:dyDescent="0.25">
      <c r="A52" s="41" t="s">
        <v>171</v>
      </c>
      <c r="B52" s="45"/>
      <c r="C52" s="45"/>
      <c r="D52" s="45"/>
      <c r="E52" s="45"/>
      <c r="F52" s="45"/>
      <c r="G52" s="45"/>
      <c r="H52" s="45"/>
      <c r="I52" s="45"/>
    </row>
    <row r="53" spans="1:9" x14ac:dyDescent="0.25">
      <c r="A53" s="57" t="s">
        <v>172</v>
      </c>
      <c r="B53" s="45" t="s">
        <v>166</v>
      </c>
      <c r="C53" s="45" t="s">
        <v>166</v>
      </c>
      <c r="D53" s="45" t="s">
        <v>166</v>
      </c>
      <c r="E53" s="45" t="s">
        <v>166</v>
      </c>
      <c r="F53" s="45" t="s">
        <v>166</v>
      </c>
      <c r="G53" s="45" t="s">
        <v>166</v>
      </c>
      <c r="H53" s="45"/>
      <c r="I53" s="45"/>
    </row>
    <row r="54" spans="1:9" x14ac:dyDescent="0.25">
      <c r="A54" s="57" t="s">
        <v>173</v>
      </c>
      <c r="B54" s="45">
        <v>3</v>
      </c>
      <c r="C54" s="45">
        <v>3</v>
      </c>
      <c r="D54" s="45">
        <v>3</v>
      </c>
      <c r="E54" s="45">
        <v>3</v>
      </c>
      <c r="F54" s="45">
        <v>3</v>
      </c>
      <c r="G54" s="45">
        <v>3</v>
      </c>
      <c r="H54" s="45">
        <v>3</v>
      </c>
      <c r="I54" s="45">
        <v>3</v>
      </c>
    </row>
    <row r="55" spans="1:9" x14ac:dyDescent="0.25">
      <c r="A55" s="57" t="s">
        <v>174</v>
      </c>
      <c r="B55" s="45">
        <v>6773</v>
      </c>
      <c r="C55" s="45">
        <v>7786</v>
      </c>
      <c r="D55" s="45">
        <v>8638</v>
      </c>
      <c r="E55" s="45">
        <v>6384</v>
      </c>
      <c r="F55" s="45">
        <v>7163</v>
      </c>
      <c r="G55" s="45">
        <v>8299</v>
      </c>
      <c r="H55" s="45">
        <v>9965</v>
      </c>
      <c r="I55" s="45">
        <v>11484</v>
      </c>
    </row>
    <row r="56" spans="1:9" x14ac:dyDescent="0.25">
      <c r="A56" s="57" t="s">
        <v>175</v>
      </c>
      <c r="B56" s="45">
        <v>1246</v>
      </c>
      <c r="C56" s="45">
        <v>318</v>
      </c>
      <c r="D56" s="45">
        <v>-213</v>
      </c>
      <c r="E56" s="45">
        <v>-92</v>
      </c>
      <c r="F56" s="45">
        <v>231</v>
      </c>
      <c r="G56" s="45">
        <v>-56</v>
      </c>
      <c r="H56" s="45">
        <v>-380</v>
      </c>
      <c r="I56" s="45">
        <v>318</v>
      </c>
    </row>
    <row r="57" spans="1:9" x14ac:dyDescent="0.25">
      <c r="A57" s="57" t="s">
        <v>176</v>
      </c>
      <c r="B57" s="45">
        <v>4685</v>
      </c>
      <c r="C57" s="45">
        <v>4151</v>
      </c>
      <c r="D57" s="45">
        <v>3979</v>
      </c>
      <c r="E57" s="45">
        <v>3517</v>
      </c>
      <c r="F57" s="45">
        <v>1643</v>
      </c>
      <c r="G57" s="45">
        <v>-191</v>
      </c>
      <c r="H57" s="45">
        <v>3179</v>
      </c>
      <c r="I57" s="45">
        <v>3476</v>
      </c>
    </row>
    <row r="58" spans="1:9" x14ac:dyDescent="0.25">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75" thickBot="1" x14ac:dyDescent="0.3">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75" thickTop="1" x14ac:dyDescent="0.25">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25">
      <c r="A61" s="54" t="s">
        <v>180</v>
      </c>
      <c r="B61" s="54"/>
      <c r="C61" s="54"/>
      <c r="D61" s="54"/>
      <c r="E61" s="54"/>
      <c r="F61" s="54"/>
      <c r="G61" s="54"/>
      <c r="H61" s="54"/>
      <c r="I61" s="54"/>
    </row>
    <row r="62" spans="1:9" x14ac:dyDescent="0.25">
      <c r="A62" t="s">
        <v>181</v>
      </c>
    </row>
    <row r="63" spans="1:9" x14ac:dyDescent="0.25">
      <c r="A63" s="39" t="s">
        <v>182</v>
      </c>
    </row>
    <row r="64" spans="1:9" x14ac:dyDescent="0.25">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25">
      <c r="A65" s="44" t="s">
        <v>184</v>
      </c>
      <c r="B65" s="36"/>
      <c r="C65" s="36"/>
      <c r="D65" s="36"/>
      <c r="E65" s="36"/>
      <c r="F65" s="36"/>
      <c r="G65" s="36"/>
      <c r="H65" s="36"/>
      <c r="I65" s="36"/>
    </row>
    <row r="66" spans="1:9" x14ac:dyDescent="0.25">
      <c r="A66" s="41" t="s">
        <v>185</v>
      </c>
      <c r="B66" s="45">
        <v>606</v>
      </c>
      <c r="C66" s="45">
        <v>649</v>
      </c>
      <c r="D66" s="45">
        <v>706</v>
      </c>
      <c r="E66" s="45">
        <v>747</v>
      </c>
      <c r="F66" s="45">
        <v>705</v>
      </c>
      <c r="G66" s="45">
        <v>721</v>
      </c>
      <c r="H66" s="36">
        <v>744</v>
      </c>
      <c r="I66" s="36">
        <v>717</v>
      </c>
    </row>
    <row r="67" spans="1:9" x14ac:dyDescent="0.25">
      <c r="A67" s="41" t="s">
        <v>186</v>
      </c>
      <c r="B67" s="45">
        <v>-113</v>
      </c>
      <c r="C67" s="45">
        <v>-80</v>
      </c>
      <c r="D67" s="45">
        <v>-273</v>
      </c>
      <c r="E67" s="45">
        <v>647</v>
      </c>
      <c r="F67" s="45">
        <v>34</v>
      </c>
      <c r="G67" s="45">
        <v>-380</v>
      </c>
      <c r="H67" s="36">
        <v>-385</v>
      </c>
      <c r="I67" s="36">
        <v>-650</v>
      </c>
    </row>
    <row r="68" spans="1:9" x14ac:dyDescent="0.25">
      <c r="A68" s="41" t="s">
        <v>187</v>
      </c>
      <c r="B68" s="45">
        <v>191</v>
      </c>
      <c r="C68" s="45">
        <v>236</v>
      </c>
      <c r="D68" s="45">
        <v>215</v>
      </c>
      <c r="E68" s="45">
        <v>218</v>
      </c>
      <c r="F68" s="45">
        <v>325</v>
      </c>
      <c r="G68" s="45">
        <v>429</v>
      </c>
      <c r="H68" s="36">
        <v>611</v>
      </c>
      <c r="I68" s="36">
        <v>638</v>
      </c>
    </row>
    <row r="69" spans="1:9" x14ac:dyDescent="0.25">
      <c r="A69" s="41" t="s">
        <v>188</v>
      </c>
      <c r="B69" s="45">
        <v>43</v>
      </c>
      <c r="C69" s="45">
        <v>13</v>
      </c>
      <c r="D69" s="45">
        <v>10</v>
      </c>
      <c r="E69" s="45">
        <v>27</v>
      </c>
      <c r="F69" s="45">
        <v>15</v>
      </c>
      <c r="G69" s="45">
        <v>398</v>
      </c>
      <c r="H69" s="36">
        <v>53</v>
      </c>
      <c r="I69" s="36">
        <v>123</v>
      </c>
    </row>
    <row r="70" spans="1:9" x14ac:dyDescent="0.25">
      <c r="A70" s="41" t="s">
        <v>189</v>
      </c>
      <c r="B70" s="45">
        <v>424</v>
      </c>
      <c r="C70" s="45">
        <v>98</v>
      </c>
      <c r="D70" s="45">
        <v>-117</v>
      </c>
      <c r="E70" s="45">
        <v>-99</v>
      </c>
      <c r="F70" s="45">
        <v>233</v>
      </c>
      <c r="G70" s="45">
        <v>23</v>
      </c>
      <c r="H70" s="36">
        <v>-138</v>
      </c>
      <c r="I70" s="36">
        <v>-26</v>
      </c>
    </row>
    <row r="71" spans="1:9" x14ac:dyDescent="0.25">
      <c r="A71" s="44" t="s">
        <v>190</v>
      </c>
      <c r="B71" s="45"/>
      <c r="C71" s="45"/>
      <c r="D71" s="45"/>
      <c r="E71" s="45"/>
      <c r="F71" s="45"/>
      <c r="G71" s="45"/>
      <c r="H71" s="36"/>
      <c r="I71" s="36"/>
    </row>
    <row r="72" spans="1:9" x14ac:dyDescent="0.25">
      <c r="A72" s="41" t="s">
        <v>191</v>
      </c>
      <c r="B72" s="45">
        <v>-216</v>
      </c>
      <c r="C72" s="45">
        <v>60</v>
      </c>
      <c r="D72" s="45">
        <v>-426</v>
      </c>
      <c r="E72" s="45">
        <v>187</v>
      </c>
      <c r="F72" s="45">
        <v>-270</v>
      </c>
      <c r="G72" s="45">
        <v>1239</v>
      </c>
      <c r="H72" s="36">
        <v>-1606</v>
      </c>
      <c r="I72" s="36">
        <v>-504</v>
      </c>
    </row>
    <row r="73" spans="1:9" x14ac:dyDescent="0.25">
      <c r="A73" s="41" t="s">
        <v>192</v>
      </c>
      <c r="B73" s="45">
        <v>-621</v>
      </c>
      <c r="C73" s="45">
        <v>-590</v>
      </c>
      <c r="D73" s="45">
        <v>-231</v>
      </c>
      <c r="E73" s="45">
        <v>-255</v>
      </c>
      <c r="F73" s="45">
        <v>-490</v>
      </c>
      <c r="G73" s="45">
        <v>-1854</v>
      </c>
      <c r="H73" s="36">
        <v>507</v>
      </c>
      <c r="I73" s="36">
        <v>-1676</v>
      </c>
    </row>
    <row r="74" spans="1:9" x14ac:dyDescent="0.25">
      <c r="A74" s="41" t="s">
        <v>193</v>
      </c>
      <c r="B74" s="45">
        <v>-144</v>
      </c>
      <c r="C74" s="45">
        <v>-161</v>
      </c>
      <c r="D74" s="45">
        <v>-120</v>
      </c>
      <c r="E74" s="45">
        <v>35</v>
      </c>
      <c r="F74" s="45">
        <v>-203</v>
      </c>
      <c r="G74" s="45">
        <v>-654</v>
      </c>
      <c r="H74" s="36">
        <v>-182</v>
      </c>
      <c r="I74" s="36">
        <v>-845</v>
      </c>
    </row>
    <row r="75" spans="1:9" x14ac:dyDescent="0.25">
      <c r="A75" s="41" t="s">
        <v>194</v>
      </c>
      <c r="B75" s="45">
        <v>1237</v>
      </c>
      <c r="C75" s="45">
        <v>-889</v>
      </c>
      <c r="D75" s="45">
        <v>-158</v>
      </c>
      <c r="E75" s="45">
        <v>1515</v>
      </c>
      <c r="F75" s="45">
        <v>1525</v>
      </c>
      <c r="G75" s="45">
        <v>24</v>
      </c>
      <c r="H75" s="36">
        <v>1326</v>
      </c>
      <c r="I75" s="36">
        <v>1365</v>
      </c>
    </row>
    <row r="76" spans="1:9" x14ac:dyDescent="0.25">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25">
      <c r="A77" s="39" t="s">
        <v>196</v>
      </c>
      <c r="B77" s="36"/>
      <c r="C77" s="36"/>
      <c r="D77" s="36"/>
      <c r="E77" s="36"/>
      <c r="F77" s="36"/>
      <c r="G77" s="36"/>
      <c r="H77" s="36"/>
      <c r="I77" s="36"/>
    </row>
    <row r="78" spans="1:9" x14ac:dyDescent="0.25">
      <c r="A78" s="44" t="s">
        <v>197</v>
      </c>
      <c r="B78" s="45">
        <v>-4936</v>
      </c>
      <c r="C78" s="45">
        <v>-5367</v>
      </c>
      <c r="D78" s="45">
        <v>-5928</v>
      </c>
      <c r="E78" s="45">
        <v>-4783</v>
      </c>
      <c r="F78" s="45">
        <v>-2937</v>
      </c>
      <c r="G78" s="45">
        <v>-2426</v>
      </c>
      <c r="H78" s="45">
        <v>-9961</v>
      </c>
      <c r="I78" s="45">
        <v>-12913</v>
      </c>
    </row>
    <row r="79" spans="1:9" x14ac:dyDescent="0.25">
      <c r="A79" s="44" t="s">
        <v>198</v>
      </c>
      <c r="B79" s="45">
        <v>3655</v>
      </c>
      <c r="C79" s="45">
        <v>2924</v>
      </c>
      <c r="D79" s="45">
        <v>3623</v>
      </c>
      <c r="E79" s="45">
        <v>3613</v>
      </c>
      <c r="F79" s="45">
        <v>1715</v>
      </c>
      <c r="G79" s="45">
        <v>74</v>
      </c>
      <c r="H79" s="45">
        <v>4236</v>
      </c>
      <c r="I79" s="45">
        <v>8199</v>
      </c>
    </row>
    <row r="80" spans="1:9" x14ac:dyDescent="0.25">
      <c r="A80" s="44" t="s">
        <v>199</v>
      </c>
      <c r="B80" s="45">
        <v>2216</v>
      </c>
      <c r="C80" s="45">
        <v>2386</v>
      </c>
      <c r="D80" s="45">
        <v>2423</v>
      </c>
      <c r="E80" s="45">
        <v>2496</v>
      </c>
      <c r="F80" s="45">
        <v>2072</v>
      </c>
      <c r="G80" s="45">
        <v>2379</v>
      </c>
      <c r="H80" s="45">
        <v>2449</v>
      </c>
      <c r="I80" s="45">
        <v>3967</v>
      </c>
    </row>
    <row r="81" spans="1:9" x14ac:dyDescent="0.25">
      <c r="A81" s="44"/>
      <c r="B81" s="45">
        <v>-150</v>
      </c>
      <c r="C81" s="45">
        <v>150</v>
      </c>
      <c r="D81" s="45">
        <v>0</v>
      </c>
      <c r="E81" s="45">
        <v>0</v>
      </c>
      <c r="F81" s="45">
        <v>0</v>
      </c>
      <c r="G81" s="45">
        <v>0</v>
      </c>
      <c r="H81" s="45">
        <v>0</v>
      </c>
      <c r="I81" s="45">
        <v>0</v>
      </c>
    </row>
    <row r="82" spans="1:9" x14ac:dyDescent="0.25">
      <c r="A82" s="44" t="s">
        <v>200</v>
      </c>
      <c r="B82" s="45">
        <v>-963</v>
      </c>
      <c r="C82" s="45">
        <v>-1143</v>
      </c>
      <c r="D82" s="45">
        <v>-1105</v>
      </c>
      <c r="E82" s="45">
        <v>-1028</v>
      </c>
      <c r="F82" s="45">
        <v>-1119</v>
      </c>
      <c r="G82" s="45">
        <v>-1086</v>
      </c>
      <c r="H82" s="45">
        <v>-695</v>
      </c>
      <c r="I82" s="45">
        <v>-758</v>
      </c>
    </row>
    <row r="83" spans="1:9" x14ac:dyDescent="0.25">
      <c r="A83" s="44"/>
      <c r="B83" s="45">
        <v>3</v>
      </c>
      <c r="C83" s="45">
        <v>10</v>
      </c>
      <c r="D83" s="45">
        <v>13</v>
      </c>
      <c r="E83" s="45">
        <v>3</v>
      </c>
      <c r="F83" s="45">
        <v>0</v>
      </c>
      <c r="G83" s="45">
        <v>0</v>
      </c>
      <c r="H83" s="45">
        <v>0</v>
      </c>
      <c r="I83" s="45">
        <v>0</v>
      </c>
    </row>
    <row r="84" spans="1:9" x14ac:dyDescent="0.25">
      <c r="A84" s="44" t="s">
        <v>201</v>
      </c>
      <c r="B84" s="45">
        <v>0</v>
      </c>
      <c r="C84" s="45">
        <v>6</v>
      </c>
      <c r="D84" s="45">
        <v>-34</v>
      </c>
      <c r="E84" s="45">
        <v>-25</v>
      </c>
      <c r="F84" s="45">
        <v>5</v>
      </c>
      <c r="G84" s="45">
        <v>31</v>
      </c>
      <c r="H84" s="45">
        <v>171</v>
      </c>
      <c r="I84" s="45">
        <v>-19</v>
      </c>
    </row>
    <row r="85" spans="1:9" x14ac:dyDescent="0.25">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25">
      <c r="A86" s="39" t="s">
        <v>203</v>
      </c>
      <c r="B86" s="36"/>
      <c r="C86" s="36"/>
      <c r="D86" s="36"/>
      <c r="E86" s="36"/>
      <c r="F86" s="36"/>
      <c r="G86" s="36"/>
      <c r="H86" s="36"/>
      <c r="I86" s="36"/>
    </row>
    <row r="87" spans="1:9" x14ac:dyDescent="0.25">
      <c r="A87" s="44" t="s">
        <v>204</v>
      </c>
      <c r="B87" s="36">
        <v>0</v>
      </c>
      <c r="C87" s="36">
        <v>981</v>
      </c>
      <c r="D87" s="36">
        <v>1482</v>
      </c>
      <c r="E87" s="36">
        <v>0</v>
      </c>
      <c r="F87" s="36">
        <v>0</v>
      </c>
      <c r="G87" s="36">
        <v>6134</v>
      </c>
      <c r="H87" s="36">
        <v>0</v>
      </c>
      <c r="I87" s="36">
        <v>0</v>
      </c>
    </row>
    <row r="88" spans="1:9" x14ac:dyDescent="0.25">
      <c r="A88" s="44" t="s">
        <v>205</v>
      </c>
      <c r="B88" s="36">
        <v>-63</v>
      </c>
      <c r="C88" s="36">
        <v>-67</v>
      </c>
      <c r="D88" s="36">
        <v>327</v>
      </c>
      <c r="E88" s="36">
        <v>13</v>
      </c>
      <c r="F88" s="36">
        <v>-325</v>
      </c>
      <c r="G88" s="36">
        <v>49</v>
      </c>
      <c r="H88" s="36">
        <v>-52</v>
      </c>
      <c r="I88" s="36">
        <v>15</v>
      </c>
    </row>
    <row r="89" spans="1:9" x14ac:dyDescent="0.25">
      <c r="A89" s="44" t="s">
        <v>206</v>
      </c>
      <c r="B89" s="36">
        <v>-7</v>
      </c>
      <c r="C89" s="36">
        <v>-106</v>
      </c>
      <c r="D89" s="36">
        <v>-44</v>
      </c>
      <c r="E89" s="36">
        <v>-6</v>
      </c>
      <c r="F89" s="36">
        <v>-6</v>
      </c>
      <c r="G89" s="36">
        <v>-6</v>
      </c>
      <c r="H89" s="36">
        <v>-197</v>
      </c>
      <c r="I89" s="36">
        <v>0</v>
      </c>
    </row>
    <row r="90" spans="1:9" x14ac:dyDescent="0.25">
      <c r="A90" s="44" t="s">
        <v>207</v>
      </c>
      <c r="B90" s="36">
        <v>514</v>
      </c>
      <c r="C90" s="36">
        <v>507</v>
      </c>
      <c r="D90" s="36">
        <v>489</v>
      </c>
      <c r="E90" s="36">
        <v>733</v>
      </c>
      <c r="F90" s="36">
        <v>700</v>
      </c>
      <c r="G90" s="36">
        <v>885</v>
      </c>
      <c r="H90" s="36">
        <v>1172</v>
      </c>
      <c r="I90" s="36">
        <v>1151</v>
      </c>
    </row>
    <row r="91" spans="1:9" x14ac:dyDescent="0.25">
      <c r="A91" s="44" t="s">
        <v>208</v>
      </c>
      <c r="B91" s="36">
        <v>-2534</v>
      </c>
      <c r="C91" s="36">
        <v>-3238</v>
      </c>
      <c r="D91" s="36">
        <v>-3223</v>
      </c>
      <c r="E91" s="36">
        <v>-4254</v>
      </c>
      <c r="F91" s="36">
        <v>-4286</v>
      </c>
      <c r="G91" s="36">
        <v>-3067</v>
      </c>
      <c r="H91" s="36">
        <v>-608</v>
      </c>
      <c r="I91" s="36">
        <v>-4014</v>
      </c>
    </row>
    <row r="92" spans="1:9" x14ac:dyDescent="0.25">
      <c r="A92" s="44" t="s">
        <v>209</v>
      </c>
      <c r="B92" s="36">
        <v>-899</v>
      </c>
      <c r="C92" s="36">
        <v>-1022</v>
      </c>
      <c r="D92" s="36">
        <v>-1133</v>
      </c>
      <c r="E92" s="36">
        <v>-1243</v>
      </c>
      <c r="F92" s="36">
        <v>-1332</v>
      </c>
      <c r="G92" s="36">
        <v>-1452</v>
      </c>
      <c r="H92" s="36">
        <v>-1638</v>
      </c>
      <c r="I92" s="36">
        <v>-1837</v>
      </c>
    </row>
    <row r="93" spans="1:9" x14ac:dyDescent="0.25">
      <c r="A93" s="44" t="s">
        <v>210</v>
      </c>
      <c r="B93" s="36">
        <f>(218-19)</f>
        <v>199</v>
      </c>
      <c r="C93" s="36">
        <f>(281-7)</f>
        <v>274</v>
      </c>
      <c r="D93" s="36">
        <f>(-17-29)</f>
        <v>-46</v>
      </c>
      <c r="E93" s="36">
        <f>(-23-55)</f>
        <v>-78</v>
      </c>
      <c r="F93" s="36">
        <v>-44</v>
      </c>
      <c r="G93" s="36">
        <v>-52</v>
      </c>
      <c r="H93" s="36">
        <v>-136</v>
      </c>
      <c r="I93" s="36">
        <v>-151</v>
      </c>
    </row>
    <row r="94" spans="1:9" x14ac:dyDescent="0.25">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25">
      <c r="A95" s="44" t="s">
        <v>212</v>
      </c>
      <c r="B95" s="45">
        <v>-83</v>
      </c>
      <c r="C95" s="45">
        <v>-105</v>
      </c>
      <c r="D95" s="45">
        <v>-20</v>
      </c>
      <c r="E95" s="45">
        <v>45</v>
      </c>
      <c r="F95" s="45">
        <v>-129</v>
      </c>
      <c r="G95" s="45">
        <v>-66</v>
      </c>
      <c r="H95" s="45">
        <v>143</v>
      </c>
      <c r="I95" s="45">
        <v>-143</v>
      </c>
    </row>
    <row r="96" spans="1:9" x14ac:dyDescent="0.25">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25">
      <c r="A97" t="s">
        <v>214</v>
      </c>
      <c r="B97" s="36">
        <v>2220</v>
      </c>
      <c r="C97" s="36">
        <v>3852</v>
      </c>
      <c r="D97" s="36">
        <v>3138</v>
      </c>
      <c r="E97" s="36">
        <v>3808</v>
      </c>
      <c r="F97" s="36">
        <v>4249</v>
      </c>
      <c r="G97" s="36">
        <v>4466</v>
      </c>
      <c r="H97" s="36">
        <v>8348</v>
      </c>
      <c r="I97" s="36">
        <f>+H98</f>
        <v>9889</v>
      </c>
    </row>
    <row r="98" spans="1:9" ht="15.75" thickBot="1" x14ac:dyDescent="0.3">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75" thickTop="1" x14ac:dyDescent="0.25">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25">
      <c r="A100" t="s">
        <v>217</v>
      </c>
      <c r="B100" s="36"/>
      <c r="C100" s="36"/>
      <c r="D100" s="36"/>
      <c r="E100" s="36"/>
      <c r="F100" s="36"/>
      <c r="G100" s="36"/>
      <c r="H100" s="36"/>
      <c r="I100" s="36"/>
    </row>
    <row r="101" spans="1:9" x14ac:dyDescent="0.25">
      <c r="A101" s="44" t="s">
        <v>218</v>
      </c>
      <c r="B101" s="36"/>
      <c r="C101" s="36"/>
      <c r="D101" s="36"/>
      <c r="E101" s="36"/>
      <c r="F101" s="36"/>
      <c r="G101" s="36"/>
      <c r="H101" s="36"/>
      <c r="I101" s="36"/>
    </row>
    <row r="102" spans="1:9" x14ac:dyDescent="0.25">
      <c r="A102" s="41" t="s">
        <v>219</v>
      </c>
      <c r="B102" s="36">
        <v>53</v>
      </c>
      <c r="C102" s="36">
        <v>70</v>
      </c>
      <c r="D102" s="36">
        <v>98</v>
      </c>
      <c r="E102" s="36">
        <v>125</v>
      </c>
      <c r="F102" s="36">
        <v>153</v>
      </c>
      <c r="G102" s="36">
        <v>140</v>
      </c>
      <c r="H102" s="36">
        <v>293</v>
      </c>
      <c r="I102" s="36">
        <v>290</v>
      </c>
    </row>
    <row r="103" spans="1:9" x14ac:dyDescent="0.25">
      <c r="A103" s="41" t="s">
        <v>220</v>
      </c>
      <c r="B103" s="36">
        <v>1262</v>
      </c>
      <c r="C103" s="36">
        <v>748</v>
      </c>
      <c r="D103" s="36">
        <v>703</v>
      </c>
      <c r="E103" s="36">
        <v>529</v>
      </c>
      <c r="F103" s="36">
        <v>757</v>
      </c>
      <c r="G103" s="36">
        <v>1028</v>
      </c>
      <c r="H103" s="36">
        <v>1177</v>
      </c>
      <c r="I103" s="36">
        <v>1231</v>
      </c>
    </row>
    <row r="104" spans="1:9" x14ac:dyDescent="0.25">
      <c r="A104" s="44" t="s">
        <v>221</v>
      </c>
      <c r="B104" s="56">
        <v>206</v>
      </c>
      <c r="C104" s="56">
        <v>252</v>
      </c>
      <c r="D104" s="56">
        <v>266</v>
      </c>
      <c r="E104" s="56">
        <v>294</v>
      </c>
      <c r="F104" s="56">
        <v>160</v>
      </c>
      <c r="G104" s="56">
        <v>121</v>
      </c>
      <c r="H104" s="56">
        <v>179</v>
      </c>
      <c r="I104" s="56">
        <v>160</v>
      </c>
    </row>
    <row r="105" spans="1:9" x14ac:dyDescent="0.25">
      <c r="A105" s="44" t="s">
        <v>222</v>
      </c>
      <c r="B105" s="36">
        <v>240</v>
      </c>
      <c r="C105" s="36">
        <v>271</v>
      </c>
      <c r="D105" s="36">
        <v>300</v>
      </c>
      <c r="E105" s="36">
        <v>320</v>
      </c>
      <c r="F105" s="36">
        <v>347</v>
      </c>
      <c r="G105" s="36">
        <v>385</v>
      </c>
      <c r="H105" s="36">
        <v>438</v>
      </c>
      <c r="I105" s="36">
        <v>480</v>
      </c>
    </row>
    <row r="107" spans="1:9" x14ac:dyDescent="0.25">
      <c r="A107" s="54" t="s">
        <v>223</v>
      </c>
      <c r="B107" s="54"/>
      <c r="C107" s="54"/>
      <c r="D107" s="54"/>
      <c r="E107" s="54"/>
      <c r="F107" s="54"/>
      <c r="G107" s="54"/>
      <c r="H107" s="54"/>
      <c r="I107" s="54"/>
    </row>
    <row r="108" spans="1:9" x14ac:dyDescent="0.25">
      <c r="A108" s="61" t="s">
        <v>224</v>
      </c>
      <c r="B108" s="36"/>
      <c r="C108" s="36"/>
      <c r="D108" s="36"/>
      <c r="E108" s="36"/>
      <c r="F108" s="36"/>
      <c r="G108" s="36"/>
      <c r="H108" s="36"/>
      <c r="I108" s="36"/>
    </row>
    <row r="109" spans="1:9" x14ac:dyDescent="0.25">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25">
      <c r="A110" s="41" t="s">
        <v>8</v>
      </c>
      <c r="B110" s="62">
        <v>8506</v>
      </c>
      <c r="C110" s="62">
        <v>9299</v>
      </c>
      <c r="D110" s="62">
        <v>9684</v>
      </c>
      <c r="E110" s="62">
        <v>9322</v>
      </c>
      <c r="F110" s="62">
        <v>10045</v>
      </c>
      <c r="G110" s="62">
        <v>9329</v>
      </c>
      <c r="H110" s="63">
        <v>11644</v>
      </c>
      <c r="I110" s="63">
        <v>12228</v>
      </c>
    </row>
    <row r="111" spans="1:9" x14ac:dyDescent="0.25">
      <c r="A111" s="41" t="s">
        <v>9</v>
      </c>
      <c r="B111" s="62">
        <v>4410</v>
      </c>
      <c r="C111" s="62">
        <v>4746</v>
      </c>
      <c r="D111" s="62">
        <v>4886</v>
      </c>
      <c r="E111" s="62">
        <v>4938</v>
      </c>
      <c r="F111" s="62">
        <v>5260</v>
      </c>
      <c r="G111" s="62">
        <v>4639</v>
      </c>
      <c r="H111" s="63">
        <v>5028</v>
      </c>
      <c r="I111" s="63">
        <v>5492</v>
      </c>
    </row>
    <row r="112" spans="1:9" x14ac:dyDescent="0.25">
      <c r="A112" s="41" t="s">
        <v>10</v>
      </c>
      <c r="B112" s="62">
        <v>824</v>
      </c>
      <c r="C112" s="62">
        <v>719</v>
      </c>
      <c r="D112" s="62">
        <v>646</v>
      </c>
      <c r="E112" s="62">
        <v>595</v>
      </c>
      <c r="F112" s="62">
        <v>597</v>
      </c>
      <c r="G112" s="62">
        <v>516</v>
      </c>
      <c r="H112" s="62">
        <v>507</v>
      </c>
      <c r="I112" s="62">
        <v>633</v>
      </c>
    </row>
    <row r="113" spans="1:9" x14ac:dyDescent="0.25">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25">
      <c r="A114" s="41" t="s">
        <v>8</v>
      </c>
      <c r="B114">
        <f>3876+827</f>
        <v>4703</v>
      </c>
      <c r="C114">
        <f>882+3985</f>
        <v>4867</v>
      </c>
      <c r="D114">
        <v>5192</v>
      </c>
      <c r="E114">
        <v>5875</v>
      </c>
      <c r="F114">
        <v>6293</v>
      </c>
      <c r="G114">
        <v>5892</v>
      </c>
      <c r="H114" s="51">
        <v>6970</v>
      </c>
      <c r="I114" s="51">
        <v>7388</v>
      </c>
    </row>
    <row r="115" spans="1:9" x14ac:dyDescent="0.25">
      <c r="A115" s="41" t="s">
        <v>9</v>
      </c>
      <c r="B115">
        <f>1552+499</f>
        <v>2051</v>
      </c>
      <c r="C115">
        <f>1628+463</f>
        <v>2091</v>
      </c>
      <c r="D115">
        <v>2395</v>
      </c>
      <c r="E115">
        <v>2940</v>
      </c>
      <c r="F115">
        <v>3087</v>
      </c>
      <c r="G115">
        <v>3053</v>
      </c>
      <c r="H115" s="51">
        <v>3996</v>
      </c>
      <c r="I115" s="51">
        <v>4527</v>
      </c>
    </row>
    <row r="116" spans="1:9" x14ac:dyDescent="0.25">
      <c r="A116" s="41" t="s">
        <v>10</v>
      </c>
      <c r="B116">
        <f>277+95</f>
        <v>372</v>
      </c>
      <c r="C116">
        <f>271+86</f>
        <v>357</v>
      </c>
      <c r="D116">
        <v>383</v>
      </c>
      <c r="E116">
        <v>427</v>
      </c>
      <c r="F116">
        <v>432</v>
      </c>
      <c r="G116">
        <v>402</v>
      </c>
      <c r="H116">
        <v>490</v>
      </c>
      <c r="I116">
        <v>564</v>
      </c>
    </row>
    <row r="117" spans="1:9" x14ac:dyDescent="0.25">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25">
      <c r="A118" s="41" t="s">
        <v>8</v>
      </c>
      <c r="B118">
        <v>2016</v>
      </c>
      <c r="C118">
        <v>2599</v>
      </c>
      <c r="D118">
        <v>2920</v>
      </c>
      <c r="E118">
        <v>3496</v>
      </c>
      <c r="F118">
        <v>4262</v>
      </c>
      <c r="G118">
        <v>4635</v>
      </c>
      <c r="H118" s="51">
        <v>5748</v>
      </c>
      <c r="I118" s="51">
        <v>5416</v>
      </c>
    </row>
    <row r="119" spans="1:9" x14ac:dyDescent="0.25">
      <c r="A119" s="41" t="s">
        <v>9</v>
      </c>
      <c r="B119">
        <v>925</v>
      </c>
      <c r="C119">
        <v>1055</v>
      </c>
      <c r="D119">
        <v>1188</v>
      </c>
      <c r="E119">
        <v>1508</v>
      </c>
      <c r="F119">
        <v>1808</v>
      </c>
      <c r="G119">
        <v>1896</v>
      </c>
      <c r="H119" s="51">
        <v>2347</v>
      </c>
      <c r="I119" s="51">
        <v>1938</v>
      </c>
    </row>
    <row r="120" spans="1:9" x14ac:dyDescent="0.25">
      <c r="A120" s="41" t="s">
        <v>10</v>
      </c>
      <c r="B120">
        <v>126</v>
      </c>
      <c r="C120">
        <v>131</v>
      </c>
      <c r="D120">
        <v>129</v>
      </c>
      <c r="E120">
        <v>130</v>
      </c>
      <c r="F120">
        <v>138</v>
      </c>
      <c r="G120">
        <v>148</v>
      </c>
      <c r="H120">
        <v>195</v>
      </c>
      <c r="I120">
        <v>193</v>
      </c>
    </row>
    <row r="121" spans="1:9" x14ac:dyDescent="0.25">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25">
      <c r="A122" s="41" t="s">
        <v>8</v>
      </c>
      <c r="B122" s="62">
        <v>3093</v>
      </c>
      <c r="C122" s="62">
        <v>3106</v>
      </c>
      <c r="D122" s="62">
        <v>3285</v>
      </c>
      <c r="E122" s="62">
        <v>3575</v>
      </c>
      <c r="F122" s="62">
        <v>3622</v>
      </c>
      <c r="G122" s="62">
        <v>3449</v>
      </c>
      <c r="H122" s="63">
        <v>3659</v>
      </c>
      <c r="I122" s="63">
        <v>4111</v>
      </c>
    </row>
    <row r="123" spans="1:9" x14ac:dyDescent="0.25">
      <c r="A123" s="41" t="s">
        <v>9</v>
      </c>
      <c r="B123" s="62">
        <v>1251</v>
      </c>
      <c r="C123" s="62">
        <v>1175</v>
      </c>
      <c r="D123" s="62">
        <v>1185</v>
      </c>
      <c r="E123" s="62">
        <v>1347</v>
      </c>
      <c r="F123" s="62">
        <v>1395</v>
      </c>
      <c r="G123" s="62">
        <v>1365</v>
      </c>
      <c r="H123" s="63">
        <v>1494</v>
      </c>
      <c r="I123" s="63">
        <v>1610</v>
      </c>
    </row>
    <row r="124" spans="1:9" x14ac:dyDescent="0.25">
      <c r="A124" s="41" t="s">
        <v>10</v>
      </c>
      <c r="B124" s="62">
        <v>309</v>
      </c>
      <c r="C124" s="62">
        <v>289</v>
      </c>
      <c r="D124" s="62">
        <v>267</v>
      </c>
      <c r="E124" s="62">
        <v>244</v>
      </c>
      <c r="F124" s="62">
        <v>237</v>
      </c>
      <c r="G124" s="62">
        <v>214</v>
      </c>
      <c r="H124" s="62">
        <v>190</v>
      </c>
      <c r="I124" s="62">
        <v>234</v>
      </c>
    </row>
    <row r="125" spans="1:9" x14ac:dyDescent="0.25">
      <c r="A125" s="44" t="s">
        <v>14</v>
      </c>
      <c r="B125" s="64">
        <v>115</v>
      </c>
      <c r="C125" s="64">
        <v>73</v>
      </c>
      <c r="D125" s="64">
        <v>73</v>
      </c>
      <c r="E125" s="64">
        <v>88</v>
      </c>
      <c r="F125" s="64">
        <v>42</v>
      </c>
      <c r="G125" s="64">
        <v>30</v>
      </c>
      <c r="H125" s="64">
        <v>25</v>
      </c>
      <c r="I125" s="64">
        <v>102</v>
      </c>
    </row>
    <row r="126" spans="1:9" x14ac:dyDescent="0.25">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25">
      <c r="A127" s="44" t="s">
        <v>15</v>
      </c>
      <c r="B127" s="45">
        <v>1982</v>
      </c>
      <c r="C127" s="45">
        <v>1955</v>
      </c>
      <c r="D127" s="45">
        <v>2042</v>
      </c>
      <c r="E127" s="45">
        <v>1886</v>
      </c>
      <c r="F127" s="45">
        <v>1906</v>
      </c>
      <c r="G127" s="45">
        <v>1846</v>
      </c>
      <c r="H127" s="45">
        <v>2205</v>
      </c>
      <c r="I127" s="45">
        <v>2346</v>
      </c>
    </row>
    <row r="128" spans="1:9" x14ac:dyDescent="0.25">
      <c r="A128" s="41" t="s">
        <v>8</v>
      </c>
      <c r="B128" s="65">
        <v>18318</v>
      </c>
      <c r="C128" s="65">
        <v>19871</v>
      </c>
      <c r="D128" s="65">
        <v>21081</v>
      </c>
      <c r="E128" s="65">
        <v>22268</v>
      </c>
      <c r="F128" s="62">
        <v>1658</v>
      </c>
      <c r="G128" s="62">
        <v>1642</v>
      </c>
      <c r="H128" s="45">
        <v>1986</v>
      </c>
      <c r="I128" s="45">
        <v>2094</v>
      </c>
    </row>
    <row r="129" spans="1:9" x14ac:dyDescent="0.25">
      <c r="A129" s="41" t="s">
        <v>9</v>
      </c>
      <c r="B129" s="65">
        <v>8637</v>
      </c>
      <c r="C129" s="65">
        <v>9067</v>
      </c>
      <c r="D129" s="65">
        <v>9654</v>
      </c>
      <c r="E129" s="65">
        <v>10733</v>
      </c>
      <c r="F129" s="45">
        <v>118</v>
      </c>
      <c r="G129" s="45">
        <v>89</v>
      </c>
      <c r="H129" s="45">
        <v>104</v>
      </c>
      <c r="I129" s="45">
        <v>103</v>
      </c>
    </row>
    <row r="130" spans="1:9" x14ac:dyDescent="0.25">
      <c r="A130" s="41" t="s">
        <v>10</v>
      </c>
      <c r="B130" s="65">
        <v>1631</v>
      </c>
      <c r="C130" s="65">
        <v>1496</v>
      </c>
      <c r="D130" s="65">
        <v>1425</v>
      </c>
      <c r="E130" s="65">
        <v>1396</v>
      </c>
      <c r="F130" s="45">
        <v>24</v>
      </c>
      <c r="G130" s="45">
        <v>25</v>
      </c>
      <c r="H130" s="45">
        <v>29</v>
      </c>
      <c r="I130" s="45">
        <v>26</v>
      </c>
    </row>
    <row r="131" spans="1:9" x14ac:dyDescent="0.25">
      <c r="A131" s="41" t="s">
        <v>16</v>
      </c>
      <c r="B131" s="65">
        <v>115</v>
      </c>
      <c r="C131" s="65">
        <v>73</v>
      </c>
      <c r="D131" s="65">
        <v>73</v>
      </c>
      <c r="E131" s="65">
        <v>88</v>
      </c>
      <c r="F131" s="45">
        <v>106</v>
      </c>
      <c r="G131" s="45">
        <v>90</v>
      </c>
      <c r="H131" s="45">
        <v>86</v>
      </c>
      <c r="I131" s="45">
        <v>123</v>
      </c>
    </row>
    <row r="132" spans="1:9" x14ac:dyDescent="0.25">
      <c r="A132" s="44" t="s">
        <v>17</v>
      </c>
      <c r="B132" s="45">
        <v>-82</v>
      </c>
      <c r="C132" s="45">
        <v>-86</v>
      </c>
      <c r="D132" s="45">
        <v>75</v>
      </c>
      <c r="E132" s="45">
        <v>26</v>
      </c>
      <c r="F132" s="45">
        <v>-7</v>
      </c>
      <c r="G132" s="45">
        <v>-11</v>
      </c>
      <c r="H132" s="45">
        <v>40</v>
      </c>
      <c r="I132" s="45">
        <v>-72</v>
      </c>
    </row>
    <row r="133" spans="1:9" ht="15.75" thickBot="1" x14ac:dyDescent="0.3">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75" thickTop="1" x14ac:dyDescent="0.25">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25">
      <c r="A135" s="39" t="s">
        <v>229</v>
      </c>
    </row>
    <row r="136" spans="1:9" x14ac:dyDescent="0.25">
      <c r="A136" s="44" t="s">
        <v>225</v>
      </c>
      <c r="B136" s="36">
        <v>3645</v>
      </c>
      <c r="C136" s="36">
        <v>3763</v>
      </c>
      <c r="D136" s="36">
        <v>3875</v>
      </c>
      <c r="E136" s="36">
        <v>3600</v>
      </c>
      <c r="F136" s="36">
        <v>3925</v>
      </c>
      <c r="G136" s="36">
        <v>2899</v>
      </c>
      <c r="H136" s="36">
        <v>5089</v>
      </c>
      <c r="I136" s="36">
        <v>5114</v>
      </c>
    </row>
    <row r="137" spans="1:9" x14ac:dyDescent="0.25">
      <c r="A137" s="44" t="s">
        <v>11</v>
      </c>
      <c r="B137" s="36">
        <v>1524</v>
      </c>
      <c r="C137" s="36">
        <v>1787</v>
      </c>
      <c r="D137" s="36">
        <v>1507</v>
      </c>
      <c r="E137" s="36">
        <v>1587</v>
      </c>
      <c r="F137" s="36">
        <v>1995</v>
      </c>
      <c r="G137" s="36">
        <v>1541</v>
      </c>
      <c r="H137" s="36">
        <v>2435</v>
      </c>
      <c r="I137" s="36">
        <v>3293</v>
      </c>
    </row>
    <row r="138" spans="1:9" x14ac:dyDescent="0.25">
      <c r="A138" s="44" t="s">
        <v>12</v>
      </c>
      <c r="B138" s="36">
        <v>993</v>
      </c>
      <c r="C138" s="36">
        <v>1372</v>
      </c>
      <c r="D138" s="36">
        <v>1507</v>
      </c>
      <c r="E138" s="36">
        <v>1807</v>
      </c>
      <c r="F138" s="36">
        <v>2376</v>
      </c>
      <c r="G138" s="36">
        <v>2490</v>
      </c>
      <c r="H138" s="36">
        <v>3243</v>
      </c>
      <c r="I138" s="36">
        <v>2365</v>
      </c>
    </row>
    <row r="139" spans="1:9" x14ac:dyDescent="0.25">
      <c r="A139" s="44" t="s">
        <v>13</v>
      </c>
      <c r="B139" s="36">
        <v>918</v>
      </c>
      <c r="C139" s="36">
        <v>1002</v>
      </c>
      <c r="D139" s="36">
        <v>980</v>
      </c>
      <c r="E139" s="36">
        <v>1189</v>
      </c>
      <c r="F139" s="36">
        <v>1323</v>
      </c>
      <c r="G139" s="36">
        <v>1184</v>
      </c>
      <c r="H139" s="36">
        <v>1530</v>
      </c>
      <c r="I139" s="36">
        <v>1896</v>
      </c>
    </row>
    <row r="140" spans="1:9" x14ac:dyDescent="0.25">
      <c r="A140" s="44" t="s">
        <v>14</v>
      </c>
      <c r="B140" s="36">
        <v>-2263</v>
      </c>
      <c r="C140" s="36">
        <v>-2596</v>
      </c>
      <c r="D140" s="36">
        <v>-2677</v>
      </c>
      <c r="E140" s="36">
        <v>-2658</v>
      </c>
      <c r="F140" s="36">
        <v>-3262</v>
      </c>
      <c r="G140" s="36">
        <v>-3468</v>
      </c>
      <c r="H140" s="36">
        <v>-3656</v>
      </c>
      <c r="I140" s="36">
        <v>-4262</v>
      </c>
    </row>
    <row r="141" spans="1:9" x14ac:dyDescent="0.25">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25">
      <c r="A142" s="44" t="s">
        <v>15</v>
      </c>
      <c r="B142" s="45">
        <v>517</v>
      </c>
      <c r="C142" s="45">
        <v>487</v>
      </c>
      <c r="D142" s="45">
        <v>477</v>
      </c>
      <c r="E142" s="45">
        <v>310</v>
      </c>
      <c r="F142" s="45">
        <v>303</v>
      </c>
      <c r="G142" s="45">
        <v>297</v>
      </c>
      <c r="H142" s="45">
        <v>543</v>
      </c>
      <c r="I142" s="45">
        <v>669</v>
      </c>
    </row>
    <row r="143" spans="1:9" x14ac:dyDescent="0.25">
      <c r="A143" s="44" t="s">
        <v>17</v>
      </c>
      <c r="B143" s="45">
        <v>-1101</v>
      </c>
      <c r="C143" s="45">
        <v>-1173</v>
      </c>
      <c r="D143" s="45">
        <v>-724</v>
      </c>
      <c r="E143" s="45">
        <v>-1456</v>
      </c>
      <c r="F143" s="45">
        <v>-1810</v>
      </c>
      <c r="G143" s="45">
        <v>-1967</v>
      </c>
      <c r="H143" s="45">
        <v>-2261</v>
      </c>
      <c r="I143" s="45">
        <v>-2219</v>
      </c>
    </row>
    <row r="144" spans="1:9" ht="15.75" thickBot="1" x14ac:dyDescent="0.3">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75" thickTop="1" x14ac:dyDescent="0.25">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25">
      <c r="A146" s="39" t="s">
        <v>231</v>
      </c>
    </row>
    <row r="147" spans="1:9" x14ac:dyDescent="0.25">
      <c r="A147" s="44" t="s">
        <v>225</v>
      </c>
      <c r="B147" s="45">
        <v>632</v>
      </c>
      <c r="C147" s="45">
        <v>742</v>
      </c>
      <c r="D147" s="45">
        <v>819</v>
      </c>
      <c r="E147" s="45">
        <v>848</v>
      </c>
      <c r="F147" s="45">
        <v>814</v>
      </c>
      <c r="G147" s="45">
        <v>645</v>
      </c>
      <c r="H147" s="45">
        <v>617</v>
      </c>
      <c r="I147" s="45">
        <v>639</v>
      </c>
    </row>
    <row r="148" spans="1:9" x14ac:dyDescent="0.25">
      <c r="A148" s="44" t="s">
        <v>11</v>
      </c>
      <c r="B148" s="45">
        <v>498</v>
      </c>
      <c r="C148" s="45">
        <v>639</v>
      </c>
      <c r="D148" s="45">
        <v>706</v>
      </c>
      <c r="E148" s="45">
        <v>849</v>
      </c>
      <c r="F148" s="45">
        <v>929</v>
      </c>
      <c r="G148" s="45">
        <v>885</v>
      </c>
      <c r="H148" s="45">
        <v>982</v>
      </c>
      <c r="I148" s="45">
        <v>920</v>
      </c>
    </row>
    <row r="149" spans="1:9" x14ac:dyDescent="0.25">
      <c r="A149" s="44" t="s">
        <v>12</v>
      </c>
      <c r="B149" s="45">
        <v>254</v>
      </c>
      <c r="C149" s="45">
        <v>234</v>
      </c>
      <c r="D149" s="45">
        <v>225</v>
      </c>
      <c r="E149" s="45">
        <v>256</v>
      </c>
      <c r="F149" s="45">
        <v>237</v>
      </c>
      <c r="G149" s="45">
        <v>214</v>
      </c>
      <c r="H149" s="45">
        <v>288</v>
      </c>
      <c r="I149" s="45">
        <v>303</v>
      </c>
    </row>
    <row r="150" spans="1:9" x14ac:dyDescent="0.25">
      <c r="A150" s="44" t="s">
        <v>232</v>
      </c>
      <c r="B150" s="45">
        <v>308</v>
      </c>
      <c r="C150" s="45">
        <v>332</v>
      </c>
      <c r="D150" s="45">
        <v>343</v>
      </c>
      <c r="E150" s="45">
        <v>339</v>
      </c>
      <c r="F150" s="45">
        <v>326</v>
      </c>
      <c r="G150" s="45">
        <v>296</v>
      </c>
      <c r="H150" s="45">
        <v>304</v>
      </c>
      <c r="I150" s="45">
        <v>274</v>
      </c>
    </row>
    <row r="151" spans="1:9" x14ac:dyDescent="0.25">
      <c r="A151" s="44" t="s">
        <v>14</v>
      </c>
      <c r="B151" s="45">
        <v>484</v>
      </c>
      <c r="C151" s="45">
        <v>511</v>
      </c>
      <c r="D151" s="45">
        <v>533</v>
      </c>
      <c r="E151" s="45">
        <v>597</v>
      </c>
      <c r="F151" s="45">
        <v>665</v>
      </c>
      <c r="G151" s="45">
        <v>830</v>
      </c>
      <c r="H151" s="45">
        <v>780</v>
      </c>
      <c r="I151" s="45">
        <v>789</v>
      </c>
    </row>
    <row r="152" spans="1:9" x14ac:dyDescent="0.25">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25">
      <c r="A153" s="44" t="s">
        <v>15</v>
      </c>
      <c r="B153" s="45">
        <v>122</v>
      </c>
      <c r="C153" s="45">
        <v>125</v>
      </c>
      <c r="D153" s="45">
        <v>125</v>
      </c>
      <c r="E153" s="45">
        <v>115</v>
      </c>
      <c r="F153" s="45">
        <v>100</v>
      </c>
      <c r="G153" s="45">
        <v>80</v>
      </c>
      <c r="H153" s="45">
        <v>63</v>
      </c>
      <c r="I153" s="45">
        <v>49</v>
      </c>
    </row>
    <row r="154" spans="1:9" x14ac:dyDescent="0.25">
      <c r="A154" s="44" t="s">
        <v>17</v>
      </c>
      <c r="B154" s="45">
        <v>713</v>
      </c>
      <c r="C154" s="45">
        <v>937</v>
      </c>
      <c r="D154" s="45">
        <v>1238</v>
      </c>
      <c r="E154" s="45">
        <v>1450</v>
      </c>
      <c r="F154" s="45">
        <v>1673</v>
      </c>
      <c r="G154" s="45">
        <v>1916</v>
      </c>
      <c r="H154" s="45">
        <v>1870</v>
      </c>
      <c r="I154" s="45">
        <v>1817</v>
      </c>
    </row>
    <row r="155" spans="1:9" ht="15.75" thickBot="1" x14ac:dyDescent="0.3">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75" thickTop="1" x14ac:dyDescent="0.25">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25">
      <c r="A157" s="39" t="s">
        <v>235</v>
      </c>
    </row>
    <row r="158" spans="1:9" x14ac:dyDescent="0.25">
      <c r="A158" s="44" t="s">
        <v>225</v>
      </c>
      <c r="B158" s="45">
        <v>208</v>
      </c>
      <c r="C158" s="45">
        <v>242</v>
      </c>
      <c r="D158" s="45">
        <v>223</v>
      </c>
      <c r="E158" s="45">
        <v>196</v>
      </c>
      <c r="F158" s="45">
        <v>117</v>
      </c>
      <c r="G158" s="45">
        <v>110</v>
      </c>
      <c r="H158" s="45">
        <v>98</v>
      </c>
      <c r="I158" s="45">
        <v>146</v>
      </c>
    </row>
    <row r="159" spans="1:9" x14ac:dyDescent="0.25">
      <c r="A159" s="44" t="s">
        <v>11</v>
      </c>
      <c r="B159" s="45">
        <v>236</v>
      </c>
      <c r="C159" s="45">
        <v>232</v>
      </c>
      <c r="D159" s="45">
        <v>172</v>
      </c>
      <c r="E159" s="45">
        <v>240</v>
      </c>
      <c r="F159" s="45">
        <v>233</v>
      </c>
      <c r="G159" s="45">
        <v>139</v>
      </c>
      <c r="H159" s="45">
        <v>153</v>
      </c>
      <c r="I159" s="45">
        <v>197</v>
      </c>
    </row>
    <row r="160" spans="1:9" x14ac:dyDescent="0.25">
      <c r="A160" s="44" t="s">
        <v>12</v>
      </c>
      <c r="B160" s="45">
        <v>69</v>
      </c>
      <c r="C160" s="45">
        <v>44</v>
      </c>
      <c r="D160" s="45">
        <v>51</v>
      </c>
      <c r="E160" s="45">
        <v>76</v>
      </c>
      <c r="F160" s="45">
        <v>49</v>
      </c>
      <c r="G160" s="45">
        <v>28</v>
      </c>
      <c r="H160" s="45">
        <v>94</v>
      </c>
      <c r="I160" s="45">
        <v>78</v>
      </c>
    </row>
    <row r="161" spans="1:9" x14ac:dyDescent="0.25">
      <c r="A161" s="44" t="s">
        <v>232</v>
      </c>
      <c r="B161" s="45">
        <v>52</v>
      </c>
      <c r="C161" s="45">
        <v>64</v>
      </c>
      <c r="D161" s="45">
        <v>60</v>
      </c>
      <c r="E161" s="45">
        <v>49</v>
      </c>
      <c r="F161" s="45">
        <v>47</v>
      </c>
      <c r="G161" s="45">
        <v>41</v>
      </c>
      <c r="H161" s="45">
        <v>54</v>
      </c>
      <c r="I161" s="45">
        <v>56</v>
      </c>
    </row>
    <row r="162" spans="1:9" x14ac:dyDescent="0.25">
      <c r="A162" s="44" t="s">
        <v>14</v>
      </c>
      <c r="B162" s="45">
        <v>225</v>
      </c>
      <c r="C162" s="45">
        <v>258</v>
      </c>
      <c r="D162" s="45">
        <v>278</v>
      </c>
      <c r="E162" s="45">
        <v>286</v>
      </c>
      <c r="F162" s="45">
        <v>278</v>
      </c>
      <c r="G162" s="45">
        <v>438</v>
      </c>
      <c r="H162" s="45">
        <v>278</v>
      </c>
      <c r="I162" s="45">
        <v>222</v>
      </c>
    </row>
    <row r="163" spans="1:9" x14ac:dyDescent="0.25">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25">
      <c r="A164" s="44" t="s">
        <v>15</v>
      </c>
      <c r="B164" s="45">
        <v>69</v>
      </c>
      <c r="C164" s="45">
        <v>39</v>
      </c>
      <c r="D164" s="45">
        <v>30</v>
      </c>
      <c r="E164" s="45">
        <v>22</v>
      </c>
      <c r="F164" s="45">
        <v>18</v>
      </c>
      <c r="G164" s="45">
        <v>12</v>
      </c>
      <c r="H164" s="36">
        <v>7</v>
      </c>
      <c r="I164" s="36">
        <v>9</v>
      </c>
    </row>
    <row r="165" spans="1:9" x14ac:dyDescent="0.25">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75" thickBot="1" x14ac:dyDescent="0.3">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75" thickTop="1" x14ac:dyDescent="0.25">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25">
      <c r="A168" s="39" t="s">
        <v>237</v>
      </c>
    </row>
    <row r="169" spans="1:9" x14ac:dyDescent="0.25">
      <c r="A169" s="44" t="s">
        <v>225</v>
      </c>
      <c r="B169" s="36">
        <v>121</v>
      </c>
      <c r="C169" s="36">
        <v>133</v>
      </c>
      <c r="D169" s="36">
        <v>140</v>
      </c>
      <c r="E169" s="36">
        <v>160</v>
      </c>
      <c r="F169" s="36">
        <v>149</v>
      </c>
      <c r="G169" s="36">
        <v>148</v>
      </c>
      <c r="H169" s="36">
        <v>130</v>
      </c>
      <c r="I169" s="36">
        <v>124</v>
      </c>
    </row>
    <row r="170" spans="1:9" x14ac:dyDescent="0.25">
      <c r="A170" s="44" t="s">
        <v>11</v>
      </c>
      <c r="B170" s="36">
        <v>87</v>
      </c>
      <c r="C170" s="36">
        <v>84</v>
      </c>
      <c r="D170" s="36">
        <v>104</v>
      </c>
      <c r="E170" s="36">
        <v>116</v>
      </c>
      <c r="F170" s="36">
        <v>111</v>
      </c>
      <c r="G170" s="36">
        <v>132</v>
      </c>
      <c r="H170" s="36">
        <v>136</v>
      </c>
      <c r="I170" s="36">
        <v>134</v>
      </c>
    </row>
    <row r="171" spans="1:9" x14ac:dyDescent="0.25">
      <c r="A171" s="44" t="s">
        <v>12</v>
      </c>
      <c r="B171" s="36">
        <v>46</v>
      </c>
      <c r="C171" s="36">
        <v>48</v>
      </c>
      <c r="D171" s="36">
        <v>54</v>
      </c>
      <c r="E171" s="36">
        <v>56</v>
      </c>
      <c r="F171" s="36">
        <v>50</v>
      </c>
      <c r="G171" s="36">
        <v>44</v>
      </c>
      <c r="H171" s="36">
        <v>46</v>
      </c>
      <c r="I171" s="36">
        <v>41</v>
      </c>
    </row>
    <row r="172" spans="1:9" x14ac:dyDescent="0.25">
      <c r="A172" s="44" t="s">
        <v>13</v>
      </c>
      <c r="B172" s="36">
        <v>49</v>
      </c>
      <c r="C172" s="36">
        <v>43</v>
      </c>
      <c r="D172" s="36">
        <v>56</v>
      </c>
      <c r="E172" s="36">
        <v>55</v>
      </c>
      <c r="F172" s="36">
        <v>53</v>
      </c>
      <c r="G172" s="36">
        <v>46</v>
      </c>
      <c r="H172" s="36">
        <v>43</v>
      </c>
      <c r="I172" s="36">
        <v>42</v>
      </c>
    </row>
    <row r="173" spans="1:9" x14ac:dyDescent="0.25">
      <c r="A173" s="44" t="s">
        <v>14</v>
      </c>
      <c r="B173" s="36">
        <v>210</v>
      </c>
      <c r="C173" s="36">
        <v>230</v>
      </c>
      <c r="D173" s="36">
        <v>233</v>
      </c>
      <c r="E173" s="36">
        <v>217</v>
      </c>
      <c r="F173" s="36">
        <v>195</v>
      </c>
      <c r="G173" s="36">
        <v>214</v>
      </c>
      <c r="H173" s="36">
        <v>222</v>
      </c>
      <c r="I173" s="36">
        <v>220</v>
      </c>
    </row>
    <row r="174" spans="1:9" x14ac:dyDescent="0.25">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25">
      <c r="A175" s="44" t="s">
        <v>15</v>
      </c>
      <c r="B175" s="36">
        <v>18</v>
      </c>
      <c r="C175" s="36">
        <v>27</v>
      </c>
      <c r="D175" s="36">
        <v>28</v>
      </c>
      <c r="E175" s="36">
        <v>33</v>
      </c>
      <c r="F175" s="36">
        <v>31</v>
      </c>
      <c r="G175" s="36">
        <v>25</v>
      </c>
      <c r="H175" s="36">
        <v>26</v>
      </c>
      <c r="I175" s="36">
        <v>22</v>
      </c>
    </row>
    <row r="176" spans="1:9" x14ac:dyDescent="0.25">
      <c r="A176" s="44" t="s">
        <v>17</v>
      </c>
      <c r="B176" s="36">
        <v>75</v>
      </c>
      <c r="C176" s="36">
        <v>84</v>
      </c>
      <c r="D176" s="36">
        <v>91</v>
      </c>
      <c r="E176" s="36">
        <v>110</v>
      </c>
      <c r="F176" s="36">
        <v>116</v>
      </c>
      <c r="G176" s="36">
        <v>112</v>
      </c>
      <c r="H176" s="36">
        <v>141</v>
      </c>
      <c r="I176" s="36">
        <v>134</v>
      </c>
    </row>
    <row r="177" spans="1:9" ht="15.75" thickBot="1" x14ac:dyDescent="0.3">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75" thickTop="1" x14ac:dyDescent="0.25">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25">
      <c r="A179" s="54" t="s">
        <v>239</v>
      </c>
      <c r="B179" s="54"/>
      <c r="C179" s="54"/>
      <c r="D179" s="54"/>
      <c r="E179" s="54"/>
      <c r="F179" s="54"/>
      <c r="G179" s="54"/>
      <c r="H179" s="54"/>
      <c r="I179" s="54"/>
    </row>
    <row r="180" spans="1:9" x14ac:dyDescent="0.25">
      <c r="A180" s="61" t="s">
        <v>240</v>
      </c>
    </row>
    <row r="181" spans="1:9" x14ac:dyDescent="0.25">
      <c r="A181" s="66" t="s">
        <v>225</v>
      </c>
      <c r="B181" s="67">
        <v>0.12</v>
      </c>
      <c r="C181" s="67">
        <v>0.08</v>
      </c>
      <c r="D181" s="67">
        <v>0.03</v>
      </c>
      <c r="E181" s="67">
        <v>-0.02</v>
      </c>
      <c r="F181" s="67">
        <v>7.0000000000000007E-2</v>
      </c>
      <c r="G181" s="67">
        <v>-0.09</v>
      </c>
      <c r="H181" s="67">
        <v>0.19</v>
      </c>
      <c r="I181" s="67">
        <v>7.0000000000000007E-2</v>
      </c>
    </row>
    <row r="182" spans="1:9" x14ac:dyDescent="0.25">
      <c r="A182" s="68" t="s">
        <v>8</v>
      </c>
      <c r="B182" s="69">
        <v>0.14000000000000001</v>
      </c>
      <c r="C182" s="69">
        <v>0.1</v>
      </c>
      <c r="D182" s="69">
        <v>0.04</v>
      </c>
      <c r="E182" s="69">
        <v>-0.04</v>
      </c>
      <c r="F182" s="69">
        <v>0.08</v>
      </c>
      <c r="G182" s="69">
        <v>-0.14000000000000001</v>
      </c>
      <c r="H182" s="69">
        <v>0.25</v>
      </c>
      <c r="I182" s="69">
        <v>0.05</v>
      </c>
    </row>
    <row r="183" spans="1:9" x14ac:dyDescent="0.25">
      <c r="A183" s="68" t="s">
        <v>9</v>
      </c>
      <c r="B183" s="69">
        <v>0.12</v>
      </c>
      <c r="C183" s="69">
        <v>0.08</v>
      </c>
      <c r="D183" s="69">
        <v>0.03</v>
      </c>
      <c r="E183" s="69">
        <v>0.01</v>
      </c>
      <c r="F183" s="69">
        <v>7.0000000000000007E-2</v>
      </c>
      <c r="G183" s="69">
        <v>-0.12</v>
      </c>
      <c r="H183" s="69">
        <v>0.08</v>
      </c>
      <c r="I183" s="69">
        <v>0.09</v>
      </c>
    </row>
    <row r="184" spans="1:9" x14ac:dyDescent="0.25">
      <c r="A184" s="68" t="s">
        <v>10</v>
      </c>
      <c r="B184" s="69">
        <v>-0.05</v>
      </c>
      <c r="C184" s="69">
        <v>-0.13</v>
      </c>
      <c r="D184" s="69">
        <v>-0.1</v>
      </c>
      <c r="E184" s="69">
        <v>-0.08</v>
      </c>
      <c r="F184" s="69">
        <v>0</v>
      </c>
      <c r="G184" s="69">
        <v>-7.0000000000000007E-2</v>
      </c>
      <c r="H184" s="69">
        <v>-0.02</v>
      </c>
      <c r="I184" s="69">
        <v>0.25</v>
      </c>
    </row>
    <row r="185" spans="1:9" x14ac:dyDescent="0.25">
      <c r="A185" s="66" t="s">
        <v>11</v>
      </c>
      <c r="B185" s="67">
        <v>0.36</v>
      </c>
      <c r="C185" s="67">
        <v>0.31</v>
      </c>
      <c r="D185" s="67">
        <v>0.18</v>
      </c>
      <c r="E185" s="67">
        <v>0.09</v>
      </c>
      <c r="F185" s="69">
        <v>0.11</v>
      </c>
      <c r="G185" s="67">
        <v>-0.01</v>
      </c>
      <c r="H185" s="67">
        <v>0.17</v>
      </c>
      <c r="I185" s="67">
        <v>0.12</v>
      </c>
    </row>
    <row r="186" spans="1:9" x14ac:dyDescent="0.25">
      <c r="A186" s="68" t="s">
        <v>8</v>
      </c>
      <c r="B186" s="69">
        <v>0.47</v>
      </c>
      <c r="C186" s="69">
        <v>0.37</v>
      </c>
      <c r="D186" s="69">
        <v>0.16</v>
      </c>
      <c r="E186" s="69">
        <v>0.06</v>
      </c>
      <c r="F186" s="69">
        <v>0.12</v>
      </c>
      <c r="G186" s="69">
        <v>-0.03</v>
      </c>
      <c r="H186" s="69">
        <v>0.13</v>
      </c>
      <c r="I186" s="69">
        <v>0.09</v>
      </c>
    </row>
    <row r="187" spans="1:9" x14ac:dyDescent="0.25">
      <c r="A187" s="68" t="s">
        <v>9</v>
      </c>
      <c r="B187" s="69">
        <v>0.19</v>
      </c>
      <c r="C187" s="69">
        <v>0.25</v>
      </c>
      <c r="D187" s="69">
        <v>0.25</v>
      </c>
      <c r="E187" s="69">
        <v>0.16</v>
      </c>
      <c r="F187" s="69">
        <v>0.09</v>
      </c>
      <c r="G187" s="69">
        <v>0.02</v>
      </c>
      <c r="H187" s="69">
        <v>0.25</v>
      </c>
      <c r="I187" s="69">
        <v>0.16</v>
      </c>
    </row>
    <row r="188" spans="1:9" x14ac:dyDescent="0.25">
      <c r="A188" s="68" t="s">
        <v>10</v>
      </c>
      <c r="B188" s="69">
        <v>0.19</v>
      </c>
      <c r="C188" s="69">
        <v>0.15</v>
      </c>
      <c r="D188" s="69">
        <v>0.13</v>
      </c>
      <c r="E188" s="69">
        <v>0.06</v>
      </c>
      <c r="F188" s="69">
        <v>0.05</v>
      </c>
      <c r="G188" s="69">
        <v>-0.03</v>
      </c>
      <c r="H188" s="69">
        <v>0.19</v>
      </c>
      <c r="I188" s="69">
        <v>0.17</v>
      </c>
    </row>
    <row r="189" spans="1:9" x14ac:dyDescent="0.25">
      <c r="A189" s="66" t="s">
        <v>12</v>
      </c>
      <c r="B189" s="67">
        <v>0.19</v>
      </c>
      <c r="C189" s="67">
        <v>7.0000000000000007E-2</v>
      </c>
      <c r="D189" s="67">
        <v>0.17</v>
      </c>
      <c r="E189" s="67">
        <v>0.18</v>
      </c>
      <c r="F189" s="67">
        <v>0.24</v>
      </c>
      <c r="G189" s="67">
        <v>0.11</v>
      </c>
      <c r="H189" s="67">
        <v>0.19</v>
      </c>
      <c r="I189" s="67">
        <v>-0.13</v>
      </c>
    </row>
    <row r="190" spans="1:9" x14ac:dyDescent="0.25">
      <c r="A190" s="68" t="s">
        <v>8</v>
      </c>
      <c r="B190" s="69">
        <v>0.28000000000000003</v>
      </c>
      <c r="C190" s="69">
        <v>0.33</v>
      </c>
      <c r="D190" s="69">
        <v>0.18</v>
      </c>
      <c r="E190" s="69">
        <v>0.16</v>
      </c>
      <c r="F190" s="69">
        <v>0.25</v>
      </c>
      <c r="G190" s="69">
        <v>0.12</v>
      </c>
      <c r="H190" s="69">
        <v>0.19</v>
      </c>
      <c r="I190" s="69">
        <v>-0.1</v>
      </c>
    </row>
    <row r="191" spans="1:9" x14ac:dyDescent="0.25">
      <c r="A191" s="68" t="s">
        <v>9</v>
      </c>
      <c r="B191" s="69">
        <v>7.0000000000000007E-2</v>
      </c>
      <c r="C191" s="69">
        <v>0.17</v>
      </c>
      <c r="D191" s="69">
        <v>0.18</v>
      </c>
      <c r="E191" s="69">
        <v>0.23</v>
      </c>
      <c r="F191" s="69">
        <v>0.23</v>
      </c>
      <c r="G191" s="69">
        <v>0.08</v>
      </c>
      <c r="H191" s="69">
        <v>0.19</v>
      </c>
      <c r="I191" s="69">
        <v>-0.21</v>
      </c>
    </row>
    <row r="192" spans="1:9" x14ac:dyDescent="0.25">
      <c r="A192" s="68" t="s">
        <v>10</v>
      </c>
      <c r="B192" s="69">
        <v>0.01</v>
      </c>
      <c r="C192" s="69">
        <v>7.0000000000000007E-2</v>
      </c>
      <c r="D192" s="69">
        <v>0.03</v>
      </c>
      <c r="E192" s="69">
        <v>-0.01</v>
      </c>
      <c r="F192" s="69">
        <v>0.08</v>
      </c>
      <c r="G192" s="69">
        <v>0.11</v>
      </c>
      <c r="H192" s="69">
        <v>0.26</v>
      </c>
      <c r="I192" s="69">
        <v>-0.06</v>
      </c>
    </row>
    <row r="193" spans="1:9" x14ac:dyDescent="0.25">
      <c r="A193" s="66" t="s">
        <v>13</v>
      </c>
      <c r="B193" s="67">
        <v>0.17</v>
      </c>
      <c r="C193" s="67">
        <v>0.35</v>
      </c>
      <c r="D193" s="67">
        <v>0.21</v>
      </c>
      <c r="E193" s="67">
        <v>0.1</v>
      </c>
      <c r="F193" s="67">
        <v>0.13</v>
      </c>
      <c r="G193" s="67">
        <v>0.01</v>
      </c>
      <c r="H193" s="67">
        <v>0.08</v>
      </c>
      <c r="I193" s="67">
        <v>0.16</v>
      </c>
    </row>
    <row r="194" spans="1:9" x14ac:dyDescent="0.25">
      <c r="A194" s="68" t="s">
        <v>8</v>
      </c>
      <c r="B194" s="69">
        <v>0.32</v>
      </c>
      <c r="C194" s="69">
        <v>0.48</v>
      </c>
      <c r="D194" s="69">
        <v>0.24</v>
      </c>
      <c r="E194" s="69">
        <v>0.09</v>
      </c>
      <c r="F194" s="69">
        <v>0.12</v>
      </c>
      <c r="G194" s="69">
        <v>0</v>
      </c>
      <c r="H194" s="69">
        <v>0.08</v>
      </c>
      <c r="I194" s="69">
        <v>0.17</v>
      </c>
    </row>
    <row r="195" spans="1:9" x14ac:dyDescent="0.25">
      <c r="A195" s="68" t="s">
        <v>9</v>
      </c>
      <c r="B195" s="69">
        <v>-0.03</v>
      </c>
      <c r="C195" s="69">
        <v>0.16</v>
      </c>
      <c r="D195" s="69">
        <v>0.18</v>
      </c>
      <c r="E195" s="69">
        <v>0.15</v>
      </c>
      <c r="F195" s="69">
        <v>0.15</v>
      </c>
      <c r="G195" s="69">
        <v>0.02</v>
      </c>
      <c r="H195" s="69">
        <v>0.1</v>
      </c>
      <c r="I195" s="69">
        <v>0.12</v>
      </c>
    </row>
    <row r="196" spans="1:9" x14ac:dyDescent="0.25">
      <c r="A196" s="68" t="s">
        <v>10</v>
      </c>
      <c r="B196" s="69">
        <v>-0.01</v>
      </c>
      <c r="C196" s="69">
        <v>0.14000000000000001</v>
      </c>
      <c r="D196" s="69">
        <v>-0.04</v>
      </c>
      <c r="E196" s="69">
        <v>-0.08</v>
      </c>
      <c r="F196" s="69">
        <v>0.08</v>
      </c>
      <c r="G196" s="69">
        <v>-0.04</v>
      </c>
      <c r="H196" s="69">
        <v>-0.09</v>
      </c>
      <c r="I196" s="69">
        <v>0.28000000000000003</v>
      </c>
    </row>
    <row r="197" spans="1:9" x14ac:dyDescent="0.25">
      <c r="A197" s="66" t="s">
        <v>14</v>
      </c>
      <c r="B197" s="67">
        <v>-0.02</v>
      </c>
      <c r="C197" s="67">
        <v>-0.3</v>
      </c>
      <c r="D197" s="67">
        <v>0.02</v>
      </c>
      <c r="E197" s="67">
        <v>0.12</v>
      </c>
      <c r="F197" s="67">
        <v>3.02</v>
      </c>
      <c r="G197" s="67">
        <v>-0.26</v>
      </c>
      <c r="H197" s="67">
        <v>-0.17</v>
      </c>
      <c r="I197" s="67">
        <v>3.02</v>
      </c>
    </row>
    <row r="198" spans="1:9" x14ac:dyDescent="0.25">
      <c r="A198" s="70" t="s">
        <v>226</v>
      </c>
      <c r="B198" s="71">
        <v>0.1</v>
      </c>
      <c r="C198" s="71">
        <v>0.13</v>
      </c>
      <c r="D198" s="71">
        <v>0.06</v>
      </c>
      <c r="E198" s="71">
        <v>0.05</v>
      </c>
      <c r="F198" s="71">
        <v>0.11</v>
      </c>
      <c r="G198" s="71">
        <v>-0.02</v>
      </c>
      <c r="H198" s="71">
        <v>0.17</v>
      </c>
      <c r="I198" s="71">
        <v>0.06</v>
      </c>
    </row>
    <row r="199" spans="1:9" x14ac:dyDescent="0.25">
      <c r="A199" s="66" t="s">
        <v>15</v>
      </c>
      <c r="B199" s="67">
        <v>0.21</v>
      </c>
      <c r="C199" s="67">
        <v>0.02</v>
      </c>
      <c r="D199" s="67">
        <v>0.06</v>
      </c>
      <c r="E199" s="67">
        <v>-0.11</v>
      </c>
      <c r="F199" s="67">
        <v>7.0000000000000007E-2</v>
      </c>
      <c r="G199" s="67">
        <v>-0.01</v>
      </c>
      <c r="H199" s="67">
        <v>0.16</v>
      </c>
      <c r="I199" s="67">
        <v>7.0000000000000007E-2</v>
      </c>
    </row>
    <row r="200" spans="1:9" x14ac:dyDescent="0.25">
      <c r="A200" s="68" t="s">
        <v>8</v>
      </c>
      <c r="B200" s="69"/>
      <c r="C200" s="69"/>
      <c r="D200" s="69"/>
      <c r="E200" s="69"/>
      <c r="F200" s="69">
        <v>0.06</v>
      </c>
      <c r="G200" s="69">
        <v>0.01</v>
      </c>
      <c r="H200" s="69">
        <v>0.17</v>
      </c>
      <c r="I200" s="69">
        <v>0.06</v>
      </c>
    </row>
    <row r="201" spans="1:9" x14ac:dyDescent="0.25">
      <c r="A201" s="68" t="s">
        <v>9</v>
      </c>
      <c r="B201" s="69"/>
      <c r="C201" s="69"/>
      <c r="D201" s="69"/>
      <c r="E201" s="69"/>
      <c r="F201" s="69">
        <v>-0.03</v>
      </c>
      <c r="G201" s="69">
        <v>-0.22</v>
      </c>
      <c r="H201" s="69">
        <v>0.13</v>
      </c>
      <c r="I201" s="69">
        <v>-0.03</v>
      </c>
    </row>
    <row r="202" spans="1:9" x14ac:dyDescent="0.25">
      <c r="A202" s="68" t="s">
        <v>10</v>
      </c>
      <c r="B202" s="69"/>
      <c r="C202" s="69"/>
      <c r="D202" s="69"/>
      <c r="E202" s="69"/>
      <c r="F202" s="69">
        <v>-0.16</v>
      </c>
      <c r="G202" s="69">
        <v>0.08</v>
      </c>
      <c r="H202" s="69">
        <v>0.14000000000000001</v>
      </c>
      <c r="I202" s="69">
        <v>-0.16</v>
      </c>
    </row>
    <row r="203" spans="1:9" x14ac:dyDescent="0.25">
      <c r="A203" s="68" t="s">
        <v>16</v>
      </c>
      <c r="B203" s="69"/>
      <c r="C203" s="69"/>
      <c r="D203" s="69"/>
      <c r="E203" s="69"/>
      <c r="F203" s="69">
        <v>0.42</v>
      </c>
      <c r="G203" s="69">
        <v>-0.14000000000000001</v>
      </c>
      <c r="H203" s="69">
        <v>-0.01</v>
      </c>
      <c r="I203" s="69">
        <v>0.42</v>
      </c>
    </row>
    <row r="204" spans="1:9" x14ac:dyDescent="0.25">
      <c r="A204" s="72" t="s">
        <v>17</v>
      </c>
      <c r="B204" s="69">
        <v>0</v>
      </c>
      <c r="C204" s="69">
        <v>0</v>
      </c>
      <c r="D204" s="69">
        <v>0</v>
      </c>
      <c r="E204" s="69">
        <v>0</v>
      </c>
      <c r="F204" s="69">
        <v>0</v>
      </c>
      <c r="G204" s="69">
        <v>0</v>
      </c>
      <c r="H204" s="69">
        <v>0</v>
      </c>
      <c r="I204" s="69">
        <v>0</v>
      </c>
    </row>
    <row r="205" spans="1:9" ht="15.75" thickBot="1" x14ac:dyDescent="0.3">
      <c r="A205" s="73" t="s">
        <v>227</v>
      </c>
      <c r="B205" s="74">
        <v>0.1</v>
      </c>
      <c r="C205" s="74">
        <v>0.12</v>
      </c>
      <c r="D205" s="74">
        <v>0.06</v>
      </c>
      <c r="E205" s="74">
        <v>0.04</v>
      </c>
      <c r="F205" s="74">
        <v>0.11</v>
      </c>
      <c r="G205" s="74">
        <v>-0.02</v>
      </c>
      <c r="H205" s="74">
        <v>0.17</v>
      </c>
      <c r="I205" s="74">
        <v>0.06</v>
      </c>
    </row>
    <row r="206" spans="1:9" ht="15.75" thickTop="1" x14ac:dyDescent="0.25"/>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7" workbookViewId="0">
      <selection activeCell="A228" sqref="A228"/>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127</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tabSelected="1" workbookViewId="0">
      <selection activeCell="O66" sqref="O66"/>
    </sheetView>
  </sheetViews>
  <sheetFormatPr defaultColWidth="14.42578125" defaultRowHeight="15" customHeight="1" x14ac:dyDescent="0.25"/>
  <cols>
    <col min="1" max="1" width="48.7109375" customWidth="1"/>
    <col min="2" max="14" width="11.7109375" customWidth="1"/>
    <col min="15" max="15" width="26.5703125" customWidth="1"/>
    <col min="16" max="17" width="39.85546875" customWidth="1"/>
    <col min="18" max="18" width="17.42578125" customWidth="1"/>
    <col min="19" max="28" width="8.85546875" customWidth="1"/>
  </cols>
  <sheetData>
    <row r="1" spans="1:17"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8"/>
      <c r="Q1" s="78" t="s">
        <v>264</v>
      </c>
    </row>
    <row r="2" spans="1:17" x14ac:dyDescent="0.25">
      <c r="A2" s="16" t="s">
        <v>73</v>
      </c>
      <c r="B2" s="16"/>
      <c r="C2" s="16"/>
      <c r="D2" s="16"/>
      <c r="E2" s="16"/>
      <c r="F2" s="16"/>
      <c r="G2" s="16"/>
      <c r="H2" s="16"/>
      <c r="I2" s="16"/>
      <c r="J2" s="15"/>
      <c r="K2" s="15"/>
      <c r="L2" s="15"/>
      <c r="M2" s="15"/>
      <c r="N2" s="15"/>
      <c r="O2" s="15"/>
    </row>
    <row r="3" spans="1:17"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x14ac:dyDescent="0.25">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7"/>
    </row>
    <row r="8" spans="1:17"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-28.586105723092142</v>
      </c>
      <c r="L10" s="6">
        <f t="shared" si="8"/>
        <v>-41.537026287428198</v>
      </c>
      <c r="M10" s="6">
        <f t="shared" si="8"/>
        <v>-37.451697596452604</v>
      </c>
      <c r="N10" s="6">
        <f t="shared" si="8"/>
        <v>-12.451062161577301</v>
      </c>
      <c r="O10" s="6"/>
    </row>
    <row r="11" spans="1:17" x14ac:dyDescent="0.25">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7438.8143001301478</v>
      </c>
      <c r="L11" s="9">
        <f t="shared" si="9"/>
        <v>9242.6103102079942</v>
      </c>
      <c r="M11" s="9">
        <f t="shared" si="9"/>
        <v>10466.476402530097</v>
      </c>
      <c r="N11" s="9">
        <f t="shared" si="9"/>
        <v>10550.303845885193</v>
      </c>
      <c r="O11" s="87"/>
    </row>
    <row r="12" spans="1:17"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669.49328701171328</v>
      </c>
      <c r="L12" s="6">
        <f t="shared" si="10"/>
        <v>850.3201485391354</v>
      </c>
      <c r="M12" s="6">
        <f t="shared" si="10"/>
        <v>921.04992342264848</v>
      </c>
      <c r="N12" s="6">
        <f t="shared" si="10"/>
        <v>907.32613074612652</v>
      </c>
      <c r="O12" s="6"/>
    </row>
    <row r="13" spans="1:17" x14ac:dyDescent="0.25">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265</v>
      </c>
    </row>
    <row r="14" spans="1:17" ht="15.75" thickBot="1" x14ac:dyDescent="0.3">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6769.3210131184342</v>
      </c>
      <c r="L14" s="11">
        <f t="shared" si="12"/>
        <v>8392.2901616688596</v>
      </c>
      <c r="M14" s="11">
        <f t="shared" si="12"/>
        <v>9545.4264791074493</v>
      </c>
      <c r="N14" s="11">
        <f t="shared" si="12"/>
        <v>9642.9777151390663</v>
      </c>
      <c r="O14" s="87"/>
    </row>
    <row r="15" spans="1:17" ht="15.75" thickTop="1" x14ac:dyDescent="0.25">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1528.9854322471908</v>
      </c>
      <c r="M15" s="6">
        <f t="shared" si="13"/>
        <v>1499.3623334425006</v>
      </c>
      <c r="N15" s="6">
        <f t="shared" si="13"/>
        <v>1468.2580796975758</v>
      </c>
      <c r="O15" s="6"/>
      <c r="P15" s="84" t="s">
        <v>276</v>
      </c>
    </row>
    <row r="16" spans="1:17" x14ac:dyDescent="0.25">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4.3467398870875549</v>
      </c>
      <c r="L16" s="29">
        <f t="shared" si="14"/>
        <v>5.4887966782878275</v>
      </c>
      <c r="M16" s="29">
        <f t="shared" si="14"/>
        <v>6.3663240473644382</v>
      </c>
      <c r="N16" s="29">
        <f t="shared" si="14"/>
        <v>6.567631296212773</v>
      </c>
      <c r="O16" s="29"/>
      <c r="P16" s="83"/>
    </row>
    <row r="17" spans="1:17" x14ac:dyDescent="0.25">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4" t="s">
        <v>278</v>
      </c>
      <c r="Q17" s="79" t="s">
        <v>271</v>
      </c>
    </row>
    <row r="18" spans="1:17" x14ac:dyDescent="0.25">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3"/>
    </row>
    <row r="19" spans="1:17" x14ac:dyDescent="0.25">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4" t="s">
        <v>277</v>
      </c>
    </row>
    <row r="20" spans="1:17" x14ac:dyDescent="0.25">
      <c r="A20" s="30" t="s">
        <v>82</v>
      </c>
      <c r="B20" s="16"/>
      <c r="C20" s="16"/>
      <c r="D20" s="16"/>
      <c r="E20" s="16"/>
      <c r="F20" s="16"/>
      <c r="G20" s="16"/>
      <c r="H20" s="16"/>
      <c r="I20" s="16"/>
      <c r="J20" s="15"/>
      <c r="K20" s="15"/>
      <c r="L20" s="15"/>
      <c r="M20" s="15"/>
      <c r="N20" s="15"/>
      <c r="O20" s="15"/>
    </row>
    <row r="21" spans="1:17" ht="15.75" customHeight="1" x14ac:dyDescent="0.25">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7079.2689002217121</v>
      </c>
      <c r="M21" s="6">
        <f t="shared" si="23"/>
        <v>8589.9291892281799</v>
      </c>
      <c r="N21" s="6">
        <f t="shared" si="23"/>
        <v>9658.190407498123</v>
      </c>
      <c r="O21" s="6"/>
    </row>
    <row r="22" spans="1:17" ht="15.75" customHeight="1" x14ac:dyDescent="0.25">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25">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25">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266</v>
      </c>
    </row>
    <row r="25" spans="1:17" ht="15.75" customHeight="1" x14ac:dyDescent="0.25">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25">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25">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25">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25">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7"/>
    </row>
    <row r="32" spans="1:17" ht="15.75" customHeight="1" x14ac:dyDescent="0.25">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25">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25">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25">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19437.317185025971</v>
      </c>
      <c r="K39" s="6">
        <f t="shared" si="29"/>
        <v>20734.653205365103</v>
      </c>
      <c r="L39" s="6">
        <f t="shared" si="29"/>
        <v>22553.884828682811</v>
      </c>
      <c r="M39" s="6">
        <f t="shared" si="29"/>
        <v>23846.265019355837</v>
      </c>
      <c r="N39" s="6">
        <f t="shared" si="29"/>
        <v>24083.354142388245</v>
      </c>
      <c r="O39" s="6"/>
    </row>
    <row r="40" spans="1:28" ht="15.75" customHeight="1" x14ac:dyDescent="0.25">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25">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f>
        <v>7632.3171850259723</v>
      </c>
      <c r="K41" s="6">
        <f t="shared" ref="K41:N41" si="30">K14-K62</f>
        <v>8929.6532053651026</v>
      </c>
      <c r="L41" s="6">
        <f t="shared" si="30"/>
        <v>10748.884828682811</v>
      </c>
      <c r="M41" s="6">
        <f t="shared" si="30"/>
        <v>12041.265019355837</v>
      </c>
      <c r="N41" s="6">
        <f t="shared" si="30"/>
        <v>12278.354142388245</v>
      </c>
      <c r="O41" s="6"/>
    </row>
    <row r="42" spans="1:28" ht="15.75" customHeight="1" x14ac:dyDescent="0.25">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25">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41119.317185025968</v>
      </c>
      <c r="K43" s="11">
        <f t="shared" si="31"/>
        <v>42416.653205365103</v>
      </c>
      <c r="L43" s="11">
        <f t="shared" si="31"/>
        <v>44235.884828682814</v>
      </c>
      <c r="M43" s="11">
        <f t="shared" si="31"/>
        <v>45528.265019355837</v>
      </c>
      <c r="N43" s="11">
        <f t="shared" si="31"/>
        <v>45765.354142388242</v>
      </c>
      <c r="O43" s="87"/>
    </row>
    <row r="44" spans="1:28" ht="15.75" customHeight="1" x14ac:dyDescent="0.25">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3997.659094361974</v>
      </c>
      <c r="K44" s="31">
        <f t="shared" si="32"/>
        <v>5105.5098204870519</v>
      </c>
      <c r="L44" s="31">
        <f t="shared" si="32"/>
        <v>6854.7243946129311</v>
      </c>
      <c r="M44" s="31">
        <f t="shared" si="32"/>
        <v>8071.5538252376791</v>
      </c>
      <c r="N44" s="31">
        <f t="shared" si="32"/>
        <v>8238.7959469264897</v>
      </c>
      <c r="O44" s="31"/>
      <c r="P44" s="2"/>
      <c r="Q44" s="2"/>
      <c r="R44" s="2"/>
      <c r="S44" s="2"/>
      <c r="T44" s="2"/>
      <c r="U44" s="2"/>
      <c r="V44" s="2"/>
      <c r="W44" s="2"/>
      <c r="X44" s="2"/>
      <c r="Y44" s="2"/>
      <c r="Z44" s="2"/>
      <c r="AA44" s="2"/>
      <c r="AB44" s="2"/>
    </row>
    <row r="45" spans="1:28" ht="15.75" customHeight="1" x14ac:dyDescent="0.25">
      <c r="A45" s="30" t="s">
        <v>101</v>
      </c>
      <c r="B45" s="16"/>
      <c r="C45" s="16"/>
      <c r="D45" s="16"/>
      <c r="E45" s="16"/>
      <c r="F45" s="16"/>
      <c r="G45" s="16"/>
      <c r="H45" s="16"/>
      <c r="I45" s="16"/>
      <c r="J45" s="15"/>
      <c r="K45" s="15"/>
      <c r="L45" s="15"/>
      <c r="M45" s="15"/>
      <c r="N45" s="15"/>
      <c r="O45" s="15"/>
    </row>
    <row r="46" spans="1:28"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25">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25">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25">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-28.586105723092142</v>
      </c>
      <c r="L50" s="6">
        <f t="shared" ref="L50:N50" si="34">L51*K71</f>
        <v>-41.537026287428198</v>
      </c>
      <c r="M50" s="6">
        <f t="shared" si="34"/>
        <v>-37.451697596452604</v>
      </c>
      <c r="N50" s="6">
        <f t="shared" si="34"/>
        <v>-12.451062161577301</v>
      </c>
      <c r="O50" s="6"/>
      <c r="P50" s="84" t="s">
        <v>279</v>
      </c>
    </row>
    <row r="51" spans="1:18" ht="15.75" customHeight="1" x14ac:dyDescent="0.25">
      <c r="A51" s="80" t="s">
        <v>285</v>
      </c>
      <c r="B51" s="81" t="e">
        <f t="shared" ref="B51:H51" si="35">B50/A71</f>
        <v>#VALUE!</v>
      </c>
      <c r="C51" s="81">
        <f t="shared" si="35"/>
        <v>-1.1396939107782481E-2</v>
      </c>
      <c r="D51" s="81">
        <f t="shared" si="35"/>
        <v>-1.5852474927208024E-2</v>
      </c>
      <c r="E51" s="81">
        <f t="shared" si="35"/>
        <v>-2.4126616483304383E-2</v>
      </c>
      <c r="F51" s="81">
        <f t="shared" si="35"/>
        <v>-1.9006211180124223E-2</v>
      </c>
      <c r="G51" s="81">
        <f t="shared" si="35"/>
        <v>-1.5476453681185054E-2</v>
      </c>
      <c r="H51" s="81">
        <f t="shared" si="35"/>
        <v>-4.4146451710109988E-2</v>
      </c>
      <c r="I51" s="81">
        <f>I50/H71</f>
        <v>-1.5687547333116954E-2</v>
      </c>
      <c r="J51" s="81">
        <v>-1.4E-2</v>
      </c>
      <c r="K51" s="81">
        <v>-1.2999999999999999E-2</v>
      </c>
      <c r="L51" s="81">
        <v>-1.4E-2</v>
      </c>
      <c r="M51" s="81">
        <v>-1.6E-2</v>
      </c>
      <c r="N51" s="81">
        <v>-1.4999999999999999E-2</v>
      </c>
      <c r="O51" s="81"/>
      <c r="P51" s="83"/>
      <c r="Q51" s="79" t="s">
        <v>267</v>
      </c>
    </row>
    <row r="52" spans="1:18" ht="15.75" customHeight="1" x14ac:dyDescent="0.25">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3"/>
    </row>
    <row r="53" spans="1:18" ht="15.75" customHeight="1" x14ac:dyDescent="0.25">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3"/>
    </row>
    <row r="54" spans="1:18" ht="15.75" customHeight="1" x14ac:dyDescent="0.25">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25">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4" t="s">
        <v>283</v>
      </c>
      <c r="R55" s="6"/>
    </row>
    <row r="56" spans="1:18" ht="15.75" customHeight="1" x14ac:dyDescent="0.25">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7"/>
      <c r="P56" s="83"/>
    </row>
    <row r="57" spans="1:18" ht="15.75" customHeight="1" x14ac:dyDescent="0.25">
      <c r="A57" s="1" t="s">
        <v>109</v>
      </c>
      <c r="B57" s="6"/>
      <c r="C57" s="6"/>
      <c r="D57" s="6"/>
      <c r="E57" s="6"/>
      <c r="F57" s="6"/>
      <c r="G57" s="6"/>
      <c r="H57" s="6"/>
      <c r="I57" s="6"/>
      <c r="J57" s="6"/>
      <c r="K57" s="6"/>
      <c r="L57" s="6"/>
      <c r="M57" s="6"/>
      <c r="N57" s="6"/>
      <c r="O57" s="6"/>
      <c r="P57" s="84" t="s">
        <v>283</v>
      </c>
    </row>
    <row r="58" spans="1:18" ht="15.75" customHeight="1" x14ac:dyDescent="0.25">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3"/>
    </row>
    <row r="59" spans="1:18" ht="15.75" customHeight="1" x14ac:dyDescent="0.25">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7"/>
    </row>
    <row r="60" spans="1:18" ht="15.75" customHeight="1" x14ac:dyDescent="0.25">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86">
        <f>((1+J61)*I60)</f>
        <v>-3006.15</v>
      </c>
      <c r="K60" s="86">
        <f t="shared" ref="K60:N60" si="40">((1+K61)*J60)</f>
        <v>-3132.4083000000001</v>
      </c>
      <c r="L60" s="86">
        <f t="shared" si="40"/>
        <v>-3254.5722237</v>
      </c>
      <c r="M60" s="86">
        <f t="shared" si="40"/>
        <v>-3401.0279737664996</v>
      </c>
      <c r="N60" s="86">
        <f t="shared" si="40"/>
        <v>-3571.0793724548248</v>
      </c>
      <c r="O60" s="92" t="s">
        <v>286</v>
      </c>
      <c r="P60" s="84" t="s">
        <v>280</v>
      </c>
    </row>
    <row r="61" spans="1:18" ht="15.75" customHeight="1" x14ac:dyDescent="0.25">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3.9E-2</v>
      </c>
      <c r="M61" s="27">
        <v>4.4999999999999998E-2</v>
      </c>
      <c r="N61" s="27">
        <v>0.05</v>
      </c>
      <c r="O61" s="27"/>
      <c r="P61" s="85" t="s">
        <v>284</v>
      </c>
    </row>
    <row r="62" spans="1:18" ht="15.75" customHeight="1" x14ac:dyDescent="0.25">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-2356.5946670139501</v>
      </c>
      <c r="M62" s="6">
        <f t="shared" si="42"/>
        <v>-2495.8385402483864</v>
      </c>
      <c r="N62" s="6">
        <f t="shared" si="42"/>
        <v>-2635.3764272491785</v>
      </c>
      <c r="O62" s="6"/>
      <c r="P62" s="83"/>
    </row>
    <row r="63" spans="1:18" ht="15.75" customHeight="1" x14ac:dyDescent="0.25">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4" t="s">
        <v>281</v>
      </c>
    </row>
    <row r="64" spans="1:18" ht="15.75" customHeight="1" x14ac:dyDescent="0.25">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4" t="s">
        <v>283</v>
      </c>
    </row>
    <row r="65" spans="1:18" ht="15.75" customHeight="1" x14ac:dyDescent="0.25">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-5611.1668907139501</v>
      </c>
      <c r="M65" s="13">
        <f t="shared" si="44"/>
        <v>-5896.866514014886</v>
      </c>
      <c r="N65" s="13">
        <f t="shared" si="44"/>
        <v>-6206.4557997040029</v>
      </c>
      <c r="O65" s="87"/>
      <c r="P65" s="83"/>
    </row>
    <row r="66" spans="1:18" ht="15.75" customHeight="1" x14ac:dyDescent="0.25">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4" t="s">
        <v>283</v>
      </c>
    </row>
    <row r="67" spans="1:18" ht="15.75" customHeight="1" x14ac:dyDescent="0.25">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626.19934932372598</v>
      </c>
      <c r="M67" s="13">
        <f t="shared" si="45"/>
        <v>1510.6602890064687</v>
      </c>
      <c r="N67" s="13">
        <f t="shared" si="45"/>
        <v>1068.2612182699431</v>
      </c>
      <c r="O67" s="87"/>
      <c r="P67" s="83"/>
    </row>
    <row r="68" spans="1:18" ht="15.75" customHeight="1" x14ac:dyDescent="0.25">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7079.2689002217121</v>
      </c>
      <c r="N68" s="6">
        <f t="shared" si="46"/>
        <v>8589.9291892281799</v>
      </c>
      <c r="O68" s="6"/>
      <c r="P68" s="83"/>
      <c r="R68" s="7"/>
    </row>
    <row r="69" spans="1:18" ht="15.75" customHeight="1" thickBot="1" x14ac:dyDescent="0.3">
      <c r="A69" s="10" t="s">
        <v>120</v>
      </c>
      <c r="B69" s="11">
        <f t="shared" ref="B69:N69" si="47">B67+B68</f>
        <v>3852</v>
      </c>
      <c r="C69" s="11">
        <f t="shared" si="47"/>
        <v>3138</v>
      </c>
      <c r="D69" s="11">
        <f t="shared" si="47"/>
        <v>3808</v>
      </c>
      <c r="E69" s="11">
        <f t="shared" si="47"/>
        <v>4249</v>
      </c>
      <c r="F69" s="11">
        <f t="shared" si="47"/>
        <v>4466</v>
      </c>
      <c r="G69" s="11">
        <f t="shared" si="47"/>
        <v>8348</v>
      </c>
      <c r="H69" s="11">
        <f t="shared" si="47"/>
        <v>9889</v>
      </c>
      <c r="I69" s="11">
        <f>I67+I68</f>
        <v>8574</v>
      </c>
      <c r="J69" s="11">
        <f t="shared" si="47"/>
        <v>7221.0687905313735</v>
      </c>
      <c r="K69" s="11">
        <f t="shared" si="47"/>
        <v>6453.0695508979861</v>
      </c>
      <c r="L69" s="11">
        <f t="shared" si="47"/>
        <v>7079.2689002217121</v>
      </c>
      <c r="M69" s="11">
        <f t="shared" si="47"/>
        <v>8589.9291892281799</v>
      </c>
      <c r="N69" s="11">
        <f t="shared" si="47"/>
        <v>9658.190407498123</v>
      </c>
      <c r="O69" s="87"/>
      <c r="P69" s="83"/>
    </row>
    <row r="70" spans="1:18" ht="15.75" customHeight="1" thickTop="1" x14ac:dyDescent="0.25">
      <c r="A70" s="31" t="s">
        <v>100</v>
      </c>
      <c r="B70" s="12">
        <f t="shared" ref="B70:I70" si="48">+B69-B21</f>
        <v>0</v>
      </c>
      <c r="C70" s="12">
        <f t="shared" si="48"/>
        <v>0</v>
      </c>
      <c r="D70" s="12">
        <f t="shared" si="48"/>
        <v>0</v>
      </c>
      <c r="E70" s="12">
        <f t="shared" si="48"/>
        <v>0</v>
      </c>
      <c r="F70" s="12">
        <f t="shared" si="48"/>
        <v>0</v>
      </c>
      <c r="G70" s="12">
        <f t="shared" si="48"/>
        <v>0</v>
      </c>
      <c r="H70" s="12">
        <f t="shared" si="48"/>
        <v>0</v>
      </c>
      <c r="I70" s="12">
        <f t="shared" si="48"/>
        <v>0</v>
      </c>
      <c r="J70" s="7"/>
      <c r="K70" s="7"/>
      <c r="L70" s="7"/>
      <c r="M70" s="7"/>
      <c r="N70" s="7"/>
      <c r="O70" s="7"/>
      <c r="P70" s="83"/>
    </row>
    <row r="71" spans="1:18" ht="15.75" customHeight="1" x14ac:dyDescent="0.25">
      <c r="A71" s="2" t="s">
        <v>121</v>
      </c>
      <c r="B71" s="7">
        <f t="shared" ref="B71:I71" si="49">B63-(B69+B68)</f>
        <v>-6142</v>
      </c>
      <c r="C71" s="7">
        <f t="shared" si="49"/>
        <v>-6182</v>
      </c>
      <c r="D71" s="7">
        <f t="shared" si="49"/>
        <v>-5181</v>
      </c>
      <c r="E71" s="7">
        <f t="shared" si="49"/>
        <v>-8050</v>
      </c>
      <c r="F71" s="7">
        <f t="shared" si="49"/>
        <v>-9046</v>
      </c>
      <c r="G71" s="7">
        <f t="shared" si="49"/>
        <v>-6637</v>
      </c>
      <c r="H71" s="7">
        <f t="shared" si="49"/>
        <v>-18486</v>
      </c>
      <c r="I71" s="7">
        <f t="shared" si="49"/>
        <v>-18448</v>
      </c>
      <c r="J71" s="7">
        <f>J33+J36-J69</f>
        <v>2198.9312094686265</v>
      </c>
      <c r="K71" s="7">
        <f t="shared" ref="K71:N71" si="50">K33+K36-K69</f>
        <v>2966.9304491020139</v>
      </c>
      <c r="L71" s="7">
        <f t="shared" si="50"/>
        <v>2340.7310997782879</v>
      </c>
      <c r="M71" s="7">
        <f t="shared" si="50"/>
        <v>830.07081077182011</v>
      </c>
      <c r="N71" s="7">
        <f t="shared" si="50"/>
        <v>-238.19040749812302</v>
      </c>
      <c r="O71" s="7"/>
      <c r="P71" s="84" t="s">
        <v>282</v>
      </c>
    </row>
    <row r="72" spans="1:18" ht="15.75" customHeight="1" x14ac:dyDescent="0.25"/>
    <row r="73" spans="1:18" ht="15.75" customHeight="1" x14ac:dyDescent="0.25"/>
    <row r="74" spans="1:18" ht="15.75" customHeight="1" x14ac:dyDescent="0.25"/>
    <row r="75" spans="1:18" ht="15.75" customHeight="1" x14ac:dyDescent="0.25"/>
    <row r="76" spans="1:18" ht="15.75" customHeight="1" x14ac:dyDescent="0.25"/>
    <row r="77" spans="1:18" ht="15.75" customHeight="1" x14ac:dyDescent="0.25"/>
    <row r="78" spans="1:18" ht="15.75" customHeight="1" x14ac:dyDescent="0.25"/>
    <row r="79" spans="1:18" ht="15.75" customHeight="1" x14ac:dyDescent="0.25"/>
    <row r="80" spans="1:18"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workbookViewId="0">
      <selection activeCell="L39" sqref="L39"/>
    </sheetView>
  </sheetViews>
  <sheetFormatPr defaultColWidth="14.42578125" defaultRowHeight="15" customHeight="1" x14ac:dyDescent="0.25"/>
  <cols>
    <col min="1" max="94" width="8.7109375" customWidth="1"/>
  </cols>
  <sheetData>
    <row r="16" spans="17:23" ht="15" customHeight="1" x14ac:dyDescent="0.25">
      <c r="Q16" s="88" t="s">
        <v>268</v>
      </c>
      <c r="R16" s="89"/>
      <c r="S16" s="89"/>
      <c r="T16" s="89"/>
      <c r="U16" s="89"/>
      <c r="V16" s="89"/>
      <c r="W16" s="89"/>
    </row>
    <row r="17" spans="17:26" ht="15" customHeight="1" x14ac:dyDescent="0.25">
      <c r="Q17" s="79" t="s">
        <v>269</v>
      </c>
    </row>
    <row r="18" spans="17:26" ht="15" customHeight="1" x14ac:dyDescent="0.25">
      <c r="Q18" s="90" t="s">
        <v>270</v>
      </c>
      <c r="R18" s="91"/>
      <c r="S18" s="91"/>
      <c r="T18" s="91"/>
      <c r="U18" s="91"/>
      <c r="V18" s="91"/>
      <c r="W18" s="91"/>
      <c r="X18" s="91"/>
      <c r="Y18" s="91"/>
    </row>
    <row r="19" spans="17:26" ht="15" customHeight="1" x14ac:dyDescent="0.25">
      <c r="Q19" s="90" t="s">
        <v>272</v>
      </c>
      <c r="R19" s="90"/>
      <c r="S19" s="90"/>
      <c r="T19" s="90"/>
      <c r="U19" s="90"/>
      <c r="V19" s="90"/>
      <c r="W19" s="90"/>
      <c r="X19" s="90"/>
      <c r="Y19" s="90"/>
      <c r="Z19" s="90"/>
    </row>
    <row r="21" spans="17:26" ht="15.75" customHeight="1" x14ac:dyDescent="0.25"/>
    <row r="22" spans="17:26" ht="15.75" customHeight="1" x14ac:dyDescent="0.25"/>
    <row r="23" spans="17:26" ht="15.75" customHeight="1" x14ac:dyDescent="0.25"/>
    <row r="24" spans="17:26" ht="15.75" customHeight="1" x14ac:dyDescent="0.25"/>
    <row r="25" spans="17:26" ht="15.75" customHeight="1" x14ac:dyDescent="0.25"/>
    <row r="26" spans="17:26" ht="15.75" customHeight="1" x14ac:dyDescent="0.25"/>
    <row r="27" spans="17:26" ht="15.75" customHeight="1" x14ac:dyDescent="0.25"/>
    <row r="28" spans="17:26" ht="15.75" customHeight="1" x14ac:dyDescent="0.25"/>
    <row r="29" spans="17:26" ht="15.75" customHeight="1" x14ac:dyDescent="0.25"/>
    <row r="30" spans="17:26" ht="15.75" customHeight="1" x14ac:dyDescent="0.25"/>
    <row r="31" spans="17:26" ht="15.75" customHeight="1" x14ac:dyDescent="0.25"/>
    <row r="32" spans="17: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Q16:W16"/>
    <mergeCell ref="Q18:Y18"/>
    <mergeCell ref="Q19:Z1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2023-12-09T01:04:15Z</dcterms:modified>
</cp:coreProperties>
</file>