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Downloads\"/>
    </mc:Choice>
  </mc:AlternateContent>
  <xr:revisionPtr revIDLastSave="0" documentId="13_ncr:1_{1833BF1F-5FB1-4002-B0BE-01ADF516381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4" l="1"/>
  <c r="D23" i="4"/>
  <c r="E23" i="4"/>
  <c r="F23" i="4"/>
  <c r="G23" i="4"/>
  <c r="H23" i="4"/>
  <c r="I23" i="4"/>
  <c r="B23" i="4"/>
  <c r="I35" i="4"/>
  <c r="I42" i="4"/>
  <c r="B42" i="4"/>
  <c r="B35" i="4"/>
  <c r="I25" i="4"/>
  <c r="B22" i="4"/>
  <c r="B30" i="4"/>
  <c r="C25" i="4"/>
  <c r="D25" i="4"/>
  <c r="E25" i="4"/>
  <c r="F25" i="4"/>
  <c r="G25" i="4"/>
  <c r="H25" i="4"/>
  <c r="B25" i="4"/>
  <c r="C22" i="4" l="1"/>
  <c r="D22" i="4"/>
  <c r="E22" i="4"/>
  <c r="F22" i="4"/>
  <c r="G22" i="4"/>
  <c r="H22" i="4"/>
  <c r="I22" i="4"/>
  <c r="C35" i="4"/>
  <c r="D35" i="4"/>
  <c r="E35" i="4"/>
  <c r="F35" i="4"/>
  <c r="G35" i="4"/>
  <c r="H35" i="4"/>
  <c r="C42" i="4"/>
  <c r="D42" i="4"/>
  <c r="E42" i="4"/>
  <c r="F42" i="4"/>
  <c r="G42" i="4"/>
  <c r="H42" i="4"/>
  <c r="C50" i="4" l="1"/>
  <c r="D50" i="4"/>
  <c r="E50" i="4"/>
  <c r="F50" i="4"/>
  <c r="G50" i="4"/>
  <c r="H50" i="4"/>
  <c r="I50" i="4"/>
  <c r="K50" i="4"/>
  <c r="L50" i="4"/>
  <c r="M50" i="4"/>
  <c r="N50" i="4"/>
  <c r="O50" i="4"/>
  <c r="B50" i="4"/>
  <c r="C54" i="4"/>
  <c r="D54" i="4"/>
  <c r="E54" i="4"/>
  <c r="F54" i="4"/>
  <c r="G54" i="4"/>
  <c r="H54" i="4"/>
  <c r="I54" i="4"/>
  <c r="K54" i="4"/>
  <c r="L54" i="4"/>
  <c r="M54" i="4"/>
  <c r="N54" i="4"/>
  <c r="O54" i="4"/>
  <c r="B54" i="4"/>
  <c r="C51" i="4"/>
  <c r="D51" i="4"/>
  <c r="E51" i="4"/>
  <c r="F51" i="4"/>
  <c r="G51" i="4"/>
  <c r="H51" i="4"/>
  <c r="I51" i="4"/>
  <c r="B51" i="4"/>
  <c r="B130" i="1"/>
  <c r="C68" i="4"/>
  <c r="D68" i="4"/>
  <c r="E68" i="4"/>
  <c r="F68" i="4"/>
  <c r="G68" i="4"/>
  <c r="H68" i="4"/>
  <c r="I68" i="4"/>
  <c r="K68" i="4"/>
  <c r="L68" i="4"/>
  <c r="M68" i="4"/>
  <c r="N68" i="4"/>
  <c r="O68" i="4"/>
  <c r="B68" i="4"/>
  <c r="C67" i="4"/>
  <c r="D67" i="4"/>
  <c r="E67" i="4"/>
  <c r="F67" i="4"/>
  <c r="G67" i="4"/>
  <c r="H67" i="4"/>
  <c r="I67" i="4"/>
  <c r="K67" i="4"/>
  <c r="L67" i="4"/>
  <c r="M67" i="4"/>
  <c r="N67" i="4"/>
  <c r="O67" i="4"/>
  <c r="B67" i="4"/>
  <c r="C66" i="4"/>
  <c r="D66" i="4"/>
  <c r="E66" i="4"/>
  <c r="F66" i="4"/>
  <c r="G66" i="4"/>
  <c r="H66" i="4"/>
  <c r="I66" i="4"/>
  <c r="K66" i="4"/>
  <c r="L66" i="4"/>
  <c r="M66" i="4"/>
  <c r="N66" i="4"/>
  <c r="O66" i="4"/>
  <c r="B98" i="1"/>
  <c r="B64" i="4" s="1"/>
  <c r="C98" i="1"/>
  <c r="C64" i="4" s="1"/>
  <c r="D98" i="1"/>
  <c r="D64" i="4" s="1"/>
  <c r="E98" i="1"/>
  <c r="E64" i="4" s="1"/>
  <c r="F98" i="1"/>
  <c r="F64" i="4" s="1"/>
  <c r="G98" i="1"/>
  <c r="G64" i="4" s="1"/>
  <c r="H98" i="1"/>
  <c r="H64" i="4" s="1"/>
  <c r="I98" i="1"/>
  <c r="I64" i="4" s="1"/>
  <c r="C65" i="4"/>
  <c r="D65" i="4"/>
  <c r="E65" i="4"/>
  <c r="F65" i="4"/>
  <c r="G65" i="4"/>
  <c r="H65" i="4"/>
  <c r="I65" i="4"/>
  <c r="K65" i="4"/>
  <c r="L65" i="4"/>
  <c r="M65" i="4"/>
  <c r="N65" i="4"/>
  <c r="O65" i="4"/>
  <c r="B65" i="4"/>
  <c r="B103" i="1"/>
  <c r="C62" i="4"/>
  <c r="D62" i="4"/>
  <c r="E62" i="4"/>
  <c r="F62" i="4"/>
  <c r="G62" i="4"/>
  <c r="H62" i="4"/>
  <c r="I62" i="4"/>
  <c r="K62" i="4"/>
  <c r="L62" i="4"/>
  <c r="M62" i="4"/>
  <c r="N62" i="4"/>
  <c r="O62" i="4"/>
  <c r="B62" i="4"/>
  <c r="K58" i="4"/>
  <c r="L58" i="4"/>
  <c r="M58" i="4"/>
  <c r="N58" i="4"/>
  <c r="O58" i="4"/>
  <c r="C57" i="4"/>
  <c r="D57" i="4"/>
  <c r="E57" i="4"/>
  <c r="F57" i="4"/>
  <c r="G57" i="4"/>
  <c r="H57" i="4"/>
  <c r="I57" i="4"/>
  <c r="K57" i="4"/>
  <c r="L57" i="4"/>
  <c r="M57" i="4"/>
  <c r="N57" i="4"/>
  <c r="O57" i="4"/>
  <c r="B57" i="4"/>
  <c r="C56" i="4"/>
  <c r="D56" i="4"/>
  <c r="E56" i="4"/>
  <c r="F56" i="4"/>
  <c r="G56" i="4"/>
  <c r="H56" i="4"/>
  <c r="I56" i="4"/>
  <c r="K56" i="4"/>
  <c r="L56" i="4"/>
  <c r="M56" i="4"/>
  <c r="N56" i="4"/>
  <c r="O56" i="4"/>
  <c r="B56" i="4"/>
  <c r="K55" i="4"/>
  <c r="L55" i="4"/>
  <c r="M55" i="4"/>
  <c r="N55" i="4"/>
  <c r="O55" i="4"/>
  <c r="C59" i="4"/>
  <c r="D59" i="4"/>
  <c r="E59" i="4"/>
  <c r="F59" i="4"/>
  <c r="G59" i="4"/>
  <c r="H59" i="4"/>
  <c r="I59" i="4"/>
  <c r="K59" i="4"/>
  <c r="L59" i="4"/>
  <c r="M59" i="4"/>
  <c r="N59" i="4"/>
  <c r="O59" i="4"/>
  <c r="B59" i="4"/>
  <c r="B60" i="4" s="1"/>
  <c r="C63" i="4"/>
  <c r="D63" i="4"/>
  <c r="E63" i="4"/>
  <c r="F63" i="4"/>
  <c r="G63" i="4"/>
  <c r="H63" i="4"/>
  <c r="I63" i="4"/>
  <c r="K63" i="4"/>
  <c r="L63" i="4"/>
  <c r="M63" i="4"/>
  <c r="N63" i="4"/>
  <c r="O63" i="4"/>
  <c r="B63" i="4"/>
  <c r="C61" i="4"/>
  <c r="D61" i="4"/>
  <c r="E61" i="4"/>
  <c r="F61" i="4"/>
  <c r="G61" i="4"/>
  <c r="H61" i="4"/>
  <c r="I61" i="4"/>
  <c r="K61" i="4"/>
  <c r="L61" i="4"/>
  <c r="M61" i="4"/>
  <c r="N61" i="4"/>
  <c r="O61" i="4"/>
  <c r="B61" i="4"/>
  <c r="K64" i="4"/>
  <c r="L64" i="4"/>
  <c r="M64" i="4"/>
  <c r="N64" i="4"/>
  <c r="O64" i="4"/>
  <c r="K52" i="4"/>
  <c r="L52" i="4"/>
  <c r="M52" i="4"/>
  <c r="N52" i="4"/>
  <c r="O52" i="4"/>
  <c r="C48" i="4"/>
  <c r="D48" i="4"/>
  <c r="E48" i="4"/>
  <c r="F48" i="4"/>
  <c r="G48" i="4"/>
  <c r="H48" i="4"/>
  <c r="I48" i="4"/>
  <c r="K48" i="4"/>
  <c r="L48" i="4"/>
  <c r="M48" i="4"/>
  <c r="N48" i="4"/>
  <c r="O48" i="4"/>
  <c r="B48" i="4"/>
  <c r="C47" i="4"/>
  <c r="D47" i="4"/>
  <c r="E47" i="4"/>
  <c r="F47" i="4"/>
  <c r="G47" i="4"/>
  <c r="H47" i="4"/>
  <c r="I47" i="4"/>
  <c r="B47" i="4"/>
  <c r="K47" i="4"/>
  <c r="L47" i="4"/>
  <c r="M47" i="4"/>
  <c r="N47" i="4"/>
  <c r="O47" i="4"/>
  <c r="K46" i="4"/>
  <c r="K49" i="4" s="1"/>
  <c r="L46" i="4"/>
  <c r="L49" i="4" s="1"/>
  <c r="M46" i="4"/>
  <c r="M49" i="4" s="1"/>
  <c r="N46" i="4"/>
  <c r="N49" i="4" s="1"/>
  <c r="O46" i="4"/>
  <c r="O49" i="4" s="1"/>
  <c r="M53" i="4" l="1"/>
  <c r="N53" i="4"/>
  <c r="L53" i="4"/>
  <c r="K53" i="4"/>
  <c r="O53" i="4"/>
  <c r="E60" i="4"/>
  <c r="F60" i="4"/>
  <c r="I60" i="4"/>
  <c r="H60" i="4"/>
  <c r="D60" i="4"/>
  <c r="G60" i="4"/>
  <c r="C60" i="4"/>
  <c r="K43" i="4" l="1"/>
  <c r="L43" i="4"/>
  <c r="M43" i="4"/>
  <c r="N43" i="4"/>
  <c r="O43" i="4"/>
  <c r="C41" i="4"/>
  <c r="D41" i="4"/>
  <c r="E41" i="4"/>
  <c r="F41" i="4"/>
  <c r="G41" i="4"/>
  <c r="H41" i="4"/>
  <c r="I41" i="4"/>
  <c r="K41" i="4"/>
  <c r="L41" i="4"/>
  <c r="M41" i="4"/>
  <c r="N41" i="4"/>
  <c r="O41" i="4"/>
  <c r="B41" i="4"/>
  <c r="C40" i="4"/>
  <c r="D40" i="4"/>
  <c r="E40" i="4"/>
  <c r="F40" i="4"/>
  <c r="G40" i="4"/>
  <c r="H40" i="4"/>
  <c r="H39" i="4" s="1"/>
  <c r="I40" i="4"/>
  <c r="K40" i="4"/>
  <c r="L40" i="4"/>
  <c r="M40" i="4"/>
  <c r="N40" i="4"/>
  <c r="O40" i="4"/>
  <c r="B40" i="4"/>
  <c r="C38" i="4"/>
  <c r="D38" i="4"/>
  <c r="E38" i="4"/>
  <c r="F38" i="4"/>
  <c r="G38" i="4"/>
  <c r="H38" i="4"/>
  <c r="I38" i="4"/>
  <c r="K38" i="4"/>
  <c r="L38" i="4"/>
  <c r="M38" i="4"/>
  <c r="N38" i="4"/>
  <c r="O38" i="4"/>
  <c r="B38" i="4"/>
  <c r="L35" i="4"/>
  <c r="M35" i="4"/>
  <c r="N35" i="4"/>
  <c r="O35" i="4"/>
  <c r="L32" i="4"/>
  <c r="M32" i="4"/>
  <c r="N32" i="4"/>
  <c r="O32" i="4"/>
  <c r="L39" i="4"/>
  <c r="M39" i="4"/>
  <c r="N39" i="4"/>
  <c r="O39" i="4"/>
  <c r="C37" i="4"/>
  <c r="D37" i="4"/>
  <c r="E37" i="4"/>
  <c r="F37" i="4"/>
  <c r="G37" i="4"/>
  <c r="H37" i="4"/>
  <c r="I37" i="4"/>
  <c r="K37" i="4"/>
  <c r="L37" i="4"/>
  <c r="M37" i="4"/>
  <c r="N37" i="4"/>
  <c r="O37" i="4"/>
  <c r="B37" i="4"/>
  <c r="C36" i="4"/>
  <c r="D36" i="4"/>
  <c r="E36" i="4"/>
  <c r="F36" i="4"/>
  <c r="G36" i="4"/>
  <c r="H36" i="4"/>
  <c r="I36" i="4"/>
  <c r="K36" i="4"/>
  <c r="L36" i="4"/>
  <c r="M36" i="4"/>
  <c r="N36" i="4"/>
  <c r="O36" i="4"/>
  <c r="B36" i="4"/>
  <c r="C34" i="4"/>
  <c r="D34" i="4"/>
  <c r="E34" i="4"/>
  <c r="F34" i="4"/>
  <c r="G34" i="4"/>
  <c r="H34" i="4"/>
  <c r="I34" i="4"/>
  <c r="K34" i="4"/>
  <c r="L34" i="4"/>
  <c r="M34" i="4"/>
  <c r="N34" i="4"/>
  <c r="O34" i="4"/>
  <c r="B34" i="4"/>
  <c r="C33" i="4"/>
  <c r="C32" i="4" s="1"/>
  <c r="D33" i="4"/>
  <c r="E33" i="4"/>
  <c r="F33" i="4"/>
  <c r="G33" i="4"/>
  <c r="H33" i="4"/>
  <c r="I33" i="4"/>
  <c r="K33" i="4"/>
  <c r="L33" i="4"/>
  <c r="M33" i="4"/>
  <c r="N33" i="4"/>
  <c r="O33" i="4"/>
  <c r="B33" i="4"/>
  <c r="I32" i="4" l="1"/>
  <c r="G39" i="4"/>
  <c r="B39" i="4"/>
  <c r="I39" i="4"/>
  <c r="I43" i="4" s="1"/>
  <c r="C39" i="4"/>
  <c r="C43" i="4" s="1"/>
  <c r="D39" i="4"/>
  <c r="G32" i="4"/>
  <c r="G43" i="4" s="1"/>
  <c r="B32" i="4"/>
  <c r="B43" i="4" s="1"/>
  <c r="D32" i="4"/>
  <c r="F39" i="4"/>
  <c r="E39" i="4"/>
  <c r="F32" i="4"/>
  <c r="H32" i="4"/>
  <c r="H43" i="4" s="1"/>
  <c r="E32" i="4"/>
  <c r="E43" i="4" s="1"/>
  <c r="C30" i="4"/>
  <c r="D30" i="4"/>
  <c r="E30" i="4"/>
  <c r="F30" i="4"/>
  <c r="G30" i="4"/>
  <c r="H30" i="4"/>
  <c r="I30" i="4"/>
  <c r="K26" i="4"/>
  <c r="L26" i="4"/>
  <c r="M26" i="4"/>
  <c r="N26" i="4"/>
  <c r="O26" i="4"/>
  <c r="K27" i="4"/>
  <c r="L27" i="4"/>
  <c r="M27" i="4"/>
  <c r="N27" i="4"/>
  <c r="O27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K29" i="4"/>
  <c r="L29" i="4"/>
  <c r="M29" i="4"/>
  <c r="N29" i="4"/>
  <c r="O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K28" i="4"/>
  <c r="L28" i="4"/>
  <c r="M28" i="4"/>
  <c r="N28" i="4"/>
  <c r="O28" i="4"/>
  <c r="B28" i="4"/>
  <c r="L23" i="4"/>
  <c r="K51" i="4" s="1"/>
  <c r="M23" i="4"/>
  <c r="N23" i="4"/>
  <c r="O23" i="4"/>
  <c r="K31" i="4"/>
  <c r="L31" i="4"/>
  <c r="M31" i="4"/>
  <c r="N31" i="4"/>
  <c r="O31" i="4"/>
  <c r="C21" i="4"/>
  <c r="D21" i="4"/>
  <c r="E21" i="4"/>
  <c r="F21" i="4"/>
  <c r="G21" i="4"/>
  <c r="G31" i="4" s="1"/>
  <c r="H21" i="4"/>
  <c r="H31" i="4" s="1"/>
  <c r="I21" i="4"/>
  <c r="K21" i="4"/>
  <c r="K69" i="4" s="1"/>
  <c r="L21" i="4"/>
  <c r="L69" i="4" s="1"/>
  <c r="M21" i="4"/>
  <c r="M69" i="4" s="1"/>
  <c r="N21" i="4"/>
  <c r="N69" i="4" s="1"/>
  <c r="O21" i="4"/>
  <c r="O69" i="4" s="1"/>
  <c r="B21" i="4"/>
  <c r="B31" i="4" s="1"/>
  <c r="B85" i="1"/>
  <c r="B58" i="4" s="1"/>
  <c r="C85" i="1"/>
  <c r="C58" i="4" s="1"/>
  <c r="D85" i="1"/>
  <c r="D58" i="4" s="1"/>
  <c r="E85" i="1"/>
  <c r="E58" i="4" s="1"/>
  <c r="F85" i="1"/>
  <c r="F58" i="4" s="1"/>
  <c r="G85" i="1"/>
  <c r="G58" i="4" s="1"/>
  <c r="E31" i="4" l="1"/>
  <c r="F31" i="4"/>
  <c r="C31" i="4"/>
  <c r="D31" i="4"/>
  <c r="I31" i="4"/>
  <c r="F43" i="4"/>
  <c r="D43" i="4"/>
  <c r="M51" i="4"/>
  <c r="C69" i="4"/>
  <c r="B44" i="4"/>
  <c r="G69" i="4"/>
  <c r="D69" i="4"/>
  <c r="F69" i="4"/>
  <c r="N51" i="4"/>
  <c r="O51" i="4"/>
  <c r="I69" i="4"/>
  <c r="E69" i="4"/>
  <c r="L51" i="4"/>
  <c r="H69" i="4"/>
  <c r="B69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K15" i="4"/>
  <c r="L15" i="4"/>
  <c r="M15" i="4"/>
  <c r="N15" i="4"/>
  <c r="O15" i="4"/>
  <c r="B15" i="4"/>
  <c r="B17" i="4" s="1"/>
  <c r="C12" i="4"/>
  <c r="D12" i="4"/>
  <c r="E12" i="4"/>
  <c r="F12" i="4"/>
  <c r="G12" i="4"/>
  <c r="H12" i="4"/>
  <c r="I12" i="4"/>
  <c r="K12" i="4"/>
  <c r="L12" i="4"/>
  <c r="M12" i="4"/>
  <c r="N12" i="4"/>
  <c r="O12" i="4"/>
  <c r="B12" i="4"/>
  <c r="K11" i="4"/>
  <c r="L11" i="4"/>
  <c r="M11" i="4"/>
  <c r="N11" i="4"/>
  <c r="O11" i="4"/>
  <c r="C10" i="4"/>
  <c r="D10" i="4"/>
  <c r="E10" i="4"/>
  <c r="F10" i="4"/>
  <c r="G10" i="4"/>
  <c r="H10" i="4"/>
  <c r="I10" i="4"/>
  <c r="K10" i="4"/>
  <c r="L10" i="4"/>
  <c r="M10" i="4"/>
  <c r="N10" i="4"/>
  <c r="O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B10" i="1" l="1"/>
  <c r="B11" i="4" s="1"/>
  <c r="B13" i="4" s="1"/>
  <c r="O14" i="4"/>
  <c r="C10" i="1"/>
  <c r="N14" i="4"/>
  <c r="M14" i="4"/>
  <c r="F10" i="1"/>
  <c r="F12" i="1" s="1"/>
  <c r="L14" i="4"/>
  <c r="G10" i="1"/>
  <c r="C12" i="1"/>
  <c r="C11" i="4"/>
  <c r="C14" i="4" s="1"/>
  <c r="C16" i="4" s="1"/>
  <c r="C19" i="4" s="1"/>
  <c r="D10" i="1"/>
  <c r="K14" i="4"/>
  <c r="E10" i="1"/>
  <c r="E18" i="4"/>
  <c r="C18" i="4"/>
  <c r="D18" i="4"/>
  <c r="I18" i="4"/>
  <c r="H18" i="4"/>
  <c r="B18" i="4"/>
  <c r="G18" i="4"/>
  <c r="F18" i="4"/>
  <c r="B12" i="1" l="1"/>
  <c r="C13" i="4"/>
  <c r="F11" i="4"/>
  <c r="F13" i="4" s="1"/>
  <c r="G11" i="4"/>
  <c r="G12" i="1"/>
  <c r="B14" i="4"/>
  <c r="B16" i="4" s="1"/>
  <c r="B19" i="4" s="1"/>
  <c r="D12" i="1"/>
  <c r="D11" i="4"/>
  <c r="E12" i="1"/>
  <c r="E11" i="4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K1" i="4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D4" i="4" s="1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3" i="4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I46" i="4" s="1"/>
  <c r="H145" i="1"/>
  <c r="H148" i="1" s="1"/>
  <c r="H46" i="4" s="1"/>
  <c r="G145" i="1"/>
  <c r="G148" i="1" s="1"/>
  <c r="G46" i="4" s="1"/>
  <c r="G49" i="4" s="1"/>
  <c r="F145" i="1"/>
  <c r="F148" i="1" s="1"/>
  <c r="F46" i="4" s="1"/>
  <c r="F49" i="4" s="1"/>
  <c r="E145" i="1"/>
  <c r="E148" i="1" s="1"/>
  <c r="E46" i="4" s="1"/>
  <c r="E49" i="4" s="1"/>
  <c r="D145" i="1"/>
  <c r="D148" i="1" s="1"/>
  <c r="D46" i="4" s="1"/>
  <c r="D49" i="4" s="1"/>
  <c r="C145" i="1"/>
  <c r="C148" i="1" s="1"/>
  <c r="C46" i="4" s="1"/>
  <c r="C49" i="4" s="1"/>
  <c r="B145" i="1"/>
  <c r="B148" i="1" s="1"/>
  <c r="B46" i="4" s="1"/>
  <c r="B49" i="4" s="1"/>
  <c r="J48" i="3" l="1"/>
  <c r="J38" i="3" s="1"/>
  <c r="I4" i="4"/>
  <c r="C4" i="4"/>
  <c r="E7" i="4"/>
  <c r="E13" i="3"/>
  <c r="E12" i="3"/>
  <c r="F171" i="1"/>
  <c r="F52" i="4"/>
  <c r="C7" i="4"/>
  <c r="C13" i="3"/>
  <c r="H7" i="4"/>
  <c r="H13" i="3"/>
  <c r="H12" i="3"/>
  <c r="L3" i="4"/>
  <c r="K4" i="3"/>
  <c r="F7" i="4"/>
  <c r="F12" i="3"/>
  <c r="F13" i="3"/>
  <c r="H4" i="4"/>
  <c r="G171" i="1"/>
  <c r="G52" i="4"/>
  <c r="B171" i="1"/>
  <c r="B52" i="4"/>
  <c r="K3" i="4"/>
  <c r="K4" i="4" s="1"/>
  <c r="J4" i="3"/>
  <c r="H210" i="3"/>
  <c r="H209" i="3"/>
  <c r="H14" i="3"/>
  <c r="I15" i="3" s="1"/>
  <c r="I7" i="4"/>
  <c r="I13" i="3"/>
  <c r="I12" i="3"/>
  <c r="I171" i="1"/>
  <c r="I52" i="4"/>
  <c r="D171" i="1"/>
  <c r="D52" i="4"/>
  <c r="B11" i="3"/>
  <c r="C12" i="3" s="1"/>
  <c r="B5" i="4"/>
  <c r="B7" i="3"/>
  <c r="B6" i="3"/>
  <c r="I16" i="3"/>
  <c r="H170" i="1"/>
  <c r="D7" i="4"/>
  <c r="D13" i="3"/>
  <c r="D12" i="3"/>
  <c r="E171" i="1"/>
  <c r="E52" i="4"/>
  <c r="C171" i="1"/>
  <c r="C52" i="4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L4" i="4"/>
  <c r="G8" i="4"/>
  <c r="G9" i="4"/>
  <c r="D8" i="4"/>
  <c r="D9" i="4"/>
  <c r="C9" i="4"/>
  <c r="I8" i="4"/>
  <c r="I9" i="4"/>
  <c r="M3" i="4"/>
  <c r="M4" i="4" s="1"/>
  <c r="L4" i="3"/>
  <c r="H171" i="1"/>
  <c r="H52" i="4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H58" i="4" s="1"/>
  <c r="I85" i="1"/>
  <c r="I58" i="4" s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4" i="4" s="1"/>
  <c r="E45" i="1"/>
  <c r="D45" i="1"/>
  <c r="D44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D55" i="4" l="1"/>
  <c r="D53" i="4" s="1"/>
  <c r="D100" i="1"/>
  <c r="F55" i="4"/>
  <c r="F53" i="4" s="1"/>
  <c r="F100" i="1"/>
  <c r="G55" i="4"/>
  <c r="G53" i="4" s="1"/>
  <c r="G100" i="1"/>
  <c r="B55" i="4"/>
  <c r="B53" i="4" s="1"/>
  <c r="B100" i="1"/>
  <c r="B66" i="4" s="1"/>
  <c r="C55" i="4"/>
  <c r="C53" i="4" s="1"/>
  <c r="C100" i="1"/>
  <c r="E55" i="4"/>
  <c r="E53" i="4" s="1"/>
  <c r="E100" i="1"/>
  <c r="I44" i="4"/>
  <c r="G36" i="1"/>
  <c r="G24" i="4"/>
  <c r="B8" i="4"/>
  <c r="B9" i="4"/>
  <c r="H36" i="1"/>
  <c r="H24" i="4"/>
  <c r="H59" i="1"/>
  <c r="H44" i="4"/>
  <c r="J46" i="3"/>
  <c r="J14" i="3"/>
  <c r="N3" i="4"/>
  <c r="M4" i="3"/>
  <c r="G59" i="1"/>
  <c r="G44" i="4"/>
  <c r="K5" i="4"/>
  <c r="J7" i="3"/>
  <c r="J6" i="3"/>
  <c r="B59" i="1"/>
  <c r="C36" i="1"/>
  <c r="C24" i="4"/>
  <c r="C59" i="1"/>
  <c r="C44" i="4"/>
  <c r="D36" i="1"/>
  <c r="D24" i="4"/>
  <c r="I10" i="1"/>
  <c r="I11" i="4" s="1"/>
  <c r="E36" i="1"/>
  <c r="E24" i="4"/>
  <c r="E59" i="1"/>
  <c r="E44" i="4"/>
  <c r="O3" i="4"/>
  <c r="N4" i="3"/>
  <c r="I36" i="1"/>
  <c r="I24" i="4"/>
  <c r="B36" i="1"/>
  <c r="B24" i="4"/>
  <c r="H10" i="1"/>
  <c r="H11" i="4" s="1"/>
  <c r="F36" i="1"/>
  <c r="F24" i="4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49" i="4" s="1"/>
  <c r="H149" i="1"/>
  <c r="K36" i="3"/>
  <c r="K5" i="3"/>
  <c r="I14" i="4"/>
  <c r="I16" i="4" s="1"/>
  <c r="I19" i="4" s="1"/>
  <c r="I13" i="4"/>
  <c r="I49" i="4" s="1"/>
  <c r="B60" i="1"/>
  <c r="N4" i="4"/>
  <c r="J16" i="3"/>
  <c r="J15" i="3"/>
  <c r="K46" i="3"/>
  <c r="K14" i="3"/>
  <c r="O4" i="4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M5" i="4"/>
  <c r="L6" i="3"/>
  <c r="L7" i="3"/>
  <c r="L5" i="4"/>
  <c r="K7" i="3"/>
  <c r="K6" i="3"/>
  <c r="I55" i="4"/>
  <c r="I53" i="4" s="1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O5" i="4"/>
  <c r="N7" i="3"/>
  <c r="H102" i="1"/>
  <c r="I101" i="1" s="1"/>
  <c r="H55" i="4"/>
  <c r="H53" i="4" s="1"/>
  <c r="N38" i="3"/>
  <c r="N49" i="3"/>
  <c r="L44" i="3"/>
  <c r="L43" i="3"/>
  <c r="M42" i="3"/>
  <c r="N45" i="3"/>
  <c r="N36" i="3"/>
  <c r="N5" i="4" l="1"/>
  <c r="M6" i="3"/>
  <c r="M7" i="3"/>
  <c r="N46" i="3"/>
  <c r="N14" i="3"/>
  <c r="M15" i="3"/>
  <c r="M16" i="3"/>
  <c r="N6" i="3"/>
  <c r="N42" i="3"/>
  <c r="N44" i="3" s="1"/>
  <c r="H103" i="1"/>
  <c r="I102" i="1"/>
  <c r="I103" i="1" s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N43" i="3" l="1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J102" i="3" l="1"/>
  <c r="J101" i="3"/>
  <c r="K104" i="3"/>
  <c r="K101" i="3"/>
  <c r="N102" i="3"/>
  <c r="K102" i="3"/>
  <c r="M6" i="4"/>
  <c r="L9" i="3"/>
  <c r="L10" i="3"/>
  <c r="L11" i="3"/>
  <c r="O6" i="4"/>
  <c r="N10" i="3"/>
  <c r="N9" i="3"/>
  <c r="N11" i="3"/>
  <c r="M102" i="3"/>
  <c r="L18" i="3"/>
  <c r="L19" i="3"/>
  <c r="N18" i="3"/>
  <c r="N19" i="3"/>
  <c r="N101" i="3"/>
  <c r="M104" i="3"/>
  <c r="M106" i="3" s="1"/>
  <c r="N6" i="4"/>
  <c r="M10" i="3"/>
  <c r="M9" i="3"/>
  <c r="M11" i="3"/>
  <c r="M18" i="3"/>
  <c r="M19" i="3"/>
  <c r="K6" i="4"/>
  <c r="J10" i="3"/>
  <c r="J9" i="3"/>
  <c r="J11" i="3"/>
  <c r="J104" i="3"/>
  <c r="J105" i="3" s="1"/>
  <c r="K19" i="3"/>
  <c r="K18" i="3"/>
  <c r="J19" i="3"/>
  <c r="J18" i="3"/>
  <c r="N104" i="3"/>
  <c r="N105" i="3" s="1"/>
  <c r="L6" i="4"/>
  <c r="K9" i="3"/>
  <c r="K10" i="3"/>
  <c r="K11" i="3"/>
  <c r="L101" i="3"/>
  <c r="L102" i="3"/>
  <c r="L104" i="3"/>
  <c r="K106" i="3"/>
  <c r="M101" i="3"/>
  <c r="K105" i="3" l="1"/>
  <c r="J106" i="3"/>
  <c r="O7" i="4"/>
  <c r="N13" i="3"/>
  <c r="N12" i="3"/>
  <c r="N106" i="3"/>
  <c r="M7" i="4"/>
  <c r="L13" i="3"/>
  <c r="L12" i="3"/>
  <c r="L7" i="4"/>
  <c r="K12" i="3"/>
  <c r="K13" i="3"/>
  <c r="N7" i="4"/>
  <c r="M12" i="3"/>
  <c r="M13" i="3"/>
  <c r="K7" i="4"/>
  <c r="J13" i="3"/>
  <c r="J12" i="3"/>
  <c r="L105" i="3"/>
  <c r="L106" i="3"/>
  <c r="M105" i="3"/>
  <c r="N205" i="3"/>
  <c r="K203" i="3"/>
  <c r="K9" i="4" l="1"/>
  <c r="K8" i="4"/>
  <c r="M8" i="4"/>
  <c r="M9" i="4"/>
  <c r="N8" i="4"/>
  <c r="N9" i="4"/>
  <c r="L8" i="4"/>
  <c r="L9" i="4"/>
  <c r="O8" i="4"/>
  <c r="O9" i="4"/>
  <c r="M205" i="3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<sst xmlns="http://schemas.openxmlformats.org/spreadsheetml/2006/main" count="508" uniqueCount="204">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</sst>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0" fillId="0" borderId="0" xfId="0" applyNumberFormat="1"/>
    <xf numFmtId="0" fontId="0" fillId="0" borderId="0" xfId="0" applyFill="1"/>
    <xf numFmtId="165" fontId="0" fillId="0" borderId="0" xfId="3" applyNumberFormat="1" applyFont="1" applyFill="1"/>
    <xf numFmtId="166" fontId="16" fillId="0" borderId="0" xfId="2" applyNumberFormat="1" applyFont="1" applyFill="1"/>
    <xf numFmtId="165" fontId="2" fillId="0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192</v>
      </c>
    </row>
    <row r="3" spans="1:1" x14ac:dyDescent="0.25">
      <c r="A3" s="37" t="s">
        <v>191</v>
      </c>
    </row>
    <row r="4" spans="1:1" x14ac:dyDescent="0.25">
      <c r="A4" s="19" t="s">
        <v>193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18" activePane="bottomLeft" state="frozen"/>
      <selection pane="bottomLeft" activeCell="L145" sqref="L145"/>
    </sheetView>
  </sheetViews>
  <sheetFormatPr defaultRowHeight="15" x14ac:dyDescent="0.25"/>
  <cols>
    <col min="1" max="1" width="120.425781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65">
        <v>1723.5</v>
      </c>
      <c r="C17" s="65">
        <v>1697.9</v>
      </c>
      <c r="D17" s="65">
        <v>1657.8</v>
      </c>
      <c r="E17" s="65">
        <v>1623.8</v>
      </c>
      <c r="F17" s="65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65">
        <v>1768.8</v>
      </c>
      <c r="C18" s="65">
        <v>1742.5</v>
      </c>
      <c r="D18" s="65">
        <v>1692</v>
      </c>
      <c r="E18" s="65">
        <v>1659.1</v>
      </c>
      <c r="F18" s="65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25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25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5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25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25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25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25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.75" thickBot="1" x14ac:dyDescent="0.3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.75" thickTop="1" x14ac:dyDescent="0.25">
      <c r="A103" s="12" t="s">
        <v>19</v>
      </c>
      <c r="B103" s="13">
        <f t="shared" ref="B103:I103" si="20">+B102-B25</f>
        <v>0</v>
      </c>
      <c r="C103" s="13">
        <f t="shared" si="20"/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25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5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25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25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25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25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25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25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25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25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25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25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25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25">
      <c r="A121" s="2" t="s">
        <v>102</v>
      </c>
      <c r="B121" s="60">
        <f t="shared" ref="B121:H121" si="24">+SUM(B122:B124)</f>
        <v>3067</v>
      </c>
      <c r="C121" s="60">
        <f t="shared" si="24"/>
        <v>3785</v>
      </c>
      <c r="D121" s="60">
        <f t="shared" si="24"/>
        <v>4237</v>
      </c>
      <c r="E121" s="60">
        <f t="shared" si="24"/>
        <v>5134</v>
      </c>
      <c r="F121" s="60">
        <f t="shared" si="24"/>
        <v>6208</v>
      </c>
      <c r="G121" s="60">
        <f t="shared" si="24"/>
        <v>6679</v>
      </c>
      <c r="H121" s="60">
        <f t="shared" si="24"/>
        <v>8290</v>
      </c>
      <c r="I121" s="60">
        <f>+SUM(I122:I124)</f>
        <v>7547</v>
      </c>
    </row>
    <row r="122" spans="1:9" x14ac:dyDescent="0.25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25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25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25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25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25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25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25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25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25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25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25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25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25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25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.75" thickBot="1" x14ac:dyDescent="0.3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.75" thickTop="1" x14ac:dyDescent="0.25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25">
      <c r="A139" s="1" t="s">
        <v>110</v>
      </c>
    </row>
    <row r="140" spans="1:12" x14ac:dyDescent="0.25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25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25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9"/>
      <c r="L142" s="59"/>
    </row>
    <row r="143" spans="1:12" x14ac:dyDescent="0.25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25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9"/>
    </row>
    <row r="145" spans="1:9" x14ac:dyDescent="0.25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25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25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.75" thickBot="1" x14ac:dyDescent="0.3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.75" thickTop="1" x14ac:dyDescent="0.25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25">
      <c r="A150" s="1" t="s">
        <v>117</v>
      </c>
    </row>
    <row r="151" spans="1:9" x14ac:dyDescent="0.25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25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25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25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25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25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25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25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.75" thickBot="1" x14ac:dyDescent="0.3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.75" thickTop="1" x14ac:dyDescent="0.25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25">
      <c r="A161" s="1" t="s">
        <v>122</v>
      </c>
    </row>
    <row r="162" spans="1:9" x14ac:dyDescent="0.25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25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25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25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25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25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25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25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.75" thickBot="1" x14ac:dyDescent="0.3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.75" thickTop="1" x14ac:dyDescent="0.25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25">
      <c r="A172" s="1" t="s">
        <v>124</v>
      </c>
    </row>
    <row r="173" spans="1:9" x14ac:dyDescent="0.25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25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25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25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25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25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25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25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.75" thickBot="1" x14ac:dyDescent="0.3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.75" thickTop="1" x14ac:dyDescent="0.25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25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28" t="s">
        <v>127</v>
      </c>
    </row>
    <row r="185" spans="1:9" x14ac:dyDescent="0.25">
      <c r="A185" s="33" t="s">
        <v>100</v>
      </c>
      <c r="B185" s="61">
        <v>0.12</v>
      </c>
      <c r="C185" s="61">
        <v>0.08</v>
      </c>
      <c r="D185" s="61">
        <v>0.03</v>
      </c>
      <c r="E185" s="61">
        <v>-0.02</v>
      </c>
      <c r="F185" s="61">
        <v>7.0000000000000007E-2</v>
      </c>
      <c r="G185" s="61">
        <v>-0.09</v>
      </c>
      <c r="H185" s="61">
        <v>0.19</v>
      </c>
      <c r="I185" s="34">
        <v>7.0000000000000007E-2</v>
      </c>
    </row>
    <row r="186" spans="1:9" x14ac:dyDescent="0.25">
      <c r="A186" s="31" t="s">
        <v>113</v>
      </c>
      <c r="B186" s="62">
        <v>0.14000000000000001</v>
      </c>
      <c r="C186" s="62">
        <v>0.1</v>
      </c>
      <c r="D186" s="62">
        <v>0.04</v>
      </c>
      <c r="E186" s="62">
        <v>-0.04</v>
      </c>
      <c r="F186" s="62">
        <v>0.08</v>
      </c>
      <c r="G186" s="62">
        <v>-7.0000000000000007E-2</v>
      </c>
      <c r="H186" s="62">
        <v>0.25</v>
      </c>
      <c r="I186" s="30">
        <v>0.05</v>
      </c>
    </row>
    <row r="187" spans="1:9" x14ac:dyDescent="0.25">
      <c r="A187" s="31" t="s">
        <v>114</v>
      </c>
      <c r="B187" s="62">
        <v>0.12</v>
      </c>
      <c r="C187" s="62">
        <v>0.08</v>
      </c>
      <c r="D187" s="62">
        <v>0.03</v>
      </c>
      <c r="E187" s="62">
        <v>0.01</v>
      </c>
      <c r="F187" s="62">
        <v>7.0000000000000007E-2</v>
      </c>
      <c r="G187" s="62">
        <v>-0.12</v>
      </c>
      <c r="H187" s="62">
        <v>0.08</v>
      </c>
      <c r="I187" s="30">
        <v>0.09</v>
      </c>
    </row>
    <row r="188" spans="1:9" x14ac:dyDescent="0.25">
      <c r="A188" s="31" t="s">
        <v>115</v>
      </c>
      <c r="B188" s="62">
        <v>-0.05</v>
      </c>
      <c r="C188" s="62">
        <v>0.13</v>
      </c>
      <c r="D188" s="62">
        <v>-0.1</v>
      </c>
      <c r="E188" s="62">
        <v>-0.08</v>
      </c>
      <c r="F188" s="62">
        <v>0</v>
      </c>
      <c r="G188" s="62">
        <v>-0.14000000000000001</v>
      </c>
      <c r="H188" s="62">
        <v>-0.02</v>
      </c>
      <c r="I188" s="30">
        <v>0.25</v>
      </c>
    </row>
    <row r="189" spans="1:9" x14ac:dyDescent="0.25">
      <c r="A189" s="33" t="s">
        <v>101</v>
      </c>
      <c r="B189" s="61">
        <v>0.36</v>
      </c>
      <c r="C189" s="61">
        <v>0.31</v>
      </c>
      <c r="D189" s="61">
        <v>0.1</v>
      </c>
      <c r="E189" s="61">
        <v>0.09</v>
      </c>
      <c r="F189" s="61">
        <v>0.11</v>
      </c>
      <c r="G189" s="61">
        <v>-0.01</v>
      </c>
      <c r="H189" s="61">
        <v>0.17</v>
      </c>
      <c r="I189" s="34">
        <v>0.12</v>
      </c>
    </row>
    <row r="190" spans="1:9" x14ac:dyDescent="0.25">
      <c r="A190" s="31" t="s">
        <v>113</v>
      </c>
      <c r="B190" s="62">
        <v>0.47</v>
      </c>
      <c r="C190" s="62">
        <v>0.37</v>
      </c>
      <c r="D190" s="62">
        <v>0.08</v>
      </c>
      <c r="E190" s="62">
        <v>0.06</v>
      </c>
      <c r="F190" s="62">
        <v>0.12</v>
      </c>
      <c r="G190" s="62">
        <v>-0.03</v>
      </c>
      <c r="H190" s="62">
        <v>0.13</v>
      </c>
      <c r="I190" s="30">
        <v>0.09</v>
      </c>
    </row>
    <row r="191" spans="1:9" x14ac:dyDescent="0.25">
      <c r="A191" s="31" t="s">
        <v>114</v>
      </c>
      <c r="B191" s="62">
        <v>0.19</v>
      </c>
      <c r="C191" s="62">
        <v>0.25</v>
      </c>
      <c r="D191" s="62">
        <v>0.17</v>
      </c>
      <c r="E191" s="62">
        <v>0.16</v>
      </c>
      <c r="F191" s="62">
        <v>0.09</v>
      </c>
      <c r="G191" s="62">
        <v>0.02</v>
      </c>
      <c r="H191" s="62">
        <v>0.25</v>
      </c>
      <c r="I191" s="30">
        <v>0.16</v>
      </c>
    </row>
    <row r="192" spans="1:9" x14ac:dyDescent="0.25">
      <c r="A192" s="31" t="s">
        <v>115</v>
      </c>
      <c r="B192" s="62">
        <v>0.28999999999999998</v>
      </c>
      <c r="C192" s="62">
        <v>0.15</v>
      </c>
      <c r="D192" s="62">
        <v>7.0000000000000007E-2</v>
      </c>
      <c r="E192" s="62">
        <v>0.06</v>
      </c>
      <c r="F192" s="62">
        <v>0.05</v>
      </c>
      <c r="G192" s="62">
        <v>-0.03</v>
      </c>
      <c r="H192" s="62">
        <v>0.19</v>
      </c>
      <c r="I192" s="30">
        <v>0.17</v>
      </c>
    </row>
    <row r="193" spans="1:9" x14ac:dyDescent="0.25">
      <c r="A193" s="33" t="s">
        <v>102</v>
      </c>
      <c r="B193" s="61">
        <v>0.19</v>
      </c>
      <c r="C193" s="61">
        <v>0.27</v>
      </c>
      <c r="D193" s="61">
        <v>0.17</v>
      </c>
      <c r="E193" s="61">
        <v>0.18</v>
      </c>
      <c r="F193" s="61">
        <v>0.24</v>
      </c>
      <c r="G193" s="61">
        <v>0.11</v>
      </c>
      <c r="H193" s="61">
        <v>0.19</v>
      </c>
      <c r="I193" s="34">
        <v>-0.13</v>
      </c>
    </row>
    <row r="194" spans="1:9" x14ac:dyDescent="0.25">
      <c r="A194" s="31" t="s">
        <v>113</v>
      </c>
      <c r="B194" s="62">
        <v>0.28000000000000003</v>
      </c>
      <c r="C194" s="62">
        <v>0.33</v>
      </c>
      <c r="D194" s="62">
        <v>0.18</v>
      </c>
      <c r="E194" s="62">
        <v>0.16</v>
      </c>
      <c r="F194" s="62">
        <v>0.25</v>
      </c>
      <c r="G194" s="62">
        <v>0.12</v>
      </c>
      <c r="H194" s="62">
        <v>0.19</v>
      </c>
      <c r="I194" s="30">
        <v>-0.1</v>
      </c>
    </row>
    <row r="195" spans="1:9" x14ac:dyDescent="0.25">
      <c r="A195" s="31" t="s">
        <v>114</v>
      </c>
      <c r="B195" s="62">
        <v>7.0000000000000007E-2</v>
      </c>
      <c r="C195" s="62">
        <v>0.17</v>
      </c>
      <c r="D195" s="62">
        <v>0.18</v>
      </c>
      <c r="E195" s="62">
        <v>0.23</v>
      </c>
      <c r="F195" s="62">
        <v>0.23</v>
      </c>
      <c r="G195" s="62">
        <v>0.08</v>
      </c>
      <c r="H195" s="62">
        <v>0.19</v>
      </c>
      <c r="I195" s="30">
        <v>-0.21</v>
      </c>
    </row>
    <row r="196" spans="1:9" x14ac:dyDescent="0.25">
      <c r="A196" s="31" t="s">
        <v>115</v>
      </c>
      <c r="B196" s="62">
        <v>0.01</v>
      </c>
      <c r="C196" s="62">
        <v>7.0000000000000007E-2</v>
      </c>
      <c r="D196" s="62">
        <v>0.03</v>
      </c>
      <c r="E196" s="62">
        <v>-0.01</v>
      </c>
      <c r="F196" s="62">
        <v>0.08</v>
      </c>
      <c r="G196" s="62">
        <v>0.11</v>
      </c>
      <c r="H196" s="62">
        <v>0.26</v>
      </c>
      <c r="I196" s="30">
        <v>-0.06</v>
      </c>
    </row>
    <row r="197" spans="1:9" x14ac:dyDescent="0.25">
      <c r="A197" s="33" t="s">
        <v>106</v>
      </c>
      <c r="B197" s="61">
        <v>0.17</v>
      </c>
      <c r="C197" s="61">
        <v>0.35</v>
      </c>
      <c r="D197" s="61">
        <v>0.13</v>
      </c>
      <c r="E197" s="61">
        <v>0.1</v>
      </c>
      <c r="F197" s="61">
        <v>0.13</v>
      </c>
      <c r="G197" s="61">
        <v>0.01</v>
      </c>
      <c r="H197" s="61">
        <v>0.08</v>
      </c>
      <c r="I197" s="34">
        <v>0.16</v>
      </c>
    </row>
    <row r="198" spans="1:9" x14ac:dyDescent="0.25">
      <c r="A198" s="31" t="s">
        <v>113</v>
      </c>
      <c r="B198" s="62">
        <v>0.32</v>
      </c>
      <c r="C198" s="62">
        <v>0.48</v>
      </c>
      <c r="D198" s="62">
        <v>0.16</v>
      </c>
      <c r="E198" s="62">
        <v>0.09</v>
      </c>
      <c r="F198" s="62">
        <v>0.12</v>
      </c>
      <c r="G198" s="62">
        <v>0</v>
      </c>
      <c r="H198" s="62">
        <v>0.08</v>
      </c>
      <c r="I198" s="30">
        <v>0.17</v>
      </c>
    </row>
    <row r="199" spans="1:9" x14ac:dyDescent="0.25">
      <c r="A199" s="31" t="s">
        <v>114</v>
      </c>
      <c r="B199" s="62">
        <v>-0.03</v>
      </c>
      <c r="C199" s="62">
        <v>0.16</v>
      </c>
      <c r="D199" s="62">
        <v>0.09</v>
      </c>
      <c r="E199" s="62">
        <v>0.15</v>
      </c>
      <c r="F199" s="62">
        <v>0.15</v>
      </c>
      <c r="G199" s="62">
        <v>0.03</v>
      </c>
      <c r="H199" s="62">
        <v>0.1</v>
      </c>
      <c r="I199" s="30">
        <v>0.12</v>
      </c>
    </row>
    <row r="200" spans="1:9" x14ac:dyDescent="0.25">
      <c r="A200" s="31" t="s">
        <v>115</v>
      </c>
      <c r="B200" s="62">
        <v>-0.01</v>
      </c>
      <c r="C200" s="62">
        <v>0.14000000000000001</v>
      </c>
      <c r="D200" s="62">
        <v>-0.01</v>
      </c>
      <c r="E200" s="62">
        <v>-0.08</v>
      </c>
      <c r="F200" s="62">
        <v>0.08</v>
      </c>
      <c r="G200" s="62">
        <v>-0.04</v>
      </c>
      <c r="H200" s="62">
        <v>-0.09</v>
      </c>
      <c r="I200" s="30">
        <v>0.28000000000000003</v>
      </c>
    </row>
    <row r="201" spans="1:9" x14ac:dyDescent="0.25">
      <c r="A201" s="33" t="s">
        <v>107</v>
      </c>
      <c r="B201" s="61">
        <v>-0.02</v>
      </c>
      <c r="C201" s="61">
        <v>-0.3</v>
      </c>
      <c r="D201" s="61">
        <v>0.02</v>
      </c>
      <c r="E201" s="61">
        <v>0.12</v>
      </c>
      <c r="F201" s="61">
        <v>-0.53</v>
      </c>
      <c r="G201" s="61">
        <v>-0.26</v>
      </c>
      <c r="H201" s="61">
        <v>-0.17</v>
      </c>
      <c r="I201" s="34">
        <v>3.02</v>
      </c>
    </row>
    <row r="202" spans="1:9" x14ac:dyDescent="0.25">
      <c r="A202" s="35" t="s">
        <v>103</v>
      </c>
      <c r="B202" s="63">
        <v>0.14000000000000001</v>
      </c>
      <c r="C202" s="63">
        <v>0.13</v>
      </c>
      <c r="D202" s="63">
        <v>0.08</v>
      </c>
      <c r="E202" s="63">
        <v>0.05</v>
      </c>
      <c r="F202" s="63">
        <v>0.11</v>
      </c>
      <c r="G202" s="63">
        <v>-0.02</v>
      </c>
      <c r="H202" s="63">
        <v>0.17</v>
      </c>
      <c r="I202" s="63">
        <v>0.06</v>
      </c>
    </row>
    <row r="203" spans="1:9" x14ac:dyDescent="0.25">
      <c r="A203" s="33" t="s">
        <v>104</v>
      </c>
      <c r="B203" s="61">
        <v>0.21</v>
      </c>
      <c r="C203" s="61">
        <v>0.02</v>
      </c>
      <c r="D203" s="61">
        <v>0.06</v>
      </c>
      <c r="E203" s="61">
        <v>-0.11</v>
      </c>
      <c r="F203" s="61">
        <v>0.03</v>
      </c>
      <c r="G203" s="61">
        <v>-0.01</v>
      </c>
      <c r="H203" s="61">
        <v>0.16</v>
      </c>
      <c r="I203" s="61">
        <v>7.0000000000000007E-2</v>
      </c>
    </row>
    <row r="204" spans="1:9" x14ac:dyDescent="0.25">
      <c r="A204" s="31" t="s">
        <v>113</v>
      </c>
      <c r="B204" s="62" t="s">
        <v>194</v>
      </c>
      <c r="C204" s="62" t="s">
        <v>194</v>
      </c>
      <c r="D204" s="62" t="s">
        <v>194</v>
      </c>
      <c r="E204" s="62" t="s">
        <v>194</v>
      </c>
      <c r="F204" s="62">
        <v>0.05</v>
      </c>
      <c r="G204" s="62">
        <v>0.01</v>
      </c>
      <c r="H204" s="62">
        <v>0.17</v>
      </c>
      <c r="I204" s="62">
        <v>0.06</v>
      </c>
    </row>
    <row r="205" spans="1:9" x14ac:dyDescent="0.25">
      <c r="A205" s="31" t="s">
        <v>114</v>
      </c>
      <c r="B205" s="62" t="s">
        <v>194</v>
      </c>
      <c r="C205" s="62" t="s">
        <v>194</v>
      </c>
      <c r="D205" s="62" t="s">
        <v>194</v>
      </c>
      <c r="E205" s="62" t="s">
        <v>194</v>
      </c>
      <c r="F205" s="62">
        <v>-0.17</v>
      </c>
      <c r="G205" s="62">
        <v>-0.22</v>
      </c>
      <c r="H205" s="62">
        <v>0.13</v>
      </c>
      <c r="I205" s="62">
        <v>-0.03</v>
      </c>
    </row>
    <row r="206" spans="1:9" x14ac:dyDescent="0.25">
      <c r="A206" s="31" t="s">
        <v>115</v>
      </c>
      <c r="B206" s="62" t="s">
        <v>194</v>
      </c>
      <c r="C206" s="62" t="s">
        <v>194</v>
      </c>
      <c r="D206" s="62" t="s">
        <v>194</v>
      </c>
      <c r="E206" s="62" t="s">
        <v>194</v>
      </c>
      <c r="F206" s="62">
        <v>-0.13</v>
      </c>
      <c r="G206" s="62">
        <v>0.08</v>
      </c>
      <c r="H206" s="62">
        <v>0.14000000000000001</v>
      </c>
      <c r="I206" s="62">
        <v>-0.16</v>
      </c>
    </row>
    <row r="207" spans="1:9" x14ac:dyDescent="0.25">
      <c r="A207" s="31" t="s">
        <v>121</v>
      </c>
      <c r="B207" s="62" t="s">
        <v>194</v>
      </c>
      <c r="C207" s="62" t="s">
        <v>194</v>
      </c>
      <c r="D207" s="62" t="s">
        <v>194</v>
      </c>
      <c r="E207" s="62" t="s">
        <v>194</v>
      </c>
      <c r="F207" s="62">
        <v>0.04</v>
      </c>
      <c r="G207" s="62">
        <v>-0.14000000000000001</v>
      </c>
      <c r="H207" s="62">
        <v>-0.01</v>
      </c>
      <c r="I207" s="62">
        <v>0.42</v>
      </c>
    </row>
    <row r="208" spans="1:9" x14ac:dyDescent="0.25">
      <c r="A208" s="29" t="s">
        <v>108</v>
      </c>
      <c r="B208" s="62">
        <v>0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</row>
    <row r="209" spans="1:9" ht="15.75" thickBot="1" x14ac:dyDescent="0.3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190" workbookViewId="0">
      <selection activeCell="J211" sqref="J211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25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25">
      <c r="A5" s="40" t="s">
        <v>130</v>
      </c>
      <c r="B5" s="59">
        <f>B35+B66+B97+B128+B160+B179+B198</f>
        <v>4839</v>
      </c>
      <c r="C5" s="59">
        <f t="shared" ref="C5:N5" si="5">C35+C66+C97+C128+C160+C179+C198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7573</v>
      </c>
      <c r="K5" s="59">
        <f t="shared" si="5"/>
        <v>7573</v>
      </c>
      <c r="L5" s="59">
        <f t="shared" si="5"/>
        <v>7573</v>
      </c>
      <c r="M5" s="59">
        <f t="shared" si="5"/>
        <v>7573</v>
      </c>
      <c r="N5" s="59">
        <f t="shared" si="5"/>
        <v>7573</v>
      </c>
    </row>
    <row r="6" spans="1:14" x14ac:dyDescent="0.25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25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25">
      <c r="A8" s="40" t="s">
        <v>132</v>
      </c>
      <c r="B8" s="59">
        <f>B38+B69+B100+B131+B163+B182+B201</f>
        <v>606</v>
      </c>
      <c r="C8" s="59">
        <f t="shared" ref="C8:N8" si="10">C38+C69+C100+C131+C163+C182+C201</f>
        <v>649</v>
      </c>
      <c r="D8" s="59">
        <f t="shared" si="10"/>
        <v>706</v>
      </c>
      <c r="E8" s="59">
        <f t="shared" si="10"/>
        <v>747</v>
      </c>
      <c r="F8" s="59">
        <f t="shared" si="10"/>
        <v>705</v>
      </c>
      <c r="G8" s="59">
        <f t="shared" si="10"/>
        <v>721</v>
      </c>
      <c r="H8" s="59">
        <f t="shared" si="10"/>
        <v>744</v>
      </c>
      <c r="I8" s="59">
        <f t="shared" si="10"/>
        <v>717</v>
      </c>
      <c r="J8" s="59">
        <f t="shared" si="10"/>
        <v>717</v>
      </c>
      <c r="K8" s="59">
        <f t="shared" si="10"/>
        <v>717</v>
      </c>
      <c r="L8" s="59">
        <f t="shared" si="10"/>
        <v>717</v>
      </c>
      <c r="M8" s="59">
        <f t="shared" si="10"/>
        <v>717</v>
      </c>
      <c r="N8" s="59">
        <f t="shared" si="10"/>
        <v>717</v>
      </c>
    </row>
    <row r="9" spans="1:14" x14ac:dyDescent="0.25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25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25">
      <c r="A11" s="40" t="s">
        <v>134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6856</v>
      </c>
      <c r="K11" s="59">
        <f t="shared" si="15"/>
        <v>6856</v>
      </c>
      <c r="L11" s="59">
        <f t="shared" si="15"/>
        <v>6856</v>
      </c>
      <c r="M11" s="59">
        <f t="shared" si="15"/>
        <v>6856</v>
      </c>
      <c r="N11" s="59">
        <f t="shared" si="15"/>
        <v>6856</v>
      </c>
    </row>
    <row r="12" spans="1:14" x14ac:dyDescent="0.25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25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25">
      <c r="A14" s="40" t="s">
        <v>135</v>
      </c>
      <c r="B14" s="59">
        <f>B45+B76+B107+B138+B170+B189+B208</f>
        <v>963</v>
      </c>
      <c r="C14" s="59">
        <f t="shared" ref="C14:N14" si="20">C45+C76+C107+C138+C170+C189+C208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758</v>
      </c>
      <c r="K14" s="59">
        <f t="shared" si="20"/>
        <v>758</v>
      </c>
      <c r="L14" s="59">
        <f t="shared" si="20"/>
        <v>758</v>
      </c>
      <c r="M14" s="59">
        <f t="shared" si="20"/>
        <v>758</v>
      </c>
      <c r="N14" s="59">
        <f t="shared" si="20"/>
        <v>758</v>
      </c>
    </row>
    <row r="15" spans="1:14" x14ac:dyDescent="0.25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25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25">
      <c r="A17" s="9" t="s">
        <v>141</v>
      </c>
      <c r="B17" s="59">
        <f>B48+B79+B110+B141+B173+B192+B211</f>
        <v>3011</v>
      </c>
      <c r="C17" s="59">
        <f t="shared" ref="C17:N17" si="25">C48+C79+C110+C141+C173+C192+C211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4791</v>
      </c>
      <c r="K17" s="59">
        <f t="shared" si="25"/>
        <v>4791</v>
      </c>
      <c r="L17" s="59">
        <f t="shared" si="25"/>
        <v>4791</v>
      </c>
      <c r="M17" s="59">
        <f t="shared" si="25"/>
        <v>4791</v>
      </c>
      <c r="N17" s="59">
        <f t="shared" si="25"/>
        <v>4791</v>
      </c>
    </row>
    <row r="18" spans="1:14" x14ac:dyDescent="0.25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25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25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25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25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25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25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25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25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25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25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25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25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25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25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25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25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25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25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25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25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25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25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25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25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25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25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25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25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25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25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25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25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25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25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25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25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25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25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25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25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25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25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25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25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25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25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25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25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25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25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25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25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25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25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25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25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25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25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25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25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25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25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25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25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25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25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25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25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25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25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25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25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25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25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25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25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25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25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25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25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25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25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25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25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25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25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25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25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25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25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25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25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25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25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25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25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25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25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25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25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25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25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25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25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25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25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25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25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25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25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25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25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25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25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25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25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25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25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25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25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25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25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25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25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25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25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25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25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25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25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25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25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25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25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25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25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25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25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25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25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25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25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25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25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25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25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25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25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25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25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25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25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25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25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25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25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25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25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25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25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25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25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25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25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25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25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25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25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25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25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25">
      <c r="A200" s="66" t="s">
        <v>131</v>
      </c>
      <c r="B200" s="67">
        <f t="shared" ref="B200:H200" si="841">+IFERROR(B198/B$196,"nm")</f>
        <v>12.463414634146341</v>
      </c>
      <c r="C200" s="67">
        <f t="shared" si="841"/>
        <v>12.662790697674419</v>
      </c>
      <c r="D200" s="67">
        <f t="shared" si="841"/>
        <v>-8.44</v>
      </c>
      <c r="E200" s="67">
        <f t="shared" si="841"/>
        <v>-51.769230769230766</v>
      </c>
      <c r="F200" s="67">
        <f t="shared" si="841"/>
        <v>242</v>
      </c>
      <c r="G200" s="67">
        <f t="shared" si="841"/>
        <v>168.63636363636363</v>
      </c>
      <c r="H200" s="67">
        <f t="shared" si="841"/>
        <v>-53</v>
      </c>
      <c r="I200" s="67">
        <f>+IFERROR(I198/I$196,"nm")</f>
        <v>28.958333333333332</v>
      </c>
      <c r="J200" s="68">
        <f>+I200</f>
        <v>28.958333333333332</v>
      </c>
      <c r="K200" s="68">
        <f t="shared" ref="K200" si="842">+J200</f>
        <v>28.958333333333332</v>
      </c>
      <c r="L200" s="68">
        <f t="shared" ref="L200" si="843">+K200</f>
        <v>28.958333333333332</v>
      </c>
      <c r="M200" s="68">
        <f t="shared" ref="M200" si="844">+L200</f>
        <v>28.958333333333332</v>
      </c>
      <c r="N200" s="68">
        <f t="shared" ref="N200" si="845">+M200</f>
        <v>28.958333333333332</v>
      </c>
    </row>
    <row r="201" spans="1:14" x14ac:dyDescent="0.25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25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25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25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25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25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25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25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25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25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25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25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25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25">
      <c r="J216" s="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topLeftCell="A39" workbookViewId="0">
      <selection activeCell="Q2" sqref="Q2"/>
    </sheetView>
  </sheetViews>
  <sheetFormatPr defaultRowHeight="15" x14ac:dyDescent="0.25"/>
  <cols>
    <col min="1" max="1" width="48.7109375" customWidth="1"/>
    <col min="2" max="9" width="11.7109375" customWidth="1"/>
    <col min="10" max="10" width="8.28515625" customWidth="1"/>
    <col min="11" max="11" width="10.85546875" customWidth="1"/>
    <col min="12" max="15" width="11.7109375" customWidth="1"/>
    <col min="16" max="16" width="7.85546875" customWidth="1"/>
  </cols>
  <sheetData>
    <row r="1" spans="1:16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38">
        <f>+I1+1</f>
        <v>2023</v>
      </c>
      <c r="L1" s="38">
        <f t="shared" ref="L1:O1" si="1">+K1+1</f>
        <v>2024</v>
      </c>
      <c r="M1" s="38">
        <f t="shared" si="1"/>
        <v>2025</v>
      </c>
      <c r="N1" s="38">
        <f t="shared" si="1"/>
        <v>2026</v>
      </c>
      <c r="O1" s="38">
        <f t="shared" si="1"/>
        <v>2027</v>
      </c>
    </row>
    <row r="2" spans="1:16" x14ac:dyDescent="0.25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  <c r="M2" s="38"/>
      <c r="N2" s="38"/>
      <c r="O2" s="38"/>
    </row>
    <row r="3" spans="1:16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>
        <f>+'Segmental forecast'!J3</f>
        <v>46710</v>
      </c>
      <c r="L3" s="9">
        <f>+'Segmental forecast'!K3</f>
        <v>46710</v>
      </c>
      <c r="M3" s="9">
        <f>+'Segmental forecast'!L3</f>
        <v>46710</v>
      </c>
      <c r="N3" s="9">
        <f>+'Segmental forecast'!M3</f>
        <v>46710</v>
      </c>
      <c r="O3" s="9">
        <f>+'Segmental forecast'!N3</f>
        <v>46710</v>
      </c>
    </row>
    <row r="4" spans="1:16" x14ac:dyDescent="0.25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O4" si="2">+IFERROR(D3/C3-1,"nm")</f>
        <v>6.0971089696071123E-2</v>
      </c>
      <c r="E4" s="54">
        <f t="shared" si="2"/>
        <v>5.95924308588065E-2</v>
      </c>
      <c r="F4" s="54">
        <f t="shared" si="2"/>
        <v>7.4731433909388079E-2</v>
      </c>
      <c r="G4" s="54">
        <f t="shared" si="2"/>
        <v>-4.3817266150267153E-2</v>
      </c>
      <c r="H4" s="54">
        <f t="shared" si="2"/>
        <v>0.19076009945726269</v>
      </c>
      <c r="I4" s="54">
        <f t="shared" si="2"/>
        <v>4.8767344739323759E-2</v>
      </c>
      <c r="J4" s="54"/>
      <c r="K4" s="54">
        <f>+IFERROR(K3/I3-1,"nm")</f>
        <v>0</v>
      </c>
      <c r="L4" s="54">
        <f t="shared" si="2"/>
        <v>0</v>
      </c>
      <c r="M4" s="54">
        <f t="shared" si="2"/>
        <v>0</v>
      </c>
      <c r="N4" s="54">
        <f t="shared" si="2"/>
        <v>0</v>
      </c>
      <c r="O4" s="54">
        <f t="shared" si="2"/>
        <v>0</v>
      </c>
    </row>
    <row r="5" spans="1:16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>
        <f>'Segmental forecast'!N5</f>
        <v>7573</v>
      </c>
    </row>
    <row r="6" spans="1:16" x14ac:dyDescent="0.25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  <c r="K6" s="55">
        <f>+'Segmental forecast'!J8</f>
        <v>717</v>
      </c>
      <c r="L6" s="55">
        <f>+'Segmental forecast'!K8</f>
        <v>717</v>
      </c>
      <c r="M6" s="55">
        <f>+'Segmental forecast'!L8</f>
        <v>717</v>
      </c>
      <c r="N6" s="55">
        <f>+'Segmental forecast'!M8</f>
        <v>717</v>
      </c>
      <c r="O6" s="55">
        <f>+'Segmental forecast'!N8</f>
        <v>717</v>
      </c>
      <c r="P6" s="3"/>
    </row>
    <row r="7" spans="1:16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>
        <f>+'Segmental forecast'!J11</f>
        <v>6856</v>
      </c>
      <c r="L7" s="5">
        <f>+'Segmental forecast'!K11</f>
        <v>6856</v>
      </c>
      <c r="M7" s="5">
        <f>+'Segmental forecast'!L11</f>
        <v>6856</v>
      </c>
      <c r="N7" s="5">
        <f>+'Segmental forecast'!M11</f>
        <v>6856</v>
      </c>
      <c r="O7" s="5">
        <f>+'Segmental forecast'!N11</f>
        <v>6856</v>
      </c>
    </row>
    <row r="8" spans="1:16" x14ac:dyDescent="0.25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O8" si="3">+IFERROR(D7/C7-1,"nm")</f>
        <v>6.5273588970271357E-2</v>
      </c>
      <c r="E8" s="54">
        <f t="shared" si="3"/>
        <v>-0.11445904954499497</v>
      </c>
      <c r="F8" s="54">
        <f t="shared" si="3"/>
        <v>0.10755880337976698</v>
      </c>
      <c r="G8" s="54">
        <f t="shared" si="3"/>
        <v>-0.38639175257731961</v>
      </c>
      <c r="H8" s="54">
        <f t="shared" si="3"/>
        <v>1.32627688172043</v>
      </c>
      <c r="I8" s="54">
        <f t="shared" si="3"/>
        <v>-9.67788530983682E-3</v>
      </c>
      <c r="J8" s="54"/>
      <c r="K8" s="54">
        <f>+IFERROR(K7/I7-1,"nm")</f>
        <v>0</v>
      </c>
      <c r="L8" s="54">
        <f t="shared" si="3"/>
        <v>0</v>
      </c>
      <c r="M8" s="54">
        <f t="shared" si="3"/>
        <v>0</v>
      </c>
      <c r="N8" s="54">
        <f t="shared" si="3"/>
        <v>0</v>
      </c>
      <c r="O8" s="54">
        <f t="shared" si="3"/>
        <v>0</v>
      </c>
    </row>
    <row r="9" spans="1:16" x14ac:dyDescent="0.25">
      <c r="A9" s="41" t="s">
        <v>131</v>
      </c>
      <c r="B9" s="54">
        <f>+IFERROR(B7/B$3,"nm")</f>
        <v>0.13832881278389594</v>
      </c>
      <c r="C9" s="54">
        <f t="shared" ref="C9:O9" si="4">+IFERROR(C7/C$3,"nm")</f>
        <v>0.14337781072399308</v>
      </c>
      <c r="D9" s="54">
        <f t="shared" si="4"/>
        <v>0.14395924308588065</v>
      </c>
      <c r="E9" s="54">
        <f t="shared" si="4"/>
        <v>0.12031211363573921</v>
      </c>
      <c r="F9" s="54">
        <f t="shared" si="4"/>
        <v>0.12398701331901731</v>
      </c>
      <c r="G9" s="54">
        <f t="shared" si="4"/>
        <v>7.9565810229126011E-2</v>
      </c>
      <c r="H9" s="54">
        <f t="shared" si="4"/>
        <v>0.1554402981723472</v>
      </c>
      <c r="I9" s="54">
        <f t="shared" si="4"/>
        <v>0.14677799186469706</v>
      </c>
      <c r="J9" s="54"/>
      <c r="K9" s="54">
        <f t="shared" si="4"/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>
        <f t="shared" si="4"/>
        <v>0.14677799186469706</v>
      </c>
    </row>
    <row r="10" spans="1:16" x14ac:dyDescent="0.25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>
        <f>+Historicals!J8</f>
        <v>0</v>
      </c>
      <c r="L10" s="3">
        <f>+Historicals!K8</f>
        <v>0</v>
      </c>
      <c r="M10" s="3">
        <f>+Historicals!L8</f>
        <v>0</v>
      </c>
      <c r="N10" s="3">
        <f>+Historicals!M8</f>
        <v>0</v>
      </c>
      <c r="O10" s="3">
        <f>+Historicals!N8</f>
        <v>0</v>
      </c>
    </row>
    <row r="11" spans="1:16" x14ac:dyDescent="0.25">
      <c r="A11" s="4" t="s">
        <v>144</v>
      </c>
      <c r="B11" s="5">
        <f>+Historicals!B10</f>
        <v>4205</v>
      </c>
      <c r="C11" s="5">
        <f>+Historicals!C10</f>
        <v>4623</v>
      </c>
      <c r="D11" s="5">
        <f>+Historicals!D10</f>
        <v>4886</v>
      </c>
      <c r="E11" s="5">
        <f>+Historicals!E10</f>
        <v>4325</v>
      </c>
      <c r="F11" s="5">
        <f>+Historicals!F10</f>
        <v>4801</v>
      </c>
      <c r="G11" s="5">
        <f>+Historicals!G10</f>
        <v>2887</v>
      </c>
      <c r="H11" s="5">
        <f>+Historicals!H10</f>
        <v>6661</v>
      </c>
      <c r="I11" s="5">
        <f>+Historicals!I10</f>
        <v>6651</v>
      </c>
      <c r="J11" s="5"/>
      <c r="K11" s="5">
        <f>+Historicals!J10</f>
        <v>0</v>
      </c>
      <c r="L11" s="5">
        <f>+Historicals!K10</f>
        <v>0</v>
      </c>
      <c r="M11" s="5">
        <f>+Historicals!L10</f>
        <v>0</v>
      </c>
      <c r="N11" s="5">
        <f>+Historicals!M10</f>
        <v>0</v>
      </c>
      <c r="O11" s="5">
        <f>+Historicals!N10</f>
        <v>0</v>
      </c>
    </row>
    <row r="12" spans="1:16" x14ac:dyDescent="0.25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/>
      <c r="K12" s="5">
        <f>+Historicals!J11</f>
        <v>0</v>
      </c>
      <c r="L12" s="5">
        <f>+Historicals!K11</f>
        <v>0</v>
      </c>
      <c r="M12" s="5">
        <f>+Historicals!L11</f>
        <v>0</v>
      </c>
      <c r="N12" s="5">
        <f>+Historicals!M11</f>
        <v>0</v>
      </c>
      <c r="O12" s="5">
        <f>+Historicals!N11</f>
        <v>0</v>
      </c>
    </row>
    <row r="13" spans="1:16" x14ac:dyDescent="0.25">
      <c r="A13" s="50" t="s">
        <v>145</v>
      </c>
      <c r="B13" s="56">
        <f>B12/B11</f>
        <v>0.22164090368608799</v>
      </c>
      <c r="C13" s="56">
        <f t="shared" ref="C13:I13" si="5">C12/C11</f>
        <v>0.18667531905688947</v>
      </c>
      <c r="D13" s="56">
        <f t="shared" si="5"/>
        <v>0.13221449038067951</v>
      </c>
      <c r="E13" s="56">
        <f t="shared" si="5"/>
        <v>0.55306358381502885</v>
      </c>
      <c r="F13" s="56">
        <f t="shared" si="5"/>
        <v>0.16079983336804832</v>
      </c>
      <c r="G13" s="56">
        <f t="shared" si="5"/>
        <v>0.12054035330793211</v>
      </c>
      <c r="H13" s="56">
        <f t="shared" si="5"/>
        <v>0.14021918630836211</v>
      </c>
      <c r="I13" s="56">
        <f t="shared" si="5"/>
        <v>9.0963764847391368E-2</v>
      </c>
      <c r="J13" s="56"/>
      <c r="K13" s="56"/>
      <c r="L13" s="56"/>
      <c r="M13" s="56"/>
      <c r="N13" s="56"/>
      <c r="O13" s="56"/>
    </row>
    <row r="14" spans="1:16" ht="15.75" thickBot="1" x14ac:dyDescent="0.3">
      <c r="A14" s="6" t="s">
        <v>146</v>
      </c>
      <c r="B14" s="7">
        <f>B11-B12</f>
        <v>3273</v>
      </c>
      <c r="C14" s="7">
        <f t="shared" ref="C14:O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/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  <c r="O14" s="7">
        <f t="shared" si="6"/>
        <v>0</v>
      </c>
    </row>
    <row r="15" spans="1:16" ht="15.75" thickTop="1" x14ac:dyDescent="0.25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/>
      <c r="K15" s="5">
        <f>+Historicals!J18</f>
        <v>0</v>
      </c>
      <c r="L15" s="5">
        <f>+Historicals!K18</f>
        <v>0</v>
      </c>
      <c r="M15" s="5">
        <f>+Historicals!L18</f>
        <v>0</v>
      </c>
      <c r="N15" s="5">
        <f>+Historicals!M18</f>
        <v>0</v>
      </c>
      <c r="O15" s="5">
        <f>+Historicals!N18</f>
        <v>0</v>
      </c>
    </row>
    <row r="16" spans="1:16" x14ac:dyDescent="0.25">
      <c r="A16" t="s">
        <v>148</v>
      </c>
      <c r="B16" s="58">
        <f>B14/B15</f>
        <v>1.8504070556309362</v>
      </c>
      <c r="C16" s="58">
        <f t="shared" ref="C16:I16" si="7">C14/C15</f>
        <v>2.1578192252510759</v>
      </c>
      <c r="D16" s="58">
        <f t="shared" si="7"/>
        <v>2.5059101654846336</v>
      </c>
      <c r="E16" s="58">
        <f t="shared" si="7"/>
        <v>1.1650895063588693</v>
      </c>
      <c r="F16" s="58">
        <f t="shared" si="7"/>
        <v>2.4894957983193278</v>
      </c>
      <c r="G16" s="58">
        <f t="shared" si="7"/>
        <v>1.5952500628298569</v>
      </c>
      <c r="H16" s="58">
        <f t="shared" si="7"/>
        <v>3.5584689946563937</v>
      </c>
      <c r="I16" s="58">
        <f t="shared" si="7"/>
        <v>3.7534144524459898</v>
      </c>
      <c r="J16" s="58"/>
      <c r="K16" s="58"/>
      <c r="L16" s="58"/>
      <c r="M16" s="58"/>
      <c r="N16" s="58"/>
      <c r="O16" s="58"/>
    </row>
    <row r="17" spans="1:16" x14ac:dyDescent="0.25">
      <c r="A17" t="s">
        <v>149</v>
      </c>
      <c r="B17" s="58">
        <f>Historicals!B96/'Three Statements'!B15</f>
        <v>-0.508254183627318</v>
      </c>
      <c r="C17" s="58">
        <f>Historicals!C96/'Three Statements'!C15</f>
        <v>-0.58651362984218081</v>
      </c>
      <c r="D17" s="58">
        <f>Historicals!D96/'Three Statements'!D15</f>
        <v>-0.66962174940898345</v>
      </c>
      <c r="E17" s="58">
        <f>Historicals!E96/'Three Statements'!E15</f>
        <v>-0.74920137423904531</v>
      </c>
      <c r="F17" s="58">
        <f>Historicals!F96/'Three Statements'!F15</f>
        <v>-0.82303509639149774</v>
      </c>
      <c r="G17" s="58">
        <f>Historicals!G96/'Three Statements'!G15</f>
        <v>-0.91228951997989449</v>
      </c>
      <c r="H17" s="58">
        <f>Historicals!H96/'Three Statements'!H15</f>
        <v>-1.0177705977382876</v>
      </c>
      <c r="I17" s="58">
        <f>Historicals!I96/'Three Statements'!I15</f>
        <v>-1.1404271169605165</v>
      </c>
      <c r="J17" s="58"/>
      <c r="K17" s="58"/>
      <c r="L17" s="58"/>
      <c r="M17" s="58"/>
      <c r="N17" s="58"/>
      <c r="O17" s="58"/>
    </row>
    <row r="18" spans="1:16" x14ac:dyDescent="0.25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I18" si="8">+IFERROR(D17/C17-1,"nm")</f>
        <v>0.14169853067040461</v>
      </c>
      <c r="E18" s="54">
        <f t="shared" si="8"/>
        <v>0.11884265243818604</v>
      </c>
      <c r="F18" s="54">
        <f t="shared" si="8"/>
        <v>9.8549902190775418E-2</v>
      </c>
      <c r="G18" s="54">
        <f t="shared" si="8"/>
        <v>0.10844546481641237</v>
      </c>
      <c r="H18" s="54">
        <f t="shared" si="8"/>
        <v>0.11562237146023313</v>
      </c>
      <c r="I18" s="54">
        <f t="shared" si="8"/>
        <v>0.12051489745803123</v>
      </c>
      <c r="J18" s="54"/>
      <c r="K18" s="57"/>
      <c r="L18" s="57"/>
      <c r="M18" s="57"/>
      <c r="N18" s="57"/>
      <c r="O18" s="57"/>
    </row>
    <row r="19" spans="1:16" x14ac:dyDescent="0.25">
      <c r="A19" s="50" t="s">
        <v>150</v>
      </c>
      <c r="B19" s="56">
        <f>B17/B16</f>
        <v>-0.27467155514818214</v>
      </c>
      <c r="C19" s="56">
        <f t="shared" ref="C19:I19" si="9">C17/C16</f>
        <v>-0.27180851063829792</v>
      </c>
      <c r="D19" s="56">
        <f t="shared" si="9"/>
        <v>-0.26721698113207548</v>
      </c>
      <c r="E19" s="56">
        <f t="shared" si="9"/>
        <v>-0.64304190377651316</v>
      </c>
      <c r="F19" s="56">
        <f t="shared" si="9"/>
        <v>-0.33060312732688008</v>
      </c>
      <c r="G19" s="56">
        <f t="shared" si="9"/>
        <v>-0.57187869239858213</v>
      </c>
      <c r="H19" s="56">
        <f t="shared" si="9"/>
        <v>-0.286013619696176</v>
      </c>
      <c r="I19" s="56">
        <f t="shared" si="9"/>
        <v>-0.30383724776711873</v>
      </c>
      <c r="J19" s="56"/>
      <c r="K19" s="56"/>
      <c r="L19" s="56"/>
      <c r="M19" s="56"/>
      <c r="N19" s="56"/>
      <c r="O19" s="56"/>
    </row>
    <row r="20" spans="1:16" x14ac:dyDescent="0.25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9"/>
      <c r="K20" s="38"/>
      <c r="L20" s="38"/>
      <c r="M20" s="38"/>
      <c r="N20" s="38"/>
      <c r="O20" s="38"/>
    </row>
    <row r="21" spans="1:16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>
        <f>Historicals!J25</f>
        <v>0</v>
      </c>
      <c r="L21" s="3">
        <f>Historicals!K25</f>
        <v>0</v>
      </c>
      <c r="M21" s="3">
        <f>Historicals!L25</f>
        <v>0</v>
      </c>
      <c r="N21" s="3">
        <f>Historicals!M25</f>
        <v>0</v>
      </c>
      <c r="O21" s="3">
        <f>Historicals!N25</f>
        <v>0</v>
      </c>
    </row>
    <row r="22" spans="1:16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70"/>
      <c r="L22" s="3"/>
      <c r="M22" s="3"/>
      <c r="N22" s="3"/>
      <c r="O22" s="3"/>
    </row>
    <row r="23" spans="1:16" x14ac:dyDescent="0.25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71"/>
      <c r="L23" s="3">
        <f>Historicals!K30-Historicals!K45</f>
        <v>0</v>
      </c>
      <c r="M23" s="3">
        <f>Historicals!L30-Historicals!L45</f>
        <v>0</v>
      </c>
      <c r="N23" s="3">
        <f>Historicals!M30-Historicals!M45</f>
        <v>0</v>
      </c>
      <c r="O23" s="3">
        <f>Historicals!N30-Historicals!N45</f>
        <v>0</v>
      </c>
    </row>
    <row r="24" spans="1:16" x14ac:dyDescent="0.25">
      <c r="A24" s="50" t="s">
        <v>155</v>
      </c>
      <c r="B24" s="46">
        <f>+IFERROR(B23/B$3,"nm")</f>
        <v>0.18182412339466031</v>
      </c>
      <c r="C24" s="46">
        <f t="shared" ref="C24:I24" si="10">+IFERROR(C23/C$3,"nm")</f>
        <v>0.1818631084754139</v>
      </c>
      <c r="D24" s="46">
        <f t="shared" si="10"/>
        <v>0.19458515283842795</v>
      </c>
      <c r="E24" s="46">
        <f t="shared" si="10"/>
        <v>0.17803665137236585</v>
      </c>
      <c r="F24" s="46">
        <f t="shared" si="10"/>
        <v>0.18615947030702765</v>
      </c>
      <c r="G24" s="46">
        <f t="shared" si="10"/>
        <v>0.21035745795791783</v>
      </c>
      <c r="H24" s="46">
        <f t="shared" si="10"/>
        <v>0.19042166240064665</v>
      </c>
      <c r="I24" s="46">
        <f t="shared" si="10"/>
        <v>0.20828516377649325</v>
      </c>
      <c r="J24" s="46"/>
      <c r="K24" s="72"/>
      <c r="L24" s="57"/>
      <c r="M24" s="57"/>
      <c r="N24" s="57"/>
      <c r="O24" s="57"/>
    </row>
    <row r="25" spans="1:16" x14ac:dyDescent="0.2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70"/>
      <c r="L25" s="3"/>
      <c r="M25" s="3"/>
      <c r="N25" s="3"/>
      <c r="O25" s="3"/>
      <c r="P25" s="69"/>
    </row>
    <row r="26" spans="1:16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60">
        <f>Historicals!J31</f>
        <v>0</v>
      </c>
      <c r="L26" s="3">
        <f>Historicals!K31</f>
        <v>0</v>
      </c>
      <c r="M26" s="3">
        <f>Historicals!L31</f>
        <v>0</v>
      </c>
      <c r="N26" s="3">
        <f>Historicals!M31</f>
        <v>0</v>
      </c>
      <c r="O26" s="3">
        <f>Historicals!N31</f>
        <v>0</v>
      </c>
    </row>
    <row r="27" spans="1:16" x14ac:dyDescent="0.2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60">
        <f>Historicals!J33</f>
        <v>0</v>
      </c>
      <c r="L27" s="3">
        <f>Historicals!K33</f>
        <v>0</v>
      </c>
      <c r="M27" s="3">
        <f>Historicals!L33</f>
        <v>0</v>
      </c>
      <c r="N27" s="3">
        <f>Historicals!M33</f>
        <v>0</v>
      </c>
      <c r="O27" s="3">
        <f>Historicals!N33</f>
        <v>0</v>
      </c>
      <c r="P27" s="59"/>
    </row>
    <row r="28" spans="1:16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60">
        <f>Historicals!J34</f>
        <v>0</v>
      </c>
      <c r="L28" s="3">
        <f>Historicals!K34</f>
        <v>0</v>
      </c>
      <c r="M28" s="3">
        <f>Historicals!L34</f>
        <v>0</v>
      </c>
      <c r="N28" s="3">
        <f>Historicals!M34</f>
        <v>0</v>
      </c>
      <c r="O28" s="3">
        <f>Historicals!N34</f>
        <v>0</v>
      </c>
      <c r="P28" s="59"/>
    </row>
    <row r="29" spans="1:16" x14ac:dyDescent="0.25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60">
        <f>Historicals!J32</f>
        <v>0</v>
      </c>
      <c r="L29" s="3">
        <f>Historicals!K32</f>
        <v>0</v>
      </c>
      <c r="M29" s="3">
        <f>Historicals!L32</f>
        <v>0</v>
      </c>
      <c r="N29" s="3">
        <f>Historicals!M32</f>
        <v>0</v>
      </c>
      <c r="O29" s="3">
        <f>Historicals!N32</f>
        <v>0</v>
      </c>
    </row>
    <row r="30" spans="1:16" x14ac:dyDescent="0.25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60"/>
      <c r="L30" s="3"/>
      <c r="M30" s="3"/>
      <c r="N30" s="3"/>
      <c r="O30" s="3"/>
      <c r="P30" s="59"/>
    </row>
    <row r="31" spans="1:16" ht="15.75" thickBot="1" x14ac:dyDescent="0.3">
      <c r="A31" s="6" t="s">
        <v>160</v>
      </c>
      <c r="B31" s="7">
        <f t="shared" ref="B31:I31" si="11">B21+B22+B25+B26+B27+B28+B29+B30</f>
        <v>13902</v>
      </c>
      <c r="C31" s="7">
        <f t="shared" si="11"/>
        <v>13300</v>
      </c>
      <c r="D31" s="7">
        <f t="shared" si="11"/>
        <v>14527</v>
      </c>
      <c r="E31" s="7">
        <f t="shared" si="11"/>
        <v>13777</v>
      </c>
      <c r="F31" s="7">
        <f t="shared" si="11"/>
        <v>13823</v>
      </c>
      <c r="G31" s="7">
        <f t="shared" si="11"/>
        <v>21226</v>
      </c>
      <c r="H31" s="7">
        <f t="shared" si="11"/>
        <v>26423</v>
      </c>
      <c r="I31" s="7">
        <f t="shared" si="11"/>
        <v>27234</v>
      </c>
      <c r="J31" s="7"/>
      <c r="K31" s="73">
        <f>Historicals!J36</f>
        <v>0</v>
      </c>
      <c r="L31" s="7">
        <f>Historicals!K36</f>
        <v>0</v>
      </c>
      <c r="M31" s="7">
        <f>Historicals!L36</f>
        <v>0</v>
      </c>
      <c r="N31" s="7">
        <f>Historicals!M36</f>
        <v>0</v>
      </c>
      <c r="O31" s="7">
        <f>Historicals!N36</f>
        <v>0</v>
      </c>
    </row>
    <row r="32" spans="1:16" ht="15.75" thickTop="1" x14ac:dyDescent="0.25">
      <c r="A32" t="s">
        <v>161</v>
      </c>
      <c r="B32" s="3">
        <f t="shared" ref="B32:H32" si="12">B33+B34</f>
        <v>181</v>
      </c>
      <c r="C32" s="3">
        <f t="shared" si="12"/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>I33+I34</f>
        <v>510</v>
      </c>
      <c r="J32" s="3"/>
      <c r="K32" s="60"/>
      <c r="L32" s="3">
        <f>Historicals!K45</f>
        <v>0</v>
      </c>
      <c r="M32" s="3">
        <f>Historicals!L45</f>
        <v>0</v>
      </c>
      <c r="N32" s="3">
        <f>Historicals!M45</f>
        <v>0</v>
      </c>
      <c r="O32" s="3">
        <f>Historicals!N45</f>
        <v>0</v>
      </c>
    </row>
    <row r="33" spans="1:15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60">
        <f>Historicals!J39</f>
        <v>0</v>
      </c>
      <c r="L33" s="3">
        <f>Historicals!K39</f>
        <v>0</v>
      </c>
      <c r="M33" s="3">
        <f>Historicals!L39</f>
        <v>0</v>
      </c>
      <c r="N33" s="3">
        <f>Historicals!M39</f>
        <v>0</v>
      </c>
      <c r="O33" s="3">
        <f>Historicals!N39</f>
        <v>0</v>
      </c>
    </row>
    <row r="34" spans="1:15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60">
        <f>Historicals!J40</f>
        <v>0</v>
      </c>
      <c r="L34" s="3">
        <f>Historicals!K40</f>
        <v>0</v>
      </c>
      <c r="M34" s="3">
        <f>Historicals!L40</f>
        <v>0</v>
      </c>
      <c r="N34" s="3">
        <f>Historicals!M40</f>
        <v>0</v>
      </c>
      <c r="O34" s="3">
        <f>Historicals!N40</f>
        <v>0</v>
      </c>
    </row>
    <row r="35" spans="1:15" x14ac:dyDescent="0.25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70"/>
      <c r="L35" s="3">
        <f>Historicals!K41+Historicals!K42+Historicals!K43+Historicals!K44</f>
        <v>0</v>
      </c>
      <c r="M35" s="3">
        <f>Historicals!L41+Historicals!L42+Historicals!L43+Historicals!L44</f>
        <v>0</v>
      </c>
      <c r="N35" s="3">
        <f>Historicals!M41+Historicals!M42+Historicals!M43+Historicals!M44</f>
        <v>0</v>
      </c>
      <c r="O35" s="3">
        <f>Historicals!N41+Historicals!N42+Historicals!N43+Historicals!N44</f>
        <v>0</v>
      </c>
    </row>
    <row r="36" spans="1:15" x14ac:dyDescent="0.25">
      <c r="A36" t="s">
        <v>49</v>
      </c>
      <c r="B36" s="60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60">
        <f>Historicals!J46</f>
        <v>0</v>
      </c>
      <c r="L36" s="3">
        <f>Historicals!K46</f>
        <v>0</v>
      </c>
      <c r="M36" s="3">
        <f>Historicals!L46</f>
        <v>0</v>
      </c>
      <c r="N36" s="3">
        <f>Historicals!M46</f>
        <v>0</v>
      </c>
      <c r="O36" s="3">
        <f>Historicals!N46</f>
        <v>0</v>
      </c>
    </row>
    <row r="37" spans="1:15" x14ac:dyDescent="0.25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60">
        <f>Historicals!J47</f>
        <v>0</v>
      </c>
      <c r="L37" s="3">
        <f>Historicals!K47</f>
        <v>0</v>
      </c>
      <c r="M37" s="3">
        <f>Historicals!L47</f>
        <v>0</v>
      </c>
      <c r="N37" s="3">
        <f>Historicals!M47</f>
        <v>0</v>
      </c>
      <c r="O37" s="3">
        <f>Historicals!N47</f>
        <v>0</v>
      </c>
    </row>
    <row r="38" spans="1:15" x14ac:dyDescent="0.25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60">
        <f>Historicals!J48</f>
        <v>0</v>
      </c>
      <c r="L38" s="3">
        <f>Historicals!K48</f>
        <v>0</v>
      </c>
      <c r="M38" s="3">
        <f>Historicals!L48</f>
        <v>0</v>
      </c>
      <c r="N38" s="3">
        <f>Historicals!M48</f>
        <v>0</v>
      </c>
      <c r="O38" s="3">
        <f>Historicals!N48</f>
        <v>0</v>
      </c>
    </row>
    <row r="39" spans="1:15" x14ac:dyDescent="0.25">
      <c r="A39" t="s">
        <v>164</v>
      </c>
      <c r="B39" s="3">
        <f>SUM(B40:B42)</f>
        <v>12707</v>
      </c>
      <c r="C39" s="3">
        <f t="shared" ref="C39:H39" si="13">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>SUM(I40:I42)</f>
        <v>15281</v>
      </c>
      <c r="J39" s="3"/>
      <c r="K39" s="60"/>
      <c r="L39" s="3">
        <f>Historicals!K58</f>
        <v>0</v>
      </c>
      <c r="M39" s="3">
        <f>Historicals!L58</f>
        <v>0</v>
      </c>
      <c r="N39" s="3">
        <f>Historicals!M58</f>
        <v>0</v>
      </c>
      <c r="O39" s="3">
        <f>Historicals!N58</f>
        <v>0</v>
      </c>
    </row>
    <row r="40" spans="1:15" x14ac:dyDescent="0.25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  <c r="K40" s="70">
        <f>Historicals!J54</f>
        <v>0</v>
      </c>
      <c r="L40">
        <f>Historicals!K54</f>
        <v>0</v>
      </c>
      <c r="M40">
        <f>Historicals!L54</f>
        <v>0</v>
      </c>
      <c r="N40">
        <f>Historicals!M54</f>
        <v>0</v>
      </c>
      <c r="O40">
        <f>Historicals!N54</f>
        <v>0</v>
      </c>
    </row>
    <row r="41" spans="1:15" x14ac:dyDescent="0.25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  <c r="K41" s="70">
        <f>Historicals!J57</f>
        <v>0</v>
      </c>
      <c r="L41">
        <f>Historicals!K57</f>
        <v>0</v>
      </c>
      <c r="M41">
        <f>Historicals!L57</f>
        <v>0</v>
      </c>
      <c r="N41">
        <f>Historicals!M57</f>
        <v>0</v>
      </c>
      <c r="O41">
        <f>Historicals!N57</f>
        <v>0</v>
      </c>
    </row>
    <row r="42" spans="1:15" x14ac:dyDescent="0.2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60"/>
      <c r="L42" s="3"/>
      <c r="M42" s="3"/>
      <c r="N42" s="3"/>
      <c r="O42" s="3"/>
    </row>
    <row r="43" spans="1:15" ht="15.75" thickBot="1" x14ac:dyDescent="0.3">
      <c r="A43" s="6" t="s">
        <v>168</v>
      </c>
      <c r="B43" s="7">
        <f>B32+B36+B38+B39+B35++B37</f>
        <v>19466</v>
      </c>
      <c r="C43" s="7">
        <f t="shared" ref="C43:I43" si="14">C32+C36+C38+C39+C35++C37</f>
        <v>19188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  <c r="K43" s="7">
        <f>Historicals!J59</f>
        <v>0</v>
      </c>
      <c r="L43" s="7">
        <f>Historicals!K59</f>
        <v>0</v>
      </c>
      <c r="M43" s="7">
        <f>Historicals!L59</f>
        <v>0</v>
      </c>
      <c r="N43" s="7">
        <f>Historicals!M59</f>
        <v>0</v>
      </c>
      <c r="O43" s="7">
        <f>Historicals!N59</f>
        <v>0</v>
      </c>
    </row>
    <row r="44" spans="1:15" ht="15.75" thickTop="1" x14ac:dyDescent="0.25">
      <c r="A44" s="53" t="s">
        <v>169</v>
      </c>
      <c r="B44" s="53">
        <f t="shared" ref="B44:I44" si="15">B31-B43</f>
        <v>-5564</v>
      </c>
      <c r="C44" s="53">
        <f t="shared" si="15"/>
        <v>-5888</v>
      </c>
      <c r="D44" s="53">
        <f t="shared" si="15"/>
        <v>-6684</v>
      </c>
      <c r="E44" s="53">
        <f t="shared" si="15"/>
        <v>-6480</v>
      </c>
      <c r="F44" s="53">
        <f t="shared" si="15"/>
        <v>-7282</v>
      </c>
      <c r="G44" s="53">
        <f t="shared" si="15"/>
        <v>-7868</v>
      </c>
      <c r="H44" s="53">
        <f t="shared" si="15"/>
        <v>-8481</v>
      </c>
      <c r="I44" s="53">
        <f t="shared" si="15"/>
        <v>-9729</v>
      </c>
      <c r="J44" s="53"/>
      <c r="K44" s="53"/>
      <c r="L44" s="53"/>
      <c r="M44" s="53"/>
      <c r="N44" s="53"/>
      <c r="O44" s="53"/>
    </row>
    <row r="45" spans="1:15" x14ac:dyDescent="0.25">
      <c r="A45" s="51" t="s">
        <v>170</v>
      </c>
      <c r="B45" s="39"/>
      <c r="C45" s="39"/>
      <c r="D45" s="39"/>
      <c r="E45" s="39"/>
      <c r="F45" s="39"/>
      <c r="G45" s="39"/>
      <c r="H45" s="39"/>
      <c r="I45" s="39"/>
      <c r="J45" s="39"/>
      <c r="K45" s="38"/>
      <c r="L45" s="38"/>
      <c r="M45" s="38"/>
      <c r="N45" s="38"/>
      <c r="O45" s="38"/>
    </row>
    <row r="46" spans="1:15" x14ac:dyDescent="0.25">
      <c r="A46" s="1" t="s">
        <v>134</v>
      </c>
      <c r="B46" s="9">
        <f>Historicals!B148</f>
        <v>4233</v>
      </c>
      <c r="C46" s="9">
        <f>Historicals!C148</f>
        <v>4642</v>
      </c>
      <c r="D46" s="9">
        <f>Historicals!D148</f>
        <v>4945</v>
      </c>
      <c r="E46" s="9">
        <f>Historicals!E148</f>
        <v>4379</v>
      </c>
      <c r="F46" s="9">
        <f>Historicals!F148</f>
        <v>4850</v>
      </c>
      <c r="G46" s="9">
        <f>Historicals!G148</f>
        <v>2976</v>
      </c>
      <c r="H46" s="9">
        <f>Historicals!H148</f>
        <v>6923</v>
      </c>
      <c r="I46" s="9">
        <f>Historicals!I148</f>
        <v>6856</v>
      </c>
      <c r="J46" s="9"/>
      <c r="K46" s="9">
        <f>Historicals!J148</f>
        <v>0</v>
      </c>
      <c r="L46" s="9">
        <f>Historicals!K148</f>
        <v>0</v>
      </c>
      <c r="M46" s="9">
        <f>Historicals!L148</f>
        <v>0</v>
      </c>
      <c r="N46" s="9">
        <f>Historicals!M148</f>
        <v>0</v>
      </c>
      <c r="O46" s="9">
        <f>Historicals!N148</f>
        <v>0</v>
      </c>
    </row>
    <row r="47" spans="1:15" x14ac:dyDescent="0.25">
      <c r="A47" t="s">
        <v>132</v>
      </c>
      <c r="B47" s="9">
        <f>Historicals!B66</f>
        <v>606</v>
      </c>
      <c r="C47" s="9">
        <f>Historicals!C66</f>
        <v>649</v>
      </c>
      <c r="D47" s="9">
        <f>Historicals!D66</f>
        <v>706</v>
      </c>
      <c r="E47" s="9">
        <f>Historicals!E66</f>
        <v>747</v>
      </c>
      <c r="F47" s="9">
        <f>Historicals!F66</f>
        <v>705</v>
      </c>
      <c r="G47" s="9">
        <f>Historicals!G66</f>
        <v>721</v>
      </c>
      <c r="H47" s="9">
        <f>Historicals!H66</f>
        <v>744</v>
      </c>
      <c r="I47" s="9">
        <f>Historicals!I66</f>
        <v>717</v>
      </c>
      <c r="J47" s="9"/>
      <c r="K47" s="9">
        <f>Historicals!J181</f>
        <v>0</v>
      </c>
      <c r="L47" s="9">
        <f>Historicals!K181</f>
        <v>0</v>
      </c>
      <c r="M47" s="9">
        <f>Historicals!L181</f>
        <v>0</v>
      </c>
      <c r="N47" s="9">
        <f>Historicals!M181</f>
        <v>0</v>
      </c>
      <c r="O47" s="9">
        <f>Historicals!N181</f>
        <v>0</v>
      </c>
    </row>
    <row r="48" spans="1:15" x14ac:dyDescent="0.25">
      <c r="A48" t="s">
        <v>171</v>
      </c>
      <c r="B48" s="9">
        <f>Historicals!B67</f>
        <v>-113</v>
      </c>
      <c r="C48" s="9">
        <f>Historicals!C67</f>
        <v>-80</v>
      </c>
      <c r="D48" s="9">
        <f>Historicals!D67</f>
        <v>-273</v>
      </c>
      <c r="E48" s="9">
        <f>Historicals!E67</f>
        <v>647</v>
      </c>
      <c r="F48" s="9">
        <f>Historicals!F67</f>
        <v>34</v>
      </c>
      <c r="G48" s="9">
        <f>Historicals!G67</f>
        <v>-380</v>
      </c>
      <c r="H48" s="9">
        <f>Historicals!H67</f>
        <v>-385</v>
      </c>
      <c r="I48" s="9">
        <f>Historicals!I67</f>
        <v>-650</v>
      </c>
      <c r="J48" s="9"/>
      <c r="K48" s="9">
        <f>Historicals!J67</f>
        <v>0</v>
      </c>
      <c r="L48" s="9">
        <f>Historicals!K67</f>
        <v>0</v>
      </c>
      <c r="M48" s="9">
        <f>Historicals!L67</f>
        <v>0</v>
      </c>
      <c r="N48" s="9">
        <f>Historicals!M67</f>
        <v>0</v>
      </c>
      <c r="O48" s="9">
        <f>Historicals!N67</f>
        <v>0</v>
      </c>
    </row>
    <row r="49" spans="1:15" x14ac:dyDescent="0.25">
      <c r="A49" s="1" t="s">
        <v>172</v>
      </c>
      <c r="B49" s="9">
        <f t="shared" ref="B49:I49" si="16">B46*(1-B13)</f>
        <v>3294.7940546967893</v>
      </c>
      <c r="C49" s="9">
        <f t="shared" si="16"/>
        <v>3775.4531689379191</v>
      </c>
      <c r="D49" s="9">
        <f t="shared" si="16"/>
        <v>4291.19934506754</v>
      </c>
      <c r="E49" s="9">
        <f t="shared" si="16"/>
        <v>1957.1345664739886</v>
      </c>
      <c r="F49" s="9">
        <f t="shared" si="16"/>
        <v>4070.1208081649661</v>
      </c>
      <c r="G49" s="9">
        <f t="shared" si="16"/>
        <v>2617.2719085555941</v>
      </c>
      <c r="H49" s="9">
        <f t="shared" si="16"/>
        <v>5952.2625731872085</v>
      </c>
      <c r="I49" s="9">
        <f t="shared" si="16"/>
        <v>6232.3524282062854</v>
      </c>
      <c r="J49" s="9"/>
      <c r="K49" s="9">
        <f>K46*(1-K13)</f>
        <v>0</v>
      </c>
      <c r="L49" s="9">
        <f>L46*(1-L13)</f>
        <v>0</v>
      </c>
      <c r="M49" s="9">
        <f>M46*(1-M13)</f>
        <v>0</v>
      </c>
      <c r="N49" s="9">
        <f>N46*(1-N13)</f>
        <v>0</v>
      </c>
      <c r="O49" s="9">
        <f>O46*(1-O13)</f>
        <v>0</v>
      </c>
    </row>
    <row r="50" spans="1:15" x14ac:dyDescent="0.25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  <c r="K50" s="3">
        <f>Historicals!J106</f>
        <v>0</v>
      </c>
      <c r="L50" s="3">
        <f>Historicals!K106</f>
        <v>0</v>
      </c>
      <c r="M50" s="3">
        <f>Historicals!L106</f>
        <v>0</v>
      </c>
      <c r="N50" s="3">
        <f>Historicals!M106</f>
        <v>0</v>
      </c>
      <c r="O50" s="3">
        <f>Historicals!N106</f>
        <v>0</v>
      </c>
    </row>
    <row r="51" spans="1:15" x14ac:dyDescent="0.25">
      <c r="A51" t="s">
        <v>174</v>
      </c>
      <c r="B51" s="3">
        <f t="shared" ref="B51:H51" si="17">C23-B23</f>
        <v>324</v>
      </c>
      <c r="C51" s="3">
        <f t="shared" si="17"/>
        <v>796</v>
      </c>
      <c r="D51" s="3">
        <f t="shared" si="17"/>
        <v>-204</v>
      </c>
      <c r="E51" s="3">
        <f t="shared" si="17"/>
        <v>802</v>
      </c>
      <c r="F51" s="3">
        <f t="shared" si="17"/>
        <v>586</v>
      </c>
      <c r="G51" s="3">
        <f t="shared" si="17"/>
        <v>613</v>
      </c>
      <c r="H51" s="3">
        <f t="shared" si="17"/>
        <v>1248</v>
      </c>
      <c r="I51" s="3">
        <f>K23-I23</f>
        <v>-9729</v>
      </c>
      <c r="J51" s="3"/>
      <c r="K51" s="3">
        <f>L23-K23</f>
        <v>0</v>
      </c>
      <c r="L51" s="3">
        <f>M23-L23</f>
        <v>0</v>
      </c>
      <c r="M51" s="3">
        <f>N23-M23</f>
        <v>0</v>
      </c>
      <c r="N51" s="3">
        <f>O23-N23</f>
        <v>0</v>
      </c>
      <c r="O51" s="3">
        <f>P23-O23</f>
        <v>0</v>
      </c>
    </row>
    <row r="52" spans="1:15" x14ac:dyDescent="0.25">
      <c r="A52" t="s">
        <v>135</v>
      </c>
      <c r="B52" s="3">
        <f>Historicals!B170</f>
        <v>963</v>
      </c>
      <c r="C52" s="3">
        <f>Historicals!C170</f>
        <v>1143</v>
      </c>
      <c r="D52" s="3">
        <f>Historicals!D170</f>
        <v>1105</v>
      </c>
      <c r="E52" s="3">
        <f>Historicals!E170</f>
        <v>1028</v>
      </c>
      <c r="F52" s="3">
        <f>Historicals!F170</f>
        <v>1119</v>
      </c>
      <c r="G52" s="3">
        <f>Historicals!G170</f>
        <v>1086</v>
      </c>
      <c r="H52" s="3">
        <f>Historicals!H170</f>
        <v>695</v>
      </c>
      <c r="I52" s="3">
        <f>Historicals!I170</f>
        <v>758</v>
      </c>
      <c r="J52" s="3"/>
      <c r="K52" s="3">
        <f>Historicals!J170</f>
        <v>0</v>
      </c>
      <c r="L52" s="3">
        <f>Historicals!K170</f>
        <v>0</v>
      </c>
      <c r="M52" s="3">
        <f>Historicals!L170</f>
        <v>0</v>
      </c>
      <c r="N52" s="3">
        <f>Historicals!M170</f>
        <v>0</v>
      </c>
      <c r="O52" s="3">
        <f>Historicals!N170</f>
        <v>0</v>
      </c>
    </row>
    <row r="53" spans="1:15" x14ac:dyDescent="0.25">
      <c r="A53" s="1" t="s">
        <v>175</v>
      </c>
      <c r="B53" s="9">
        <f>B55-B52</f>
        <v>3717</v>
      </c>
      <c r="C53" s="9">
        <f t="shared" ref="C53:O53" si="18">C55-C52</f>
        <v>1953</v>
      </c>
      <c r="D53" s="9">
        <f t="shared" si="18"/>
        <v>2741</v>
      </c>
      <c r="E53" s="9">
        <f t="shared" si="18"/>
        <v>3927</v>
      </c>
      <c r="F53" s="9">
        <f t="shared" si="18"/>
        <v>4784</v>
      </c>
      <c r="G53" s="9">
        <f t="shared" si="18"/>
        <v>1399</v>
      </c>
      <c r="H53" s="9">
        <f t="shared" si="18"/>
        <v>5962</v>
      </c>
      <c r="I53" s="9">
        <f t="shared" si="18"/>
        <v>4430</v>
      </c>
      <c r="J53" s="9"/>
      <c r="K53" s="9">
        <f t="shared" si="18"/>
        <v>0</v>
      </c>
      <c r="L53" s="9">
        <f t="shared" si="18"/>
        <v>0</v>
      </c>
      <c r="M53" s="9">
        <f t="shared" si="18"/>
        <v>0</v>
      </c>
      <c r="N53" s="9">
        <f t="shared" si="18"/>
        <v>0</v>
      </c>
      <c r="O53" s="9">
        <f t="shared" si="18"/>
        <v>0</v>
      </c>
    </row>
    <row r="54" spans="1:15" x14ac:dyDescent="0.25">
      <c r="A54" t="s">
        <v>176</v>
      </c>
      <c r="B54" s="3">
        <f>Historicals!B72+Historicals!B73+Historicals!B74+Historicals!B75</f>
        <v>256</v>
      </c>
      <c r="C54" s="3">
        <f>Historicals!C72+Historicals!C73+Historicals!C74+Historicals!C75</f>
        <v>-1580</v>
      </c>
      <c r="D54" s="3">
        <f>Historicals!D72+Historicals!D73+Historicals!D74+Historicals!D75</f>
        <v>-935</v>
      </c>
      <c r="E54" s="3">
        <f>Historicals!E72+Historicals!E73+Historicals!E74+Historicals!E75</f>
        <v>1482</v>
      </c>
      <c r="F54" s="3">
        <f>Historicals!F72+Historicals!F73+Historicals!F74+Historicals!F75</f>
        <v>562</v>
      </c>
      <c r="G54" s="3">
        <f>Historicals!G72+Historicals!G73+Historicals!G74+Historicals!G75</f>
        <v>-1245</v>
      </c>
      <c r="H54" s="3">
        <f>Historicals!H72+Historicals!H73+Historicals!H74+Historicals!H75</f>
        <v>45</v>
      </c>
      <c r="I54" s="3">
        <f>Historicals!I72+Historicals!I73+Historicals!I74+Historicals!I75</f>
        <v>-1660</v>
      </c>
      <c r="J54" s="3"/>
      <c r="K54" s="3">
        <f>Historicals!J72+Historicals!J73+Historicals!J74+Historicals!J75</f>
        <v>0</v>
      </c>
      <c r="L54" s="3">
        <f>Historicals!K72+Historicals!K73+Historicals!K74+Historicals!K75</f>
        <v>0</v>
      </c>
      <c r="M54" s="3">
        <f>Historicals!L72+Historicals!L73+Historicals!L74+Historicals!L75</f>
        <v>0</v>
      </c>
      <c r="N54" s="3">
        <f>Historicals!M72+Historicals!M73+Historicals!M74+Historicals!M75</f>
        <v>0</v>
      </c>
      <c r="O54" s="3">
        <f>Historicals!N72+Historicals!N73+Historicals!N74+Historicals!N75</f>
        <v>0</v>
      </c>
    </row>
    <row r="55" spans="1:15" x14ac:dyDescent="0.25">
      <c r="A55" s="27" t="s">
        <v>177</v>
      </c>
      <c r="B55" s="26">
        <f>Historicals!B76</f>
        <v>4680</v>
      </c>
      <c r="C55" s="26">
        <f>Historicals!C76</f>
        <v>3096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26">
        <f>Historicals!J76</f>
        <v>0</v>
      </c>
      <c r="L55" s="26">
        <f>Historicals!K76</f>
        <v>0</v>
      </c>
      <c r="M55" s="26">
        <f>Historicals!L76</f>
        <v>0</v>
      </c>
      <c r="N55" s="26">
        <f>Historicals!M76</f>
        <v>0</v>
      </c>
      <c r="O55" s="26">
        <f>Historicals!N76</f>
        <v>0</v>
      </c>
    </row>
    <row r="56" spans="1:15" x14ac:dyDescent="0.25">
      <c r="A56" t="s">
        <v>178</v>
      </c>
      <c r="B56" s="3">
        <f>Historicals!B78</f>
        <v>-4936</v>
      </c>
      <c r="C56" s="3">
        <f>Historicals!C78</f>
        <v>-5367</v>
      </c>
      <c r="D56" s="3">
        <f>Historicals!D78</f>
        <v>-5928</v>
      </c>
      <c r="E56" s="3">
        <f>Historicals!E78</f>
        <v>-4783</v>
      </c>
      <c r="F56" s="3">
        <f>Historicals!F78</f>
        <v>-2937</v>
      </c>
      <c r="G56" s="3">
        <f>Historicals!G78</f>
        <v>-2426</v>
      </c>
      <c r="H56" s="3">
        <f>Historicals!H78</f>
        <v>-9961</v>
      </c>
      <c r="I56" s="3">
        <f>Historicals!I78</f>
        <v>-12913</v>
      </c>
      <c r="J56" s="3"/>
      <c r="K56" s="3">
        <f>Historicals!J78</f>
        <v>0</v>
      </c>
      <c r="L56" s="3">
        <f>Historicals!K78</f>
        <v>0</v>
      </c>
      <c r="M56" s="3">
        <f>Historicals!L78</f>
        <v>0</v>
      </c>
      <c r="N56" s="3">
        <f>Historicals!M78</f>
        <v>0</v>
      </c>
      <c r="O56" s="3">
        <f>Historicals!N78</f>
        <v>0</v>
      </c>
    </row>
    <row r="57" spans="1:15" x14ac:dyDescent="0.25">
      <c r="A57" t="s">
        <v>179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0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>
        <f>Historicals!J84</f>
        <v>0</v>
      </c>
      <c r="L57" s="3">
        <f>Historicals!K84</f>
        <v>0</v>
      </c>
      <c r="M57" s="3">
        <f>Historicals!L84</f>
        <v>0</v>
      </c>
      <c r="N57" s="3">
        <f>Historicals!M84</f>
        <v>0</v>
      </c>
      <c r="O57" s="3">
        <f>Historicals!N84</f>
        <v>0</v>
      </c>
    </row>
    <row r="58" spans="1:15" x14ac:dyDescent="0.25">
      <c r="A58" s="27" t="s">
        <v>180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/>
      <c r="K58" s="26">
        <f>Historicals!J85</f>
        <v>0</v>
      </c>
      <c r="L58" s="26">
        <f>Historicals!K85</f>
        <v>0</v>
      </c>
      <c r="M58" s="26">
        <f>Historicals!L85</f>
        <v>0</v>
      </c>
      <c r="N58" s="26">
        <f>Historicals!M85</f>
        <v>0</v>
      </c>
      <c r="O58" s="26">
        <f>Historicals!N85</f>
        <v>0</v>
      </c>
    </row>
    <row r="59" spans="1:15" x14ac:dyDescent="0.25">
      <c r="A59" t="s">
        <v>181</v>
      </c>
      <c r="B59" s="3">
        <f>Historicals!B93</f>
        <v>514</v>
      </c>
      <c r="C59" s="3">
        <f>Historicals!C93</f>
        <v>507</v>
      </c>
      <c r="D59" s="3">
        <f>Historicals!D93</f>
        <v>489</v>
      </c>
      <c r="E59" s="3">
        <f>Historicals!E93</f>
        <v>733</v>
      </c>
      <c r="F59" s="3">
        <f>Historicals!F93</f>
        <v>700</v>
      </c>
      <c r="G59" s="3">
        <f>Historicals!G93</f>
        <v>885</v>
      </c>
      <c r="H59" s="3">
        <f>Historicals!H93</f>
        <v>1172</v>
      </c>
      <c r="I59" s="3">
        <f>Historicals!I93</f>
        <v>1151</v>
      </c>
      <c r="J59" s="3"/>
      <c r="K59" s="3">
        <f>Historicals!J93</f>
        <v>0</v>
      </c>
      <c r="L59" s="3">
        <f>Historicals!K93</f>
        <v>0</v>
      </c>
      <c r="M59" s="3">
        <f>Historicals!L93</f>
        <v>0</v>
      </c>
      <c r="N59" s="3">
        <f>Historicals!M93</f>
        <v>0</v>
      </c>
      <c r="O59" s="3">
        <f>Historicals!N93</f>
        <v>0</v>
      </c>
    </row>
    <row r="60" spans="1:15" x14ac:dyDescent="0.25">
      <c r="A60" s="50" t="s">
        <v>129</v>
      </c>
      <c r="B60" s="54" t="str">
        <f>+IFERROR(B59/A59-1,"nm")</f>
        <v>nm</v>
      </c>
      <c r="C60" s="54">
        <f>+IFERROR(C59/B59-1,"nm")</f>
        <v>-1.3618677042801508E-2</v>
      </c>
      <c r="D60" s="54">
        <f t="shared" ref="D60:I60" si="19">+IFERROR(D59/C59-1,"nm")</f>
        <v>-3.5502958579881616E-2</v>
      </c>
      <c r="E60" s="54">
        <f t="shared" si="19"/>
        <v>0.49897750511247452</v>
      </c>
      <c r="F60" s="54">
        <f t="shared" si="19"/>
        <v>-4.5020463847203263E-2</v>
      </c>
      <c r="G60" s="54">
        <f t="shared" si="19"/>
        <v>0.26428571428571423</v>
      </c>
      <c r="H60" s="54">
        <f t="shared" si="19"/>
        <v>0.32429378531073438</v>
      </c>
      <c r="I60" s="54">
        <f t="shared" si="19"/>
        <v>-1.7918088737201354E-2</v>
      </c>
      <c r="J60" s="54"/>
      <c r="K60" s="56"/>
      <c r="L60" s="56"/>
      <c r="M60" s="56"/>
      <c r="N60" s="57"/>
      <c r="O60" s="57"/>
    </row>
    <row r="61" spans="1:15" x14ac:dyDescent="0.25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  <c r="K61" s="3">
        <f>Historicals!J96</f>
        <v>0</v>
      </c>
      <c r="L61" s="3">
        <f>Historicals!K96</f>
        <v>0</v>
      </c>
      <c r="M61" s="3">
        <f>Historicals!L96</f>
        <v>0</v>
      </c>
      <c r="N61" s="3">
        <f>Historicals!M96</f>
        <v>0</v>
      </c>
      <c r="O61" s="3">
        <f>Historicals!N96</f>
        <v>0</v>
      </c>
    </row>
    <row r="62" spans="1:15" x14ac:dyDescent="0.25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>
        <f>Historicals!J87</f>
        <v>0</v>
      </c>
      <c r="L62" s="3">
        <f>Historicals!K87</f>
        <v>0</v>
      </c>
      <c r="M62" s="3">
        <f>Historicals!L87</f>
        <v>0</v>
      </c>
      <c r="N62" s="3">
        <f>Historicals!M87</f>
        <v>0</v>
      </c>
      <c r="O62" s="3">
        <f>Historicals!N87</f>
        <v>0</v>
      </c>
    </row>
    <row r="63" spans="1:15" x14ac:dyDescent="0.25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/>
      <c r="K63" s="3">
        <f>Historicals!J97</f>
        <v>0</v>
      </c>
      <c r="L63" s="3">
        <f>Historicals!K97</f>
        <v>0</v>
      </c>
      <c r="M63" s="3">
        <f>Historicals!L97</f>
        <v>0</v>
      </c>
      <c r="N63" s="3">
        <f>Historicals!M97</f>
        <v>0</v>
      </c>
      <c r="O63" s="3">
        <f>Historicals!N97</f>
        <v>0</v>
      </c>
    </row>
    <row r="64" spans="1:15" x14ac:dyDescent="0.25">
      <c r="A64" s="27" t="s">
        <v>185</v>
      </c>
      <c r="B64" s="26">
        <f>Historicals!B98</f>
        <v>-2790</v>
      </c>
      <c r="C64" s="26">
        <f>Historicals!C98</f>
        <v>-2671</v>
      </c>
      <c r="D64" s="26">
        <f>Historicals!D98</f>
        <v>-2148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/>
      <c r="K64" s="26">
        <f>Historicals!J98</f>
        <v>0</v>
      </c>
      <c r="L64" s="26">
        <f>Historicals!K98</f>
        <v>0</v>
      </c>
      <c r="M64" s="26">
        <f>Historicals!L98</f>
        <v>0</v>
      </c>
      <c r="N64" s="26">
        <f>Historicals!M98</f>
        <v>0</v>
      </c>
      <c r="O64" s="26">
        <f>Historicals!N98</f>
        <v>0</v>
      </c>
    </row>
    <row r="65" spans="1:15" x14ac:dyDescent="0.25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  <c r="K65" s="3">
        <f>Historicals!J99</f>
        <v>0</v>
      </c>
      <c r="L65" s="3">
        <f>Historicals!K99</f>
        <v>0</v>
      </c>
      <c r="M65" s="3">
        <f>Historicals!L99</f>
        <v>0</v>
      </c>
      <c r="N65" s="3">
        <f>Historicals!M99</f>
        <v>0</v>
      </c>
      <c r="O65" s="3">
        <f>Historicals!N99</f>
        <v>0</v>
      </c>
    </row>
    <row r="66" spans="1:15" x14ac:dyDescent="0.25">
      <c r="A66" s="27" t="s">
        <v>187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/>
      <c r="K66" s="26">
        <f>Historicals!J100</f>
        <v>0</v>
      </c>
      <c r="L66" s="26">
        <f>Historicals!K100</f>
        <v>0</v>
      </c>
      <c r="M66" s="26">
        <f>Historicals!L100</f>
        <v>0</v>
      </c>
      <c r="N66" s="26">
        <f>Historicals!M100</f>
        <v>0</v>
      </c>
      <c r="O66" s="26">
        <f>Historicals!N100</f>
        <v>0</v>
      </c>
    </row>
    <row r="67" spans="1:15" x14ac:dyDescent="0.25">
      <c r="A67" t="s">
        <v>188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/>
      <c r="K67" s="3">
        <f>Historicals!J101</f>
        <v>0</v>
      </c>
      <c r="L67" s="3">
        <f>Historicals!K101</f>
        <v>0</v>
      </c>
      <c r="M67" s="3">
        <f>Historicals!L101</f>
        <v>0</v>
      </c>
      <c r="N67" s="3">
        <f>Historicals!M101</f>
        <v>0</v>
      </c>
      <c r="O67" s="3">
        <f>Historicals!N101</f>
        <v>0</v>
      </c>
    </row>
    <row r="68" spans="1:15" ht="15.75" thickBot="1" x14ac:dyDescent="0.3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/>
      <c r="K68" s="7">
        <f>Historicals!J102</f>
        <v>0</v>
      </c>
      <c r="L68" s="7">
        <f>Historicals!K102</f>
        <v>0</v>
      </c>
      <c r="M68" s="7">
        <f>Historicals!L102</f>
        <v>0</v>
      </c>
      <c r="N68" s="7">
        <f>Historicals!M102</f>
        <v>0</v>
      </c>
      <c r="O68" s="7">
        <f>Historicals!N102</f>
        <v>0</v>
      </c>
    </row>
    <row r="69" spans="1:15" ht="15.75" thickTop="1" x14ac:dyDescent="0.25">
      <c r="A69" s="1" t="s">
        <v>190</v>
      </c>
      <c r="B69" s="47">
        <f t="shared" ref="B69:I69" si="20">(B32+B36)-B21</f>
        <v>-2592</v>
      </c>
      <c r="C69" s="47">
        <f t="shared" si="20"/>
        <v>-1100</v>
      </c>
      <c r="D69" s="47">
        <f t="shared" si="20"/>
        <v>-6</v>
      </c>
      <c r="E69" s="47">
        <f t="shared" si="20"/>
        <v>-439</v>
      </c>
      <c r="F69" s="47">
        <f t="shared" si="20"/>
        <v>-987</v>
      </c>
      <c r="G69" s="47">
        <f t="shared" si="20"/>
        <v>1309</v>
      </c>
      <c r="H69" s="47">
        <f t="shared" si="20"/>
        <v>-474</v>
      </c>
      <c r="I69" s="47">
        <f t="shared" si="20"/>
        <v>856</v>
      </c>
      <c r="J69" s="47"/>
      <c r="K69" s="47">
        <f>(K32+K36)-K21</f>
        <v>0</v>
      </c>
      <c r="L69" s="47">
        <f>(L32+L36)-L21</f>
        <v>0</v>
      </c>
      <c r="M69" s="47">
        <f>(M32+M36)-M21</f>
        <v>0</v>
      </c>
      <c r="N69" s="47">
        <f>(N32+N36)-N21</f>
        <v>0</v>
      </c>
      <c r="O69" s="47">
        <f>(O32+O36)-O21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2020-05-20T17:26:08Z</dcterms:created>
  <dcterms:modified xsi:type="dcterms:W3CDTF">2024-01-10T22:26:33Z</dcterms:modified>
</cp:coreProperties>
</file>