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yy\OneDrive\Desktop\"/>
    </mc:Choice>
  </mc:AlternateContent>
  <xr:revisionPtr revIDLastSave="0" documentId="8_{590743ED-259E-4D34-AF4F-08820414D80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4" l="1"/>
  <c r="B54" i="4" s="1"/>
  <c r="B55" i="4" s="1"/>
  <c r="B53" i="4" s="1"/>
  <c r="B60" i="4" l="1"/>
  <c r="C51" i="4"/>
  <c r="D51" i="4"/>
  <c r="E51" i="4"/>
  <c r="F51" i="4"/>
  <c r="G51" i="4"/>
  <c r="H51" i="4"/>
  <c r="I51" i="4"/>
  <c r="C67" i="4"/>
  <c r="C68" i="4"/>
  <c r="D68" i="4"/>
  <c r="E68" i="4"/>
  <c r="F68" i="4"/>
  <c r="G68" i="4"/>
  <c r="H68" i="4"/>
  <c r="I68" i="4"/>
  <c r="B68" i="4"/>
  <c r="C57" i="4" l="1"/>
  <c r="C58" i="4" s="1"/>
  <c r="D57" i="4"/>
  <c r="E57" i="4"/>
  <c r="F57" i="4"/>
  <c r="F58" i="4" s="1"/>
  <c r="G57" i="4"/>
  <c r="H57" i="4"/>
  <c r="I57" i="4"/>
  <c r="I58" i="4" s="1"/>
  <c r="B57" i="4"/>
  <c r="B58" i="4" s="1"/>
  <c r="C54" i="4"/>
  <c r="C55" i="4" s="1"/>
  <c r="D54" i="4"/>
  <c r="D55" i="4" s="1"/>
  <c r="E54" i="4"/>
  <c r="E55" i="4" s="1"/>
  <c r="F54" i="4"/>
  <c r="F55" i="4" s="1"/>
  <c r="G54" i="4"/>
  <c r="G55" i="4" s="1"/>
  <c r="G66" i="4" s="1"/>
  <c r="H54" i="4"/>
  <c r="H55" i="4" s="1"/>
  <c r="H66" i="4" s="1"/>
  <c r="D58" i="4"/>
  <c r="E58" i="4"/>
  <c r="G58" i="4"/>
  <c r="H58" i="4"/>
  <c r="C59" i="4"/>
  <c r="D59" i="4"/>
  <c r="E59" i="4"/>
  <c r="F59" i="4"/>
  <c r="G59" i="4"/>
  <c r="H59" i="4"/>
  <c r="I59" i="4"/>
  <c r="B59" i="4"/>
  <c r="B17" i="4"/>
  <c r="F17" i="4"/>
  <c r="G17" i="4"/>
  <c r="H17" i="4"/>
  <c r="I17" i="4"/>
  <c r="D17" i="4"/>
  <c r="E17" i="4"/>
  <c r="C17" i="4"/>
  <c r="B52" i="4"/>
  <c r="C52" i="4"/>
  <c r="D52" i="4"/>
  <c r="E52" i="4"/>
  <c r="F52" i="4"/>
  <c r="G52" i="4"/>
  <c r="H52" i="4"/>
  <c r="I52" i="4"/>
  <c r="C70" i="4"/>
  <c r="D70" i="4"/>
  <c r="E70" i="4"/>
  <c r="F70" i="4"/>
  <c r="G70" i="4"/>
  <c r="H70" i="4"/>
  <c r="I70" i="4"/>
  <c r="B70" i="4"/>
  <c r="I3" i="4"/>
  <c r="E66" i="4" l="1"/>
  <c r="D66" i="4"/>
  <c r="C66" i="4"/>
  <c r="F66" i="4"/>
  <c r="B22" i="4"/>
  <c r="B50" i="4"/>
  <c r="C69" i="4" l="1"/>
  <c r="D69" i="4"/>
  <c r="E69" i="4"/>
  <c r="F69" i="4"/>
  <c r="G69" i="4"/>
  <c r="B69" i="4"/>
  <c r="B103" i="1"/>
  <c r="B48" i="4"/>
  <c r="C48" i="4"/>
  <c r="D48" i="4"/>
  <c r="E48" i="4"/>
  <c r="F48" i="4"/>
  <c r="G48" i="4"/>
  <c r="H48" i="4"/>
  <c r="I48" i="4"/>
  <c r="I47" i="4"/>
  <c r="C47" i="4"/>
  <c r="D47" i="4"/>
  <c r="E47" i="4"/>
  <c r="F47" i="4"/>
  <c r="G47" i="4"/>
  <c r="H47" i="4"/>
  <c r="B47" i="4"/>
  <c r="F46" i="4"/>
  <c r="C46" i="4"/>
  <c r="D46" i="4"/>
  <c r="E46" i="4"/>
  <c r="G46" i="4"/>
  <c r="H46" i="4"/>
  <c r="I46" i="4"/>
  <c r="B46" i="4"/>
  <c r="I15" i="4"/>
  <c r="C23" i="4" l="1"/>
  <c r="D23" i="4"/>
  <c r="E23" i="4"/>
  <c r="F23" i="4"/>
  <c r="G23" i="4"/>
  <c r="H23" i="4"/>
  <c r="I23" i="4"/>
  <c r="B23" i="4"/>
  <c r="I35" i="4"/>
  <c r="I42" i="4"/>
  <c r="B42" i="4"/>
  <c r="B35" i="4"/>
  <c r="I25" i="4"/>
  <c r="B30" i="4"/>
  <c r="C25" i="4"/>
  <c r="D25" i="4"/>
  <c r="E25" i="4"/>
  <c r="F25" i="4"/>
  <c r="G25" i="4"/>
  <c r="H25" i="4"/>
  <c r="B25" i="4"/>
  <c r="C22" i="4" l="1"/>
  <c r="D22" i="4"/>
  <c r="E22" i="4"/>
  <c r="F22" i="4"/>
  <c r="G22" i="4"/>
  <c r="H22" i="4"/>
  <c r="I22" i="4"/>
  <c r="C35" i="4"/>
  <c r="D35" i="4"/>
  <c r="E35" i="4"/>
  <c r="F35" i="4"/>
  <c r="G35" i="4"/>
  <c r="H35" i="4"/>
  <c r="C42" i="4"/>
  <c r="D42" i="4"/>
  <c r="E42" i="4"/>
  <c r="F42" i="4"/>
  <c r="G42" i="4"/>
  <c r="H42" i="4"/>
  <c r="C50" i="4" l="1"/>
  <c r="D50" i="4"/>
  <c r="E50" i="4"/>
  <c r="F50" i="4"/>
  <c r="G50" i="4"/>
  <c r="H50" i="4"/>
  <c r="I50" i="4"/>
  <c r="B130" i="1"/>
  <c r="D67" i="4"/>
  <c r="E67" i="4"/>
  <c r="F67" i="4"/>
  <c r="G67" i="4"/>
  <c r="H67" i="4"/>
  <c r="B98" i="1"/>
  <c r="B64" i="4" s="1"/>
  <c r="C98" i="1"/>
  <c r="C64" i="4" s="1"/>
  <c r="D98" i="1"/>
  <c r="D64" i="4" s="1"/>
  <c r="E98" i="1"/>
  <c r="E64" i="4" s="1"/>
  <c r="F98" i="1"/>
  <c r="F64" i="4" s="1"/>
  <c r="G98" i="1"/>
  <c r="G64" i="4" s="1"/>
  <c r="H98" i="1"/>
  <c r="H64" i="4" s="1"/>
  <c r="I98" i="1"/>
  <c r="I64" i="4" s="1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B61" i="4"/>
  <c r="E60" i="4" l="1"/>
  <c r="F60" i="4"/>
  <c r="I60" i="4"/>
  <c r="H60" i="4"/>
  <c r="D60" i="4"/>
  <c r="G60" i="4"/>
  <c r="C60" i="4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H39" i="4" s="1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C32" i="4" s="1"/>
  <c r="D33" i="4"/>
  <c r="E33" i="4"/>
  <c r="F33" i="4"/>
  <c r="G33" i="4"/>
  <c r="H33" i="4"/>
  <c r="I33" i="4"/>
  <c r="B33" i="4"/>
  <c r="I32" i="4" l="1"/>
  <c r="G39" i="4"/>
  <c r="B39" i="4"/>
  <c r="I39" i="4"/>
  <c r="I43" i="4" s="1"/>
  <c r="C39" i="4"/>
  <c r="C43" i="4" s="1"/>
  <c r="D39" i="4"/>
  <c r="G32" i="4"/>
  <c r="G43" i="4" s="1"/>
  <c r="B32" i="4"/>
  <c r="B43" i="4" s="1"/>
  <c r="D32" i="4"/>
  <c r="F39" i="4"/>
  <c r="E39" i="4"/>
  <c r="F32" i="4"/>
  <c r="H32" i="4"/>
  <c r="H43" i="4" s="1"/>
  <c r="E32" i="4"/>
  <c r="E43" i="4" s="1"/>
  <c r="C30" i="4"/>
  <c r="D30" i="4"/>
  <c r="E30" i="4"/>
  <c r="F30" i="4"/>
  <c r="G30" i="4"/>
  <c r="H30" i="4"/>
  <c r="I30" i="4"/>
  <c r="C27" i="4"/>
  <c r="D27" i="4"/>
  <c r="E27" i="4"/>
  <c r="F27" i="4"/>
  <c r="G27" i="4"/>
  <c r="H27" i="4"/>
  <c r="I27" i="4"/>
  <c r="B27" i="4"/>
  <c r="C29" i="4"/>
  <c r="D29" i="4"/>
  <c r="E29" i="4"/>
  <c r="F29" i="4"/>
  <c r="G29" i="4"/>
  <c r="H29" i="4"/>
  <c r="I29" i="4"/>
  <c r="B29" i="4"/>
  <c r="C26" i="4"/>
  <c r="D26" i="4"/>
  <c r="E26" i="4"/>
  <c r="F26" i="4"/>
  <c r="G26" i="4"/>
  <c r="H26" i="4"/>
  <c r="I26" i="4"/>
  <c r="B26" i="4"/>
  <c r="C28" i="4"/>
  <c r="D28" i="4"/>
  <c r="E28" i="4"/>
  <c r="F28" i="4"/>
  <c r="G28" i="4"/>
  <c r="H28" i="4"/>
  <c r="I28" i="4"/>
  <c r="B28" i="4"/>
  <c r="C21" i="4"/>
  <c r="C31" i="4" s="1"/>
  <c r="D21" i="4"/>
  <c r="E21" i="4"/>
  <c r="E31" i="4" s="1"/>
  <c r="F21" i="4"/>
  <c r="G21" i="4"/>
  <c r="G31" i="4" s="1"/>
  <c r="H21" i="4"/>
  <c r="I21" i="4"/>
  <c r="B21" i="4"/>
  <c r="B31" i="4" s="1"/>
  <c r="B85" i="1"/>
  <c r="C85" i="1"/>
  <c r="D85" i="1"/>
  <c r="E85" i="1"/>
  <c r="F85" i="1"/>
  <c r="G85" i="1"/>
  <c r="I31" i="4" l="1"/>
  <c r="D31" i="4"/>
  <c r="H31" i="4"/>
  <c r="F31" i="4"/>
  <c r="F43" i="4"/>
  <c r="D43" i="4"/>
  <c r="B44" i="4"/>
  <c r="C15" i="4"/>
  <c r="D15" i="4"/>
  <c r="E15" i="4"/>
  <c r="F15" i="4"/>
  <c r="G15" i="4"/>
  <c r="H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G7" i="1"/>
  <c r="F7" i="1"/>
  <c r="E7" i="1"/>
  <c r="D7" i="1"/>
  <c r="C7" i="1"/>
  <c r="B7" i="1"/>
  <c r="G4" i="1"/>
  <c r="F4" i="1"/>
  <c r="E4" i="1"/>
  <c r="D4" i="1"/>
  <c r="C4" i="1"/>
  <c r="B4" i="1"/>
  <c r="I18" i="4" l="1"/>
  <c r="B10" i="1"/>
  <c r="B11" i="4" s="1"/>
  <c r="B13" i="4" s="1"/>
  <c r="C10" i="1"/>
  <c r="F10" i="1"/>
  <c r="F12" i="1" s="1"/>
  <c r="G10" i="1"/>
  <c r="C12" i="1"/>
  <c r="C11" i="4"/>
  <c r="C14" i="4" s="1"/>
  <c r="C16" i="4" s="1"/>
  <c r="C19" i="4" s="1"/>
  <c r="D10" i="1"/>
  <c r="E10" i="1"/>
  <c r="E18" i="4"/>
  <c r="C18" i="4"/>
  <c r="D18" i="4"/>
  <c r="H18" i="4"/>
  <c r="B18" i="4"/>
  <c r="G18" i="4"/>
  <c r="F18" i="4"/>
  <c r="B12" i="1" l="1"/>
  <c r="C13" i="4"/>
  <c r="F11" i="4"/>
  <c r="F13" i="4" s="1"/>
  <c r="G11" i="4"/>
  <c r="G12" i="1"/>
  <c r="B14" i="4"/>
  <c r="B16" i="4" s="1"/>
  <c r="B19" i="4" s="1"/>
  <c r="D12" i="1"/>
  <c r="D11" i="4"/>
  <c r="E12" i="1"/>
  <c r="E11" i="4"/>
  <c r="B27" i="3"/>
  <c r="B23" i="3"/>
  <c r="J212" i="3"/>
  <c r="K212" i="3"/>
  <c r="L212" i="3"/>
  <c r="M212" i="3"/>
  <c r="N212" i="3"/>
  <c r="I211" i="3"/>
  <c r="B201" i="3"/>
  <c r="C201" i="3"/>
  <c r="D201" i="3"/>
  <c r="E201" i="3"/>
  <c r="F201" i="3"/>
  <c r="G201" i="3"/>
  <c r="G204" i="3" s="1"/>
  <c r="H201" i="3"/>
  <c r="J179" i="3"/>
  <c r="I201" i="3"/>
  <c r="I196" i="3"/>
  <c r="J181" i="3"/>
  <c r="I170" i="3"/>
  <c r="I205" i="3"/>
  <c r="I163" i="3"/>
  <c r="B211" i="3"/>
  <c r="K181" i="3"/>
  <c r="L181" i="3"/>
  <c r="M181" i="3"/>
  <c r="N181" i="3"/>
  <c r="C211" i="3"/>
  <c r="D211" i="3"/>
  <c r="E211" i="3"/>
  <c r="F211" i="3"/>
  <c r="G211" i="3"/>
  <c r="H211" i="3"/>
  <c r="C208" i="3"/>
  <c r="D208" i="3"/>
  <c r="D210" i="3" s="1"/>
  <c r="E208" i="3"/>
  <c r="E210" i="3" s="1"/>
  <c r="F208" i="3"/>
  <c r="G208" i="3"/>
  <c r="B208" i="3"/>
  <c r="B209" i="3" s="1"/>
  <c r="C205" i="3"/>
  <c r="D205" i="3"/>
  <c r="E205" i="3"/>
  <c r="F205" i="3"/>
  <c r="G205" i="3"/>
  <c r="G207" i="3" s="1"/>
  <c r="H205" i="3"/>
  <c r="B205" i="3"/>
  <c r="C196" i="3"/>
  <c r="D196" i="3"/>
  <c r="E196" i="3"/>
  <c r="F196" i="3"/>
  <c r="G196" i="3"/>
  <c r="H196" i="3"/>
  <c r="H197" i="3" s="1"/>
  <c r="B196" i="3"/>
  <c r="B197" i="3" s="1"/>
  <c r="H212" i="3"/>
  <c r="B212" i="3"/>
  <c r="N197" i="3"/>
  <c r="M197" i="3"/>
  <c r="L197" i="3"/>
  <c r="K197" i="3"/>
  <c r="J194" i="3"/>
  <c r="K194" i="3"/>
  <c r="L194" i="3"/>
  <c r="M194" i="3"/>
  <c r="N194" i="3"/>
  <c r="I192" i="3"/>
  <c r="J191" i="3"/>
  <c r="K191" i="3"/>
  <c r="L191" i="3"/>
  <c r="M191" i="3"/>
  <c r="N191" i="3"/>
  <c r="I189" i="3"/>
  <c r="K184" i="3"/>
  <c r="L184" i="3"/>
  <c r="M184" i="3"/>
  <c r="N184" i="3"/>
  <c r="J184" i="3"/>
  <c r="K179" i="3"/>
  <c r="L179" i="3"/>
  <c r="M179" i="3"/>
  <c r="N179" i="3"/>
  <c r="I186" i="3"/>
  <c r="K178" i="3"/>
  <c r="L178" i="3"/>
  <c r="M178" i="3"/>
  <c r="N178" i="3"/>
  <c r="I182" i="3"/>
  <c r="C192" i="3"/>
  <c r="D192" i="3"/>
  <c r="E192" i="3"/>
  <c r="F192" i="3"/>
  <c r="F193" i="3" s="1"/>
  <c r="G192" i="3"/>
  <c r="H192" i="3"/>
  <c r="H193" i="3" s="1"/>
  <c r="B192" i="3"/>
  <c r="C189" i="3"/>
  <c r="D189" i="3"/>
  <c r="E189" i="3"/>
  <c r="F189" i="3"/>
  <c r="G189" i="3"/>
  <c r="H189" i="3"/>
  <c r="B189" i="3"/>
  <c r="C186" i="3"/>
  <c r="D186" i="3"/>
  <c r="E186" i="3"/>
  <c r="F186" i="3"/>
  <c r="G186" i="3"/>
  <c r="H186" i="3"/>
  <c r="B186" i="3"/>
  <c r="B179" i="3" s="1"/>
  <c r="C182" i="3"/>
  <c r="D182" i="3"/>
  <c r="E182" i="3"/>
  <c r="F182" i="3"/>
  <c r="G182" i="3"/>
  <c r="H182" i="3"/>
  <c r="B182" i="3"/>
  <c r="I177" i="3"/>
  <c r="J178" i="3" s="1"/>
  <c r="C177" i="3"/>
  <c r="D177" i="3"/>
  <c r="E177" i="3"/>
  <c r="F177" i="3"/>
  <c r="G177" i="3"/>
  <c r="H177" i="3"/>
  <c r="B177" i="3"/>
  <c r="F187" i="3"/>
  <c r="G183" i="3"/>
  <c r="F191" i="3" l="1"/>
  <c r="F14" i="4"/>
  <c r="F16" i="4" s="1"/>
  <c r="F19" i="4" s="1"/>
  <c r="E202" i="3"/>
  <c r="G191" i="3"/>
  <c r="I212" i="3"/>
  <c r="D198" i="3"/>
  <c r="D200" i="3" s="1"/>
  <c r="F179" i="3"/>
  <c r="C185" i="3"/>
  <c r="C190" i="3"/>
  <c r="C193" i="3"/>
  <c r="D178" i="3"/>
  <c r="D183" i="3"/>
  <c r="F210" i="3"/>
  <c r="H183" i="3"/>
  <c r="G187" i="3"/>
  <c r="E207" i="3"/>
  <c r="C191" i="3"/>
  <c r="B184" i="3"/>
  <c r="G210" i="3"/>
  <c r="F198" i="3"/>
  <c r="F200" i="3" s="1"/>
  <c r="C210" i="3"/>
  <c r="E187" i="3"/>
  <c r="I206" i="3"/>
  <c r="C204" i="3"/>
  <c r="I203" i="3"/>
  <c r="C184" i="3"/>
  <c r="B194" i="3"/>
  <c r="F203" i="3"/>
  <c r="G184" i="3"/>
  <c r="E190" i="3"/>
  <c r="F197" i="3"/>
  <c r="E206" i="3"/>
  <c r="D197" i="3"/>
  <c r="C203" i="3"/>
  <c r="F213" i="3"/>
  <c r="F184" i="3"/>
  <c r="G197" i="3"/>
  <c r="F185" i="3"/>
  <c r="E194" i="3"/>
  <c r="D194" i="3"/>
  <c r="B207" i="3"/>
  <c r="H187" i="3"/>
  <c r="H191" i="3"/>
  <c r="E198" i="3"/>
  <c r="E200" i="3" s="1"/>
  <c r="G213" i="3"/>
  <c r="F202" i="3"/>
  <c r="F188" i="3"/>
  <c r="F207" i="3"/>
  <c r="E204" i="3"/>
  <c r="H194" i="3"/>
  <c r="I193" i="3"/>
  <c r="D213" i="3"/>
  <c r="D204" i="3"/>
  <c r="E213" i="3"/>
  <c r="I184" i="3"/>
  <c r="B187" i="3"/>
  <c r="E184" i="3"/>
  <c r="D179" i="3"/>
  <c r="D191" i="3"/>
  <c r="G193" i="3"/>
  <c r="F206" i="3"/>
  <c r="E203" i="3"/>
  <c r="D207" i="3"/>
  <c r="C213" i="3"/>
  <c r="I207" i="3"/>
  <c r="B191" i="3"/>
  <c r="B178" i="3"/>
  <c r="D184" i="3"/>
  <c r="C188" i="3"/>
  <c r="F194" i="3"/>
  <c r="I191" i="3"/>
  <c r="C206" i="3"/>
  <c r="G203" i="3"/>
  <c r="B213" i="3"/>
  <c r="I190" i="3"/>
  <c r="I188" i="3"/>
  <c r="I179" i="3"/>
  <c r="J180" i="3" s="1"/>
  <c r="G212" i="3"/>
  <c r="B203" i="3"/>
  <c r="G13" i="4"/>
  <c r="G14" i="4"/>
  <c r="G16" i="4" s="1"/>
  <c r="G19" i="4" s="1"/>
  <c r="E183" i="3"/>
  <c r="C187" i="3"/>
  <c r="E193" i="3"/>
  <c r="B185" i="3"/>
  <c r="B193" i="3"/>
  <c r="C194" i="3"/>
  <c r="C198" i="3"/>
  <c r="C200" i="3" s="1"/>
  <c r="G206" i="3"/>
  <c r="B210" i="3"/>
  <c r="F183" i="3"/>
  <c r="D187" i="3"/>
  <c r="I183" i="3"/>
  <c r="I187" i="3"/>
  <c r="B188" i="3"/>
  <c r="H184" i="3"/>
  <c r="E209" i="3"/>
  <c r="C207" i="3"/>
  <c r="D209" i="3"/>
  <c r="F204" i="3"/>
  <c r="E14" i="4"/>
  <c r="E16" i="4" s="1"/>
  <c r="E19" i="4" s="1"/>
  <c r="E13" i="4"/>
  <c r="D203" i="3"/>
  <c r="D185" i="3"/>
  <c r="I197" i="3"/>
  <c r="I204" i="3"/>
  <c r="J204" i="3" s="1"/>
  <c r="K204" i="3" s="1"/>
  <c r="L204" i="3" s="1"/>
  <c r="D193" i="3"/>
  <c r="D188" i="3"/>
  <c r="D190" i="3"/>
  <c r="G188" i="3"/>
  <c r="E191" i="3"/>
  <c r="G194" i="3"/>
  <c r="I194" i="3"/>
  <c r="H207" i="3"/>
  <c r="H213" i="3"/>
  <c r="E188" i="3"/>
  <c r="F190" i="3"/>
  <c r="H188" i="3"/>
  <c r="D206" i="3"/>
  <c r="I198" i="3"/>
  <c r="I200" i="3" s="1"/>
  <c r="J200" i="3" s="1"/>
  <c r="I213" i="3"/>
  <c r="J213" i="3" s="1"/>
  <c r="K213" i="3" s="1"/>
  <c r="L213" i="3" s="1"/>
  <c r="M213" i="3" s="1"/>
  <c r="N213" i="3" s="1"/>
  <c r="D13" i="4"/>
  <c r="D14" i="4"/>
  <c r="D16" i="4" s="1"/>
  <c r="D19" i="4" s="1"/>
  <c r="H203" i="3"/>
  <c r="I202" i="3"/>
  <c r="H204" i="3"/>
  <c r="J197" i="3"/>
  <c r="B204" i="3"/>
  <c r="C212" i="3"/>
  <c r="C209" i="3"/>
  <c r="E197" i="3"/>
  <c r="C197" i="3"/>
  <c r="G202" i="3"/>
  <c r="H206" i="3"/>
  <c r="F209" i="3"/>
  <c r="D212" i="3"/>
  <c r="G198" i="3"/>
  <c r="G200" i="3" s="1"/>
  <c r="H202" i="3"/>
  <c r="G209" i="3"/>
  <c r="E212" i="3"/>
  <c r="H198" i="3"/>
  <c r="H200" i="3" s="1"/>
  <c r="B206" i="3"/>
  <c r="B202" i="3"/>
  <c r="F212" i="3"/>
  <c r="B198" i="3"/>
  <c r="B200" i="3" s="1"/>
  <c r="C202" i="3"/>
  <c r="D202" i="3"/>
  <c r="I185" i="3"/>
  <c r="G190" i="3"/>
  <c r="B190" i="3"/>
  <c r="C178" i="3"/>
  <c r="C179" i="3"/>
  <c r="E185" i="3"/>
  <c r="E179" i="3"/>
  <c r="G185" i="3"/>
  <c r="B183" i="3"/>
  <c r="H185" i="3"/>
  <c r="G179" i="3"/>
  <c r="B180" i="3"/>
  <c r="C183" i="3"/>
  <c r="H190" i="3"/>
  <c r="H179" i="3"/>
  <c r="D180" i="3" l="1"/>
  <c r="D199" i="3"/>
  <c r="I181" i="3"/>
  <c r="E199" i="3"/>
  <c r="F199" i="3"/>
  <c r="M204" i="3"/>
  <c r="I199" i="3"/>
  <c r="J198" i="3"/>
  <c r="J205" i="3" s="1"/>
  <c r="K200" i="3"/>
  <c r="L200" i="3" s="1"/>
  <c r="M200" i="3" s="1"/>
  <c r="N200" i="3" s="1"/>
  <c r="C199" i="3"/>
  <c r="B199" i="3"/>
  <c r="G199" i="3"/>
  <c r="H199" i="3"/>
  <c r="J185" i="3"/>
  <c r="K185" i="3" s="1"/>
  <c r="L185" i="3" s="1"/>
  <c r="E180" i="3"/>
  <c r="E178" i="3"/>
  <c r="F180" i="3"/>
  <c r="I178" i="3"/>
  <c r="I180" i="3"/>
  <c r="C180" i="3"/>
  <c r="G178" i="3"/>
  <c r="G180" i="3"/>
  <c r="H180" i="3"/>
  <c r="H178" i="3"/>
  <c r="F178" i="3"/>
  <c r="J199" i="3" l="1"/>
  <c r="K209" i="3"/>
  <c r="N204" i="3"/>
  <c r="M185" i="3"/>
  <c r="L209" i="3" l="1"/>
  <c r="K198" i="3"/>
  <c r="N185" i="3"/>
  <c r="M209" i="3" l="1"/>
  <c r="K199" i="3"/>
  <c r="L198" i="3"/>
  <c r="L199" i="3" l="1"/>
  <c r="N198" i="3"/>
  <c r="M198" i="3"/>
  <c r="M199" i="3" l="1"/>
  <c r="N199" i="3"/>
  <c r="D145" i="3" l="1"/>
  <c r="B145" i="3"/>
  <c r="C145" i="3"/>
  <c r="B147" i="3"/>
  <c r="B148" i="3" s="1"/>
  <c r="C170" i="3"/>
  <c r="D170" i="3"/>
  <c r="E170" i="3"/>
  <c r="F170" i="3"/>
  <c r="G170" i="3"/>
  <c r="H170" i="3"/>
  <c r="I171" i="3" s="1"/>
  <c r="B170" i="3"/>
  <c r="B171" i="3" s="1"/>
  <c r="C173" i="3"/>
  <c r="D173" i="3"/>
  <c r="E173" i="3"/>
  <c r="F173" i="3"/>
  <c r="G173" i="3"/>
  <c r="H173" i="3"/>
  <c r="I173" i="3"/>
  <c r="B173" i="3"/>
  <c r="C167" i="3"/>
  <c r="D167" i="3"/>
  <c r="E167" i="3"/>
  <c r="F167" i="3"/>
  <c r="G167" i="3"/>
  <c r="H167" i="3"/>
  <c r="I167" i="3"/>
  <c r="I168" i="3" s="1"/>
  <c r="B167" i="3"/>
  <c r="C163" i="3"/>
  <c r="D163" i="3"/>
  <c r="E163" i="3"/>
  <c r="F163" i="3"/>
  <c r="G163" i="3"/>
  <c r="H163" i="3"/>
  <c r="H160" i="3" s="1"/>
  <c r="B163" i="3"/>
  <c r="C157" i="3"/>
  <c r="D157" i="3"/>
  <c r="E157" i="3"/>
  <c r="F157" i="3"/>
  <c r="G157" i="3"/>
  <c r="H157" i="3"/>
  <c r="I157" i="3"/>
  <c r="B157" i="3"/>
  <c r="C153" i="3"/>
  <c r="D153" i="3"/>
  <c r="E153" i="3"/>
  <c r="F153" i="3"/>
  <c r="G153" i="3"/>
  <c r="H153" i="3"/>
  <c r="I153" i="3"/>
  <c r="B153" i="3"/>
  <c r="C149" i="3"/>
  <c r="D149" i="3"/>
  <c r="E149" i="3"/>
  <c r="F149" i="3"/>
  <c r="G149" i="3"/>
  <c r="H149" i="3"/>
  <c r="I149" i="3"/>
  <c r="B149" i="3"/>
  <c r="C159" i="3"/>
  <c r="D159" i="3"/>
  <c r="E159" i="3"/>
  <c r="F159" i="3"/>
  <c r="G159" i="3"/>
  <c r="H159" i="3"/>
  <c r="I159" i="3"/>
  <c r="B159" i="3"/>
  <c r="C155" i="3"/>
  <c r="D155" i="3"/>
  <c r="E155" i="3"/>
  <c r="F155" i="3"/>
  <c r="G155" i="3"/>
  <c r="H155" i="3"/>
  <c r="I156" i="3" s="1"/>
  <c r="I158" i="3" s="1"/>
  <c r="I155" i="3"/>
  <c r="B155" i="3"/>
  <c r="C151" i="3"/>
  <c r="D151" i="3"/>
  <c r="D152" i="3" s="1"/>
  <c r="E151" i="3"/>
  <c r="F151" i="3"/>
  <c r="G151" i="3"/>
  <c r="H151" i="3"/>
  <c r="I151" i="3"/>
  <c r="B151" i="3"/>
  <c r="C147" i="3"/>
  <c r="D147" i="3"/>
  <c r="E147" i="3"/>
  <c r="F147" i="3"/>
  <c r="F145" i="3" s="1"/>
  <c r="G147" i="3"/>
  <c r="G145" i="3" s="1"/>
  <c r="H147" i="3"/>
  <c r="I148" i="3" s="1"/>
  <c r="I150" i="3" s="1"/>
  <c r="I147" i="3"/>
  <c r="I145" i="3" s="1"/>
  <c r="I174" i="3"/>
  <c r="B174" i="3"/>
  <c r="K158" i="3"/>
  <c r="L158" i="3" s="1"/>
  <c r="M158" i="3" s="1"/>
  <c r="N158" i="3" s="1"/>
  <c r="K157" i="3"/>
  <c r="J156" i="3"/>
  <c r="J155" i="3"/>
  <c r="K154" i="3"/>
  <c r="L154" i="3" s="1"/>
  <c r="M154" i="3" s="1"/>
  <c r="N154" i="3" s="1"/>
  <c r="K153" i="3"/>
  <c r="L153" i="3" s="1"/>
  <c r="K152" i="3"/>
  <c r="J152" i="3"/>
  <c r="K150" i="3"/>
  <c r="L150" i="3" s="1"/>
  <c r="M150" i="3" s="1"/>
  <c r="N150" i="3" s="1"/>
  <c r="K149" i="3"/>
  <c r="L149" i="3" s="1"/>
  <c r="J148" i="3"/>
  <c r="J147" i="3" s="1"/>
  <c r="I138" i="3"/>
  <c r="I135" i="3"/>
  <c r="C141" i="3"/>
  <c r="D141" i="3"/>
  <c r="E141" i="3"/>
  <c r="F141" i="3"/>
  <c r="G141" i="3"/>
  <c r="H141" i="3"/>
  <c r="I141" i="3"/>
  <c r="B141" i="3"/>
  <c r="B142" i="3" s="1"/>
  <c r="C138" i="3"/>
  <c r="D138" i="3"/>
  <c r="E138" i="3"/>
  <c r="F138" i="3"/>
  <c r="G138" i="3"/>
  <c r="H138" i="3"/>
  <c r="B138" i="3"/>
  <c r="C135" i="3"/>
  <c r="D135" i="3"/>
  <c r="E135" i="3"/>
  <c r="F135" i="3"/>
  <c r="G135" i="3"/>
  <c r="H135" i="3"/>
  <c r="B135" i="3"/>
  <c r="B136" i="3" s="1"/>
  <c r="C131" i="3"/>
  <c r="D131" i="3"/>
  <c r="E131" i="3"/>
  <c r="F131" i="3"/>
  <c r="G131" i="3"/>
  <c r="H131" i="3"/>
  <c r="I131" i="3"/>
  <c r="B131" i="3"/>
  <c r="B128" i="3" s="1"/>
  <c r="B129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B124" i="3"/>
  <c r="B125" i="3" s="1"/>
  <c r="C124" i="3"/>
  <c r="D124" i="3"/>
  <c r="E124" i="3"/>
  <c r="F124" i="3"/>
  <c r="G124" i="3"/>
  <c r="H124" i="3"/>
  <c r="I124" i="3"/>
  <c r="C120" i="3"/>
  <c r="D120" i="3"/>
  <c r="E120" i="3"/>
  <c r="F120" i="3"/>
  <c r="G120" i="3"/>
  <c r="H120" i="3"/>
  <c r="I120" i="3"/>
  <c r="B120" i="3"/>
  <c r="C116" i="3"/>
  <c r="D116" i="3"/>
  <c r="E116" i="3"/>
  <c r="F116" i="3"/>
  <c r="G116" i="3"/>
  <c r="H116" i="3"/>
  <c r="I116" i="3"/>
  <c r="J116" i="3" s="1"/>
  <c r="K116" i="3" s="1"/>
  <c r="B116" i="3"/>
  <c r="K127" i="3"/>
  <c r="L127" i="3" s="1"/>
  <c r="M127" i="3" s="1"/>
  <c r="N127" i="3" s="1"/>
  <c r="K126" i="3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K117" i="3"/>
  <c r="J117" i="3"/>
  <c r="C110" i="3"/>
  <c r="D110" i="3"/>
  <c r="E110" i="3"/>
  <c r="F110" i="3"/>
  <c r="G110" i="3"/>
  <c r="H110" i="3"/>
  <c r="I110" i="3"/>
  <c r="B110" i="3"/>
  <c r="B111" i="3" s="1"/>
  <c r="C107" i="3"/>
  <c r="D107" i="3"/>
  <c r="E107" i="3"/>
  <c r="F107" i="3"/>
  <c r="G107" i="3"/>
  <c r="H107" i="3"/>
  <c r="I107" i="3"/>
  <c r="B107" i="3"/>
  <c r="B108" i="3" s="1"/>
  <c r="C104" i="3"/>
  <c r="D104" i="3"/>
  <c r="E104" i="3"/>
  <c r="F104" i="3"/>
  <c r="G104" i="3"/>
  <c r="H104" i="3"/>
  <c r="I104" i="3"/>
  <c r="B104" i="3"/>
  <c r="B105" i="3" s="1"/>
  <c r="C100" i="3"/>
  <c r="D100" i="3"/>
  <c r="D103" i="3" s="1"/>
  <c r="E100" i="3"/>
  <c r="F100" i="3"/>
  <c r="G100" i="3"/>
  <c r="H100" i="3"/>
  <c r="I100" i="3"/>
  <c r="B100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J93" i="3" s="1"/>
  <c r="B93" i="3"/>
  <c r="B94" i="3" s="1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J85" i="3" s="1"/>
  <c r="B85" i="3"/>
  <c r="B86" i="3" s="1"/>
  <c r="D111" i="3"/>
  <c r="K96" i="3"/>
  <c r="L96" i="3" s="1"/>
  <c r="M96" i="3" s="1"/>
  <c r="N96" i="3" s="1"/>
  <c r="K95" i="3"/>
  <c r="K94" i="3" s="1"/>
  <c r="J94" i="3"/>
  <c r="D83" i="3"/>
  <c r="D102" i="3" s="1"/>
  <c r="K92" i="3"/>
  <c r="L92" i="3" s="1"/>
  <c r="M92" i="3" s="1"/>
  <c r="N92" i="3" s="1"/>
  <c r="L91" i="3"/>
  <c r="M91" i="3" s="1"/>
  <c r="M90" i="3" s="1"/>
  <c r="K91" i="3"/>
  <c r="J90" i="3"/>
  <c r="K88" i="3"/>
  <c r="L88" i="3" s="1"/>
  <c r="M88" i="3" s="1"/>
  <c r="N88" i="3" s="1"/>
  <c r="K87" i="3"/>
  <c r="L87" i="3" s="1"/>
  <c r="J86" i="3"/>
  <c r="H79" i="3"/>
  <c r="I79" i="3"/>
  <c r="C79" i="3"/>
  <c r="D79" i="3"/>
  <c r="E79" i="3"/>
  <c r="F79" i="3"/>
  <c r="G79" i="3"/>
  <c r="B79" i="3"/>
  <c r="B80" i="3" s="1"/>
  <c r="C76" i="3"/>
  <c r="D76" i="3"/>
  <c r="E76" i="3"/>
  <c r="F76" i="3"/>
  <c r="G76" i="3"/>
  <c r="H76" i="3"/>
  <c r="I76" i="3"/>
  <c r="B76" i="3"/>
  <c r="B77" i="3" s="1"/>
  <c r="C73" i="3"/>
  <c r="D73" i="3"/>
  <c r="E73" i="3"/>
  <c r="F73" i="3"/>
  <c r="G73" i="3"/>
  <c r="H73" i="3"/>
  <c r="I73" i="3"/>
  <c r="B73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4" i="3"/>
  <c r="D54" i="3"/>
  <c r="E54" i="3"/>
  <c r="F54" i="3"/>
  <c r="G54" i="3"/>
  <c r="H54" i="3"/>
  <c r="I54" i="3"/>
  <c r="C62" i="3"/>
  <c r="D62" i="3"/>
  <c r="E62" i="3"/>
  <c r="F62" i="3"/>
  <c r="G62" i="3"/>
  <c r="H62" i="3"/>
  <c r="I62" i="3"/>
  <c r="J62" i="3" s="1"/>
  <c r="K62" i="3" s="1"/>
  <c r="B62" i="3"/>
  <c r="B63" i="3" s="1"/>
  <c r="C58" i="3"/>
  <c r="D58" i="3"/>
  <c r="E58" i="3"/>
  <c r="F58" i="3"/>
  <c r="G58" i="3"/>
  <c r="H58" i="3"/>
  <c r="I58" i="3"/>
  <c r="B58" i="3"/>
  <c r="B59" i="3" s="1"/>
  <c r="B54" i="3"/>
  <c r="C56" i="3"/>
  <c r="D56" i="3"/>
  <c r="E56" i="3"/>
  <c r="F56" i="3"/>
  <c r="G56" i="3"/>
  <c r="H56" i="3"/>
  <c r="I56" i="3"/>
  <c r="B56" i="3"/>
  <c r="K65" i="3"/>
  <c r="L65" i="3" s="1"/>
  <c r="M65" i="3" s="1"/>
  <c r="N65" i="3" s="1"/>
  <c r="K64" i="3"/>
  <c r="K63" i="3" s="1"/>
  <c r="J63" i="3"/>
  <c r="L61" i="3"/>
  <c r="M61" i="3" s="1"/>
  <c r="N61" i="3" s="1"/>
  <c r="K61" i="3"/>
  <c r="K60" i="3"/>
  <c r="L60" i="3" s="1"/>
  <c r="M60" i="3" s="1"/>
  <c r="J59" i="3"/>
  <c r="K57" i="3"/>
  <c r="K55" i="3" s="1"/>
  <c r="K56" i="3"/>
  <c r="L56" i="3" s="1"/>
  <c r="J55" i="3"/>
  <c r="G125" i="1"/>
  <c r="I131" i="1"/>
  <c r="H131" i="1"/>
  <c r="I125" i="1"/>
  <c r="H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G83" i="3" l="1"/>
  <c r="G109" i="3" s="1"/>
  <c r="C130" i="1"/>
  <c r="D156" i="3"/>
  <c r="D158" i="3" s="1"/>
  <c r="D97" i="3"/>
  <c r="H63" i="3"/>
  <c r="H65" i="3" s="1"/>
  <c r="H55" i="3"/>
  <c r="H57" i="3" s="1"/>
  <c r="B169" i="3"/>
  <c r="B175" i="3"/>
  <c r="G52" i="3"/>
  <c r="G75" i="3" s="1"/>
  <c r="D86" i="3"/>
  <c r="D90" i="3"/>
  <c r="D92" i="3" s="1"/>
  <c r="D101" i="3"/>
  <c r="I90" i="3"/>
  <c r="I92" i="3" s="1"/>
  <c r="I105" i="3"/>
  <c r="I108" i="3"/>
  <c r="G152" i="3"/>
  <c r="G154" i="3" s="1"/>
  <c r="F168" i="3"/>
  <c r="F174" i="3"/>
  <c r="H121" i="3"/>
  <c r="H123" i="3" s="1"/>
  <c r="G125" i="3"/>
  <c r="G127" i="3" s="1"/>
  <c r="G105" i="3"/>
  <c r="G111" i="3"/>
  <c r="I121" i="3"/>
  <c r="I123" i="3" s="1"/>
  <c r="G139" i="3"/>
  <c r="F171" i="3"/>
  <c r="F97" i="3"/>
  <c r="G77" i="3"/>
  <c r="E130" i="1"/>
  <c r="G166" i="3"/>
  <c r="F130" i="1"/>
  <c r="D70" i="3"/>
  <c r="D105" i="3"/>
  <c r="E70" i="3"/>
  <c r="I77" i="3"/>
  <c r="H52" i="3"/>
  <c r="H81" i="3" s="1"/>
  <c r="E94" i="3"/>
  <c r="E96" i="3" s="1"/>
  <c r="G80" i="3"/>
  <c r="G117" i="3"/>
  <c r="G119" i="3" s="1"/>
  <c r="F136" i="3"/>
  <c r="E139" i="3"/>
  <c r="F142" i="3"/>
  <c r="E66" i="3"/>
  <c r="C165" i="3"/>
  <c r="B150" i="3"/>
  <c r="H77" i="3"/>
  <c r="E114" i="3"/>
  <c r="E137" i="3" s="1"/>
  <c r="E121" i="3"/>
  <c r="E123" i="3" s="1"/>
  <c r="E125" i="3"/>
  <c r="E127" i="3" s="1"/>
  <c r="E136" i="3"/>
  <c r="H80" i="3"/>
  <c r="H97" i="3"/>
  <c r="H108" i="3"/>
  <c r="F148" i="3"/>
  <c r="F150" i="3" s="1"/>
  <c r="F156" i="3"/>
  <c r="F158" i="3" s="1"/>
  <c r="E52" i="3"/>
  <c r="E78" i="3" s="1"/>
  <c r="F83" i="3"/>
  <c r="D72" i="3"/>
  <c r="F90" i="3"/>
  <c r="F92" i="3" s="1"/>
  <c r="F101" i="3"/>
  <c r="F105" i="3"/>
  <c r="I125" i="3"/>
  <c r="I127" i="3" s="1"/>
  <c r="I134" i="3"/>
  <c r="J134" i="3" s="1"/>
  <c r="K134" i="3" s="1"/>
  <c r="I136" i="3"/>
  <c r="G148" i="3"/>
  <c r="G150" i="3" s="1"/>
  <c r="H90" i="3"/>
  <c r="H92" i="3" s="1"/>
  <c r="E164" i="3"/>
  <c r="B52" i="3"/>
  <c r="B71" i="3" s="1"/>
  <c r="D112" i="3"/>
  <c r="D117" i="3"/>
  <c r="D119" i="3" s="1"/>
  <c r="E168" i="3"/>
  <c r="G63" i="3"/>
  <c r="G65" i="3" s="1"/>
  <c r="B114" i="3"/>
  <c r="B115" i="3" s="1"/>
  <c r="F72" i="3"/>
  <c r="H94" i="3"/>
  <c r="H96" i="3" s="1"/>
  <c r="D121" i="3"/>
  <c r="D123" i="3" s="1"/>
  <c r="F152" i="3"/>
  <c r="F154" i="3" s="1"/>
  <c r="D130" i="1"/>
  <c r="G130" i="1"/>
  <c r="I130" i="1"/>
  <c r="I55" i="3"/>
  <c r="I57" i="3" s="1"/>
  <c r="J124" i="3"/>
  <c r="K124" i="3" s="1"/>
  <c r="H152" i="3"/>
  <c r="H154" i="3" s="1"/>
  <c r="G168" i="3"/>
  <c r="H130" i="1"/>
  <c r="E55" i="3"/>
  <c r="E57" i="3" s="1"/>
  <c r="C108" i="3"/>
  <c r="F121" i="3"/>
  <c r="F123" i="3" s="1"/>
  <c r="D114" i="3"/>
  <c r="H74" i="3"/>
  <c r="H128" i="3"/>
  <c r="B127" i="3"/>
  <c r="G55" i="3"/>
  <c r="G57" i="3" s="1"/>
  <c r="G74" i="3"/>
  <c r="F77" i="3"/>
  <c r="C172" i="3"/>
  <c r="I165" i="3"/>
  <c r="I172" i="3"/>
  <c r="J172" i="3" s="1"/>
  <c r="I169" i="3"/>
  <c r="D59" i="3"/>
  <c r="D61" i="3" s="1"/>
  <c r="E75" i="3"/>
  <c r="C90" i="3"/>
  <c r="C92" i="3" s="1"/>
  <c r="D109" i="3"/>
  <c r="F134" i="3"/>
  <c r="F114" i="3"/>
  <c r="E148" i="3"/>
  <c r="E150" i="3" s="1"/>
  <c r="D148" i="3"/>
  <c r="D150" i="3" s="1"/>
  <c r="D168" i="3"/>
  <c r="C166" i="3"/>
  <c r="F181" i="3"/>
  <c r="C181" i="3"/>
  <c r="E145" i="3"/>
  <c r="G175" i="3"/>
  <c r="G181" i="3"/>
  <c r="F63" i="3"/>
  <c r="F65" i="3" s="1"/>
  <c r="D74" i="3"/>
  <c r="D77" i="3"/>
  <c r="K93" i="3"/>
  <c r="F125" i="3"/>
  <c r="F127" i="3" s="1"/>
  <c r="C156" i="3"/>
  <c r="C158" i="3" s="1"/>
  <c r="B166" i="3"/>
  <c r="I175" i="3"/>
  <c r="J175" i="3" s="1"/>
  <c r="K175" i="3" s="1"/>
  <c r="L175" i="3" s="1"/>
  <c r="M175" i="3" s="1"/>
  <c r="N175" i="3" s="1"/>
  <c r="B181" i="3"/>
  <c r="E63" i="3"/>
  <c r="E65" i="3" s="1"/>
  <c r="F70" i="3"/>
  <c r="E132" i="3"/>
  <c r="D142" i="3"/>
  <c r="B165" i="3"/>
  <c r="B172" i="3"/>
  <c r="C52" i="3"/>
  <c r="C71" i="3" s="1"/>
  <c r="F74" i="3"/>
  <c r="F80" i="3"/>
  <c r="I66" i="3"/>
  <c r="D99" i="3"/>
  <c r="F117" i="3"/>
  <c r="F119" i="3" s="1"/>
  <c r="E152" i="3"/>
  <c r="E154" i="3" s="1"/>
  <c r="I166" i="3"/>
  <c r="J166" i="3" s="1"/>
  <c r="K166" i="3" s="1"/>
  <c r="H117" i="3"/>
  <c r="H119" i="3" s="1"/>
  <c r="G121" i="3"/>
  <c r="G123" i="3" s="1"/>
  <c r="E156" i="3"/>
  <c r="E158" i="3" s="1"/>
  <c r="C175" i="3"/>
  <c r="D165" i="3"/>
  <c r="D181" i="3"/>
  <c r="D52" i="3"/>
  <c r="D71" i="3" s="1"/>
  <c r="D80" i="3"/>
  <c r="H136" i="3"/>
  <c r="E77" i="3"/>
  <c r="G70" i="3"/>
  <c r="D106" i="3"/>
  <c r="G108" i="3"/>
  <c r="F111" i="3"/>
  <c r="E117" i="3"/>
  <c r="E119" i="3" s="1"/>
  <c r="H114" i="3"/>
  <c r="H137" i="3" s="1"/>
  <c r="C169" i="3"/>
  <c r="H145" i="3"/>
  <c r="H175" i="3" s="1"/>
  <c r="F175" i="3"/>
  <c r="F172" i="3"/>
  <c r="F165" i="3"/>
  <c r="F169" i="3"/>
  <c r="D172" i="3"/>
  <c r="D169" i="3"/>
  <c r="D175" i="3"/>
  <c r="G165" i="3"/>
  <c r="G169" i="3"/>
  <c r="G172" i="3"/>
  <c r="C174" i="3"/>
  <c r="D154" i="3"/>
  <c r="G102" i="3"/>
  <c r="G112" i="3"/>
  <c r="C70" i="3"/>
  <c r="G106" i="3"/>
  <c r="C55" i="3"/>
  <c r="C57" i="3" s="1"/>
  <c r="I52" i="3"/>
  <c r="I78" i="3" s="1"/>
  <c r="J78" i="3" s="1"/>
  <c r="K78" i="3" s="1"/>
  <c r="L78" i="3" s="1"/>
  <c r="M78" i="3" s="1"/>
  <c r="N78" i="3" s="1"/>
  <c r="C74" i="3"/>
  <c r="C77" i="3"/>
  <c r="C80" i="3"/>
  <c r="E72" i="3"/>
  <c r="F103" i="3"/>
  <c r="G94" i="3"/>
  <c r="G96" i="3" s="1"/>
  <c r="C121" i="3"/>
  <c r="C123" i="3" s="1"/>
  <c r="C114" i="3"/>
  <c r="C143" i="3" s="1"/>
  <c r="I139" i="3"/>
  <c r="K148" i="3"/>
  <c r="H156" i="3"/>
  <c r="H158" i="3" s="1"/>
  <c r="H174" i="3"/>
  <c r="F59" i="3"/>
  <c r="F61" i="3" s="1"/>
  <c r="I80" i="3"/>
  <c r="I74" i="3"/>
  <c r="C72" i="3"/>
  <c r="E90" i="3"/>
  <c r="E92" i="3" s="1"/>
  <c r="H105" i="3"/>
  <c r="E86" i="3"/>
  <c r="E88" i="3" s="1"/>
  <c r="F108" i="3"/>
  <c r="I111" i="3"/>
  <c r="K125" i="3"/>
  <c r="H125" i="3"/>
  <c r="H127" i="3" s="1"/>
  <c r="I114" i="3"/>
  <c r="I133" i="3" s="1"/>
  <c r="D128" i="3"/>
  <c r="D136" i="3"/>
  <c r="B156" i="3"/>
  <c r="B158" i="3" s="1"/>
  <c r="I164" i="3"/>
  <c r="G171" i="3"/>
  <c r="D55" i="3"/>
  <c r="D57" i="3" s="1"/>
  <c r="H164" i="3"/>
  <c r="K59" i="3"/>
  <c r="H59" i="3"/>
  <c r="H61" i="3" s="1"/>
  <c r="F52" i="3"/>
  <c r="I72" i="3"/>
  <c r="J72" i="3" s="1"/>
  <c r="K72" i="3" s="1"/>
  <c r="B72" i="3"/>
  <c r="F94" i="3"/>
  <c r="F96" i="3" s="1"/>
  <c r="C139" i="3"/>
  <c r="B134" i="3"/>
  <c r="I142" i="3"/>
  <c r="D164" i="3"/>
  <c r="H171" i="3"/>
  <c r="G174" i="3"/>
  <c r="I70" i="3"/>
  <c r="I103" i="3"/>
  <c r="J103" i="3" s="1"/>
  <c r="K103" i="3" s="1"/>
  <c r="C103" i="3"/>
  <c r="G114" i="3"/>
  <c r="G133" i="3" s="1"/>
  <c r="K156" i="3"/>
  <c r="K155" i="3" s="1"/>
  <c r="G136" i="3"/>
  <c r="H72" i="3"/>
  <c r="K90" i="3"/>
  <c r="E101" i="3"/>
  <c r="F132" i="3"/>
  <c r="E171" i="3"/>
  <c r="I59" i="3"/>
  <c r="I61" i="3" s="1"/>
  <c r="G72" i="3"/>
  <c r="K86" i="3"/>
  <c r="K85" i="3" s="1"/>
  <c r="H83" i="3"/>
  <c r="H102" i="3" s="1"/>
  <c r="H101" i="3"/>
  <c r="H132" i="3"/>
  <c r="D125" i="3"/>
  <c r="D127" i="3" s="1"/>
  <c r="G142" i="3"/>
  <c r="D160" i="3"/>
  <c r="D162" i="3" s="1"/>
  <c r="F166" i="3"/>
  <c r="H168" i="3"/>
  <c r="C152" i="3"/>
  <c r="C154" i="3" s="1"/>
  <c r="B152" i="3"/>
  <c r="B154" i="3" s="1"/>
  <c r="D146" i="3"/>
  <c r="L152" i="3"/>
  <c r="M153" i="3"/>
  <c r="M149" i="3"/>
  <c r="L148" i="3"/>
  <c r="K147" i="3"/>
  <c r="E160" i="3"/>
  <c r="B146" i="3"/>
  <c r="C148" i="3"/>
  <c r="C150" i="3" s="1"/>
  <c r="I152" i="3"/>
  <c r="I154" i="3" s="1"/>
  <c r="G156" i="3"/>
  <c r="G158" i="3" s="1"/>
  <c r="B160" i="3"/>
  <c r="B162" i="3" s="1"/>
  <c r="F164" i="3"/>
  <c r="D166" i="3"/>
  <c r="B168" i="3"/>
  <c r="C171" i="3"/>
  <c r="D174" i="3"/>
  <c r="L157" i="3"/>
  <c r="C160" i="3"/>
  <c r="C162" i="3" s="1"/>
  <c r="G164" i="3"/>
  <c r="E166" i="3"/>
  <c r="C168" i="3"/>
  <c r="D171" i="3"/>
  <c r="E174" i="3"/>
  <c r="J151" i="3"/>
  <c r="K151" i="3" s="1"/>
  <c r="F160" i="3"/>
  <c r="F162" i="3" s="1"/>
  <c r="B164" i="3"/>
  <c r="H166" i="3"/>
  <c r="H148" i="3"/>
  <c r="H150" i="3" s="1"/>
  <c r="G160" i="3"/>
  <c r="G162" i="3" s="1"/>
  <c r="C164" i="3"/>
  <c r="I160" i="3"/>
  <c r="I162" i="3" s="1"/>
  <c r="J162" i="3" s="1"/>
  <c r="H142" i="3"/>
  <c r="C134" i="3"/>
  <c r="C142" i="3"/>
  <c r="F139" i="3"/>
  <c r="B139" i="3"/>
  <c r="F128" i="3"/>
  <c r="D132" i="3"/>
  <c r="D134" i="3"/>
  <c r="C125" i="3"/>
  <c r="C127" i="3" s="1"/>
  <c r="J120" i="3"/>
  <c r="B121" i="3"/>
  <c r="B123" i="3" s="1"/>
  <c r="C117" i="3"/>
  <c r="C119" i="3" s="1"/>
  <c r="I117" i="3"/>
  <c r="I119" i="3" s="1"/>
  <c r="B117" i="3"/>
  <c r="B119" i="3" s="1"/>
  <c r="M118" i="3"/>
  <c r="L117" i="3"/>
  <c r="L116" i="3"/>
  <c r="M122" i="3"/>
  <c r="L121" i="3"/>
  <c r="L126" i="3"/>
  <c r="C128" i="3"/>
  <c r="G132" i="3"/>
  <c r="E134" i="3"/>
  <c r="C136" i="3"/>
  <c r="D139" i="3"/>
  <c r="E142" i="3"/>
  <c r="K121" i="3"/>
  <c r="E128" i="3"/>
  <c r="I132" i="3"/>
  <c r="G134" i="3"/>
  <c r="B132" i="3"/>
  <c r="H134" i="3"/>
  <c r="G128" i="3"/>
  <c r="C132" i="3"/>
  <c r="H139" i="3"/>
  <c r="I128" i="3"/>
  <c r="H111" i="3"/>
  <c r="C111" i="3"/>
  <c r="B103" i="3"/>
  <c r="E108" i="3"/>
  <c r="E105" i="3"/>
  <c r="B97" i="3"/>
  <c r="B96" i="3"/>
  <c r="D88" i="3"/>
  <c r="B88" i="3"/>
  <c r="I94" i="3"/>
  <c r="I96" i="3" s="1"/>
  <c r="E83" i="3"/>
  <c r="E109" i="3" s="1"/>
  <c r="C94" i="3"/>
  <c r="C96" i="3" s="1"/>
  <c r="I83" i="3"/>
  <c r="I109" i="3" s="1"/>
  <c r="J109" i="3" s="1"/>
  <c r="K109" i="3" s="1"/>
  <c r="L109" i="3" s="1"/>
  <c r="M109" i="3" s="1"/>
  <c r="N109" i="3" s="1"/>
  <c r="G90" i="3"/>
  <c r="G92" i="3" s="1"/>
  <c r="J89" i="3"/>
  <c r="K89" i="3" s="1"/>
  <c r="L89" i="3" s="1"/>
  <c r="M89" i="3" s="1"/>
  <c r="N89" i="3" s="1"/>
  <c r="B90" i="3"/>
  <c r="B92" i="3" s="1"/>
  <c r="B83" i="3"/>
  <c r="C86" i="3"/>
  <c r="C88" i="3" s="1"/>
  <c r="C83" i="3"/>
  <c r="C109" i="3" s="1"/>
  <c r="M87" i="3"/>
  <c r="L86" i="3"/>
  <c r="L90" i="3"/>
  <c r="N91" i="3"/>
  <c r="N90" i="3" s="1"/>
  <c r="L95" i="3"/>
  <c r="C97" i="3"/>
  <c r="G101" i="3"/>
  <c r="E103" i="3"/>
  <c r="C105" i="3"/>
  <c r="D108" i="3"/>
  <c r="E111" i="3"/>
  <c r="F86" i="3"/>
  <c r="F88" i="3" s="1"/>
  <c r="E97" i="3"/>
  <c r="I101" i="3"/>
  <c r="G103" i="3"/>
  <c r="G86" i="3"/>
  <c r="G88" i="3" s="1"/>
  <c r="B101" i="3"/>
  <c r="H103" i="3"/>
  <c r="H86" i="3"/>
  <c r="H88" i="3" s="1"/>
  <c r="D94" i="3"/>
  <c r="D96" i="3" s="1"/>
  <c r="G97" i="3"/>
  <c r="C101" i="3"/>
  <c r="I86" i="3"/>
  <c r="I88" i="3" s="1"/>
  <c r="I97" i="3"/>
  <c r="E74" i="3"/>
  <c r="B74" i="3"/>
  <c r="B65" i="3"/>
  <c r="B61" i="3"/>
  <c r="F55" i="3"/>
  <c r="F57" i="3" s="1"/>
  <c r="C63" i="3"/>
  <c r="C65" i="3" s="1"/>
  <c r="E59" i="3"/>
  <c r="E61" i="3" s="1"/>
  <c r="J58" i="3"/>
  <c r="K58" i="3" s="1"/>
  <c r="D63" i="3"/>
  <c r="D65" i="3" s="1"/>
  <c r="G59" i="3"/>
  <c r="G61" i="3" s="1"/>
  <c r="C59" i="3"/>
  <c r="C61" i="3" s="1"/>
  <c r="B55" i="3"/>
  <c r="B57" i="3" s="1"/>
  <c r="N60" i="3"/>
  <c r="N59" i="3" s="1"/>
  <c r="M59" i="3"/>
  <c r="M56" i="3"/>
  <c r="B66" i="3"/>
  <c r="L57" i="3"/>
  <c r="M57" i="3" s="1"/>
  <c r="N57" i="3" s="1"/>
  <c r="L64" i="3"/>
  <c r="C66" i="3"/>
  <c r="E80" i="3"/>
  <c r="J54" i="3"/>
  <c r="I63" i="3"/>
  <c r="I65" i="3" s="1"/>
  <c r="D66" i="3"/>
  <c r="H70" i="3"/>
  <c r="L59" i="3"/>
  <c r="F66" i="3"/>
  <c r="B70" i="3"/>
  <c r="G66" i="3"/>
  <c r="H66" i="3"/>
  <c r="C81" i="3" l="1"/>
  <c r="E81" i="3"/>
  <c r="G81" i="3"/>
  <c r="G71" i="3"/>
  <c r="G53" i="3"/>
  <c r="G78" i="3"/>
  <c r="G68" i="3"/>
  <c r="H53" i="3"/>
  <c r="E68" i="3"/>
  <c r="F68" i="3"/>
  <c r="E133" i="3"/>
  <c r="E143" i="3"/>
  <c r="H75" i="3"/>
  <c r="F115" i="3"/>
  <c r="E115" i="3"/>
  <c r="B78" i="3"/>
  <c r="H78" i="3"/>
  <c r="B81" i="3"/>
  <c r="B68" i="3"/>
  <c r="B53" i="3"/>
  <c r="B75" i="3"/>
  <c r="H68" i="3"/>
  <c r="H71" i="3"/>
  <c r="C75" i="3"/>
  <c r="D78" i="3"/>
  <c r="B133" i="3"/>
  <c r="B137" i="3"/>
  <c r="E71" i="3"/>
  <c r="D53" i="3"/>
  <c r="F99" i="3"/>
  <c r="F133" i="3"/>
  <c r="F106" i="3"/>
  <c r="D68" i="3"/>
  <c r="E53" i="3"/>
  <c r="H84" i="3"/>
  <c r="C78" i="3"/>
  <c r="D75" i="3"/>
  <c r="C68" i="3"/>
  <c r="F137" i="3"/>
  <c r="F143" i="3"/>
  <c r="D81" i="3"/>
  <c r="F109" i="3"/>
  <c r="I75" i="3"/>
  <c r="F102" i="3"/>
  <c r="B143" i="3"/>
  <c r="D137" i="3"/>
  <c r="D84" i="3"/>
  <c r="J114" i="3"/>
  <c r="J115" i="3" s="1"/>
  <c r="D143" i="3"/>
  <c r="G84" i="3"/>
  <c r="F112" i="3"/>
  <c r="D133" i="3"/>
  <c r="D129" i="3"/>
  <c r="H143" i="3"/>
  <c r="J83" i="3"/>
  <c r="J84" i="3" s="1"/>
  <c r="K145" i="3"/>
  <c r="H146" i="3"/>
  <c r="H99" i="3"/>
  <c r="I68" i="3"/>
  <c r="J68" i="3" s="1"/>
  <c r="K68" i="3" s="1"/>
  <c r="L68" i="3" s="1"/>
  <c r="M68" i="3" s="1"/>
  <c r="N68" i="3" s="1"/>
  <c r="I106" i="3"/>
  <c r="I130" i="3"/>
  <c r="J130" i="3" s="1"/>
  <c r="K130" i="3" s="1"/>
  <c r="L130" i="3" s="1"/>
  <c r="M130" i="3" s="1"/>
  <c r="N130" i="3" s="1"/>
  <c r="I102" i="3"/>
  <c r="K120" i="3"/>
  <c r="L120" i="3" s="1"/>
  <c r="M120" i="3" s="1"/>
  <c r="I81" i="3"/>
  <c r="J81" i="3" s="1"/>
  <c r="K81" i="3" s="1"/>
  <c r="I146" i="3"/>
  <c r="I84" i="3"/>
  <c r="C112" i="3"/>
  <c r="H172" i="3"/>
  <c r="H109" i="3"/>
  <c r="H169" i="3"/>
  <c r="E162" i="3"/>
  <c r="E181" i="3"/>
  <c r="H133" i="3"/>
  <c r="E165" i="3"/>
  <c r="E102" i="3"/>
  <c r="H165" i="3"/>
  <c r="E112" i="3"/>
  <c r="F78" i="3"/>
  <c r="J145" i="3"/>
  <c r="J170" i="3" s="1"/>
  <c r="E169" i="3"/>
  <c r="E175" i="3"/>
  <c r="E84" i="3"/>
  <c r="F84" i="3"/>
  <c r="E172" i="3"/>
  <c r="I53" i="3"/>
  <c r="C102" i="3"/>
  <c r="E99" i="3"/>
  <c r="E106" i="3"/>
  <c r="E146" i="3"/>
  <c r="I71" i="3"/>
  <c r="H106" i="3"/>
  <c r="H181" i="3"/>
  <c r="H162" i="3"/>
  <c r="B84" i="3"/>
  <c r="B112" i="3"/>
  <c r="L85" i="3"/>
  <c r="D115" i="3"/>
  <c r="C133" i="3"/>
  <c r="I143" i="3"/>
  <c r="J143" i="3" s="1"/>
  <c r="K143" i="3" s="1"/>
  <c r="L143" i="3" s="1"/>
  <c r="M143" i="3" s="1"/>
  <c r="N143" i="3" s="1"/>
  <c r="L58" i="3"/>
  <c r="M58" i="3" s="1"/>
  <c r="N58" i="3" s="1"/>
  <c r="B99" i="3"/>
  <c r="I112" i="3"/>
  <c r="J112" i="3" s="1"/>
  <c r="K112" i="3" s="1"/>
  <c r="L112" i="3" s="1"/>
  <c r="M112" i="3" s="1"/>
  <c r="N112" i="3" s="1"/>
  <c r="H112" i="3"/>
  <c r="G137" i="3"/>
  <c r="C137" i="3"/>
  <c r="F75" i="3"/>
  <c r="H115" i="3"/>
  <c r="I99" i="3"/>
  <c r="J99" i="3" s="1"/>
  <c r="I98" i="3"/>
  <c r="C115" i="3"/>
  <c r="B109" i="3"/>
  <c r="K172" i="3"/>
  <c r="L172" i="3" s="1"/>
  <c r="M172" i="3" s="1"/>
  <c r="N172" i="3" s="1"/>
  <c r="I140" i="3"/>
  <c r="J140" i="3" s="1"/>
  <c r="K140" i="3" s="1"/>
  <c r="L140" i="3" s="1"/>
  <c r="M140" i="3" s="1"/>
  <c r="N140" i="3" s="1"/>
  <c r="I115" i="3"/>
  <c r="I137" i="3"/>
  <c r="J52" i="3"/>
  <c r="G115" i="3"/>
  <c r="G143" i="3"/>
  <c r="F53" i="3"/>
  <c r="F71" i="3"/>
  <c r="F81" i="3"/>
  <c r="D161" i="3"/>
  <c r="B106" i="3"/>
  <c r="B102" i="3"/>
  <c r="C106" i="3"/>
  <c r="H98" i="3"/>
  <c r="G99" i="3"/>
  <c r="D98" i="3"/>
  <c r="C99" i="3"/>
  <c r="F146" i="3"/>
  <c r="C146" i="3"/>
  <c r="H161" i="3"/>
  <c r="G161" i="3"/>
  <c r="F161" i="3"/>
  <c r="E161" i="3"/>
  <c r="L151" i="3"/>
  <c r="L147" i="3"/>
  <c r="N149" i="3"/>
  <c r="N148" i="3" s="1"/>
  <c r="M148" i="3"/>
  <c r="B161" i="3"/>
  <c r="G146" i="3"/>
  <c r="L166" i="3"/>
  <c r="C161" i="3"/>
  <c r="I161" i="3"/>
  <c r="M157" i="3"/>
  <c r="L156" i="3"/>
  <c r="L155" i="3" s="1"/>
  <c r="M152" i="3"/>
  <c r="N153" i="3"/>
  <c r="N152" i="3" s="1"/>
  <c r="F129" i="3"/>
  <c r="M126" i="3"/>
  <c r="L125" i="3"/>
  <c r="L124" i="3" s="1"/>
  <c r="G129" i="3"/>
  <c r="E129" i="3"/>
  <c r="L134" i="3"/>
  <c r="I129" i="3"/>
  <c r="M121" i="3"/>
  <c r="N122" i="3"/>
  <c r="N121" i="3" s="1"/>
  <c r="N118" i="3"/>
  <c r="N117" i="3" s="1"/>
  <c r="M117" i="3"/>
  <c r="M116" i="3" s="1"/>
  <c r="C129" i="3"/>
  <c r="H129" i="3"/>
  <c r="B98" i="3"/>
  <c r="C84" i="3"/>
  <c r="F98" i="3"/>
  <c r="E98" i="3"/>
  <c r="N87" i="3"/>
  <c r="N86" i="3" s="1"/>
  <c r="M86" i="3"/>
  <c r="G98" i="3"/>
  <c r="C98" i="3"/>
  <c r="L94" i="3"/>
  <c r="L93" i="3" s="1"/>
  <c r="M95" i="3"/>
  <c r="L103" i="3"/>
  <c r="K83" i="3"/>
  <c r="C53" i="3"/>
  <c r="N56" i="3"/>
  <c r="N55" i="3" s="1"/>
  <c r="M55" i="3"/>
  <c r="D67" i="3"/>
  <c r="E67" i="3"/>
  <c r="L72" i="3"/>
  <c r="F67" i="3"/>
  <c r="H67" i="3"/>
  <c r="C67" i="3"/>
  <c r="I67" i="3"/>
  <c r="K54" i="3"/>
  <c r="L63" i="3"/>
  <c r="L62" i="3" s="1"/>
  <c r="M64" i="3"/>
  <c r="G67" i="3"/>
  <c r="B67" i="3"/>
  <c r="L55" i="3"/>
  <c r="M85" i="3" l="1"/>
  <c r="J107" i="3"/>
  <c r="J108" i="3" s="1"/>
  <c r="K114" i="3"/>
  <c r="K138" i="3" s="1"/>
  <c r="L114" i="3"/>
  <c r="L138" i="3" s="1"/>
  <c r="J141" i="3"/>
  <c r="J142" i="3" s="1"/>
  <c r="K99" i="3"/>
  <c r="L99" i="3" s="1"/>
  <c r="M99" i="3" s="1"/>
  <c r="N99" i="3" s="1"/>
  <c r="J97" i="3"/>
  <c r="J98" i="3" s="1"/>
  <c r="J138" i="3"/>
  <c r="J139" i="3" s="1"/>
  <c r="L145" i="3"/>
  <c r="J146" i="3"/>
  <c r="J173" i="3"/>
  <c r="J163" i="3" s="1"/>
  <c r="K162" i="3"/>
  <c r="L162" i="3" s="1"/>
  <c r="M162" i="3" s="1"/>
  <c r="N162" i="3" s="1"/>
  <c r="J160" i="3"/>
  <c r="M151" i="3"/>
  <c r="N151" i="3" s="1"/>
  <c r="M156" i="3"/>
  <c r="M155" i="3" s="1"/>
  <c r="N155" i="3" s="1"/>
  <c r="N157" i="3"/>
  <c r="N156" i="3" s="1"/>
  <c r="M166" i="3"/>
  <c r="K146" i="3"/>
  <c r="K170" i="3"/>
  <c r="K160" i="3"/>
  <c r="K173" i="3"/>
  <c r="J171" i="3"/>
  <c r="M147" i="3"/>
  <c r="L115" i="3"/>
  <c r="N116" i="3"/>
  <c r="J128" i="3"/>
  <c r="N120" i="3"/>
  <c r="K141" i="3"/>
  <c r="K128" i="3"/>
  <c r="M134" i="3"/>
  <c r="M125" i="3"/>
  <c r="M124" i="3" s="1"/>
  <c r="N124" i="3" s="1"/>
  <c r="N126" i="3"/>
  <c r="N125" i="3" s="1"/>
  <c r="N85" i="3"/>
  <c r="M94" i="3"/>
  <c r="M93" i="3" s="1"/>
  <c r="N95" i="3"/>
  <c r="N94" i="3" s="1"/>
  <c r="K84" i="3"/>
  <c r="K107" i="3"/>
  <c r="K108" i="3" s="1"/>
  <c r="M103" i="3"/>
  <c r="L83" i="3"/>
  <c r="M72" i="3"/>
  <c r="M63" i="3"/>
  <c r="N64" i="3"/>
  <c r="N63" i="3" s="1"/>
  <c r="M62" i="3"/>
  <c r="L81" i="3"/>
  <c r="J53" i="3"/>
  <c r="J66" i="3"/>
  <c r="J76" i="3"/>
  <c r="J77" i="3" s="1"/>
  <c r="J79" i="3"/>
  <c r="K52" i="3"/>
  <c r="L54" i="3"/>
  <c r="L52" i="3" s="1"/>
  <c r="J131" i="3" l="1"/>
  <c r="J133" i="3" s="1"/>
  <c r="L128" i="3"/>
  <c r="L129" i="3" s="1"/>
  <c r="K142" i="3"/>
  <c r="K115" i="3"/>
  <c r="L141" i="3"/>
  <c r="L142" i="3" s="1"/>
  <c r="K139" i="3"/>
  <c r="K97" i="3"/>
  <c r="K98" i="3" s="1"/>
  <c r="M145" i="3"/>
  <c r="J167" i="3"/>
  <c r="K171" i="3"/>
  <c r="J69" i="3"/>
  <c r="J71" i="3" s="1"/>
  <c r="J80" i="3"/>
  <c r="K161" i="3"/>
  <c r="N147" i="3"/>
  <c r="N145" i="3" s="1"/>
  <c r="L146" i="3"/>
  <c r="L173" i="3"/>
  <c r="L160" i="3"/>
  <c r="L170" i="3"/>
  <c r="L171" i="3" s="1"/>
  <c r="J161" i="3"/>
  <c r="N166" i="3"/>
  <c r="J174" i="3"/>
  <c r="K174" i="3"/>
  <c r="K163" i="3"/>
  <c r="L139" i="3"/>
  <c r="K129" i="3"/>
  <c r="J129" i="3"/>
  <c r="J135" i="3"/>
  <c r="J137" i="3" s="1"/>
  <c r="N114" i="3"/>
  <c r="J132" i="3"/>
  <c r="N134" i="3"/>
  <c r="K131" i="3"/>
  <c r="K133" i="3" s="1"/>
  <c r="M114" i="3"/>
  <c r="N93" i="3"/>
  <c r="N83" i="3" s="1"/>
  <c r="M83" i="3"/>
  <c r="N103" i="3"/>
  <c r="L84" i="3"/>
  <c r="L107" i="3"/>
  <c r="L108" i="3" s="1"/>
  <c r="L97" i="3"/>
  <c r="N72" i="3"/>
  <c r="M81" i="3"/>
  <c r="M54" i="3"/>
  <c r="N62" i="3"/>
  <c r="J67" i="3"/>
  <c r="K53" i="3"/>
  <c r="K76" i="3"/>
  <c r="K77" i="3" s="1"/>
  <c r="K79" i="3"/>
  <c r="K66" i="3"/>
  <c r="J70" i="3"/>
  <c r="L131" i="3" l="1"/>
  <c r="L132" i="3" s="1"/>
  <c r="J73" i="3"/>
  <c r="J75" i="3" s="1"/>
  <c r="J165" i="3"/>
  <c r="J164" i="3"/>
  <c r="K165" i="3"/>
  <c r="K164" i="3"/>
  <c r="K69" i="3"/>
  <c r="K71" i="3" s="1"/>
  <c r="K80" i="3"/>
  <c r="L161" i="3"/>
  <c r="M160" i="3"/>
  <c r="M170" i="3"/>
  <c r="M171" i="3" s="1"/>
  <c r="M173" i="3"/>
  <c r="M146" i="3"/>
  <c r="N170" i="3"/>
  <c r="N173" i="3"/>
  <c r="N160" i="3"/>
  <c r="N146" i="3"/>
  <c r="J169" i="3"/>
  <c r="K167" i="3"/>
  <c r="K169" i="3" s="1"/>
  <c r="L174" i="3"/>
  <c r="L163" i="3"/>
  <c r="M115" i="3"/>
  <c r="M138" i="3"/>
  <c r="M139" i="3" s="1"/>
  <c r="M141" i="3"/>
  <c r="M142" i="3" s="1"/>
  <c r="M128" i="3"/>
  <c r="K132" i="3"/>
  <c r="N138" i="3"/>
  <c r="N141" i="3"/>
  <c r="N128" i="3"/>
  <c r="N115" i="3"/>
  <c r="J136" i="3"/>
  <c r="K135" i="3"/>
  <c r="K137" i="3" s="1"/>
  <c r="L98" i="3"/>
  <c r="M107" i="3"/>
  <c r="M108" i="3" s="1"/>
  <c r="M84" i="3"/>
  <c r="M97" i="3"/>
  <c r="N107" i="3"/>
  <c r="N108" i="3" s="1"/>
  <c r="N97" i="3"/>
  <c r="N84" i="3"/>
  <c r="K67" i="3"/>
  <c r="N54" i="3"/>
  <c r="N52" i="3" s="1"/>
  <c r="M52" i="3"/>
  <c r="L79" i="3"/>
  <c r="L53" i="3"/>
  <c r="L76" i="3"/>
  <c r="L77" i="3" s="1"/>
  <c r="L66" i="3"/>
  <c r="N81" i="3"/>
  <c r="L133" i="3" l="1"/>
  <c r="L135" i="3"/>
  <c r="L137" i="3" s="1"/>
  <c r="J74" i="3"/>
  <c r="N139" i="3"/>
  <c r="K73" i="3"/>
  <c r="K75" i="3" s="1"/>
  <c r="K70" i="3"/>
  <c r="J190" i="3"/>
  <c r="L164" i="3"/>
  <c r="L165" i="3"/>
  <c r="L69" i="3"/>
  <c r="L71" i="3" s="1"/>
  <c r="L80" i="3"/>
  <c r="J168" i="3"/>
  <c r="N161" i="3"/>
  <c r="M161" i="3"/>
  <c r="N174" i="3"/>
  <c r="N163" i="3"/>
  <c r="M174" i="3"/>
  <c r="M163" i="3"/>
  <c r="N171" i="3"/>
  <c r="L167" i="3"/>
  <c r="L169" i="3" s="1"/>
  <c r="K168" i="3"/>
  <c r="N142" i="3"/>
  <c r="N131" i="3"/>
  <c r="M129" i="3"/>
  <c r="K136" i="3"/>
  <c r="L136" i="3"/>
  <c r="M131" i="3"/>
  <c r="N129" i="3"/>
  <c r="N98" i="3"/>
  <c r="M98" i="3"/>
  <c r="M53" i="3"/>
  <c r="M76" i="3"/>
  <c r="M77" i="3" s="1"/>
  <c r="M79" i="3"/>
  <c r="M66" i="3"/>
  <c r="N76" i="3"/>
  <c r="N79" i="3"/>
  <c r="N66" i="3"/>
  <c r="N53" i="3"/>
  <c r="L67" i="3"/>
  <c r="K74" i="3" l="1"/>
  <c r="L73" i="3"/>
  <c r="L75" i="3" s="1"/>
  <c r="L70" i="3"/>
  <c r="J193" i="3"/>
  <c r="L190" i="3"/>
  <c r="K180" i="3"/>
  <c r="K193" i="3"/>
  <c r="K190" i="3"/>
  <c r="M167" i="3"/>
  <c r="M169" i="3" s="1"/>
  <c r="M164" i="3"/>
  <c r="M165" i="3"/>
  <c r="N167" i="3"/>
  <c r="N169" i="3" s="1"/>
  <c r="N164" i="3"/>
  <c r="N165" i="3"/>
  <c r="M69" i="3"/>
  <c r="M71" i="3" s="1"/>
  <c r="M80" i="3"/>
  <c r="N69" i="3"/>
  <c r="N71" i="3" s="1"/>
  <c r="N80" i="3"/>
  <c r="L168" i="3"/>
  <c r="M135" i="3"/>
  <c r="M137" i="3" s="1"/>
  <c r="M133" i="3"/>
  <c r="N135" i="3"/>
  <c r="N137" i="3" s="1"/>
  <c r="N133" i="3"/>
  <c r="M132" i="3"/>
  <c r="N132" i="3"/>
  <c r="M67" i="3"/>
  <c r="N67" i="3"/>
  <c r="N77" i="3"/>
  <c r="L74" i="3" l="1"/>
  <c r="M70" i="3"/>
  <c r="M73" i="3"/>
  <c r="M75" i="3" s="1"/>
  <c r="N70" i="3"/>
  <c r="N73" i="3"/>
  <c r="N75" i="3" s="1"/>
  <c r="L193" i="3"/>
  <c r="J183" i="3"/>
  <c r="M190" i="3"/>
  <c r="K183" i="3"/>
  <c r="L180" i="3"/>
  <c r="N190" i="3"/>
  <c r="N168" i="3"/>
  <c r="M168" i="3"/>
  <c r="M136" i="3"/>
  <c r="N136" i="3"/>
  <c r="N74" i="3" l="1"/>
  <c r="M74" i="3"/>
  <c r="K187" i="3"/>
  <c r="K188" i="3"/>
  <c r="J188" i="3"/>
  <c r="J187" i="3"/>
  <c r="M180" i="3"/>
  <c r="N193" i="3"/>
  <c r="L188" i="3"/>
  <c r="L187" i="3"/>
  <c r="N180" i="3"/>
  <c r="M193" i="3"/>
  <c r="L183" i="3"/>
  <c r="H1" i="4"/>
  <c r="G1" i="4" s="1"/>
  <c r="F1" i="4" s="1"/>
  <c r="E1" i="4" s="1"/>
  <c r="D1" i="4" s="1"/>
  <c r="C1" i="4" s="1"/>
  <c r="B1" i="4" s="1"/>
  <c r="N183" i="3" l="1"/>
  <c r="M183" i="3"/>
  <c r="N187" i="3" l="1"/>
  <c r="N188" i="3"/>
  <c r="M188" i="3"/>
  <c r="M187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I18" i="3" l="1"/>
  <c r="B49" i="3"/>
  <c r="B17" i="3"/>
  <c r="C18" i="3" s="1"/>
  <c r="G18" i="3"/>
  <c r="D18" i="3"/>
  <c r="F18" i="3"/>
  <c r="H18" i="3"/>
  <c r="E18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I27" i="3"/>
  <c r="J27" i="3" s="1"/>
  <c r="H27" i="3"/>
  <c r="G27" i="3"/>
  <c r="F27" i="3"/>
  <c r="E27" i="3"/>
  <c r="D27" i="3"/>
  <c r="C27" i="3"/>
  <c r="B24" i="3"/>
  <c r="C23" i="3"/>
  <c r="D23" i="3"/>
  <c r="E23" i="3"/>
  <c r="F23" i="3"/>
  <c r="F21" i="3" s="1"/>
  <c r="F3" i="3" s="1"/>
  <c r="F19" i="3" s="1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D21" i="3" l="1"/>
  <c r="D3" i="3" s="1"/>
  <c r="D16" i="3" s="1"/>
  <c r="E21" i="3"/>
  <c r="E3" i="3" s="1"/>
  <c r="E19" i="3" s="1"/>
  <c r="C21" i="3"/>
  <c r="C3" i="3" s="1"/>
  <c r="C19" i="3" s="1"/>
  <c r="F15" i="3"/>
  <c r="F16" i="3"/>
  <c r="B32" i="3"/>
  <c r="B34" i="3" s="1"/>
  <c r="B21" i="3"/>
  <c r="B3" i="3" s="1"/>
  <c r="B19" i="3" s="1"/>
  <c r="B41" i="3"/>
  <c r="B8" i="3"/>
  <c r="C41" i="3"/>
  <c r="C8" i="3"/>
  <c r="B15" i="3"/>
  <c r="B18" i="3"/>
  <c r="E3" i="4"/>
  <c r="D3" i="4"/>
  <c r="G15" i="3"/>
  <c r="D41" i="3"/>
  <c r="D8" i="3"/>
  <c r="C15" i="3"/>
  <c r="E41" i="3"/>
  <c r="E8" i="3"/>
  <c r="D15" i="3"/>
  <c r="G41" i="3"/>
  <c r="G8" i="3"/>
  <c r="H41" i="3"/>
  <c r="H8" i="3"/>
  <c r="I41" i="3"/>
  <c r="J41" i="3" s="1"/>
  <c r="I8" i="3"/>
  <c r="F3" i="4"/>
  <c r="F4" i="3"/>
  <c r="F41" i="3"/>
  <c r="F8" i="3"/>
  <c r="E16" i="3"/>
  <c r="E15" i="3"/>
  <c r="H21" i="3"/>
  <c r="H3" i="3" s="1"/>
  <c r="G21" i="3"/>
  <c r="G3" i="3" s="1"/>
  <c r="B28" i="3"/>
  <c r="B30" i="3" s="1"/>
  <c r="F140" i="3"/>
  <c r="F130" i="3"/>
  <c r="J23" i="3"/>
  <c r="K23" i="3" s="1"/>
  <c r="L23" i="3" s="1"/>
  <c r="M23" i="3" s="1"/>
  <c r="N23" i="3" s="1"/>
  <c r="I21" i="3"/>
  <c r="I3" i="3" s="1"/>
  <c r="E140" i="3"/>
  <c r="E130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8" i="1"/>
  <c r="I181" i="1" s="1"/>
  <c r="I182" i="1" s="1"/>
  <c r="H178" i="1"/>
  <c r="H181" i="1" s="1"/>
  <c r="H182" i="1" s="1"/>
  <c r="G178" i="1"/>
  <c r="G181" i="1" s="1"/>
  <c r="G182" i="1" s="1"/>
  <c r="F178" i="1"/>
  <c r="F181" i="1" s="1"/>
  <c r="F182" i="1" s="1"/>
  <c r="E178" i="1"/>
  <c r="E181" i="1" s="1"/>
  <c r="E182" i="1" s="1"/>
  <c r="D178" i="1"/>
  <c r="D181" i="1" s="1"/>
  <c r="D182" i="1" s="1"/>
  <c r="C178" i="1"/>
  <c r="C181" i="1" s="1"/>
  <c r="C182" i="1" s="1"/>
  <c r="B178" i="1"/>
  <c r="B181" i="1" s="1"/>
  <c r="B182" i="1" s="1"/>
  <c r="I167" i="1"/>
  <c r="I169" i="1" s="1"/>
  <c r="I208" i="3" s="1"/>
  <c r="H167" i="1"/>
  <c r="G167" i="1"/>
  <c r="F167" i="1"/>
  <c r="E167" i="1"/>
  <c r="D167" i="1"/>
  <c r="C167" i="1"/>
  <c r="B167" i="1"/>
  <c r="I156" i="1"/>
  <c r="I159" i="1" s="1"/>
  <c r="I160" i="1" s="1"/>
  <c r="H156" i="1"/>
  <c r="H159" i="1" s="1"/>
  <c r="H160" i="1" s="1"/>
  <c r="G156" i="1"/>
  <c r="G159" i="1" s="1"/>
  <c r="G160" i="1" s="1"/>
  <c r="F156" i="1"/>
  <c r="F159" i="1" s="1"/>
  <c r="F160" i="1" s="1"/>
  <c r="E156" i="1"/>
  <c r="E159" i="1" s="1"/>
  <c r="E160" i="1" s="1"/>
  <c r="D156" i="1"/>
  <c r="D159" i="1" s="1"/>
  <c r="D160" i="1" s="1"/>
  <c r="C156" i="1"/>
  <c r="C159" i="1" s="1"/>
  <c r="C160" i="1" s="1"/>
  <c r="B156" i="1"/>
  <c r="B159" i="1" s="1"/>
  <c r="B160" i="1" s="1"/>
  <c r="D4" i="3" l="1"/>
  <c r="C3" i="4"/>
  <c r="D4" i="4" s="1"/>
  <c r="E4" i="3"/>
  <c r="C130" i="3"/>
  <c r="C16" i="3"/>
  <c r="C140" i="3"/>
  <c r="D140" i="3"/>
  <c r="D130" i="3"/>
  <c r="D19" i="3"/>
  <c r="J21" i="3"/>
  <c r="J3" i="3" s="1"/>
  <c r="F4" i="4"/>
  <c r="C4" i="3"/>
  <c r="I11" i="3"/>
  <c r="I5" i="4"/>
  <c r="I7" i="3"/>
  <c r="I6" i="3"/>
  <c r="I4" i="3"/>
  <c r="I19" i="3"/>
  <c r="D6" i="4"/>
  <c r="D9" i="3"/>
  <c r="D10" i="3"/>
  <c r="E4" i="4"/>
  <c r="D11" i="3"/>
  <c r="D5" i="4"/>
  <c r="D7" i="3"/>
  <c r="D6" i="3"/>
  <c r="J209" i="3"/>
  <c r="I210" i="3"/>
  <c r="J210" i="3" s="1"/>
  <c r="K210" i="3" s="1"/>
  <c r="L210" i="3" s="1"/>
  <c r="M210" i="3" s="1"/>
  <c r="N210" i="3" s="1"/>
  <c r="N209" i="3" s="1"/>
  <c r="G6" i="4"/>
  <c r="G10" i="3"/>
  <c r="G9" i="3"/>
  <c r="B6" i="4"/>
  <c r="B10" i="3"/>
  <c r="B9" i="3"/>
  <c r="G3" i="4"/>
  <c r="G4" i="4" s="1"/>
  <c r="G4" i="3"/>
  <c r="G19" i="3"/>
  <c r="I6" i="4"/>
  <c r="I10" i="3"/>
  <c r="I9" i="3"/>
  <c r="B3" i="4"/>
  <c r="B4" i="4" s="1"/>
  <c r="B4" i="3"/>
  <c r="H3" i="4"/>
  <c r="H4" i="3"/>
  <c r="H19" i="3"/>
  <c r="E11" i="3"/>
  <c r="E5" i="4"/>
  <c r="E6" i="3"/>
  <c r="E7" i="3"/>
  <c r="E6" i="4"/>
  <c r="E10" i="3"/>
  <c r="E9" i="3"/>
  <c r="G16" i="3"/>
  <c r="B16" i="3"/>
  <c r="H169" i="1"/>
  <c r="H208" i="3" s="1"/>
  <c r="I209" i="3" s="1"/>
  <c r="F11" i="3"/>
  <c r="F5" i="4"/>
  <c r="F6" i="3"/>
  <c r="F7" i="3"/>
  <c r="K41" i="3"/>
  <c r="L41" i="3" s="1"/>
  <c r="M41" i="3" s="1"/>
  <c r="I14" i="3"/>
  <c r="H11" i="3"/>
  <c r="H5" i="4"/>
  <c r="H7" i="3"/>
  <c r="H6" i="3"/>
  <c r="G11" i="3"/>
  <c r="G5" i="4"/>
  <c r="G6" i="3"/>
  <c r="G7" i="3"/>
  <c r="C11" i="3"/>
  <c r="C5" i="4"/>
  <c r="C7" i="3"/>
  <c r="B36" i="3"/>
  <c r="B5" i="3"/>
  <c r="C6" i="3" s="1"/>
  <c r="F6" i="4"/>
  <c r="F9" i="3"/>
  <c r="F10" i="3"/>
  <c r="H6" i="4"/>
  <c r="H10" i="3"/>
  <c r="H9" i="3"/>
  <c r="C6" i="4"/>
  <c r="C10" i="3"/>
  <c r="C9" i="3"/>
  <c r="B130" i="3"/>
  <c r="B140" i="3"/>
  <c r="G140" i="3"/>
  <c r="G130" i="3"/>
  <c r="H130" i="3"/>
  <c r="H140" i="3"/>
  <c r="I36" i="3"/>
  <c r="B170" i="1"/>
  <c r="I170" i="1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3" i="3" s="1"/>
  <c r="C170" i="1"/>
  <c r="D170" i="1"/>
  <c r="G170" i="1"/>
  <c r="E170" i="1"/>
  <c r="F170" i="1"/>
  <c r="F37" i="3"/>
  <c r="E37" i="3"/>
  <c r="D37" i="3"/>
  <c r="I50" i="3"/>
  <c r="J50" i="3" s="1"/>
  <c r="I145" i="1"/>
  <c r="I148" i="1" s="1"/>
  <c r="H145" i="1"/>
  <c r="H148" i="1" s="1"/>
  <c r="G145" i="1"/>
  <c r="G148" i="1" s="1"/>
  <c r="G49" i="4" s="1"/>
  <c r="F145" i="1"/>
  <c r="F148" i="1" s="1"/>
  <c r="F49" i="4" s="1"/>
  <c r="E145" i="1"/>
  <c r="E148" i="1" s="1"/>
  <c r="E49" i="4" s="1"/>
  <c r="D145" i="1"/>
  <c r="D148" i="1" s="1"/>
  <c r="D49" i="4" s="1"/>
  <c r="C145" i="1"/>
  <c r="C148" i="1" s="1"/>
  <c r="C49" i="4" s="1"/>
  <c r="B145" i="1"/>
  <c r="B148" i="1" s="1"/>
  <c r="B49" i="4" s="1"/>
  <c r="J48" i="3" l="1"/>
  <c r="J38" i="3" s="1"/>
  <c r="I4" i="4"/>
  <c r="C4" i="4"/>
  <c r="E7" i="4"/>
  <c r="E13" i="3"/>
  <c r="E12" i="3"/>
  <c r="F171" i="1"/>
  <c r="C7" i="4"/>
  <c r="C13" i="3"/>
  <c r="H7" i="4"/>
  <c r="H13" i="3"/>
  <c r="H12" i="3"/>
  <c r="K4" i="3"/>
  <c r="F7" i="4"/>
  <c r="F12" i="3"/>
  <c r="F13" i="3"/>
  <c r="H4" i="4"/>
  <c r="G171" i="1"/>
  <c r="B171" i="1"/>
  <c r="J4" i="3"/>
  <c r="H210" i="3"/>
  <c r="H209" i="3"/>
  <c r="H14" i="3"/>
  <c r="I15" i="3" s="1"/>
  <c r="I7" i="4"/>
  <c r="I13" i="3"/>
  <c r="I12" i="3"/>
  <c r="I171" i="1"/>
  <c r="D171" i="1"/>
  <c r="B11" i="3"/>
  <c r="C12" i="3" s="1"/>
  <c r="B5" i="4"/>
  <c r="B7" i="3"/>
  <c r="B6" i="3"/>
  <c r="I16" i="3"/>
  <c r="H170" i="1"/>
  <c r="D7" i="4"/>
  <c r="D13" i="3"/>
  <c r="D12" i="3"/>
  <c r="E171" i="1"/>
  <c r="C171" i="1"/>
  <c r="G7" i="4"/>
  <c r="G13" i="3"/>
  <c r="G12" i="3"/>
  <c r="G44" i="3"/>
  <c r="G50" i="3"/>
  <c r="G47" i="3"/>
  <c r="G40" i="3"/>
  <c r="G22" i="3"/>
  <c r="H50" i="3"/>
  <c r="H44" i="3"/>
  <c r="H22" i="3"/>
  <c r="H47" i="3"/>
  <c r="H40" i="3"/>
  <c r="H37" i="3"/>
  <c r="B22" i="3"/>
  <c r="B44" i="3"/>
  <c r="B47" i="3"/>
  <c r="B50" i="3"/>
  <c r="B40" i="3"/>
  <c r="C50" i="3"/>
  <c r="C22" i="3"/>
  <c r="C44" i="3"/>
  <c r="C47" i="3"/>
  <c r="C40" i="3"/>
  <c r="C37" i="3"/>
  <c r="D40" i="3"/>
  <c r="D22" i="3"/>
  <c r="D47" i="3"/>
  <c r="D50" i="3"/>
  <c r="D44" i="3"/>
  <c r="K50" i="3"/>
  <c r="E50" i="3"/>
  <c r="E22" i="3"/>
  <c r="E44" i="3"/>
  <c r="E47" i="3"/>
  <c r="E40" i="3"/>
  <c r="B37" i="3"/>
  <c r="N41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1" i="3" s="1"/>
  <c r="N33" i="3"/>
  <c r="N32" i="3" s="1"/>
  <c r="L21" i="3"/>
  <c r="L3" i="3" s="1"/>
  <c r="M28" i="3"/>
  <c r="M27" i="3" s="1"/>
  <c r="N29" i="3"/>
  <c r="N28" i="3" s="1"/>
  <c r="H137" i="1"/>
  <c r="H138" i="1" s="1"/>
  <c r="B137" i="1"/>
  <c r="J49" i="3" l="1"/>
  <c r="F8" i="4"/>
  <c r="F9" i="4"/>
  <c r="B7" i="4"/>
  <c r="C8" i="4" s="1"/>
  <c r="B13" i="3"/>
  <c r="B12" i="3"/>
  <c r="H16" i="3"/>
  <c r="H15" i="3"/>
  <c r="G8" i="4"/>
  <c r="G9" i="4"/>
  <c r="D8" i="4"/>
  <c r="D9" i="4"/>
  <c r="C9" i="4"/>
  <c r="I8" i="4"/>
  <c r="I9" i="4"/>
  <c r="L4" i="3"/>
  <c r="H171" i="1"/>
  <c r="H8" i="4"/>
  <c r="H9" i="4"/>
  <c r="E8" i="4"/>
  <c r="E9" i="4"/>
  <c r="L50" i="3"/>
  <c r="L48" i="3" s="1"/>
  <c r="K47" i="3"/>
  <c r="J45" i="3"/>
  <c r="K48" i="3"/>
  <c r="K37" i="3"/>
  <c r="J35" i="3"/>
  <c r="J5" i="3" s="1"/>
  <c r="L22" i="3"/>
  <c r="N27" i="3"/>
  <c r="N21" i="3" s="1"/>
  <c r="N3" i="3" s="1"/>
  <c r="M21" i="3"/>
  <c r="M3" i="3" s="1"/>
  <c r="E137" i="1"/>
  <c r="E138" i="1" s="1"/>
  <c r="G137" i="1"/>
  <c r="G138" i="1" s="1"/>
  <c r="D137" i="1"/>
  <c r="D138" i="1" s="1"/>
  <c r="F137" i="1"/>
  <c r="F138" i="1" s="1"/>
  <c r="I137" i="1"/>
  <c r="B138" i="1" s="1"/>
  <c r="C137" i="1"/>
  <c r="C138" i="1" s="1"/>
  <c r="G103" i="1"/>
  <c r="F103" i="1"/>
  <c r="E103" i="1"/>
  <c r="D103" i="1"/>
  <c r="C103" i="1"/>
  <c r="H85" i="1"/>
  <c r="I85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F44" i="4" s="1"/>
  <c r="E45" i="1"/>
  <c r="D45" i="1"/>
  <c r="D44" i="4" s="1"/>
  <c r="C45" i="1"/>
  <c r="B45" i="1"/>
  <c r="I45" i="1"/>
  <c r="H30" i="1"/>
  <c r="G30" i="1"/>
  <c r="F30" i="1"/>
  <c r="E30" i="1"/>
  <c r="D30" i="1"/>
  <c r="C30" i="1"/>
  <c r="B30" i="1"/>
  <c r="I30" i="1"/>
  <c r="H7" i="1"/>
  <c r="I7" i="1"/>
  <c r="H4" i="1"/>
  <c r="I4" i="1"/>
  <c r="D53" i="4" l="1"/>
  <c r="D100" i="1"/>
  <c r="F53" i="4"/>
  <c r="F100" i="1"/>
  <c r="G53" i="4"/>
  <c r="G100" i="1"/>
  <c r="B100" i="1"/>
  <c r="C53" i="4"/>
  <c r="C100" i="1"/>
  <c r="E53" i="4"/>
  <c r="E100" i="1"/>
  <c r="I44" i="4"/>
  <c r="G36" i="1"/>
  <c r="G24" i="4"/>
  <c r="B8" i="4"/>
  <c r="B9" i="4"/>
  <c r="H36" i="1"/>
  <c r="H24" i="4"/>
  <c r="H59" i="1"/>
  <c r="H44" i="4"/>
  <c r="J46" i="3"/>
  <c r="J14" i="3"/>
  <c r="M4" i="3"/>
  <c r="G59" i="1"/>
  <c r="G44" i="4"/>
  <c r="J7" i="3"/>
  <c r="J6" i="3"/>
  <c r="B59" i="1"/>
  <c r="C36" i="1"/>
  <c r="C24" i="4"/>
  <c r="C59" i="1"/>
  <c r="C44" i="4"/>
  <c r="D36" i="1"/>
  <c r="D24" i="4"/>
  <c r="I10" i="1"/>
  <c r="I11" i="4" s="1"/>
  <c r="E36" i="1"/>
  <c r="E24" i="4"/>
  <c r="E59" i="1"/>
  <c r="E44" i="4"/>
  <c r="N4" i="3"/>
  <c r="I36" i="1"/>
  <c r="I24" i="4"/>
  <c r="B36" i="1"/>
  <c r="B24" i="4"/>
  <c r="H10" i="1"/>
  <c r="H11" i="4" s="1"/>
  <c r="F36" i="1"/>
  <c r="F24" i="4"/>
  <c r="D59" i="1"/>
  <c r="F59" i="1"/>
  <c r="K38" i="3"/>
  <c r="K49" i="3"/>
  <c r="L38" i="3"/>
  <c r="L49" i="3"/>
  <c r="L47" i="3"/>
  <c r="K45" i="3"/>
  <c r="J36" i="3"/>
  <c r="J42" i="3"/>
  <c r="M50" i="3"/>
  <c r="L37" i="3"/>
  <c r="K35" i="3"/>
  <c r="M22" i="3"/>
  <c r="N22" i="3"/>
  <c r="E20" i="1"/>
  <c r="E149" i="1"/>
  <c r="F20" i="1"/>
  <c r="F149" i="1"/>
  <c r="B20" i="1"/>
  <c r="B149" i="1"/>
  <c r="C20" i="1"/>
  <c r="C149" i="1"/>
  <c r="D20" i="1"/>
  <c r="D149" i="1"/>
  <c r="I59" i="1"/>
  <c r="D60" i="1" l="1"/>
  <c r="F60" i="1"/>
  <c r="G60" i="1"/>
  <c r="C60" i="1"/>
  <c r="I12" i="1"/>
  <c r="I20" i="1" s="1"/>
  <c r="E60" i="1"/>
  <c r="H60" i="1"/>
  <c r="H12" i="1"/>
  <c r="H14" i="4"/>
  <c r="H16" i="4" s="1"/>
  <c r="H19" i="4" s="1"/>
  <c r="H13" i="4"/>
  <c r="H49" i="4" s="1"/>
  <c r="H149" i="1"/>
  <c r="K36" i="3"/>
  <c r="K5" i="3"/>
  <c r="I14" i="4"/>
  <c r="I16" i="4" s="1"/>
  <c r="I19" i="4" s="1"/>
  <c r="I13" i="4"/>
  <c r="I49" i="4" s="1"/>
  <c r="B60" i="1"/>
  <c r="J16" i="3"/>
  <c r="J15" i="3"/>
  <c r="K46" i="3"/>
  <c r="K14" i="3"/>
  <c r="I60" i="1"/>
  <c r="I149" i="1"/>
  <c r="K42" i="3"/>
  <c r="N50" i="3"/>
  <c r="M48" i="3"/>
  <c r="J44" i="3"/>
  <c r="J43" i="3"/>
  <c r="M47" i="3"/>
  <c r="L45" i="3"/>
  <c r="M37" i="3"/>
  <c r="L35" i="3"/>
  <c r="L5" i="3" s="1"/>
  <c r="G20" i="1"/>
  <c r="G149" i="1"/>
  <c r="I64" i="1" l="1"/>
  <c r="I76" i="1" s="1"/>
  <c r="I100" i="1" s="1"/>
  <c r="L6" i="3"/>
  <c r="L7" i="3"/>
  <c r="K7" i="3"/>
  <c r="K6" i="3"/>
  <c r="L46" i="3"/>
  <c r="L14" i="3"/>
  <c r="K15" i="3"/>
  <c r="K16" i="3"/>
  <c r="H20" i="1"/>
  <c r="H64" i="1"/>
  <c r="H76" i="1" s="1"/>
  <c r="H100" i="1" s="1"/>
  <c r="M38" i="3"/>
  <c r="M49" i="3"/>
  <c r="N47" i="3"/>
  <c r="M45" i="3"/>
  <c r="N48" i="3"/>
  <c r="L36" i="3"/>
  <c r="L42" i="3"/>
  <c r="K43" i="3"/>
  <c r="K44" i="3"/>
  <c r="N37" i="3"/>
  <c r="N35" i="3" s="1"/>
  <c r="N5" i="3" s="1"/>
  <c r="M35" i="3"/>
  <c r="H1" i="1"/>
  <c r="G1" i="1" s="1"/>
  <c r="F1" i="1" s="1"/>
  <c r="E1" i="1" s="1"/>
  <c r="D1" i="1" s="1"/>
  <c r="C1" i="1" s="1"/>
  <c r="B1" i="1" s="1"/>
  <c r="M46" i="3" l="1"/>
  <c r="M14" i="3"/>
  <c r="M36" i="3"/>
  <c r="M5" i="3"/>
  <c r="L16" i="3"/>
  <c r="L15" i="3"/>
  <c r="N7" i="3"/>
  <c r="H102" i="1"/>
  <c r="H53" i="4"/>
  <c r="N38" i="3"/>
  <c r="N49" i="3"/>
  <c r="L44" i="3"/>
  <c r="L43" i="3"/>
  <c r="M42" i="3"/>
  <c r="N45" i="3"/>
  <c r="N36" i="3"/>
  <c r="I101" i="1" l="1"/>
  <c r="I67" i="4" s="1"/>
  <c r="H69" i="4"/>
  <c r="M6" i="3"/>
  <c r="M7" i="3"/>
  <c r="N46" i="3"/>
  <c r="N14" i="3"/>
  <c r="M15" i="3"/>
  <c r="M16" i="3"/>
  <c r="N6" i="3"/>
  <c r="N42" i="3"/>
  <c r="N44" i="3" s="1"/>
  <c r="H103" i="1"/>
  <c r="M44" i="3"/>
  <c r="M43" i="3"/>
  <c r="K39" i="3"/>
  <c r="M39" i="3"/>
  <c r="N39" i="3"/>
  <c r="M40" i="3"/>
  <c r="N40" i="3"/>
  <c r="K40" i="3"/>
  <c r="J39" i="3"/>
  <c r="L39" i="3"/>
  <c r="J40" i="3"/>
  <c r="L40" i="3"/>
  <c r="N110" i="3"/>
  <c r="M110" i="3"/>
  <c r="L110" i="3"/>
  <c r="K110" i="3"/>
  <c r="J110" i="3"/>
  <c r="I102" i="1" l="1"/>
  <c r="I103" i="1" s="1"/>
  <c r="N43" i="3"/>
  <c r="L111" i="3"/>
  <c r="N15" i="3"/>
  <c r="N16" i="3"/>
  <c r="J100" i="3"/>
  <c r="J8" i="3" s="1"/>
  <c r="J17" i="3"/>
  <c r="M111" i="3"/>
  <c r="L17" i="3"/>
  <c r="N100" i="3"/>
  <c r="N8" i="3" s="1"/>
  <c r="N17" i="3"/>
  <c r="K100" i="3"/>
  <c r="K8" i="3" s="1"/>
  <c r="K17" i="3"/>
  <c r="M100" i="3"/>
  <c r="M8" i="3" s="1"/>
  <c r="M17" i="3"/>
  <c r="L100" i="3"/>
  <c r="L8" i="3" s="1"/>
  <c r="J111" i="3"/>
  <c r="N111" i="3"/>
  <c r="K111" i="3"/>
  <c r="I69" i="4" l="1"/>
  <c r="J102" i="3"/>
  <c r="J101" i="3"/>
  <c r="K104" i="3"/>
  <c r="K101" i="3"/>
  <c r="N102" i="3"/>
  <c r="K102" i="3"/>
  <c r="L9" i="3"/>
  <c r="L10" i="3"/>
  <c r="L11" i="3"/>
  <c r="N10" i="3"/>
  <c r="N9" i="3"/>
  <c r="N11" i="3"/>
  <c r="M102" i="3"/>
  <c r="L18" i="3"/>
  <c r="L19" i="3"/>
  <c r="N18" i="3"/>
  <c r="N19" i="3"/>
  <c r="N101" i="3"/>
  <c r="M104" i="3"/>
  <c r="M106" i="3" s="1"/>
  <c r="M10" i="3"/>
  <c r="M9" i="3"/>
  <c r="M11" i="3"/>
  <c r="M18" i="3"/>
  <c r="M19" i="3"/>
  <c r="J10" i="3"/>
  <c r="J9" i="3"/>
  <c r="J11" i="3"/>
  <c r="J104" i="3"/>
  <c r="J105" i="3" s="1"/>
  <c r="K19" i="3"/>
  <c r="K18" i="3"/>
  <c r="J19" i="3"/>
  <c r="J18" i="3"/>
  <c r="N104" i="3"/>
  <c r="N105" i="3" s="1"/>
  <c r="K9" i="3"/>
  <c r="K10" i="3"/>
  <c r="K11" i="3"/>
  <c r="L101" i="3"/>
  <c r="L102" i="3"/>
  <c r="L104" i="3"/>
  <c r="K106" i="3"/>
  <c r="M101" i="3"/>
  <c r="K105" i="3" l="1"/>
  <c r="J106" i="3"/>
  <c r="N13" i="3"/>
  <c r="N12" i="3"/>
  <c r="N106" i="3"/>
  <c r="L13" i="3"/>
  <c r="L12" i="3"/>
  <c r="K12" i="3"/>
  <c r="K13" i="3"/>
  <c r="M12" i="3"/>
  <c r="M13" i="3"/>
  <c r="J13" i="3"/>
  <c r="J12" i="3"/>
  <c r="L105" i="3"/>
  <c r="L106" i="3"/>
  <c r="M105" i="3"/>
  <c r="N205" i="3"/>
  <c r="K203" i="3"/>
  <c r="M205" i="3" l="1"/>
  <c r="N206" i="3" s="1"/>
  <c r="M203" i="3"/>
  <c r="N202" i="3"/>
  <c r="N207" i="3"/>
  <c r="N203" i="3"/>
  <c r="K205" i="3"/>
  <c r="K202" i="3"/>
  <c r="J203" i="3" l="1"/>
  <c r="J202" i="3"/>
  <c r="K206" i="3"/>
  <c r="K207" i="3"/>
  <c r="L203" i="3"/>
  <c r="L202" i="3"/>
  <c r="L205" i="3"/>
  <c r="M202" i="3"/>
  <c r="M207" i="3"/>
  <c r="L206" i="3" l="1"/>
  <c r="L207" i="3"/>
  <c r="M206" i="3"/>
  <c r="J207" i="3"/>
  <c r="J206" i="3"/>
  <c r="I54" i="4"/>
  <c r="I55" i="4" s="1"/>
  <c r="I66" i="4" l="1"/>
  <c r="I53" i="4"/>
  <c r="B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<sst xmlns="http://schemas.openxmlformats.org/spreadsheetml/2006/main" count="509" uniqueCount="204">
  <si>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</si>
  <si>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</si>
  <si>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</si>
  <si>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</si>
  <si>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</si>
  <si>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</si>
  <si>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</si>
  <si>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</si>
  <si>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</si>
  <si>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</si>
  <si>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</si>
  <si>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</si>
  <si>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</si>
  <si>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</si>
  <si>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</si>
  <si>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</si>
  <si>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</si>
  <si>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</si>
  <si>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</si>
  <si>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</si>
  <si>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</si>
  <si>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</si>
  <si>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</si>
  <si>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</si>
  <si>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</si>
  <si>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</si>
  <si>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</si>
  <si>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</si>
  <si>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</si>
  <si>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</si>
  <si>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</si>
  <si>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</si>
  <si>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</si>
  <si>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</si>
  <si>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</si>
  <si>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</si>
  <si>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</si>
  <si>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</si>
  <si>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</si>
  <si>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</si>
  <si>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</si>
  <si>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</si>
  <si>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</si>
  <si>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</si>
  <si>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</si>
  <si>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</si>
  <si>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</si>
  <si>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</si>
  <si>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</si>
  <si>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</si>
  <si>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</si>
  <si>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</si>
  <si>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</si>
  <si>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</si>
  <si>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</si>
  <si>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</si>
  <si>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</si>
  <si>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</si>
  <si>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</si>
  <si>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</si>
  <si>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</si>
  <si>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</si>
  <si>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</si>
  <si>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</si>
  <si>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</si>
  <si>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</si>
  <si>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</si>
  <si>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</si>
  <si>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</si>
  <si>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</si>
  <si>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</si>
  <si>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</si>
  <si>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</si>
  <si>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</si>
  <si>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</si>
  <si>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</si>
  <si>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</si>
  <si>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</si>
  <si>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</si>
  <si>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</si>
  <si>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</si>
  <si>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</si>
  <si>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</si>
  <si>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</si>
  <si>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</si>
  <si>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</si>
  <si>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</si>
  <si>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</si>
  <si>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</si>
  <si>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</si>
  <si>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</si>
  <si>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</si>
  <si>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</si>
  <si>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</si>
  <si>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</si>
  <si>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</si>
  <si>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</si>
  <si>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</si>
  <si>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</si>
  <si>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</si>
  <si>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</si>
  <si>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</si>
  <si>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</si>
  <si>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</si>
  <si>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</si>
  <si>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</si>
  <si>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</si>
  <si>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</si>
  <si>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</si>
  <si>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</si>
  <si>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</si>
  <si>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</si>
  <si>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</si>
  <si>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</si>
  <si>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</si>
  <si>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</si>
  <si>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</si>
  <si>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</si>
  <si>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</si>
  <si>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</si>
  <si>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</si>
  <si>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</si>
  <si>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</si>
  <si>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</si>
  <si>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</si>
  <si>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</si>
  <si>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</si>
  <si>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</si>
  <si>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</si>
  <si>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</si>
  <si>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</si>
  <si>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</si>
  <si>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</si>
  <si>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</si>
  <si>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</si>
  <si>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</si>
  <si>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</si>
  <si>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</si>
  <si>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</si>
  <si>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</si>
  <si>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</si>
  <si>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</si>
  <si>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</si>
  <si>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</si>
  <si>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</si>
  <si>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</si>
  <si>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</si>
  <si>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</si>
  <si>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</si>
  <si>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</si>
  <si>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</si>
  <si>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</si>
  <si>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</si>
  <si>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</si>
  <si>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</si>
  <si>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</si>
  <si>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</si>
  <si>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</si>
  <si>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</si>
  <si>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</si>
  <si>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</si>
  <si>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</si>
  <si>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</si>
  <si>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</si>
  <si>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</si>
  <si>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</si>
  <si>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</si>
  <si>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</si>
  <si>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</si>
  <si>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</si>
  <si>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</si>
  <si>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</si>
  <si>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</si>
  <si>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</si>
  <si>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</si>
  <si>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</si>
  <si>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</si>
  <si>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</si>
  <si>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</si>
  <si>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</si>
  <si>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</si>
  <si>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</si>
  <si>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</si>
  <si>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</si>
  <si>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</si>
  <si>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</si>
  <si>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</si>
  <si>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</si>
  <si>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</si>
  <si>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</si>
  <si>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</si>
  <si>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</si>
  <si>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</si>
  <si>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</si>
  <si>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n/a</t>
  </si>
  <si>
    <t>Asia Pacific and Latin America</t>
  </si>
  <si>
    <t>Global Brand Division</t>
  </si>
  <si>
    <t>`</t>
  </si>
  <si>
    <t>Investments in reverse repurchase afreements</t>
  </si>
  <si>
    <t>Disposals of property, plant and equipment</t>
  </si>
  <si>
    <t>Payment on capital lease and other financing obligations</t>
  </si>
  <si>
    <t>Excess tax benefits from share-based payment arrrangements</t>
  </si>
  <si>
    <t>Tax payments for net share settlement of equity awards</t>
  </si>
  <si>
    <t>Long-term debt payments, including current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</si>
</sst>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.0_-;\-* #,##0.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4" fontId="0" fillId="0" borderId="0" xfId="1" applyFont="1"/>
    <xf numFmtId="165" fontId="0" fillId="0" borderId="0" xfId="0" applyNumberFormat="1"/>
    <xf numFmtId="165" fontId="0" fillId="0" borderId="0" xfId="1" applyNumberFormat="1" applyFont="1" applyFill="1"/>
    <xf numFmtId="166" fontId="12" fillId="0" borderId="0" xfId="2" applyNumberFormat="1" applyFont="1" applyFill="1"/>
    <xf numFmtId="166" fontId="11" fillId="0" borderId="0" xfId="2" applyNumberFormat="1" applyFont="1" applyFill="1"/>
    <xf numFmtId="166" fontId="12" fillId="0" borderId="1" xfId="2" applyNumberFormat="1" applyFont="1" applyFill="1" applyBorder="1"/>
    <xf numFmtId="167" fontId="0" fillId="0" borderId="0" xfId="0" applyNumberFormat="1"/>
    <xf numFmtId="4" fontId="0" fillId="0" borderId="0" xfId="0" applyNumberFormat="1"/>
    <xf numFmtId="165" fontId="13" fillId="0" borderId="0" xfId="1" applyNumberFormat="1" applyFont="1" applyFill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4" fontId="5" fillId="0" borderId="0" xfId="1" applyFont="1" applyBorder="1"/>
    <xf numFmtId="0" fontId="0" fillId="8" borderId="0" xfId="0" applyFill="1" applyAlignment="1">
      <alignment horizontal="left" indent="1"/>
    </xf>
    <xf numFmtId="165" fontId="0" fillId="0" borderId="0" xfId="3" applyNumberFormat="1" applyFont="1" applyFill="1"/>
    <xf numFmtId="165" fontId="2" fillId="0" borderId="4" xfId="3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20</v>
      </c>
    </row>
    <row r="2" spans="1:1" x14ac:dyDescent="0.25">
      <c r="A2" s="37" t="s">
        <v>192</v>
      </c>
    </row>
    <row r="3" spans="1:1" x14ac:dyDescent="0.25">
      <c r="A3" s="37" t="s">
        <v>191</v>
      </c>
    </row>
    <row r="4" spans="1:1" x14ac:dyDescent="0.25">
      <c r="A4" s="19" t="s">
        <v>193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0"/>
  <sheetViews>
    <sheetView zoomScale="80" zoomScaleNormal="80" workbookViewId="0">
      <pane ySplit="1" topLeftCell="A76" activePane="bottomLeft" state="frozen"/>
      <selection pane="bottomLeft" activeCell="A81" sqref="A81"/>
    </sheetView>
  </sheetViews>
  <sheetFormatPr defaultRowHeight="15" x14ac:dyDescent="0.25"/>
  <cols>
    <col min="1" max="1" width="120.425781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 t="shared" ref="B4:G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>+B10-B11</f>
        <v>3273</v>
      </c>
      <c r="C12" s="7">
        <f t="shared" ref="C12:F12" si="7">+C10-C11</f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>+G10-G11</f>
        <v>2539</v>
      </c>
      <c r="H12" s="7">
        <f t="shared" ref="H12" si="8">+H10-H11</f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 s="64">
        <v>1723.5</v>
      </c>
      <c r="C17" s="64">
        <v>1697.9</v>
      </c>
      <c r="D17" s="64">
        <v>1657.8</v>
      </c>
      <c r="E17" s="64">
        <v>1623.8</v>
      </c>
      <c r="F17" s="64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 s="64">
        <v>1768.8</v>
      </c>
      <c r="C18" s="64">
        <v>1742.5</v>
      </c>
      <c r="D18" s="64">
        <v>1692</v>
      </c>
      <c r="E18" s="64">
        <v>1659.1</v>
      </c>
      <c r="F18" s="64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si="10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11">+SUM(B30:B35)</f>
        <v>21597</v>
      </c>
      <c r="C36" s="7">
        <f t="shared" si="11"/>
        <v>21379</v>
      </c>
      <c r="D36" s="7">
        <f t="shared" si="11"/>
        <v>23259</v>
      </c>
      <c r="E36" s="7">
        <f t="shared" si="11"/>
        <v>22536</v>
      </c>
      <c r="F36" s="7">
        <f t="shared" si="11"/>
        <v>23717</v>
      </c>
      <c r="G36" s="7">
        <f t="shared" si="11"/>
        <v>31342</v>
      </c>
      <c r="H36" s="7">
        <f t="shared" si="11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12">+SUM(B39:B44)</f>
        <v>6332</v>
      </c>
      <c r="C45" s="5">
        <f t="shared" si="12"/>
        <v>5358</v>
      </c>
      <c r="D45" s="5">
        <f t="shared" si="12"/>
        <v>5474</v>
      </c>
      <c r="E45" s="5">
        <f t="shared" si="12"/>
        <v>6040</v>
      </c>
      <c r="F45" s="5">
        <f t="shared" si="12"/>
        <v>7866</v>
      </c>
      <c r="G45" s="5">
        <f t="shared" si="12"/>
        <v>8284</v>
      </c>
      <c r="H45" s="5">
        <f t="shared" si="12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/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13">+SUM(B53:B57)</f>
        <v>12707</v>
      </c>
      <c r="C58" s="5">
        <f t="shared" si="13"/>
        <v>12258</v>
      </c>
      <c r="D58" s="5">
        <f t="shared" si="13"/>
        <v>12407</v>
      </c>
      <c r="E58" s="5">
        <f t="shared" si="13"/>
        <v>9812</v>
      </c>
      <c r="F58" s="5">
        <f t="shared" si="13"/>
        <v>9040</v>
      </c>
      <c r="G58" s="5">
        <f t="shared" si="13"/>
        <v>8055</v>
      </c>
      <c r="H58" s="5">
        <f t="shared" si="13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4">+SUM(B45:B50)+B58</f>
        <v>21597</v>
      </c>
      <c r="C59" s="7">
        <f t="shared" si="14"/>
        <v>21379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>+B59-B36</f>
        <v>0</v>
      </c>
      <c r="C60" s="13">
        <f t="shared" ref="C60:H60" si="15">+C59-C36</f>
        <v>0</v>
      </c>
      <c r="D60" s="13">
        <f t="shared" si="15"/>
        <v>0</v>
      </c>
      <c r="E60" s="13">
        <f t="shared" si="15"/>
        <v>0</v>
      </c>
      <c r="F60" s="13">
        <f t="shared" si="15"/>
        <v>0</v>
      </c>
      <c r="G60" s="13">
        <f t="shared" si="15"/>
        <v>0</v>
      </c>
      <c r="H60" s="13">
        <f t="shared" si="15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74</v>
      </c>
      <c r="B76" s="26">
        <f t="shared" ref="B76:H76" si="16">+SUM(B64:B75)</f>
        <v>4680</v>
      </c>
      <c r="C76" s="26">
        <f t="shared" si="16"/>
        <v>3096</v>
      </c>
      <c r="D76" s="26">
        <f t="shared" si="16"/>
        <v>3846</v>
      </c>
      <c r="E76" s="26">
        <f t="shared" si="16"/>
        <v>4955</v>
      </c>
      <c r="F76" s="26">
        <f t="shared" si="16"/>
        <v>5903</v>
      </c>
      <c r="G76" s="26">
        <f t="shared" si="16"/>
        <v>2485</v>
      </c>
      <c r="H76" s="26">
        <f t="shared" si="16"/>
        <v>6657</v>
      </c>
      <c r="I76" s="26">
        <f>+SUM(I64:I75)</f>
        <v>5188</v>
      </c>
    </row>
    <row r="77" spans="1:9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198</v>
      </c>
      <c r="B81" s="3">
        <v>-150</v>
      </c>
      <c r="C81" s="3">
        <v>150</v>
      </c>
      <c r="D81" s="3"/>
      <c r="E81" s="3"/>
      <c r="F81" s="3"/>
      <c r="G81" s="3"/>
      <c r="H81" s="3"/>
      <c r="I81" s="3"/>
    </row>
    <row r="82" spans="1:9" x14ac:dyDescent="0.25">
      <c r="A82" s="69" t="s">
        <v>199</v>
      </c>
      <c r="B82" s="3">
        <v>3</v>
      </c>
      <c r="C82" s="3">
        <v>10</v>
      </c>
      <c r="D82" s="3">
        <v>13</v>
      </c>
      <c r="E82" s="3">
        <v>3</v>
      </c>
      <c r="F82" s="3">
        <v>5</v>
      </c>
      <c r="G82" s="3"/>
      <c r="H82" s="3"/>
      <c r="I82" s="3"/>
    </row>
    <row r="83" spans="1:9" x14ac:dyDescent="0.25">
      <c r="A83" s="69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5">
      <c r="A85" s="27" t="s">
        <v>80</v>
      </c>
      <c r="B85" s="26">
        <f t="shared" ref="B85:I85" si="17">+SUM(B78:B84)</f>
        <v>-175</v>
      </c>
      <c r="C85" s="26">
        <f t="shared" si="17"/>
        <v>-1034</v>
      </c>
      <c r="D85" s="26">
        <f t="shared" si="17"/>
        <v>-1008</v>
      </c>
      <c r="E85" s="26">
        <f t="shared" si="17"/>
        <v>276</v>
      </c>
      <c r="F85" s="26">
        <f t="shared" si="17"/>
        <v>-264</v>
      </c>
      <c r="G85" s="26">
        <f t="shared" si="17"/>
        <v>-1028</v>
      </c>
      <c r="H85" s="26">
        <f t="shared" si="17"/>
        <v>-3800</v>
      </c>
      <c r="I85" s="26">
        <f t="shared" si="17"/>
        <v>-1524</v>
      </c>
    </row>
    <row r="86" spans="1:9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5">
      <c r="A88" s="2" t="s">
        <v>203</v>
      </c>
      <c r="B88" s="3">
        <v>-7</v>
      </c>
      <c r="C88" s="3">
        <v>-106</v>
      </c>
      <c r="D88" s="3">
        <v>-44</v>
      </c>
      <c r="E88" s="3">
        <v>-6</v>
      </c>
      <c r="F88" s="3">
        <v>-6</v>
      </c>
      <c r="G88" s="3"/>
      <c r="H88" s="3"/>
      <c r="I88" s="3"/>
    </row>
    <row r="89" spans="1:9" x14ac:dyDescent="0.25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5">
      <c r="A90" s="2" t="s">
        <v>200</v>
      </c>
      <c r="B90" s="3">
        <v>-19</v>
      </c>
      <c r="C90" s="3">
        <v>-7</v>
      </c>
      <c r="D90" s="3">
        <v>-17</v>
      </c>
      <c r="E90" s="3">
        <v>-23</v>
      </c>
      <c r="F90" s="3">
        <v>-27</v>
      </c>
      <c r="G90" s="3"/>
      <c r="H90" s="3"/>
      <c r="I90" s="3"/>
    </row>
    <row r="91" spans="1:9" x14ac:dyDescent="0.25">
      <c r="A91" s="2" t="s">
        <v>84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-6</v>
      </c>
      <c r="H91" s="3">
        <v>-197</v>
      </c>
      <c r="I91" s="3">
        <v>0</v>
      </c>
    </row>
    <row r="92" spans="1:9" x14ac:dyDescent="0.25">
      <c r="A92" s="2" t="s">
        <v>201</v>
      </c>
      <c r="B92" s="3">
        <v>218</v>
      </c>
      <c r="C92" s="3">
        <v>281</v>
      </c>
      <c r="D92" s="3"/>
      <c r="E92" s="3"/>
      <c r="F92" s="3"/>
      <c r="G92" s="3"/>
      <c r="H92" s="3"/>
      <c r="I92" s="3"/>
    </row>
    <row r="93" spans="1:9" x14ac:dyDescent="0.25">
      <c r="A93" s="2" t="s">
        <v>85</v>
      </c>
      <c r="B93" s="3">
        <v>514</v>
      </c>
      <c r="C93" s="3">
        <v>507</v>
      </c>
      <c r="D93" s="3">
        <v>489</v>
      </c>
      <c r="E93" s="3">
        <v>733</v>
      </c>
      <c r="F93" s="3">
        <v>700</v>
      </c>
      <c r="G93" s="3">
        <v>885</v>
      </c>
      <c r="H93" s="3">
        <v>1172</v>
      </c>
      <c r="I93" s="3">
        <v>1151</v>
      </c>
    </row>
    <row r="94" spans="1:9" x14ac:dyDescent="0.25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x14ac:dyDescent="0.25">
      <c r="A95" s="2" t="s">
        <v>202</v>
      </c>
      <c r="B95" s="3">
        <v>0</v>
      </c>
      <c r="C95" s="3">
        <v>0</v>
      </c>
      <c r="D95" s="3">
        <v>-29</v>
      </c>
      <c r="E95" s="3">
        <v>-55</v>
      </c>
      <c r="F95" s="3">
        <v>-17</v>
      </c>
      <c r="G95" s="3"/>
      <c r="H95" s="3"/>
      <c r="I95" s="3"/>
    </row>
    <row r="96" spans="1:9" x14ac:dyDescent="0.25">
      <c r="A96" s="2" t="s">
        <v>86</v>
      </c>
      <c r="B96" s="3">
        <v>-899</v>
      </c>
      <c r="C96" s="3">
        <v>-1022</v>
      </c>
      <c r="D96" s="3">
        <v>-1133</v>
      </c>
      <c r="E96" s="3">
        <v>-1243</v>
      </c>
      <c r="F96" s="3">
        <v>-1332</v>
      </c>
      <c r="G96" s="3">
        <v>-1452</v>
      </c>
      <c r="H96" s="3">
        <v>-1638</v>
      </c>
      <c r="I96" s="3">
        <v>-1837</v>
      </c>
    </row>
    <row r="97" spans="1:9" x14ac:dyDescent="0.25">
      <c r="A97" s="2" t="s">
        <v>87</v>
      </c>
      <c r="B97" s="3">
        <v>0</v>
      </c>
      <c r="C97" s="3">
        <v>0</v>
      </c>
      <c r="D97" s="3">
        <v>0</v>
      </c>
      <c r="E97" s="3">
        <v>0</v>
      </c>
      <c r="F97" s="3"/>
      <c r="G97" s="3">
        <v>-52</v>
      </c>
      <c r="H97" s="3">
        <v>-136</v>
      </c>
      <c r="I97" s="3">
        <v>-151</v>
      </c>
    </row>
    <row r="98" spans="1:9" x14ac:dyDescent="0.25">
      <c r="A98" s="27" t="s">
        <v>88</v>
      </c>
      <c r="B98" s="26">
        <f t="shared" ref="B98:I98" si="18">+SUM(B87:B97)</f>
        <v>-2790</v>
      </c>
      <c r="C98" s="26">
        <f t="shared" si="18"/>
        <v>-2671</v>
      </c>
      <c r="D98" s="26">
        <f t="shared" si="18"/>
        <v>-2148</v>
      </c>
      <c r="E98" s="26">
        <f t="shared" si="18"/>
        <v>-4835</v>
      </c>
      <c r="F98" s="26">
        <f t="shared" si="18"/>
        <v>-5293</v>
      </c>
      <c r="G98" s="26">
        <f t="shared" si="18"/>
        <v>2491</v>
      </c>
      <c r="H98" s="26">
        <f t="shared" si="18"/>
        <v>-1459</v>
      </c>
      <c r="I98" s="26">
        <f t="shared" si="18"/>
        <v>-4836</v>
      </c>
    </row>
    <row r="99" spans="1:9" x14ac:dyDescent="0.25">
      <c r="A99" s="2" t="s">
        <v>89</v>
      </c>
      <c r="B99" s="3">
        <v>-83</v>
      </c>
      <c r="C99" s="3">
        <v>-105</v>
      </c>
      <c r="D99" s="3">
        <v>-20</v>
      </c>
      <c r="E99" s="3">
        <v>45</v>
      </c>
      <c r="F99" s="3">
        <v>-129</v>
      </c>
      <c r="G99" s="3">
        <v>-66</v>
      </c>
      <c r="H99" s="3">
        <v>143</v>
      </c>
      <c r="I99" s="3">
        <v>-143</v>
      </c>
    </row>
    <row r="100" spans="1:9" x14ac:dyDescent="0.25">
      <c r="A100" s="27" t="s">
        <v>90</v>
      </c>
      <c r="B100" s="26">
        <f t="shared" ref="B100:I100" si="19">+B76+B85+B98+B99</f>
        <v>1632</v>
      </c>
      <c r="C100" s="26">
        <f t="shared" si="19"/>
        <v>-714</v>
      </c>
      <c r="D100" s="26">
        <f t="shared" si="19"/>
        <v>670</v>
      </c>
      <c r="E100" s="26">
        <f t="shared" si="19"/>
        <v>441</v>
      </c>
      <c r="F100" s="26">
        <f t="shared" si="19"/>
        <v>217</v>
      </c>
      <c r="G100" s="26">
        <f t="shared" si="19"/>
        <v>3882</v>
      </c>
      <c r="H100" s="26">
        <f t="shared" si="19"/>
        <v>1541</v>
      </c>
      <c r="I100" s="26">
        <f t="shared" si="19"/>
        <v>-1315</v>
      </c>
    </row>
    <row r="101" spans="1:9" x14ac:dyDescent="0.25">
      <c r="A101" t="s">
        <v>91</v>
      </c>
      <c r="B101" s="3">
        <v>2220</v>
      </c>
      <c r="C101" s="3">
        <v>3852</v>
      </c>
      <c r="D101" s="3">
        <v>3138</v>
      </c>
      <c r="E101" s="3">
        <v>3808</v>
      </c>
      <c r="F101" s="3">
        <v>4249</v>
      </c>
      <c r="G101" s="3">
        <v>4466</v>
      </c>
      <c r="H101" s="3">
        <v>8348</v>
      </c>
      <c r="I101" s="3">
        <f>+H102</f>
        <v>9889</v>
      </c>
    </row>
    <row r="102" spans="1:9" ht="15.75" thickBot="1" x14ac:dyDescent="0.3">
      <c r="A102" s="6" t="s">
        <v>92</v>
      </c>
      <c r="B102" s="7">
        <v>3852</v>
      </c>
      <c r="C102" s="7">
        <v>3138</v>
      </c>
      <c r="D102" s="7">
        <v>3808</v>
      </c>
      <c r="E102" s="7">
        <v>4249</v>
      </c>
      <c r="F102" s="7">
        <v>4466</v>
      </c>
      <c r="G102" s="7">
        <v>8348</v>
      </c>
      <c r="H102" s="7">
        <f>+H100+H101</f>
        <v>9889</v>
      </c>
      <c r="I102" s="7">
        <f>+I100+I101</f>
        <v>8574</v>
      </c>
    </row>
    <row r="103" spans="1:9" s="12" customFormat="1" ht="15.75" thickTop="1" x14ac:dyDescent="0.25">
      <c r="A103" s="12" t="s">
        <v>19</v>
      </c>
      <c r="B103" s="13">
        <f>+B102-B25</f>
        <v>0</v>
      </c>
      <c r="C103" s="13">
        <f t="shared" ref="C103:I103" si="20">+C102-C25</f>
        <v>0</v>
      </c>
      <c r="D103" s="13">
        <f t="shared" si="20"/>
        <v>0</v>
      </c>
      <c r="E103" s="13">
        <f t="shared" si="20"/>
        <v>0</v>
      </c>
      <c r="F103" s="13">
        <f t="shared" si="20"/>
        <v>0</v>
      </c>
      <c r="G103" s="13">
        <f t="shared" si="20"/>
        <v>0</v>
      </c>
      <c r="H103" s="13">
        <f t="shared" si="20"/>
        <v>0</v>
      </c>
      <c r="I103" s="13">
        <f t="shared" si="20"/>
        <v>0</v>
      </c>
    </row>
    <row r="104" spans="1:9" x14ac:dyDescent="0.25">
      <c r="A104" t="s">
        <v>93</v>
      </c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2" t="s">
        <v>17</v>
      </c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11" t="s">
        <v>94</v>
      </c>
      <c r="B106" s="3">
        <v>53</v>
      </c>
      <c r="C106" s="3">
        <v>70</v>
      </c>
      <c r="D106" s="3">
        <v>98</v>
      </c>
      <c r="E106" s="3">
        <v>125</v>
      </c>
      <c r="F106" s="3">
        <v>153</v>
      </c>
      <c r="G106" s="3">
        <v>140</v>
      </c>
      <c r="H106" s="3">
        <v>293</v>
      </c>
      <c r="I106" s="3">
        <v>290</v>
      </c>
    </row>
    <row r="107" spans="1:9" x14ac:dyDescent="0.25">
      <c r="A107" s="11" t="s">
        <v>18</v>
      </c>
      <c r="B107" s="3">
        <v>1262</v>
      </c>
      <c r="C107" s="3">
        <v>748</v>
      </c>
      <c r="D107" s="3">
        <v>703</v>
      </c>
      <c r="E107" s="3">
        <v>529</v>
      </c>
      <c r="F107" s="3">
        <v>757</v>
      </c>
      <c r="G107" s="3">
        <v>1028</v>
      </c>
      <c r="H107" s="3">
        <v>1177</v>
      </c>
      <c r="I107" s="3">
        <v>1231</v>
      </c>
    </row>
    <row r="108" spans="1:9" x14ac:dyDescent="0.25">
      <c r="A108" s="11" t="s">
        <v>95</v>
      </c>
      <c r="B108" s="3">
        <v>206</v>
      </c>
      <c r="C108" s="3">
        <v>252</v>
      </c>
      <c r="D108" s="3">
        <v>266</v>
      </c>
      <c r="E108" s="3">
        <v>294</v>
      </c>
      <c r="F108" s="3">
        <v>160</v>
      </c>
      <c r="G108" s="3">
        <v>121</v>
      </c>
      <c r="H108" s="3">
        <v>179</v>
      </c>
      <c r="I108" s="3">
        <v>160</v>
      </c>
    </row>
    <row r="109" spans="1:9" x14ac:dyDescent="0.25">
      <c r="A109" s="11" t="s">
        <v>96</v>
      </c>
      <c r="B109" s="3">
        <v>240</v>
      </c>
      <c r="C109" s="3">
        <v>271</v>
      </c>
      <c r="D109" s="3">
        <v>300</v>
      </c>
      <c r="E109" s="3">
        <v>320</v>
      </c>
      <c r="F109" s="3">
        <v>347</v>
      </c>
      <c r="G109" s="3">
        <v>385</v>
      </c>
      <c r="H109" s="3">
        <v>438</v>
      </c>
      <c r="I109" s="3">
        <v>480</v>
      </c>
    </row>
    <row r="111" spans="1:9" x14ac:dyDescent="0.25">
      <c r="A111" s="14" t="s">
        <v>99</v>
      </c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28" t="s">
        <v>109</v>
      </c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2" t="s">
        <v>100</v>
      </c>
      <c r="B113" s="3" t="s">
        <v>197</v>
      </c>
      <c r="C113" s="3">
        <f t="shared" ref="C113:H113" si="21">+SUM(C114:C116)</f>
        <v>14764</v>
      </c>
      <c r="D113" s="3">
        <f t="shared" si="21"/>
        <v>15216</v>
      </c>
      <c r="E113" s="3">
        <f t="shared" si="21"/>
        <v>14855</v>
      </c>
      <c r="F113" s="3">
        <f t="shared" si="21"/>
        <v>15902</v>
      </c>
      <c r="G113" s="3">
        <f t="shared" si="21"/>
        <v>14484</v>
      </c>
      <c r="H113" s="3">
        <f t="shared" si="21"/>
        <v>17179</v>
      </c>
      <c r="I113" s="3">
        <f>+SUM(I114:I116)</f>
        <v>18353</v>
      </c>
    </row>
    <row r="114" spans="1:9" x14ac:dyDescent="0.25">
      <c r="A114" s="11" t="s">
        <v>113</v>
      </c>
      <c r="B114">
        <v>8506</v>
      </c>
      <c r="C114">
        <v>9299</v>
      </c>
      <c r="D114">
        <v>9684</v>
      </c>
      <c r="E114">
        <v>9322</v>
      </c>
      <c r="F114">
        <v>10045</v>
      </c>
      <c r="G114">
        <v>9329</v>
      </c>
      <c r="H114" s="8">
        <v>11644</v>
      </c>
      <c r="I114" s="8">
        <v>12228</v>
      </c>
    </row>
    <row r="115" spans="1:9" x14ac:dyDescent="0.25">
      <c r="A115" s="11" t="s">
        <v>114</v>
      </c>
      <c r="B115">
        <v>4410</v>
      </c>
      <c r="C115">
        <v>4746</v>
      </c>
      <c r="D115">
        <v>4886</v>
      </c>
      <c r="E115">
        <v>4938</v>
      </c>
      <c r="F115">
        <v>5260</v>
      </c>
      <c r="G115">
        <v>4639</v>
      </c>
      <c r="H115" s="8">
        <v>5028</v>
      </c>
      <c r="I115" s="8">
        <v>5492</v>
      </c>
    </row>
    <row r="116" spans="1:9" x14ac:dyDescent="0.25">
      <c r="A116" s="11" t="s">
        <v>115</v>
      </c>
      <c r="B116">
        <v>824</v>
      </c>
      <c r="C116">
        <v>719</v>
      </c>
      <c r="D116">
        <v>646</v>
      </c>
      <c r="E116">
        <v>595</v>
      </c>
      <c r="F116">
        <v>597</v>
      </c>
      <c r="G116">
        <v>516</v>
      </c>
      <c r="H116">
        <v>507</v>
      </c>
      <c r="I116">
        <v>633</v>
      </c>
    </row>
    <row r="117" spans="1:9" x14ac:dyDescent="0.25">
      <c r="A117" s="2" t="s">
        <v>101</v>
      </c>
      <c r="B117" s="3">
        <f>+SUM(B118:B120)</f>
        <v>7126</v>
      </c>
      <c r="C117" s="3">
        <f t="shared" ref="C117:D117" si="22">+SUM(C118:C120)</f>
        <v>7315</v>
      </c>
      <c r="D117" s="3">
        <f t="shared" si="22"/>
        <v>7970</v>
      </c>
      <c r="E117" s="3">
        <f>+SUM(E118:E120)</f>
        <v>9242</v>
      </c>
      <c r="F117" s="3">
        <f t="shared" ref="F117:H117" si="23">+SUM(F118:F120)</f>
        <v>9812</v>
      </c>
      <c r="G117" s="3">
        <f t="shared" si="23"/>
        <v>9347</v>
      </c>
      <c r="H117" s="3">
        <f t="shared" si="23"/>
        <v>11456</v>
      </c>
      <c r="I117" s="3">
        <f>+SUM(I118:I120)</f>
        <v>12479</v>
      </c>
    </row>
    <row r="118" spans="1:9" x14ac:dyDescent="0.25">
      <c r="A118" s="11" t="s">
        <v>113</v>
      </c>
      <c r="B118">
        <v>4703</v>
      </c>
      <c r="C118">
        <v>4867</v>
      </c>
      <c r="D118">
        <v>5192</v>
      </c>
      <c r="E118">
        <v>5875</v>
      </c>
      <c r="F118">
        <v>6293</v>
      </c>
      <c r="G118">
        <v>5892</v>
      </c>
      <c r="H118" s="8">
        <v>6970</v>
      </c>
      <c r="I118" s="8">
        <v>7388</v>
      </c>
    </row>
    <row r="119" spans="1:9" x14ac:dyDescent="0.25">
      <c r="A119" s="11" t="s">
        <v>114</v>
      </c>
      <c r="B119">
        <v>2051</v>
      </c>
      <c r="C119">
        <v>2091</v>
      </c>
      <c r="D119">
        <v>2395</v>
      </c>
      <c r="E119">
        <v>2940</v>
      </c>
      <c r="F119">
        <v>3087</v>
      </c>
      <c r="G119">
        <v>3053</v>
      </c>
      <c r="H119" s="8">
        <v>3996</v>
      </c>
      <c r="I119" s="8">
        <v>4527</v>
      </c>
    </row>
    <row r="120" spans="1:9" x14ac:dyDescent="0.25">
      <c r="A120" s="11" t="s">
        <v>115</v>
      </c>
      <c r="B120">
        <v>372</v>
      </c>
      <c r="C120">
        <v>357</v>
      </c>
      <c r="D120">
        <v>383</v>
      </c>
      <c r="E120">
        <v>427</v>
      </c>
      <c r="F120">
        <v>432</v>
      </c>
      <c r="G120">
        <v>402</v>
      </c>
      <c r="H120">
        <v>490</v>
      </c>
      <c r="I120">
        <v>564</v>
      </c>
    </row>
    <row r="121" spans="1:9" x14ac:dyDescent="0.25">
      <c r="A121" s="2" t="s">
        <v>102</v>
      </c>
      <c r="B121" s="59">
        <f t="shared" ref="B121:H121" si="24">+SUM(B122:B124)</f>
        <v>3067</v>
      </c>
      <c r="C121" s="59">
        <f t="shared" si="24"/>
        <v>3785</v>
      </c>
      <c r="D121" s="59">
        <f t="shared" si="24"/>
        <v>4237</v>
      </c>
      <c r="E121" s="59">
        <f t="shared" si="24"/>
        <v>5134</v>
      </c>
      <c r="F121" s="59">
        <f t="shared" si="24"/>
        <v>6208</v>
      </c>
      <c r="G121" s="59">
        <f t="shared" si="24"/>
        <v>6679</v>
      </c>
      <c r="H121" s="59">
        <f t="shared" si="24"/>
        <v>8290</v>
      </c>
      <c r="I121" s="59">
        <f>+SUM(I122:I124)</f>
        <v>7547</v>
      </c>
    </row>
    <row r="122" spans="1:9" x14ac:dyDescent="0.25">
      <c r="A122" s="11" t="s">
        <v>113</v>
      </c>
      <c r="B122">
        <v>2016</v>
      </c>
      <c r="C122">
        <v>2599</v>
      </c>
      <c r="D122">
        <v>2920</v>
      </c>
      <c r="E122">
        <v>3496</v>
      </c>
      <c r="F122">
        <v>4262</v>
      </c>
      <c r="G122">
        <v>4635</v>
      </c>
      <c r="H122" s="8">
        <v>5748</v>
      </c>
      <c r="I122" s="8">
        <v>5416</v>
      </c>
    </row>
    <row r="123" spans="1:9" x14ac:dyDescent="0.25">
      <c r="A123" s="11" t="s">
        <v>114</v>
      </c>
      <c r="B123">
        <v>925</v>
      </c>
      <c r="C123">
        <v>1055</v>
      </c>
      <c r="D123">
        <v>1188</v>
      </c>
      <c r="E123">
        <v>1508</v>
      </c>
      <c r="F123">
        <v>1808</v>
      </c>
      <c r="G123">
        <v>1896</v>
      </c>
      <c r="H123" s="8">
        <v>2347</v>
      </c>
      <c r="I123" s="8">
        <v>1938</v>
      </c>
    </row>
    <row r="124" spans="1:9" x14ac:dyDescent="0.25">
      <c r="A124" s="11" t="s">
        <v>115</v>
      </c>
      <c r="B124">
        <v>126</v>
      </c>
      <c r="C124">
        <v>131</v>
      </c>
      <c r="D124">
        <v>129</v>
      </c>
      <c r="E124">
        <v>130</v>
      </c>
      <c r="F124">
        <v>138</v>
      </c>
      <c r="G124">
        <v>148</v>
      </c>
      <c r="H124">
        <v>195</v>
      </c>
      <c r="I124">
        <v>193</v>
      </c>
    </row>
    <row r="125" spans="1:9" x14ac:dyDescent="0.25">
      <c r="A125" s="2" t="s">
        <v>106</v>
      </c>
      <c r="B125" s="3">
        <f t="shared" ref="B125:H125" si="25">+SUM(B126:B128)</f>
        <v>4653</v>
      </c>
      <c r="C125" s="3">
        <f t="shared" si="25"/>
        <v>4570</v>
      </c>
      <c r="D125" s="3">
        <f t="shared" si="25"/>
        <v>4737</v>
      </c>
      <c r="E125" s="3">
        <f t="shared" si="25"/>
        <v>5166</v>
      </c>
      <c r="F125" s="3">
        <f t="shared" si="25"/>
        <v>5254</v>
      </c>
      <c r="G125" s="3">
        <f>+SUM(G126:G128)</f>
        <v>5028</v>
      </c>
      <c r="H125" s="3">
        <f t="shared" si="25"/>
        <v>5343</v>
      </c>
      <c r="I125" s="3">
        <f>+SUM(I126:I128)</f>
        <v>5955</v>
      </c>
    </row>
    <row r="126" spans="1:9" x14ac:dyDescent="0.25">
      <c r="A126" s="11" t="s">
        <v>113</v>
      </c>
      <c r="B126">
        <v>3093</v>
      </c>
      <c r="C126">
        <v>3106</v>
      </c>
      <c r="D126">
        <v>3285</v>
      </c>
      <c r="E126">
        <v>3575</v>
      </c>
      <c r="F126">
        <v>3622</v>
      </c>
      <c r="G126">
        <v>3449</v>
      </c>
      <c r="H126" s="8">
        <v>3659</v>
      </c>
      <c r="I126" s="8">
        <v>4111</v>
      </c>
    </row>
    <row r="127" spans="1:9" x14ac:dyDescent="0.25">
      <c r="A127" s="11" t="s">
        <v>114</v>
      </c>
      <c r="B127">
        <v>1251</v>
      </c>
      <c r="C127">
        <v>1175</v>
      </c>
      <c r="D127">
        <v>1185</v>
      </c>
      <c r="E127">
        <v>1347</v>
      </c>
      <c r="F127">
        <v>1395</v>
      </c>
      <c r="G127">
        <v>1365</v>
      </c>
      <c r="H127" s="8">
        <v>1494</v>
      </c>
      <c r="I127" s="8">
        <v>1610</v>
      </c>
    </row>
    <row r="128" spans="1:9" x14ac:dyDescent="0.25">
      <c r="A128" s="11" t="s">
        <v>115</v>
      </c>
      <c r="B128">
        <v>309</v>
      </c>
      <c r="C128">
        <v>289</v>
      </c>
      <c r="D128">
        <v>267</v>
      </c>
      <c r="E128">
        <v>244</v>
      </c>
      <c r="F128">
        <v>237</v>
      </c>
      <c r="G128">
        <v>214</v>
      </c>
      <c r="H128">
        <v>190</v>
      </c>
      <c r="I128">
        <v>234</v>
      </c>
    </row>
    <row r="129" spans="1:12" x14ac:dyDescent="0.25">
      <c r="A129" s="2" t="s">
        <v>107</v>
      </c>
      <c r="B129" s="3">
        <v>115</v>
      </c>
      <c r="C129" s="3">
        <v>73</v>
      </c>
      <c r="D129" s="3">
        <v>73</v>
      </c>
      <c r="E129" s="3">
        <v>88</v>
      </c>
      <c r="F129" s="3">
        <v>42</v>
      </c>
      <c r="G129" s="3">
        <v>30</v>
      </c>
      <c r="H129" s="3">
        <v>25</v>
      </c>
      <c r="I129" s="3">
        <v>102</v>
      </c>
    </row>
    <row r="130" spans="1:12" x14ac:dyDescent="0.25">
      <c r="A130" s="4" t="s">
        <v>103</v>
      </c>
      <c r="B130" s="5" t="e">
        <f t="shared" ref="B130:I130" si="26">+B113+B117+B121+B125+B129</f>
        <v>#VALUE!</v>
      </c>
      <c r="C130" s="5">
        <f t="shared" si="26"/>
        <v>30507</v>
      </c>
      <c r="D130" s="5">
        <f t="shared" si="26"/>
        <v>32233</v>
      </c>
      <c r="E130" s="5">
        <f t="shared" si="26"/>
        <v>34485</v>
      </c>
      <c r="F130" s="5">
        <f t="shared" si="26"/>
        <v>37218</v>
      </c>
      <c r="G130" s="5">
        <f t="shared" si="26"/>
        <v>35568</v>
      </c>
      <c r="H130" s="5">
        <f t="shared" si="26"/>
        <v>42293</v>
      </c>
      <c r="I130" s="5">
        <f t="shared" si="26"/>
        <v>44436</v>
      </c>
    </row>
    <row r="131" spans="1:12" x14ac:dyDescent="0.25">
      <c r="A131" s="2" t="s">
        <v>104</v>
      </c>
      <c r="B131" s="3">
        <v>1982</v>
      </c>
      <c r="C131" s="3">
        <v>1955</v>
      </c>
      <c r="D131" s="3">
        <v>2042</v>
      </c>
      <c r="E131" s="3">
        <v>1886</v>
      </c>
      <c r="F131" s="3">
        <v>1906</v>
      </c>
      <c r="G131" s="3">
        <v>1846</v>
      </c>
      <c r="H131" s="3">
        <f>+SUM(H132:H135)</f>
        <v>2205</v>
      </c>
      <c r="I131" s="3">
        <f>+SUM(I132:I135)</f>
        <v>2346</v>
      </c>
    </row>
    <row r="132" spans="1:12" x14ac:dyDescent="0.25">
      <c r="A132" s="11" t="s">
        <v>113</v>
      </c>
      <c r="B132" s="3"/>
      <c r="C132" s="3"/>
      <c r="D132" s="3"/>
      <c r="E132" s="3">
        <v>1611</v>
      </c>
      <c r="F132" s="3">
        <v>1658</v>
      </c>
      <c r="G132" s="3">
        <v>1642</v>
      </c>
      <c r="H132" s="3">
        <v>1986</v>
      </c>
      <c r="I132" s="3">
        <v>2094</v>
      </c>
    </row>
    <row r="133" spans="1:12" x14ac:dyDescent="0.25">
      <c r="A133" s="11" t="s">
        <v>114</v>
      </c>
      <c r="B133" s="3"/>
      <c r="C133" s="3"/>
      <c r="D133" s="3"/>
      <c r="E133" s="3">
        <v>144</v>
      </c>
      <c r="F133" s="3">
        <v>118</v>
      </c>
      <c r="G133" s="3">
        <v>89</v>
      </c>
      <c r="H133" s="3">
        <v>104</v>
      </c>
      <c r="I133" s="3">
        <v>103</v>
      </c>
    </row>
    <row r="134" spans="1:12" x14ac:dyDescent="0.25">
      <c r="A134" s="11" t="s">
        <v>115</v>
      </c>
      <c r="B134" s="3"/>
      <c r="C134" s="3"/>
      <c r="D134" s="3"/>
      <c r="E134" s="3">
        <v>28</v>
      </c>
      <c r="F134" s="3">
        <v>24</v>
      </c>
      <c r="G134" s="3">
        <v>25</v>
      </c>
      <c r="H134" s="3">
        <v>29</v>
      </c>
      <c r="I134" s="3">
        <v>26</v>
      </c>
    </row>
    <row r="135" spans="1:12" x14ac:dyDescent="0.25">
      <c r="A135" s="11" t="s">
        <v>121</v>
      </c>
      <c r="B135" s="3"/>
      <c r="C135" s="3"/>
      <c r="D135" s="3"/>
      <c r="E135" s="3">
        <v>103</v>
      </c>
      <c r="F135" s="3">
        <v>106</v>
      </c>
      <c r="G135" s="3">
        <v>90</v>
      </c>
      <c r="H135" s="3">
        <v>86</v>
      </c>
      <c r="I135" s="3">
        <v>123</v>
      </c>
    </row>
    <row r="136" spans="1:12" x14ac:dyDescent="0.25">
      <c r="A136" s="2" t="s">
        <v>108</v>
      </c>
      <c r="B136" s="3">
        <v>-82</v>
      </c>
      <c r="C136" s="3">
        <v>-86</v>
      </c>
      <c r="D136" s="3">
        <v>75</v>
      </c>
      <c r="E136" s="3">
        <v>26</v>
      </c>
      <c r="F136" s="3">
        <v>-7</v>
      </c>
      <c r="G136" s="3">
        <v>-11</v>
      </c>
      <c r="H136" s="3">
        <v>40</v>
      </c>
      <c r="I136" s="3">
        <v>-72</v>
      </c>
    </row>
    <row r="137" spans="1:12" ht="15.75" thickBot="1" x14ac:dyDescent="0.3">
      <c r="A137" s="6" t="s">
        <v>105</v>
      </c>
      <c r="B137" s="7" t="e">
        <f t="shared" ref="B137:H137" si="27">+B130+B131+B136</f>
        <v>#VALUE!</v>
      </c>
      <c r="C137" s="7">
        <f t="shared" si="27"/>
        <v>32376</v>
      </c>
      <c r="D137" s="7">
        <f t="shared" si="27"/>
        <v>34350</v>
      </c>
      <c r="E137" s="7">
        <f t="shared" si="27"/>
        <v>36397</v>
      </c>
      <c r="F137" s="7">
        <f t="shared" si="27"/>
        <v>39117</v>
      </c>
      <c r="G137" s="7">
        <f t="shared" si="27"/>
        <v>37403</v>
      </c>
      <c r="H137" s="7">
        <f t="shared" si="27"/>
        <v>44538</v>
      </c>
      <c r="I137" s="7">
        <f>+I130+I131+I136</f>
        <v>46710</v>
      </c>
    </row>
    <row r="138" spans="1:12" s="12" customFormat="1" ht="15.75" thickTop="1" x14ac:dyDescent="0.25">
      <c r="A138" s="12" t="s">
        <v>111</v>
      </c>
      <c r="B138" s="13">
        <f>+I137-I2</f>
        <v>0</v>
      </c>
      <c r="C138" s="13">
        <f t="shared" ref="C138:H138" si="28">+C137-C2</f>
        <v>0</v>
      </c>
      <c r="D138" s="13">
        <f t="shared" si="28"/>
        <v>0</v>
      </c>
      <c r="E138" s="13">
        <f t="shared" si="28"/>
        <v>0</v>
      </c>
      <c r="F138" s="13">
        <f t="shared" si="28"/>
        <v>0</v>
      </c>
      <c r="G138" s="13">
        <f t="shared" si="28"/>
        <v>0</v>
      </c>
      <c r="H138" s="13">
        <f t="shared" si="28"/>
        <v>0</v>
      </c>
    </row>
    <row r="139" spans="1:12" x14ac:dyDescent="0.25">
      <c r="A139" s="1" t="s">
        <v>110</v>
      </c>
    </row>
    <row r="140" spans="1:12" x14ac:dyDescent="0.25">
      <c r="A140" s="2" t="s">
        <v>100</v>
      </c>
      <c r="B140" s="3">
        <v>3645</v>
      </c>
      <c r="C140" s="3">
        <v>3763</v>
      </c>
      <c r="D140" s="3">
        <v>3875</v>
      </c>
      <c r="E140" s="3">
        <v>3600</v>
      </c>
      <c r="F140" s="3">
        <v>3925</v>
      </c>
      <c r="G140" s="3">
        <v>2899</v>
      </c>
      <c r="H140" s="3">
        <v>5089</v>
      </c>
      <c r="I140" s="3">
        <v>5114</v>
      </c>
    </row>
    <row r="141" spans="1:12" x14ac:dyDescent="0.25">
      <c r="A141" s="2" t="s">
        <v>101</v>
      </c>
      <c r="B141" s="3">
        <v>1524</v>
      </c>
      <c r="C141" s="3">
        <v>1787</v>
      </c>
      <c r="D141" s="3">
        <v>1507</v>
      </c>
      <c r="E141" s="3">
        <v>1587</v>
      </c>
      <c r="F141" s="3">
        <v>1995</v>
      </c>
      <c r="G141" s="3">
        <v>1541</v>
      </c>
      <c r="H141" s="3">
        <v>2435</v>
      </c>
      <c r="I141" s="3">
        <v>3293</v>
      </c>
    </row>
    <row r="142" spans="1:12" x14ac:dyDescent="0.25">
      <c r="A142" s="2" t="s">
        <v>102</v>
      </c>
      <c r="B142" s="3">
        <v>993</v>
      </c>
      <c r="C142" s="3">
        <v>1372</v>
      </c>
      <c r="D142" s="3">
        <v>1507</v>
      </c>
      <c r="E142" s="3">
        <v>1807</v>
      </c>
      <c r="F142" s="3">
        <v>2376</v>
      </c>
      <c r="G142" s="3">
        <v>2490</v>
      </c>
      <c r="H142" s="3">
        <v>3243</v>
      </c>
      <c r="I142" s="3">
        <v>2365</v>
      </c>
      <c r="K142" s="58"/>
      <c r="L142" s="58"/>
    </row>
    <row r="143" spans="1:12" x14ac:dyDescent="0.25">
      <c r="A143" s="2" t="s">
        <v>106</v>
      </c>
      <c r="B143" s="3">
        <v>918</v>
      </c>
      <c r="C143" s="3">
        <v>1002</v>
      </c>
      <c r="D143" s="3">
        <v>980</v>
      </c>
      <c r="E143" s="3">
        <v>1189</v>
      </c>
      <c r="F143" s="3">
        <v>1323</v>
      </c>
      <c r="G143" s="3">
        <v>1184</v>
      </c>
      <c r="H143" s="3">
        <v>1530</v>
      </c>
      <c r="I143" s="3">
        <v>1896</v>
      </c>
    </row>
    <row r="144" spans="1:12" x14ac:dyDescent="0.25">
      <c r="A144" s="2" t="s">
        <v>107</v>
      </c>
      <c r="B144" s="3">
        <v>-2267</v>
      </c>
      <c r="C144" s="3">
        <v>-2596</v>
      </c>
      <c r="D144" s="3">
        <v>-2677</v>
      </c>
      <c r="E144" s="3">
        <v>-2658</v>
      </c>
      <c r="F144" s="3">
        <v>-3262</v>
      </c>
      <c r="G144" s="3">
        <v>-3468</v>
      </c>
      <c r="H144" s="3">
        <v>-3656</v>
      </c>
      <c r="I144" s="3">
        <v>-4262</v>
      </c>
      <c r="K144" s="58"/>
    </row>
    <row r="145" spans="1:9" x14ac:dyDescent="0.25">
      <c r="A145" s="4" t="s">
        <v>103</v>
      </c>
      <c r="B145" s="5">
        <f t="shared" ref="B145:I145" si="29">+SUM(B140:B144)</f>
        <v>4813</v>
      </c>
      <c r="C145" s="5">
        <f t="shared" si="29"/>
        <v>5328</v>
      </c>
      <c r="D145" s="5">
        <f t="shared" si="29"/>
        <v>5192</v>
      </c>
      <c r="E145" s="5">
        <f t="shared" si="29"/>
        <v>5525</v>
      </c>
      <c r="F145" s="5">
        <f t="shared" si="29"/>
        <v>6357</v>
      </c>
      <c r="G145" s="5">
        <f t="shared" si="29"/>
        <v>4646</v>
      </c>
      <c r="H145" s="5">
        <f t="shared" si="29"/>
        <v>8641</v>
      </c>
      <c r="I145" s="5">
        <f t="shared" si="29"/>
        <v>8406</v>
      </c>
    </row>
    <row r="146" spans="1:9" x14ac:dyDescent="0.25">
      <c r="A146" s="2" t="s">
        <v>104</v>
      </c>
      <c r="B146" s="3">
        <v>517</v>
      </c>
      <c r="C146" s="3">
        <v>487</v>
      </c>
      <c r="D146" s="3">
        <v>477</v>
      </c>
      <c r="E146" s="3">
        <v>310</v>
      </c>
      <c r="F146" s="3">
        <v>303</v>
      </c>
      <c r="G146" s="3">
        <v>297</v>
      </c>
      <c r="H146" s="3">
        <v>543</v>
      </c>
      <c r="I146" s="3">
        <v>669</v>
      </c>
    </row>
    <row r="147" spans="1:9" x14ac:dyDescent="0.25">
      <c r="A147" s="2" t="s">
        <v>108</v>
      </c>
      <c r="B147" s="3">
        <v>-1097</v>
      </c>
      <c r="C147" s="3">
        <v>-1173</v>
      </c>
      <c r="D147" s="3">
        <v>-724</v>
      </c>
      <c r="E147" s="3">
        <v>-1456</v>
      </c>
      <c r="F147" s="3">
        <v>-1810</v>
      </c>
      <c r="G147" s="3">
        <v>-1967</v>
      </c>
      <c r="H147" s="3">
        <v>-2261</v>
      </c>
      <c r="I147" s="3">
        <v>-2219</v>
      </c>
    </row>
    <row r="148" spans="1:9" ht="15.75" thickBot="1" x14ac:dyDescent="0.3">
      <c r="A148" s="6" t="s">
        <v>112</v>
      </c>
      <c r="B148" s="7">
        <f>+SUM(B145:B147)</f>
        <v>4233</v>
      </c>
      <c r="C148" s="7">
        <f t="shared" ref="C148" si="30">+SUM(C145:C147)</f>
        <v>4642</v>
      </c>
      <c r="D148" s="7">
        <f t="shared" ref="D148" si="31">+SUM(D145:D147)</f>
        <v>4945</v>
      </c>
      <c r="E148" s="7">
        <f t="shared" ref="E148" si="32">+SUM(E145:E147)</f>
        <v>4379</v>
      </c>
      <c r="F148" s="7">
        <f t="shared" ref="F148" si="33">+SUM(F145:F147)</f>
        <v>4850</v>
      </c>
      <c r="G148" s="7">
        <f t="shared" ref="G148" si="34">+SUM(G145:G147)</f>
        <v>2976</v>
      </c>
      <c r="H148" s="7">
        <f t="shared" ref="H148" si="35">+SUM(H145:H147)</f>
        <v>6923</v>
      </c>
      <c r="I148" s="7">
        <f>+SUM(I145:I147)</f>
        <v>6856</v>
      </c>
    </row>
    <row r="149" spans="1:9" s="12" customFormat="1" ht="15.75" thickTop="1" x14ac:dyDescent="0.25">
      <c r="A149" s="12" t="s">
        <v>111</v>
      </c>
      <c r="B149" s="13">
        <f t="shared" ref="B149:I149" si="36">+B148-B10-B8</f>
        <v>0</v>
      </c>
      <c r="C149" s="13">
        <f t="shared" si="36"/>
        <v>0</v>
      </c>
      <c r="D149" s="13">
        <f t="shared" si="36"/>
        <v>0</v>
      </c>
      <c r="E149" s="13">
        <f t="shared" si="36"/>
        <v>0</v>
      </c>
      <c r="F149" s="13">
        <f t="shared" si="36"/>
        <v>0</v>
      </c>
      <c r="G149" s="13">
        <f t="shared" si="36"/>
        <v>0</v>
      </c>
      <c r="H149" s="13">
        <f t="shared" si="36"/>
        <v>0</v>
      </c>
      <c r="I149" s="13">
        <f t="shared" si="36"/>
        <v>0</v>
      </c>
    </row>
    <row r="150" spans="1:9" x14ac:dyDescent="0.25">
      <c r="A150" s="1" t="s">
        <v>117</v>
      </c>
    </row>
    <row r="151" spans="1:9" x14ac:dyDescent="0.25">
      <c r="A151" s="2" t="s">
        <v>100</v>
      </c>
      <c r="B151" s="3">
        <v>632</v>
      </c>
      <c r="C151" s="3">
        <v>742</v>
      </c>
      <c r="D151" s="3">
        <v>819</v>
      </c>
      <c r="E151" s="3">
        <v>848</v>
      </c>
      <c r="F151" s="3">
        <v>814</v>
      </c>
      <c r="G151" s="3">
        <v>645</v>
      </c>
      <c r="H151" s="3">
        <v>617</v>
      </c>
      <c r="I151" s="3">
        <v>639</v>
      </c>
    </row>
    <row r="152" spans="1:9" x14ac:dyDescent="0.25">
      <c r="A152" s="2" t="s">
        <v>101</v>
      </c>
      <c r="B152" s="3">
        <v>498</v>
      </c>
      <c r="C152" s="3">
        <v>639</v>
      </c>
      <c r="D152" s="3">
        <v>709</v>
      </c>
      <c r="E152" s="3">
        <v>849</v>
      </c>
      <c r="F152" s="3">
        <v>929</v>
      </c>
      <c r="G152" s="3">
        <v>885</v>
      </c>
      <c r="H152" s="3">
        <v>982</v>
      </c>
      <c r="I152" s="3">
        <v>920</v>
      </c>
    </row>
    <row r="153" spans="1:9" x14ac:dyDescent="0.25">
      <c r="A153" s="2" t="s">
        <v>102</v>
      </c>
      <c r="B153" s="3">
        <v>254</v>
      </c>
      <c r="C153" s="3">
        <v>234</v>
      </c>
      <c r="D153" s="3">
        <v>225</v>
      </c>
      <c r="E153" s="3">
        <v>256</v>
      </c>
      <c r="F153" s="3">
        <v>237</v>
      </c>
      <c r="G153" s="3">
        <v>214</v>
      </c>
      <c r="H153" s="3">
        <v>288</v>
      </c>
      <c r="I153" s="3">
        <v>303</v>
      </c>
    </row>
    <row r="154" spans="1:9" x14ac:dyDescent="0.25">
      <c r="A154" s="2" t="s">
        <v>118</v>
      </c>
      <c r="B154" s="3">
        <v>308</v>
      </c>
      <c r="C154" s="3">
        <v>332</v>
      </c>
      <c r="D154" s="3">
        <v>340</v>
      </c>
      <c r="E154" s="3">
        <v>339</v>
      </c>
      <c r="F154" s="3">
        <v>326</v>
      </c>
      <c r="G154" s="3">
        <v>296</v>
      </c>
      <c r="H154" s="3">
        <v>304</v>
      </c>
      <c r="I154" s="3">
        <v>274</v>
      </c>
    </row>
    <row r="155" spans="1:9" x14ac:dyDescent="0.25">
      <c r="A155" s="2" t="s">
        <v>107</v>
      </c>
      <c r="B155" s="3">
        <v>484</v>
      </c>
      <c r="C155" s="3">
        <v>511</v>
      </c>
      <c r="D155" s="3">
        <v>533</v>
      </c>
      <c r="E155" s="3">
        <v>597</v>
      </c>
      <c r="F155" s="3">
        <v>665</v>
      </c>
      <c r="G155" s="3">
        <v>830</v>
      </c>
      <c r="H155" s="3">
        <v>780</v>
      </c>
      <c r="I155" s="3">
        <v>789</v>
      </c>
    </row>
    <row r="156" spans="1:9" x14ac:dyDescent="0.25">
      <c r="A156" s="4" t="s">
        <v>119</v>
      </c>
      <c r="B156" s="5">
        <f t="shared" ref="B156:I156" si="37">+SUM(B151:B155)</f>
        <v>2176</v>
      </c>
      <c r="C156" s="5">
        <f t="shared" si="37"/>
        <v>2458</v>
      </c>
      <c r="D156" s="5">
        <f t="shared" si="37"/>
        <v>2626</v>
      </c>
      <c r="E156" s="5">
        <f t="shared" si="37"/>
        <v>2889</v>
      </c>
      <c r="F156" s="5">
        <f t="shared" si="37"/>
        <v>2971</v>
      </c>
      <c r="G156" s="5">
        <f t="shared" si="37"/>
        <v>2870</v>
      </c>
      <c r="H156" s="5">
        <f t="shared" si="37"/>
        <v>2971</v>
      </c>
      <c r="I156" s="5">
        <f t="shared" si="37"/>
        <v>2925</v>
      </c>
    </row>
    <row r="157" spans="1:9" x14ac:dyDescent="0.25">
      <c r="A157" s="2" t="s">
        <v>104</v>
      </c>
      <c r="B157" s="3">
        <v>122</v>
      </c>
      <c r="C157" s="3">
        <v>125</v>
      </c>
      <c r="D157" s="3">
        <v>125</v>
      </c>
      <c r="E157" s="3">
        <v>115</v>
      </c>
      <c r="F157" s="3">
        <v>100</v>
      </c>
      <c r="G157" s="3">
        <v>80</v>
      </c>
      <c r="H157" s="3">
        <v>63</v>
      </c>
      <c r="I157" s="3">
        <v>49</v>
      </c>
    </row>
    <row r="158" spans="1:9" x14ac:dyDescent="0.25">
      <c r="A158" s="2" t="s">
        <v>108</v>
      </c>
      <c r="B158" s="3">
        <v>713</v>
      </c>
      <c r="C158" s="3">
        <v>937</v>
      </c>
      <c r="D158" s="3">
        <v>1238</v>
      </c>
      <c r="E158" s="3">
        <v>1450</v>
      </c>
      <c r="F158" s="3">
        <v>1673</v>
      </c>
      <c r="G158" s="3">
        <v>1916</v>
      </c>
      <c r="H158" s="3">
        <v>1870</v>
      </c>
      <c r="I158" s="3">
        <v>1817</v>
      </c>
    </row>
    <row r="159" spans="1:9" ht="15.75" thickBot="1" x14ac:dyDescent="0.3">
      <c r="A159" s="6" t="s">
        <v>120</v>
      </c>
      <c r="B159" s="7">
        <f t="shared" ref="B159:H159" si="38">+SUM(B156:B158)</f>
        <v>3011</v>
      </c>
      <c r="C159" s="7">
        <f t="shared" si="38"/>
        <v>3520</v>
      </c>
      <c r="D159" s="7">
        <f t="shared" si="38"/>
        <v>3989</v>
      </c>
      <c r="E159" s="7">
        <f t="shared" si="38"/>
        <v>4454</v>
      </c>
      <c r="F159" s="7">
        <f t="shared" si="38"/>
        <v>4744</v>
      </c>
      <c r="G159" s="7">
        <f t="shared" si="38"/>
        <v>4866</v>
      </c>
      <c r="H159" s="7">
        <f t="shared" si="38"/>
        <v>4904</v>
      </c>
      <c r="I159" s="7">
        <f>+SUM(I156:I158)</f>
        <v>4791</v>
      </c>
    </row>
    <row r="160" spans="1:9" ht="15.75" thickTop="1" x14ac:dyDescent="0.25">
      <c r="A160" s="12" t="s">
        <v>111</v>
      </c>
      <c r="B160" s="13">
        <f t="shared" ref="B160:I160" si="39">+B159-B31</f>
        <v>0</v>
      </c>
      <c r="C160" s="13">
        <f t="shared" si="39"/>
        <v>0</v>
      </c>
      <c r="D160" s="13">
        <f t="shared" si="39"/>
        <v>0</v>
      </c>
      <c r="E160" s="13">
        <f t="shared" si="39"/>
        <v>0</v>
      </c>
      <c r="F160" s="13">
        <f t="shared" si="39"/>
        <v>0</v>
      </c>
      <c r="G160" s="13">
        <f t="shared" si="39"/>
        <v>0</v>
      </c>
      <c r="H160" s="13">
        <f t="shared" si="39"/>
        <v>0</v>
      </c>
      <c r="I160" s="13">
        <f t="shared" si="39"/>
        <v>0</v>
      </c>
    </row>
    <row r="161" spans="1:9" x14ac:dyDescent="0.25">
      <c r="A161" s="1" t="s">
        <v>122</v>
      </c>
    </row>
    <row r="162" spans="1:9" x14ac:dyDescent="0.25">
      <c r="A162" s="2" t="s">
        <v>100</v>
      </c>
      <c r="B162" s="3">
        <v>208</v>
      </c>
      <c r="C162" s="3">
        <v>242</v>
      </c>
      <c r="D162" s="3">
        <v>223</v>
      </c>
      <c r="E162" s="3">
        <v>196</v>
      </c>
      <c r="F162" s="3">
        <v>117</v>
      </c>
      <c r="G162" s="3">
        <v>110</v>
      </c>
      <c r="H162" s="3">
        <v>98</v>
      </c>
      <c r="I162" s="3">
        <v>146</v>
      </c>
    </row>
    <row r="163" spans="1:9" x14ac:dyDescent="0.25">
      <c r="A163" s="2" t="s">
        <v>101</v>
      </c>
      <c r="B163" s="3">
        <v>236</v>
      </c>
      <c r="C163" s="3">
        <v>234</v>
      </c>
      <c r="D163" s="3">
        <v>173</v>
      </c>
      <c r="E163" s="3">
        <v>240</v>
      </c>
      <c r="F163" s="3">
        <v>233</v>
      </c>
      <c r="G163" s="3">
        <v>139</v>
      </c>
      <c r="H163" s="3">
        <v>153</v>
      </c>
      <c r="I163" s="3">
        <v>197</v>
      </c>
    </row>
    <row r="164" spans="1:9" x14ac:dyDescent="0.25">
      <c r="A164" s="2" t="s">
        <v>102</v>
      </c>
      <c r="B164" s="3">
        <v>69</v>
      </c>
      <c r="C164" s="3">
        <v>44</v>
      </c>
      <c r="D164" s="3">
        <v>51</v>
      </c>
      <c r="E164" s="3">
        <v>76</v>
      </c>
      <c r="F164" s="3">
        <v>49</v>
      </c>
      <c r="G164" s="3">
        <v>28</v>
      </c>
      <c r="H164" s="3">
        <v>94</v>
      </c>
      <c r="I164" s="3">
        <v>78</v>
      </c>
    </row>
    <row r="165" spans="1:9" x14ac:dyDescent="0.25">
      <c r="A165" s="2" t="s">
        <v>118</v>
      </c>
      <c r="B165" s="3">
        <v>52</v>
      </c>
      <c r="C165" s="3">
        <v>62</v>
      </c>
      <c r="D165" s="3">
        <v>59</v>
      </c>
      <c r="E165" s="3">
        <v>49</v>
      </c>
      <c r="F165" s="3">
        <v>47</v>
      </c>
      <c r="G165" s="3">
        <v>41</v>
      </c>
      <c r="H165" s="3">
        <v>54</v>
      </c>
      <c r="I165" s="3">
        <v>56</v>
      </c>
    </row>
    <row r="166" spans="1:9" x14ac:dyDescent="0.25">
      <c r="A166" s="2" t="s">
        <v>107</v>
      </c>
      <c r="B166" s="3">
        <v>225</v>
      </c>
      <c r="C166" s="3">
        <v>258</v>
      </c>
      <c r="D166" s="3">
        <v>278</v>
      </c>
      <c r="E166" s="3">
        <v>286</v>
      </c>
      <c r="F166" s="3">
        <v>278</v>
      </c>
      <c r="G166" s="3">
        <v>438</v>
      </c>
      <c r="H166" s="3">
        <v>278</v>
      </c>
      <c r="I166" s="3">
        <v>222</v>
      </c>
    </row>
    <row r="167" spans="1:9" x14ac:dyDescent="0.25">
      <c r="A167" s="4" t="s">
        <v>119</v>
      </c>
      <c r="B167" s="5">
        <f t="shared" ref="B167:I167" si="40">+SUM(B162:B166)</f>
        <v>790</v>
      </c>
      <c r="C167" s="5">
        <f t="shared" si="40"/>
        <v>840</v>
      </c>
      <c r="D167" s="5">
        <f t="shared" si="40"/>
        <v>784</v>
      </c>
      <c r="E167" s="5">
        <f t="shared" si="40"/>
        <v>847</v>
      </c>
      <c r="F167" s="5">
        <f t="shared" si="40"/>
        <v>724</v>
      </c>
      <c r="G167" s="5">
        <f t="shared" si="40"/>
        <v>756</v>
      </c>
      <c r="H167" s="5">
        <f t="shared" si="40"/>
        <v>677</v>
      </c>
      <c r="I167" s="5">
        <f t="shared" si="40"/>
        <v>699</v>
      </c>
    </row>
    <row r="168" spans="1:9" x14ac:dyDescent="0.25">
      <c r="A168" s="2" t="s">
        <v>104</v>
      </c>
      <c r="B168" s="3">
        <v>69</v>
      </c>
      <c r="C168" s="3">
        <v>39</v>
      </c>
      <c r="D168" s="3">
        <v>30</v>
      </c>
      <c r="E168" s="3">
        <v>22</v>
      </c>
      <c r="F168" s="3">
        <v>18</v>
      </c>
      <c r="G168" s="3">
        <v>12</v>
      </c>
      <c r="H168" s="3">
        <v>7</v>
      </c>
      <c r="I168" s="3">
        <v>9</v>
      </c>
    </row>
    <row r="169" spans="1:9" x14ac:dyDescent="0.25">
      <c r="A169" s="2" t="s">
        <v>108</v>
      </c>
      <c r="B169" s="3">
        <v>104</v>
      </c>
      <c r="C169" s="3">
        <v>264</v>
      </c>
      <c r="D169" s="3">
        <v>291</v>
      </c>
      <c r="E169" s="3">
        <v>159</v>
      </c>
      <c r="F169" s="3">
        <v>377</v>
      </c>
      <c r="G169" s="3">
        <v>318</v>
      </c>
      <c r="H169" s="3">
        <f>-(SUM(H167:H168)+H83)</f>
        <v>11</v>
      </c>
      <c r="I169" s="3">
        <f>-(SUM(I167:I168)+I83)</f>
        <v>50</v>
      </c>
    </row>
    <row r="170" spans="1:9" ht="15.75" thickBot="1" x14ac:dyDescent="0.3">
      <c r="A170" s="6" t="s">
        <v>123</v>
      </c>
      <c r="B170" s="7">
        <f t="shared" ref="B170:H170" si="41">+SUM(B167:B169)</f>
        <v>963</v>
      </c>
      <c r="C170" s="7">
        <f t="shared" si="41"/>
        <v>1143</v>
      </c>
      <c r="D170" s="7">
        <f t="shared" si="41"/>
        <v>1105</v>
      </c>
      <c r="E170" s="7">
        <f t="shared" si="41"/>
        <v>1028</v>
      </c>
      <c r="F170" s="7">
        <f t="shared" si="41"/>
        <v>1119</v>
      </c>
      <c r="G170" s="7">
        <f t="shared" si="41"/>
        <v>1086</v>
      </c>
      <c r="H170" s="7">
        <f t="shared" si="41"/>
        <v>695</v>
      </c>
      <c r="I170" s="7">
        <f>+SUM(I167:I169)</f>
        <v>758</v>
      </c>
    </row>
    <row r="171" spans="1:9" ht="15.75" thickTop="1" x14ac:dyDescent="0.25">
      <c r="A171" s="12" t="s">
        <v>111</v>
      </c>
      <c r="B171" s="13">
        <f t="shared" ref="B171:I171" si="42">+B170+B83</f>
        <v>0</v>
      </c>
      <c r="C171" s="13">
        <f t="shared" si="42"/>
        <v>0</v>
      </c>
      <c r="D171" s="13">
        <f t="shared" si="42"/>
        <v>0</v>
      </c>
      <c r="E171" s="13">
        <f t="shared" si="42"/>
        <v>0</v>
      </c>
      <c r="F171" s="13">
        <f t="shared" si="42"/>
        <v>0</v>
      </c>
      <c r="G171" s="13">
        <f t="shared" si="42"/>
        <v>0</v>
      </c>
      <c r="H171" s="13">
        <f t="shared" si="42"/>
        <v>0</v>
      </c>
      <c r="I171" s="13">
        <f t="shared" si="42"/>
        <v>0</v>
      </c>
    </row>
    <row r="172" spans="1:9" x14ac:dyDescent="0.25">
      <c r="A172" s="1" t="s">
        <v>124</v>
      </c>
    </row>
    <row r="173" spans="1:9" x14ac:dyDescent="0.25">
      <c r="A173" s="2" t="s">
        <v>100</v>
      </c>
      <c r="B173" s="3">
        <v>121</v>
      </c>
      <c r="C173" s="3">
        <v>133</v>
      </c>
      <c r="D173" s="3">
        <v>140</v>
      </c>
      <c r="E173" s="3">
        <v>160</v>
      </c>
      <c r="F173" s="3">
        <v>149</v>
      </c>
      <c r="G173" s="3">
        <v>148</v>
      </c>
      <c r="H173" s="3">
        <v>130</v>
      </c>
      <c r="I173" s="3">
        <v>124</v>
      </c>
    </row>
    <row r="174" spans="1:9" x14ac:dyDescent="0.25">
      <c r="A174" s="2" t="s">
        <v>101</v>
      </c>
      <c r="B174" s="3">
        <v>87</v>
      </c>
      <c r="C174" s="3">
        <v>85</v>
      </c>
      <c r="D174" s="3">
        <v>106</v>
      </c>
      <c r="E174" s="3">
        <v>116</v>
      </c>
      <c r="F174" s="3">
        <v>111</v>
      </c>
      <c r="G174" s="3">
        <v>132</v>
      </c>
      <c r="H174" s="3">
        <v>136</v>
      </c>
      <c r="I174" s="3">
        <v>134</v>
      </c>
    </row>
    <row r="175" spans="1:9" x14ac:dyDescent="0.25">
      <c r="A175" s="2" t="s">
        <v>102</v>
      </c>
      <c r="B175" s="3">
        <v>46</v>
      </c>
      <c r="C175" s="3">
        <v>48</v>
      </c>
      <c r="D175" s="3">
        <v>54</v>
      </c>
      <c r="E175" s="3">
        <v>56</v>
      </c>
      <c r="F175" s="3">
        <v>50</v>
      </c>
      <c r="G175" s="3">
        <v>44</v>
      </c>
      <c r="H175" s="3">
        <v>46</v>
      </c>
      <c r="I175" s="3">
        <v>41</v>
      </c>
    </row>
    <row r="176" spans="1:9" x14ac:dyDescent="0.25">
      <c r="A176" s="2" t="s">
        <v>106</v>
      </c>
      <c r="B176" s="3">
        <v>49</v>
      </c>
      <c r="C176" s="3">
        <v>42</v>
      </c>
      <c r="D176" s="3">
        <v>54</v>
      </c>
      <c r="E176" s="3">
        <v>55</v>
      </c>
      <c r="F176" s="3">
        <v>53</v>
      </c>
      <c r="G176" s="3">
        <v>46</v>
      </c>
      <c r="H176" s="3">
        <v>43</v>
      </c>
      <c r="I176" s="3">
        <v>42</v>
      </c>
    </row>
    <row r="177" spans="1:9" x14ac:dyDescent="0.25">
      <c r="A177" s="2" t="s">
        <v>107</v>
      </c>
      <c r="B177" s="3">
        <v>210</v>
      </c>
      <c r="C177" s="3">
        <v>230</v>
      </c>
      <c r="D177" s="3">
        <v>233</v>
      </c>
      <c r="E177" s="3">
        <v>217</v>
      </c>
      <c r="F177" s="3">
        <v>195</v>
      </c>
      <c r="G177" s="3">
        <v>214</v>
      </c>
      <c r="H177" s="3">
        <v>222</v>
      </c>
      <c r="I177" s="3">
        <v>220</v>
      </c>
    </row>
    <row r="178" spans="1:9" x14ac:dyDescent="0.25">
      <c r="A178" s="4" t="s">
        <v>119</v>
      </c>
      <c r="B178" s="5">
        <f t="shared" ref="B178:I178" si="43">+SUM(B173:B177)</f>
        <v>513</v>
      </c>
      <c r="C178" s="5">
        <f t="shared" si="43"/>
        <v>538</v>
      </c>
      <c r="D178" s="5">
        <f t="shared" si="43"/>
        <v>587</v>
      </c>
      <c r="E178" s="5">
        <f t="shared" si="43"/>
        <v>604</v>
      </c>
      <c r="F178" s="5">
        <f t="shared" si="43"/>
        <v>558</v>
      </c>
      <c r="G178" s="5">
        <f t="shared" si="43"/>
        <v>584</v>
      </c>
      <c r="H178" s="5">
        <f t="shared" si="43"/>
        <v>577</v>
      </c>
      <c r="I178" s="5">
        <f t="shared" si="43"/>
        <v>561</v>
      </c>
    </row>
    <row r="179" spans="1:9" x14ac:dyDescent="0.25">
      <c r="A179" s="2" t="s">
        <v>104</v>
      </c>
      <c r="B179" s="3">
        <v>18</v>
      </c>
      <c r="C179" s="3">
        <v>27</v>
      </c>
      <c r="D179" s="3">
        <v>28</v>
      </c>
      <c r="E179" s="3">
        <v>33</v>
      </c>
      <c r="F179" s="3">
        <v>31</v>
      </c>
      <c r="G179" s="3">
        <v>25</v>
      </c>
      <c r="H179" s="3">
        <v>26</v>
      </c>
      <c r="I179" s="3">
        <v>22</v>
      </c>
    </row>
    <row r="180" spans="1:9" x14ac:dyDescent="0.25">
      <c r="A180" s="2" t="s">
        <v>108</v>
      </c>
      <c r="B180" s="3">
        <v>75</v>
      </c>
      <c r="C180" s="3">
        <v>84</v>
      </c>
      <c r="D180" s="3">
        <v>91</v>
      </c>
      <c r="E180" s="3">
        <v>110</v>
      </c>
      <c r="F180" s="3">
        <v>116</v>
      </c>
      <c r="G180" s="3">
        <v>112</v>
      </c>
      <c r="H180" s="3">
        <v>141</v>
      </c>
      <c r="I180" s="3">
        <v>134</v>
      </c>
    </row>
    <row r="181" spans="1:9" ht="15.75" thickBot="1" x14ac:dyDescent="0.3">
      <c r="A181" s="6" t="s">
        <v>125</v>
      </c>
      <c r="B181" s="7">
        <f t="shared" ref="B181:H181" si="44">+SUM(B178:B180)</f>
        <v>606</v>
      </c>
      <c r="C181" s="7">
        <f t="shared" si="44"/>
        <v>649</v>
      </c>
      <c r="D181" s="7">
        <f t="shared" si="44"/>
        <v>706</v>
      </c>
      <c r="E181" s="7">
        <f t="shared" si="44"/>
        <v>747</v>
      </c>
      <c r="F181" s="7">
        <f t="shared" si="44"/>
        <v>705</v>
      </c>
      <c r="G181" s="7">
        <f t="shared" si="44"/>
        <v>721</v>
      </c>
      <c r="H181" s="7">
        <f t="shared" si="44"/>
        <v>744</v>
      </c>
      <c r="I181" s="7">
        <f>+SUM(I178:I180)</f>
        <v>717</v>
      </c>
    </row>
    <row r="182" spans="1:9" ht="15.75" thickTop="1" x14ac:dyDescent="0.25">
      <c r="A182" s="12" t="s">
        <v>111</v>
      </c>
      <c r="B182" s="13">
        <f t="shared" ref="B182:I182" si="45">+B181-B66</f>
        <v>0</v>
      </c>
      <c r="C182" s="13">
        <f t="shared" si="45"/>
        <v>0</v>
      </c>
      <c r="D182" s="13">
        <f t="shared" si="45"/>
        <v>0</v>
      </c>
      <c r="E182" s="13">
        <f t="shared" si="45"/>
        <v>0</v>
      </c>
      <c r="F182" s="13">
        <f t="shared" si="45"/>
        <v>0</v>
      </c>
      <c r="G182" s="13">
        <f t="shared" si="45"/>
        <v>0</v>
      </c>
      <c r="H182" s="13">
        <f t="shared" si="45"/>
        <v>0</v>
      </c>
      <c r="I182" s="13">
        <f t="shared" si="45"/>
        <v>0</v>
      </c>
    </row>
    <row r="183" spans="1:9" x14ac:dyDescent="0.25">
      <c r="A183" s="14" t="s">
        <v>126</v>
      </c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28" t="s">
        <v>127</v>
      </c>
    </row>
    <row r="185" spans="1:9" x14ac:dyDescent="0.25">
      <c r="A185" s="33" t="s">
        <v>100</v>
      </c>
      <c r="B185" s="60">
        <v>0.12</v>
      </c>
      <c r="C185" s="60">
        <v>0.08</v>
      </c>
      <c r="D185" s="60">
        <v>0.03</v>
      </c>
      <c r="E185" s="60">
        <v>-0.02</v>
      </c>
      <c r="F185" s="60">
        <v>7.0000000000000007E-2</v>
      </c>
      <c r="G185" s="60">
        <v>-0.09</v>
      </c>
      <c r="H185" s="60">
        <v>0.19</v>
      </c>
      <c r="I185" s="34">
        <v>7.0000000000000007E-2</v>
      </c>
    </row>
    <row r="186" spans="1:9" x14ac:dyDescent="0.25">
      <c r="A186" s="31" t="s">
        <v>113</v>
      </c>
      <c r="B186" s="61">
        <v>0.14000000000000001</v>
      </c>
      <c r="C186" s="61">
        <v>0.1</v>
      </c>
      <c r="D186" s="61">
        <v>0.04</v>
      </c>
      <c r="E186" s="61">
        <v>-0.04</v>
      </c>
      <c r="F186" s="61">
        <v>0.08</v>
      </c>
      <c r="G186" s="61">
        <v>-7.0000000000000007E-2</v>
      </c>
      <c r="H186" s="61">
        <v>0.25</v>
      </c>
      <c r="I186" s="30">
        <v>0.05</v>
      </c>
    </row>
    <row r="187" spans="1:9" x14ac:dyDescent="0.25">
      <c r="A187" s="31" t="s">
        <v>114</v>
      </c>
      <c r="B187" s="61">
        <v>0.12</v>
      </c>
      <c r="C187" s="61">
        <v>0.08</v>
      </c>
      <c r="D187" s="61">
        <v>0.03</v>
      </c>
      <c r="E187" s="61">
        <v>0.01</v>
      </c>
      <c r="F187" s="61">
        <v>7.0000000000000007E-2</v>
      </c>
      <c r="G187" s="61">
        <v>-0.12</v>
      </c>
      <c r="H187" s="61">
        <v>0.08</v>
      </c>
      <c r="I187" s="30">
        <v>0.09</v>
      </c>
    </row>
    <row r="188" spans="1:9" x14ac:dyDescent="0.25">
      <c r="A188" s="31" t="s">
        <v>115</v>
      </c>
      <c r="B188" s="61">
        <v>-0.05</v>
      </c>
      <c r="C188" s="61">
        <v>0.13</v>
      </c>
      <c r="D188" s="61">
        <v>-0.1</v>
      </c>
      <c r="E188" s="61">
        <v>-0.08</v>
      </c>
      <c r="F188" s="61">
        <v>0</v>
      </c>
      <c r="G188" s="61">
        <v>-0.14000000000000001</v>
      </c>
      <c r="H188" s="61">
        <v>-0.02</v>
      </c>
      <c r="I188" s="30">
        <v>0.25</v>
      </c>
    </row>
    <row r="189" spans="1:9" x14ac:dyDescent="0.25">
      <c r="A189" s="33" t="s">
        <v>101</v>
      </c>
      <c r="B189" s="60">
        <v>0.36</v>
      </c>
      <c r="C189" s="60">
        <v>0.31</v>
      </c>
      <c r="D189" s="60">
        <v>0.1</v>
      </c>
      <c r="E189" s="60">
        <v>0.09</v>
      </c>
      <c r="F189" s="60">
        <v>0.11</v>
      </c>
      <c r="G189" s="60">
        <v>-0.01</v>
      </c>
      <c r="H189" s="60">
        <v>0.17</v>
      </c>
      <c r="I189" s="34">
        <v>0.12</v>
      </c>
    </row>
    <row r="190" spans="1:9" x14ac:dyDescent="0.25">
      <c r="A190" s="31" t="s">
        <v>113</v>
      </c>
      <c r="B190" s="61">
        <v>0.47</v>
      </c>
      <c r="C190" s="61">
        <v>0.37</v>
      </c>
      <c r="D190" s="61">
        <v>0.08</v>
      </c>
      <c r="E190" s="61">
        <v>0.06</v>
      </c>
      <c r="F190" s="61">
        <v>0.12</v>
      </c>
      <c r="G190" s="61">
        <v>-0.03</v>
      </c>
      <c r="H190" s="61">
        <v>0.13</v>
      </c>
      <c r="I190" s="30">
        <v>0.09</v>
      </c>
    </row>
    <row r="191" spans="1:9" x14ac:dyDescent="0.25">
      <c r="A191" s="31" t="s">
        <v>114</v>
      </c>
      <c r="B191" s="61">
        <v>0.19</v>
      </c>
      <c r="C191" s="61">
        <v>0.25</v>
      </c>
      <c r="D191" s="61">
        <v>0.17</v>
      </c>
      <c r="E191" s="61">
        <v>0.16</v>
      </c>
      <c r="F191" s="61">
        <v>0.09</v>
      </c>
      <c r="G191" s="61">
        <v>0.02</v>
      </c>
      <c r="H191" s="61">
        <v>0.25</v>
      </c>
      <c r="I191" s="30">
        <v>0.16</v>
      </c>
    </row>
    <row r="192" spans="1:9" x14ac:dyDescent="0.25">
      <c r="A192" s="31" t="s">
        <v>115</v>
      </c>
      <c r="B192" s="61">
        <v>0.28999999999999998</v>
      </c>
      <c r="C192" s="61">
        <v>0.15</v>
      </c>
      <c r="D192" s="61">
        <v>7.0000000000000007E-2</v>
      </c>
      <c r="E192" s="61">
        <v>0.06</v>
      </c>
      <c r="F192" s="61">
        <v>0.05</v>
      </c>
      <c r="G192" s="61">
        <v>-0.03</v>
      </c>
      <c r="H192" s="61">
        <v>0.19</v>
      </c>
      <c r="I192" s="30">
        <v>0.17</v>
      </c>
    </row>
    <row r="193" spans="1:9" x14ac:dyDescent="0.25">
      <c r="A193" s="33" t="s">
        <v>102</v>
      </c>
      <c r="B193" s="60">
        <v>0.19</v>
      </c>
      <c r="C193" s="60">
        <v>0.27</v>
      </c>
      <c r="D193" s="60">
        <v>0.17</v>
      </c>
      <c r="E193" s="60">
        <v>0.18</v>
      </c>
      <c r="F193" s="60">
        <v>0.24</v>
      </c>
      <c r="G193" s="60">
        <v>0.11</v>
      </c>
      <c r="H193" s="60">
        <v>0.19</v>
      </c>
      <c r="I193" s="34">
        <v>-0.13</v>
      </c>
    </row>
    <row r="194" spans="1:9" x14ac:dyDescent="0.25">
      <c r="A194" s="31" t="s">
        <v>113</v>
      </c>
      <c r="B194" s="61">
        <v>0.28000000000000003</v>
      </c>
      <c r="C194" s="61">
        <v>0.33</v>
      </c>
      <c r="D194" s="61">
        <v>0.18</v>
      </c>
      <c r="E194" s="61">
        <v>0.16</v>
      </c>
      <c r="F194" s="61">
        <v>0.25</v>
      </c>
      <c r="G194" s="61">
        <v>0.12</v>
      </c>
      <c r="H194" s="61">
        <v>0.19</v>
      </c>
      <c r="I194" s="30">
        <v>-0.1</v>
      </c>
    </row>
    <row r="195" spans="1:9" x14ac:dyDescent="0.25">
      <c r="A195" s="31" t="s">
        <v>114</v>
      </c>
      <c r="B195" s="61">
        <v>7.0000000000000007E-2</v>
      </c>
      <c r="C195" s="61">
        <v>0.17</v>
      </c>
      <c r="D195" s="61">
        <v>0.18</v>
      </c>
      <c r="E195" s="61">
        <v>0.23</v>
      </c>
      <c r="F195" s="61">
        <v>0.23</v>
      </c>
      <c r="G195" s="61">
        <v>0.08</v>
      </c>
      <c r="H195" s="61">
        <v>0.19</v>
      </c>
      <c r="I195" s="30">
        <v>-0.21</v>
      </c>
    </row>
    <row r="196" spans="1:9" x14ac:dyDescent="0.25">
      <c r="A196" s="31" t="s">
        <v>115</v>
      </c>
      <c r="B196" s="61">
        <v>0.01</v>
      </c>
      <c r="C196" s="61">
        <v>7.0000000000000007E-2</v>
      </c>
      <c r="D196" s="61">
        <v>0.03</v>
      </c>
      <c r="E196" s="61">
        <v>-0.01</v>
      </c>
      <c r="F196" s="61">
        <v>0.08</v>
      </c>
      <c r="G196" s="61">
        <v>0.11</v>
      </c>
      <c r="H196" s="61">
        <v>0.26</v>
      </c>
      <c r="I196" s="30">
        <v>-0.06</v>
      </c>
    </row>
    <row r="197" spans="1:9" x14ac:dyDescent="0.25">
      <c r="A197" s="33" t="s">
        <v>106</v>
      </c>
      <c r="B197" s="60">
        <v>0.17</v>
      </c>
      <c r="C197" s="60">
        <v>0.35</v>
      </c>
      <c r="D197" s="60">
        <v>0.13</v>
      </c>
      <c r="E197" s="60">
        <v>0.1</v>
      </c>
      <c r="F197" s="60">
        <v>0.13</v>
      </c>
      <c r="G197" s="60">
        <v>0.01</v>
      </c>
      <c r="H197" s="60">
        <v>0.08</v>
      </c>
      <c r="I197" s="34">
        <v>0.16</v>
      </c>
    </row>
    <row r="198" spans="1:9" x14ac:dyDescent="0.25">
      <c r="A198" s="31" t="s">
        <v>113</v>
      </c>
      <c r="B198" s="61">
        <v>0.32</v>
      </c>
      <c r="C198" s="61">
        <v>0.48</v>
      </c>
      <c r="D198" s="61">
        <v>0.16</v>
      </c>
      <c r="E198" s="61">
        <v>0.09</v>
      </c>
      <c r="F198" s="61">
        <v>0.12</v>
      </c>
      <c r="G198" s="61">
        <v>0</v>
      </c>
      <c r="H198" s="61">
        <v>0.08</v>
      </c>
      <c r="I198" s="30">
        <v>0.17</v>
      </c>
    </row>
    <row r="199" spans="1:9" x14ac:dyDescent="0.25">
      <c r="A199" s="31" t="s">
        <v>114</v>
      </c>
      <c r="B199" s="61">
        <v>-0.03</v>
      </c>
      <c r="C199" s="61">
        <v>0.16</v>
      </c>
      <c r="D199" s="61">
        <v>0.09</v>
      </c>
      <c r="E199" s="61">
        <v>0.15</v>
      </c>
      <c r="F199" s="61">
        <v>0.15</v>
      </c>
      <c r="G199" s="61">
        <v>0.03</v>
      </c>
      <c r="H199" s="61">
        <v>0.1</v>
      </c>
      <c r="I199" s="30">
        <v>0.12</v>
      </c>
    </row>
    <row r="200" spans="1:9" x14ac:dyDescent="0.25">
      <c r="A200" s="31" t="s">
        <v>115</v>
      </c>
      <c r="B200" s="61">
        <v>-0.01</v>
      </c>
      <c r="C200" s="61">
        <v>0.14000000000000001</v>
      </c>
      <c r="D200" s="61">
        <v>-0.01</v>
      </c>
      <c r="E200" s="61">
        <v>-0.08</v>
      </c>
      <c r="F200" s="61">
        <v>0.08</v>
      </c>
      <c r="G200" s="61">
        <v>-0.04</v>
      </c>
      <c r="H200" s="61">
        <v>-0.09</v>
      </c>
      <c r="I200" s="30">
        <v>0.28000000000000003</v>
      </c>
    </row>
    <row r="201" spans="1:9" x14ac:dyDescent="0.25">
      <c r="A201" s="33" t="s">
        <v>107</v>
      </c>
      <c r="B201" s="60">
        <v>-0.02</v>
      </c>
      <c r="C201" s="60">
        <v>-0.3</v>
      </c>
      <c r="D201" s="60">
        <v>0.02</v>
      </c>
      <c r="E201" s="60">
        <v>0.12</v>
      </c>
      <c r="F201" s="60">
        <v>-0.53</v>
      </c>
      <c r="G201" s="60">
        <v>-0.26</v>
      </c>
      <c r="H201" s="60">
        <v>-0.17</v>
      </c>
      <c r="I201" s="34">
        <v>3.02</v>
      </c>
    </row>
    <row r="202" spans="1:9" x14ac:dyDescent="0.25">
      <c r="A202" s="35" t="s">
        <v>103</v>
      </c>
      <c r="B202" s="62">
        <v>0.14000000000000001</v>
      </c>
      <c r="C202" s="62">
        <v>0.13</v>
      </c>
      <c r="D202" s="62">
        <v>0.08</v>
      </c>
      <c r="E202" s="62">
        <v>0.05</v>
      </c>
      <c r="F202" s="62">
        <v>0.11</v>
      </c>
      <c r="G202" s="62">
        <v>-0.02</v>
      </c>
      <c r="H202" s="62">
        <v>0.17</v>
      </c>
      <c r="I202" s="62">
        <v>0.06</v>
      </c>
    </row>
    <row r="203" spans="1:9" x14ac:dyDescent="0.25">
      <c r="A203" s="33" t="s">
        <v>104</v>
      </c>
      <c r="B203" s="60">
        <v>0.21</v>
      </c>
      <c r="C203" s="60">
        <v>0.02</v>
      </c>
      <c r="D203" s="60">
        <v>0.06</v>
      </c>
      <c r="E203" s="60">
        <v>-0.11</v>
      </c>
      <c r="F203" s="60">
        <v>0.03</v>
      </c>
      <c r="G203" s="60">
        <v>-0.01</v>
      </c>
      <c r="H203" s="60">
        <v>0.16</v>
      </c>
      <c r="I203" s="60">
        <v>7.0000000000000007E-2</v>
      </c>
    </row>
    <row r="204" spans="1:9" x14ac:dyDescent="0.25">
      <c r="A204" s="31" t="s">
        <v>113</v>
      </c>
      <c r="B204" s="61" t="s">
        <v>194</v>
      </c>
      <c r="C204" s="61" t="s">
        <v>194</v>
      </c>
      <c r="D204" s="61" t="s">
        <v>194</v>
      </c>
      <c r="E204" s="61" t="s">
        <v>194</v>
      </c>
      <c r="F204" s="61">
        <v>0.05</v>
      </c>
      <c r="G204" s="61">
        <v>0.01</v>
      </c>
      <c r="H204" s="61">
        <v>0.17</v>
      </c>
      <c r="I204" s="61">
        <v>0.06</v>
      </c>
    </row>
    <row r="205" spans="1:9" x14ac:dyDescent="0.25">
      <c r="A205" s="31" t="s">
        <v>114</v>
      </c>
      <c r="B205" s="61" t="s">
        <v>194</v>
      </c>
      <c r="C205" s="61" t="s">
        <v>194</v>
      </c>
      <c r="D205" s="61" t="s">
        <v>194</v>
      </c>
      <c r="E205" s="61" t="s">
        <v>194</v>
      </c>
      <c r="F205" s="61">
        <v>-0.17</v>
      </c>
      <c r="G205" s="61">
        <v>-0.22</v>
      </c>
      <c r="H205" s="61">
        <v>0.13</v>
      </c>
      <c r="I205" s="61">
        <v>-0.03</v>
      </c>
    </row>
    <row r="206" spans="1:9" x14ac:dyDescent="0.25">
      <c r="A206" s="31" t="s">
        <v>115</v>
      </c>
      <c r="B206" s="61" t="s">
        <v>194</v>
      </c>
      <c r="C206" s="61" t="s">
        <v>194</v>
      </c>
      <c r="D206" s="61" t="s">
        <v>194</v>
      </c>
      <c r="E206" s="61" t="s">
        <v>194</v>
      </c>
      <c r="F206" s="61">
        <v>-0.13</v>
      </c>
      <c r="G206" s="61">
        <v>0.08</v>
      </c>
      <c r="H206" s="61">
        <v>0.14000000000000001</v>
      </c>
      <c r="I206" s="61">
        <v>-0.16</v>
      </c>
    </row>
    <row r="207" spans="1:9" x14ac:dyDescent="0.25">
      <c r="A207" s="31" t="s">
        <v>121</v>
      </c>
      <c r="B207" s="61" t="s">
        <v>194</v>
      </c>
      <c r="C207" s="61" t="s">
        <v>194</v>
      </c>
      <c r="D207" s="61" t="s">
        <v>194</v>
      </c>
      <c r="E207" s="61" t="s">
        <v>194</v>
      </c>
      <c r="F207" s="61">
        <v>0.04</v>
      </c>
      <c r="G207" s="61">
        <v>-0.14000000000000001</v>
      </c>
      <c r="H207" s="61">
        <v>-0.01</v>
      </c>
      <c r="I207" s="61">
        <v>0.42</v>
      </c>
    </row>
    <row r="208" spans="1:9" x14ac:dyDescent="0.25">
      <c r="A208" s="29" t="s">
        <v>108</v>
      </c>
      <c r="B208" s="61">
        <v>0</v>
      </c>
      <c r="C208" s="61">
        <v>0</v>
      </c>
      <c r="D208" s="61">
        <v>0</v>
      </c>
      <c r="E208" s="61">
        <v>0</v>
      </c>
      <c r="F208" s="61">
        <v>0</v>
      </c>
      <c r="G208" s="61">
        <v>0</v>
      </c>
      <c r="H208" s="61">
        <v>0</v>
      </c>
      <c r="I208" s="61">
        <v>0</v>
      </c>
    </row>
    <row r="209" spans="1:9" ht="15.75" thickBot="1" x14ac:dyDescent="0.3">
      <c r="A209" s="32" t="s">
        <v>105</v>
      </c>
      <c r="B209" s="36">
        <v>0.14000000000000001</v>
      </c>
      <c r="C209" s="36">
        <v>0.12</v>
      </c>
      <c r="D209" s="36">
        <v>0.08</v>
      </c>
      <c r="E209" s="36">
        <v>0.04</v>
      </c>
      <c r="F209" s="36">
        <v>0.11</v>
      </c>
      <c r="G209" s="36">
        <v>-0.02</v>
      </c>
      <c r="H209" s="36">
        <v>0.17</v>
      </c>
      <c r="I209" s="36">
        <v>0.06</v>
      </c>
    </row>
    <row r="210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opLeftCell="A163" zoomScale="90" zoomScaleNormal="90" workbookViewId="0">
      <selection activeCell="B8" sqref="B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x14ac:dyDescent="0.25">
      <c r="A3" s="40" t="s">
        <v>139</v>
      </c>
      <c r="B3" s="3">
        <f>B21+B52+B83+B114+B145+B177+B196</f>
        <v>30601</v>
      </c>
      <c r="C3" s="3">
        <f t="shared" ref="C3:N3" si="2">C21+C52+C83+C114+C145+C177+C196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</row>
    <row r="4" spans="1:14" x14ac:dyDescent="0.25">
      <c r="A4" s="41" t="s">
        <v>129</v>
      </c>
      <c r="B4" s="46" t="str">
        <f t="shared" ref="B4:H4" si="3">+IFERROR(B3/A3-1,"nm")</f>
        <v>nm</v>
      </c>
      <c r="C4" s="46">
        <f t="shared" si="3"/>
        <v>5.8004640371229765E-2</v>
      </c>
      <c r="D4" s="46">
        <f t="shared" si="3"/>
        <v>6.0971089696071123E-2</v>
      </c>
      <c r="E4" s="46">
        <f t="shared" si="3"/>
        <v>5.95924308588065E-2</v>
      </c>
      <c r="F4" s="46">
        <f t="shared" si="3"/>
        <v>7.4731433909388079E-2</v>
      </c>
      <c r="G4" s="46">
        <f t="shared" si="3"/>
        <v>-4.3817266150267153E-2</v>
      </c>
      <c r="H4" s="46">
        <f t="shared" si="3"/>
        <v>0.19076009945726269</v>
      </c>
      <c r="I4" s="46">
        <f>+IFERROR(I3/H3-1,"nm")</f>
        <v>4.8767344739323759E-2</v>
      </c>
      <c r="J4" s="46">
        <f t="shared" ref="J4:N4" si="4">+IFERROR(J3/I3-1,"nm")</f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 spans="1:14" x14ac:dyDescent="0.25">
      <c r="A5" s="40" t="s">
        <v>130</v>
      </c>
      <c r="B5" s="58">
        <f>B35+B66+B97+B128+B160+B179+B198</f>
        <v>4839</v>
      </c>
      <c r="C5" s="58">
        <f t="shared" ref="C5:N5" si="5">C35+C66+C97+C128+C160+C179+C198</f>
        <v>5291</v>
      </c>
      <c r="D5" s="58">
        <f t="shared" si="5"/>
        <v>5651</v>
      </c>
      <c r="E5" s="58">
        <f t="shared" si="5"/>
        <v>5126</v>
      </c>
      <c r="F5" s="58">
        <f t="shared" si="5"/>
        <v>5555</v>
      </c>
      <c r="G5" s="58">
        <f t="shared" si="5"/>
        <v>3697</v>
      </c>
      <c r="H5" s="58">
        <f t="shared" si="5"/>
        <v>7667</v>
      </c>
      <c r="I5" s="58">
        <f t="shared" si="5"/>
        <v>7573</v>
      </c>
      <c r="J5" s="58">
        <f t="shared" si="5"/>
        <v>7573</v>
      </c>
      <c r="K5" s="58">
        <f t="shared" si="5"/>
        <v>7573</v>
      </c>
      <c r="L5" s="58">
        <f t="shared" si="5"/>
        <v>7573</v>
      </c>
      <c r="M5" s="58">
        <f t="shared" si="5"/>
        <v>7573</v>
      </c>
      <c r="N5" s="58">
        <f t="shared" si="5"/>
        <v>7573</v>
      </c>
    </row>
    <row r="6" spans="1:14" x14ac:dyDescent="0.25">
      <c r="A6" s="41" t="s">
        <v>129</v>
      </c>
      <c r="B6" s="46" t="str">
        <f t="shared" ref="B6:H6" si="6">+IFERROR(B5/A5-1,"nm")</f>
        <v>nm</v>
      </c>
      <c r="C6" s="46">
        <f t="shared" si="6"/>
        <v>9.3407728869601137E-2</v>
      </c>
      <c r="D6" s="46">
        <f t="shared" si="6"/>
        <v>6.8040068040068125E-2</v>
      </c>
      <c r="E6" s="46">
        <f t="shared" si="6"/>
        <v>-9.2903910812245583E-2</v>
      </c>
      <c r="F6" s="46">
        <f t="shared" si="6"/>
        <v>8.3690987124463545E-2</v>
      </c>
      <c r="G6" s="46">
        <f t="shared" si="6"/>
        <v>-0.3344734473447345</v>
      </c>
      <c r="H6" s="46">
        <f t="shared" si="6"/>
        <v>1.0738436570192049</v>
      </c>
      <c r="I6" s="46">
        <f>+IFERROR(I5/H5-1,"nm")</f>
        <v>-1.2260336507108338E-2</v>
      </c>
      <c r="J6" s="46">
        <f t="shared" ref="J6:N6" si="7">+IFERROR(J5/I5-1,"nm")</f>
        <v>0</v>
      </c>
      <c r="K6" s="46">
        <f t="shared" si="7"/>
        <v>0</v>
      </c>
      <c r="L6" s="46">
        <f t="shared" si="7"/>
        <v>0</v>
      </c>
      <c r="M6" s="46">
        <f t="shared" si="7"/>
        <v>0</v>
      </c>
      <c r="N6" s="46">
        <f t="shared" si="7"/>
        <v>0</v>
      </c>
    </row>
    <row r="7" spans="1:14" x14ac:dyDescent="0.25">
      <c r="A7" s="41" t="s">
        <v>131</v>
      </c>
      <c r="B7" s="46">
        <f>+IFERROR(B5/B$3,"nm")</f>
        <v>0.15813208718669325</v>
      </c>
      <c r="C7" s="46">
        <f t="shared" ref="C7:I7" si="8">+IFERROR(C5/C$3,"nm")</f>
        <v>0.16342352359772672</v>
      </c>
      <c r="D7" s="46">
        <f t="shared" si="8"/>
        <v>0.16451237263464338</v>
      </c>
      <c r="E7" s="46">
        <f t="shared" si="8"/>
        <v>0.14083578316894249</v>
      </c>
      <c r="F7" s="46">
        <f t="shared" si="8"/>
        <v>0.14200986783240024</v>
      </c>
      <c r="G7" s="46">
        <f t="shared" si="8"/>
        <v>9.8842338849824879E-2</v>
      </c>
      <c r="H7" s="46">
        <f t="shared" si="8"/>
        <v>0.17214513449189456</v>
      </c>
      <c r="I7" s="46">
        <f t="shared" si="8"/>
        <v>0.16212802397773496</v>
      </c>
      <c r="J7" s="46">
        <f t="shared" ref="J7:N7" si="9">+IFERROR(J5/J$3,"nm")</f>
        <v>0.16212802397773496</v>
      </c>
      <c r="K7" s="46">
        <f t="shared" si="9"/>
        <v>0.16212802397773496</v>
      </c>
      <c r="L7" s="46">
        <f t="shared" si="9"/>
        <v>0.16212802397773496</v>
      </c>
      <c r="M7" s="46">
        <f t="shared" si="9"/>
        <v>0.16212802397773496</v>
      </c>
      <c r="N7" s="46">
        <f t="shared" si="9"/>
        <v>0.16212802397773496</v>
      </c>
    </row>
    <row r="8" spans="1:14" x14ac:dyDescent="0.25">
      <c r="A8" s="40" t="s">
        <v>132</v>
      </c>
      <c r="B8" s="58">
        <f>B38+B69+B100+B131+B163+B182+B201</f>
        <v>606</v>
      </c>
      <c r="C8" s="58">
        <f t="shared" ref="C8:N8" si="10">C38+C69+C100+C131+C163+C182+C201</f>
        <v>649</v>
      </c>
      <c r="D8" s="58">
        <f t="shared" si="10"/>
        <v>706</v>
      </c>
      <c r="E8" s="58">
        <f t="shared" si="10"/>
        <v>747</v>
      </c>
      <c r="F8" s="58">
        <f t="shared" si="10"/>
        <v>705</v>
      </c>
      <c r="G8" s="58">
        <f t="shared" si="10"/>
        <v>721</v>
      </c>
      <c r="H8" s="58">
        <f t="shared" si="10"/>
        <v>744</v>
      </c>
      <c r="I8" s="58">
        <f t="shared" si="10"/>
        <v>717</v>
      </c>
      <c r="J8" s="58">
        <f t="shared" si="10"/>
        <v>717</v>
      </c>
      <c r="K8" s="58">
        <f t="shared" si="10"/>
        <v>717</v>
      </c>
      <c r="L8" s="58">
        <f t="shared" si="10"/>
        <v>717</v>
      </c>
      <c r="M8" s="58">
        <f t="shared" si="10"/>
        <v>717</v>
      </c>
      <c r="N8" s="58">
        <f t="shared" si="10"/>
        <v>717</v>
      </c>
    </row>
    <row r="9" spans="1:14" x14ac:dyDescent="0.25">
      <c r="A9" s="41" t="s">
        <v>129</v>
      </c>
      <c r="B9" s="46" t="str">
        <f t="shared" ref="B9:H9" si="11">+IFERROR(B8/A8-1,"nm")</f>
        <v>nm</v>
      </c>
      <c r="C9" s="46">
        <f t="shared" si="11"/>
        <v>7.0957095709570872E-2</v>
      </c>
      <c r="D9" s="46">
        <f t="shared" si="11"/>
        <v>8.7827426810477727E-2</v>
      </c>
      <c r="E9" s="46">
        <f t="shared" si="11"/>
        <v>5.8073654390934815E-2</v>
      </c>
      <c r="F9" s="46">
        <f t="shared" si="11"/>
        <v>-5.6224899598393607E-2</v>
      </c>
      <c r="G9" s="46">
        <f t="shared" si="11"/>
        <v>2.2695035460992941E-2</v>
      </c>
      <c r="H9" s="46">
        <f t="shared" si="11"/>
        <v>3.1900138696255187E-2</v>
      </c>
      <c r="I9" s="46">
        <f>+IFERROR(I8/H8-1,"nm")</f>
        <v>-3.6290322580645129E-2</v>
      </c>
      <c r="J9" s="46">
        <f t="shared" ref="J9:N9" si="12">+IFERROR(J8/I8-1,"nm")</f>
        <v>0</v>
      </c>
      <c r="K9" s="46">
        <f t="shared" si="12"/>
        <v>0</v>
      </c>
      <c r="L9" s="46">
        <f t="shared" si="12"/>
        <v>0</v>
      </c>
      <c r="M9" s="46">
        <f t="shared" si="12"/>
        <v>0</v>
      </c>
      <c r="N9" s="46">
        <f t="shared" si="12"/>
        <v>0</v>
      </c>
    </row>
    <row r="10" spans="1:14" x14ac:dyDescent="0.25">
      <c r="A10" s="41" t="s">
        <v>133</v>
      </c>
      <c r="B10" s="46">
        <f>+IFERROR(B8/B$3,"nm")</f>
        <v>1.9803274402797295E-2</v>
      </c>
      <c r="C10" s="46">
        <f t="shared" ref="C10:I10" si="13">+IFERROR(C8/C$3,"nm")</f>
        <v>2.0045712873733631E-2</v>
      </c>
      <c r="D10" s="46">
        <f t="shared" si="13"/>
        <v>2.0553129548762736E-2</v>
      </c>
      <c r="E10" s="46">
        <f t="shared" si="13"/>
        <v>2.0523669533203285E-2</v>
      </c>
      <c r="F10" s="46">
        <f t="shared" si="13"/>
        <v>1.8022854513382928E-2</v>
      </c>
      <c r="G10" s="46">
        <f t="shared" si="13"/>
        <v>1.9276528620698875E-2</v>
      </c>
      <c r="H10" s="46">
        <f t="shared" si="13"/>
        <v>1.6704836319547355E-2</v>
      </c>
      <c r="I10" s="46">
        <f t="shared" si="13"/>
        <v>1.5350032113037893E-2</v>
      </c>
      <c r="J10" s="46">
        <f t="shared" ref="J10:N10" si="14">+IFERROR(J8/J$3,"nm")</f>
        <v>1.5350032113037893E-2</v>
      </c>
      <c r="K10" s="46">
        <f t="shared" si="14"/>
        <v>1.5350032113037893E-2</v>
      </c>
      <c r="L10" s="46">
        <f t="shared" si="14"/>
        <v>1.5350032113037893E-2</v>
      </c>
      <c r="M10" s="46">
        <f t="shared" si="14"/>
        <v>1.5350032113037893E-2</v>
      </c>
      <c r="N10" s="46">
        <f t="shared" si="14"/>
        <v>1.5350032113037893E-2</v>
      </c>
    </row>
    <row r="11" spans="1:14" x14ac:dyDescent="0.25">
      <c r="A11" s="40" t="s">
        <v>134</v>
      </c>
      <c r="B11" s="58">
        <f>B5-B8</f>
        <v>4233</v>
      </c>
      <c r="C11" s="58">
        <f t="shared" ref="C11:N11" si="15">C5-C8</f>
        <v>4642</v>
      </c>
      <c r="D11" s="58">
        <f t="shared" si="15"/>
        <v>4945</v>
      </c>
      <c r="E11" s="58">
        <f t="shared" si="15"/>
        <v>4379</v>
      </c>
      <c r="F11" s="58">
        <f t="shared" si="15"/>
        <v>4850</v>
      </c>
      <c r="G11" s="58">
        <f t="shared" si="15"/>
        <v>2976</v>
      </c>
      <c r="H11" s="58">
        <f t="shared" si="15"/>
        <v>6923</v>
      </c>
      <c r="I11" s="58">
        <f t="shared" si="15"/>
        <v>6856</v>
      </c>
      <c r="J11" s="58">
        <f t="shared" si="15"/>
        <v>6856</v>
      </c>
      <c r="K11" s="58">
        <f t="shared" si="15"/>
        <v>6856</v>
      </c>
      <c r="L11" s="58">
        <f t="shared" si="15"/>
        <v>6856</v>
      </c>
      <c r="M11" s="58">
        <f t="shared" si="15"/>
        <v>6856</v>
      </c>
      <c r="N11" s="58">
        <f t="shared" si="15"/>
        <v>6856</v>
      </c>
    </row>
    <row r="12" spans="1:14" x14ac:dyDescent="0.25">
      <c r="A12" s="41" t="s">
        <v>129</v>
      </c>
      <c r="B12" s="46" t="str">
        <f t="shared" ref="B12:H12" si="16">+IFERROR(B11/A11-1,"nm")</f>
        <v>nm</v>
      </c>
      <c r="C12" s="46">
        <f t="shared" si="16"/>
        <v>9.6621781242617555E-2</v>
      </c>
      <c r="D12" s="46">
        <f t="shared" si="16"/>
        <v>6.5273588970271357E-2</v>
      </c>
      <c r="E12" s="46">
        <f t="shared" si="16"/>
        <v>-0.11445904954499497</v>
      </c>
      <c r="F12" s="46">
        <f t="shared" si="16"/>
        <v>0.10755880337976698</v>
      </c>
      <c r="G12" s="46">
        <f t="shared" si="16"/>
        <v>-0.38639175257731961</v>
      </c>
      <c r="H12" s="46">
        <f t="shared" si="16"/>
        <v>1.32627688172043</v>
      </c>
      <c r="I12" s="46">
        <f>+IFERROR(I11/H11-1,"nm")</f>
        <v>-9.67788530983682E-3</v>
      </c>
      <c r="J12" s="46">
        <f t="shared" ref="J12:N12" si="17">+IFERROR(J11/I11-1,"nm")</f>
        <v>0</v>
      </c>
      <c r="K12" s="46">
        <f t="shared" si="17"/>
        <v>0</v>
      </c>
      <c r="L12" s="46">
        <f t="shared" si="17"/>
        <v>0</v>
      </c>
      <c r="M12" s="46">
        <f t="shared" si="17"/>
        <v>0</v>
      </c>
      <c r="N12" s="46">
        <f t="shared" si="17"/>
        <v>0</v>
      </c>
    </row>
    <row r="13" spans="1:14" x14ac:dyDescent="0.25">
      <c r="A13" s="41" t="s">
        <v>131</v>
      </c>
      <c r="B13" s="46">
        <f>+IFERROR(B11/B$3,"nm")</f>
        <v>0.13832881278389594</v>
      </c>
      <c r="C13" s="46">
        <f t="shared" ref="C13:I13" si="18">+IFERROR(C11/C$3,"nm")</f>
        <v>0.14337781072399308</v>
      </c>
      <c r="D13" s="46">
        <f t="shared" si="18"/>
        <v>0.14395924308588065</v>
      </c>
      <c r="E13" s="46">
        <f t="shared" si="18"/>
        <v>0.12031211363573921</v>
      </c>
      <c r="F13" s="46">
        <f t="shared" si="18"/>
        <v>0.12398701331901731</v>
      </c>
      <c r="G13" s="46">
        <f t="shared" si="18"/>
        <v>7.9565810229126011E-2</v>
      </c>
      <c r="H13" s="46">
        <f t="shared" si="18"/>
        <v>0.1554402981723472</v>
      </c>
      <c r="I13" s="46">
        <f t="shared" si="18"/>
        <v>0.14677799186469706</v>
      </c>
      <c r="J13" s="46">
        <f t="shared" ref="J13:N13" si="19">+IFERROR(J11/J$3,"nm")</f>
        <v>0.14677799186469706</v>
      </c>
      <c r="K13" s="46">
        <f t="shared" si="19"/>
        <v>0.14677799186469706</v>
      </c>
      <c r="L13" s="46">
        <f t="shared" si="19"/>
        <v>0.14677799186469706</v>
      </c>
      <c r="M13" s="46">
        <f t="shared" si="19"/>
        <v>0.14677799186469706</v>
      </c>
      <c r="N13" s="46">
        <f t="shared" si="19"/>
        <v>0.14677799186469706</v>
      </c>
    </row>
    <row r="14" spans="1:14" x14ac:dyDescent="0.25">
      <c r="A14" s="40" t="s">
        <v>135</v>
      </c>
      <c r="B14" s="58">
        <f>B45+B76+B107+B138+B170+B189+B208</f>
        <v>963</v>
      </c>
      <c r="C14" s="58">
        <f t="shared" ref="C14:N14" si="20">C45+C76+C107+C138+C170+C189+C208</f>
        <v>1143</v>
      </c>
      <c r="D14" s="58">
        <f t="shared" si="20"/>
        <v>1105</v>
      </c>
      <c r="E14" s="58">
        <f t="shared" si="20"/>
        <v>1028</v>
      </c>
      <c r="F14" s="58">
        <f t="shared" si="20"/>
        <v>1119</v>
      </c>
      <c r="G14" s="58">
        <f t="shared" si="20"/>
        <v>1086</v>
      </c>
      <c r="H14" s="58">
        <f t="shared" si="20"/>
        <v>695</v>
      </c>
      <c r="I14" s="58">
        <f t="shared" si="20"/>
        <v>758</v>
      </c>
      <c r="J14" s="58">
        <f t="shared" si="20"/>
        <v>758</v>
      </c>
      <c r="K14" s="58">
        <f t="shared" si="20"/>
        <v>758</v>
      </c>
      <c r="L14" s="58">
        <f t="shared" si="20"/>
        <v>758</v>
      </c>
      <c r="M14" s="58">
        <f t="shared" si="20"/>
        <v>758</v>
      </c>
      <c r="N14" s="58">
        <f t="shared" si="20"/>
        <v>758</v>
      </c>
    </row>
    <row r="15" spans="1:14" x14ac:dyDescent="0.25">
      <c r="A15" s="41" t="s">
        <v>129</v>
      </c>
      <c r="B15" s="46" t="str">
        <f t="shared" ref="B15:H15" si="21">+IFERROR(B14/A14-1,"nm")</f>
        <v>nm</v>
      </c>
      <c r="C15" s="46">
        <f t="shared" si="21"/>
        <v>0.18691588785046731</v>
      </c>
      <c r="D15" s="46">
        <f t="shared" si="21"/>
        <v>-3.3245844269466307E-2</v>
      </c>
      <c r="E15" s="46">
        <f t="shared" si="21"/>
        <v>-6.9683257918552011E-2</v>
      </c>
      <c r="F15" s="46">
        <f t="shared" si="21"/>
        <v>8.8521400778210024E-2</v>
      </c>
      <c r="G15" s="46">
        <f t="shared" si="21"/>
        <v>-2.9490616621983934E-2</v>
      </c>
      <c r="H15" s="46">
        <f t="shared" si="21"/>
        <v>-0.36003683241252304</v>
      </c>
      <c r="I15" s="46">
        <f>+IFERROR(I14/H14-1,"nm")</f>
        <v>9.0647482014388547E-2</v>
      </c>
      <c r="J15" s="46">
        <f t="shared" ref="J15:N15" si="22">+IFERROR(J14/I14-1,"nm")</f>
        <v>0</v>
      </c>
      <c r="K15" s="46">
        <f t="shared" si="22"/>
        <v>0</v>
      </c>
      <c r="L15" s="46">
        <f t="shared" si="22"/>
        <v>0</v>
      </c>
      <c r="M15" s="46">
        <f t="shared" si="22"/>
        <v>0</v>
      </c>
      <c r="N15" s="46">
        <f t="shared" si="22"/>
        <v>0</v>
      </c>
    </row>
    <row r="16" spans="1:14" x14ac:dyDescent="0.25">
      <c r="A16" s="41" t="s">
        <v>133</v>
      </c>
      <c r="B16" s="46">
        <f>+IFERROR(B14/B$3,"nm")</f>
        <v>3.146955981830659E-2</v>
      </c>
      <c r="C16" s="46">
        <f t="shared" ref="C16:I16" si="23">+IFERROR(C14/C$3,"nm")</f>
        <v>3.5303928836174947E-2</v>
      </c>
      <c r="D16" s="46">
        <f t="shared" si="23"/>
        <v>3.2168850072780204E-2</v>
      </c>
      <c r="E16" s="46">
        <f t="shared" si="23"/>
        <v>2.8244086051048164E-2</v>
      </c>
      <c r="F16" s="46">
        <f t="shared" si="23"/>
        <v>2.8606488227624818E-2</v>
      </c>
      <c r="G16" s="46">
        <f t="shared" si="23"/>
        <v>2.9035104136031869E-2</v>
      </c>
      <c r="H16" s="46">
        <f t="shared" si="23"/>
        <v>1.5604652207104046E-2</v>
      </c>
      <c r="I16" s="46">
        <f t="shared" si="23"/>
        <v>1.6227788482123744E-2</v>
      </c>
      <c r="J16" s="46">
        <f t="shared" ref="J16:N16" si="24">+IFERROR(J14/J$3,"nm")</f>
        <v>1.6227788482123744E-2</v>
      </c>
      <c r="K16" s="46">
        <f t="shared" si="24"/>
        <v>1.6227788482123744E-2</v>
      </c>
      <c r="L16" s="46">
        <f t="shared" si="24"/>
        <v>1.6227788482123744E-2</v>
      </c>
      <c r="M16" s="46">
        <f t="shared" si="24"/>
        <v>1.6227788482123744E-2</v>
      </c>
      <c r="N16" s="46">
        <f t="shared" si="24"/>
        <v>1.6227788482123744E-2</v>
      </c>
    </row>
    <row r="17" spans="1:14" x14ac:dyDescent="0.25">
      <c r="A17" s="9" t="s">
        <v>141</v>
      </c>
      <c r="B17" s="58">
        <f>B48+B79+B110+B141+B173+B192+B211</f>
        <v>3011</v>
      </c>
      <c r="C17" s="58">
        <f t="shared" ref="C17:N17" si="25">C48+C79+C110+C141+C173+C192+C211</f>
        <v>3520</v>
      </c>
      <c r="D17" s="58">
        <f t="shared" si="25"/>
        <v>3989</v>
      </c>
      <c r="E17" s="58">
        <f t="shared" si="25"/>
        <v>4454</v>
      </c>
      <c r="F17" s="58">
        <f t="shared" si="25"/>
        <v>4744</v>
      </c>
      <c r="G17" s="58">
        <f t="shared" si="25"/>
        <v>4866</v>
      </c>
      <c r="H17" s="58">
        <f t="shared" si="25"/>
        <v>4904</v>
      </c>
      <c r="I17" s="58">
        <f t="shared" si="25"/>
        <v>4791</v>
      </c>
      <c r="J17" s="58">
        <f t="shared" si="25"/>
        <v>4791</v>
      </c>
      <c r="K17" s="58">
        <f t="shared" si="25"/>
        <v>4791</v>
      </c>
      <c r="L17" s="58">
        <f t="shared" si="25"/>
        <v>4791</v>
      </c>
      <c r="M17" s="58">
        <f t="shared" si="25"/>
        <v>4791</v>
      </c>
      <c r="N17" s="58">
        <f t="shared" si="25"/>
        <v>4791</v>
      </c>
    </row>
    <row r="18" spans="1:14" x14ac:dyDescent="0.25">
      <c r="A18" s="41" t="s">
        <v>129</v>
      </c>
      <c r="B18" s="46" t="str">
        <f t="shared" ref="B18:H18" si="26">+IFERROR(B17/A17-1,"nm")</f>
        <v>nm</v>
      </c>
      <c r="C18" s="46">
        <f t="shared" si="26"/>
        <v>0.16904682829624718</v>
      </c>
      <c r="D18" s="46">
        <f t="shared" si="26"/>
        <v>0.13323863636363642</v>
      </c>
      <c r="E18" s="46">
        <f t="shared" si="26"/>
        <v>0.11657056906492858</v>
      </c>
      <c r="F18" s="46">
        <f t="shared" si="26"/>
        <v>6.5110013471037176E-2</v>
      </c>
      <c r="G18" s="46">
        <f t="shared" si="26"/>
        <v>2.5716694772343951E-2</v>
      </c>
      <c r="H18" s="46">
        <f t="shared" si="26"/>
        <v>7.8092889436909285E-3</v>
      </c>
      <c r="I18" s="46">
        <f>+IFERROR(I17/H17-1,"nm")</f>
        <v>-2.3042414355628038E-2</v>
      </c>
      <c r="J18" s="46">
        <f t="shared" ref="J18:N18" si="27">+IFERROR(J17/I17-1,"nm")</f>
        <v>0</v>
      </c>
      <c r="K18" s="46">
        <f t="shared" si="27"/>
        <v>0</v>
      </c>
      <c r="L18" s="46">
        <f t="shared" si="27"/>
        <v>0</v>
      </c>
      <c r="M18" s="46">
        <f t="shared" si="27"/>
        <v>0</v>
      </c>
      <c r="N18" s="46">
        <f t="shared" si="27"/>
        <v>0</v>
      </c>
    </row>
    <row r="19" spans="1:14" x14ac:dyDescent="0.25">
      <c r="A19" s="41" t="s">
        <v>133</v>
      </c>
      <c r="B19" s="46">
        <f>+IFERROR(B17/B$3,"nm")</f>
        <v>9.8395477271984569E-2</v>
      </c>
      <c r="C19" s="46">
        <f t="shared" ref="C19:I19" si="28">+IFERROR(C17/C$3,"nm")</f>
        <v>0.10872251050160613</v>
      </c>
      <c r="D19" s="46">
        <f t="shared" si="28"/>
        <v>0.11612809315866085</v>
      </c>
      <c r="E19" s="46">
        <f t="shared" si="28"/>
        <v>0.12237272302662307</v>
      </c>
      <c r="F19" s="46">
        <f t="shared" si="28"/>
        <v>0.1212771940588491</v>
      </c>
      <c r="G19" s="46">
        <f t="shared" si="28"/>
        <v>0.13009651632222013</v>
      </c>
      <c r="H19" s="46">
        <f t="shared" si="28"/>
        <v>0.11010822219228523</v>
      </c>
      <c r="I19" s="46">
        <f t="shared" si="28"/>
        <v>0.10256904303147078</v>
      </c>
      <c r="J19" s="46">
        <f t="shared" ref="J19:N19" si="29">+IFERROR(J17/J$3,"nm")</f>
        <v>0.10256904303147078</v>
      </c>
      <c r="K19" s="46">
        <f t="shared" si="29"/>
        <v>0.10256904303147078</v>
      </c>
      <c r="L19" s="46">
        <f t="shared" si="29"/>
        <v>0.10256904303147078</v>
      </c>
      <c r="M19" s="46">
        <f t="shared" si="29"/>
        <v>0.10256904303147078</v>
      </c>
      <c r="N19" s="46">
        <f t="shared" si="29"/>
        <v>0.10256904303147078</v>
      </c>
    </row>
    <row r="20" spans="1:14" x14ac:dyDescent="0.25">
      <c r="A20" s="42" t="str">
        <f>+Historicals!A113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136</v>
      </c>
      <c r="B21" s="9">
        <f>B23+B27+B31</f>
        <v>13740</v>
      </c>
      <c r="C21" s="9">
        <f t="shared" ref="C21:I21" si="30">C23+C27+C31</f>
        <v>14764</v>
      </c>
      <c r="D21" s="9">
        <f t="shared" si="30"/>
        <v>15216</v>
      </c>
      <c r="E21" s="9">
        <f t="shared" si="30"/>
        <v>14855</v>
      </c>
      <c r="F21" s="9">
        <f t="shared" si="30"/>
        <v>15902</v>
      </c>
      <c r="G21" s="9">
        <f t="shared" si="30"/>
        <v>14484</v>
      </c>
      <c r="H21" s="9">
        <f t="shared" si="30"/>
        <v>17179</v>
      </c>
      <c r="I21" s="9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3" t="s">
        <v>129</v>
      </c>
      <c r="B22" s="46" t="str">
        <f t="shared" ref="B22:H22" si="32">+IFERROR(B21/A21-1,"nm")</f>
        <v>nm</v>
      </c>
      <c r="C22" s="46">
        <f t="shared" si="32"/>
        <v>7.4526928675400228E-2</v>
      </c>
      <c r="D22" s="46">
        <f t="shared" si="32"/>
        <v>3.0615009482525046E-2</v>
      </c>
      <c r="E22" s="46">
        <f t="shared" si="32"/>
        <v>-2.372502628811779E-2</v>
      </c>
      <c r="F22" s="46">
        <f t="shared" si="32"/>
        <v>7.0481319421070276E-2</v>
      </c>
      <c r="G22" s="46">
        <f t="shared" si="32"/>
        <v>-8.9171173437303519E-2</v>
      </c>
      <c r="H22" s="46">
        <f t="shared" si="32"/>
        <v>0.18606738470035911</v>
      </c>
      <c r="I22" s="46">
        <f>+IFERROR(I21/H21-1,"nm")</f>
        <v>6.8339251411607238E-2</v>
      </c>
      <c r="J22" s="46">
        <f t="shared" ref="J22:N22" si="33">+IFERROR(J21/I21-1,"nm")</f>
        <v>0</v>
      </c>
      <c r="K22" s="46">
        <f t="shared" si="33"/>
        <v>0</v>
      </c>
      <c r="L22" s="46">
        <f t="shared" si="33"/>
        <v>0</v>
      </c>
      <c r="M22" s="46">
        <f t="shared" si="33"/>
        <v>0</v>
      </c>
      <c r="N22" s="46">
        <f t="shared" si="33"/>
        <v>0</v>
      </c>
    </row>
    <row r="23" spans="1:14" x14ac:dyDescent="0.25">
      <c r="A23" s="44" t="s">
        <v>113</v>
      </c>
      <c r="B23" s="3">
        <f>+Historicals!B114</f>
        <v>8506</v>
      </c>
      <c r="C23" s="3">
        <f>+Historicals!C114</f>
        <v>9299</v>
      </c>
      <c r="D23" s="3">
        <f>+Historicals!D114</f>
        <v>9684</v>
      </c>
      <c r="E23" s="3">
        <f>+Historicals!E114</f>
        <v>9322</v>
      </c>
      <c r="F23" s="3">
        <f>+Historicals!F114</f>
        <v>10045</v>
      </c>
      <c r="G23" s="3">
        <f>+Historicals!G114</f>
        <v>9329</v>
      </c>
      <c r="H23" s="3">
        <f>+Historicals!H114</f>
        <v>11644</v>
      </c>
      <c r="I23" s="3">
        <f>+Historicals!I114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3" t="s">
        <v>129</v>
      </c>
      <c r="B24" s="46" t="str">
        <f t="shared" ref="B24" si="35">+IFERROR(B23/A23-1,"nm")</f>
        <v>nm</v>
      </c>
      <c r="C24" s="46">
        <f t="shared" ref="C24" si="36">+IFERROR(C23/B23-1,"nm")</f>
        <v>9.3228309428638578E-2</v>
      </c>
      <c r="D24" s="46">
        <f t="shared" ref="D24" si="37">+IFERROR(D23/C23-1,"nm")</f>
        <v>4.1402301322722934E-2</v>
      </c>
      <c r="E24" s="46">
        <f t="shared" ref="E24" si="38">+IFERROR(E23/D23-1,"nm")</f>
        <v>-3.7381247418422192E-2</v>
      </c>
      <c r="F24" s="46">
        <f t="shared" ref="F24" si="39">+IFERROR(F23/E23-1,"nm")</f>
        <v>7.755846384895948E-2</v>
      </c>
      <c r="G24" s="46">
        <f t="shared" ref="G24" si="40">+IFERROR(G23/F23-1,"nm")</f>
        <v>-7.1279243404678949E-2</v>
      </c>
      <c r="H24" s="46">
        <f t="shared" ref="H24" si="41">+IFERROR(H23/G23-1,"nm")</f>
        <v>0.24815092721620746</v>
      </c>
      <c r="I24" s="46">
        <f>+IFERROR(I23/H23-1,"nm")</f>
        <v>5.0154586052902683E-2</v>
      </c>
      <c r="J24" s="46">
        <f>+J25+J26</f>
        <v>0</v>
      </c>
      <c r="K24" s="46">
        <f t="shared" ref="K24:N24" si="42">+K25+K26</f>
        <v>0</v>
      </c>
      <c r="L24" s="46">
        <f t="shared" si="42"/>
        <v>0</v>
      </c>
      <c r="M24" s="46">
        <f t="shared" si="42"/>
        <v>0</v>
      </c>
      <c r="N24" s="46">
        <f t="shared" si="42"/>
        <v>0</v>
      </c>
    </row>
    <row r="25" spans="1:14" x14ac:dyDescent="0.25">
      <c r="A25" s="43" t="s">
        <v>137</v>
      </c>
      <c r="B25" s="46">
        <f>+Historicals!B186</f>
        <v>0.14000000000000001</v>
      </c>
      <c r="C25" s="46">
        <f>+Historicals!C186</f>
        <v>0.1</v>
      </c>
      <c r="D25" s="46">
        <f>+Historicals!D186</f>
        <v>0.04</v>
      </c>
      <c r="E25" s="46">
        <f>+Historicals!E186</f>
        <v>-0.04</v>
      </c>
      <c r="F25" s="46">
        <f>+Historicals!F186</f>
        <v>0.08</v>
      </c>
      <c r="G25" s="46">
        <f>+Historicals!G186</f>
        <v>-7.0000000000000007E-2</v>
      </c>
      <c r="H25" s="46">
        <f>+Historicals!H186</f>
        <v>0.25</v>
      </c>
      <c r="I25" s="46">
        <f>+Historicals!I186</f>
        <v>0.05</v>
      </c>
      <c r="J25" s="48">
        <v>0</v>
      </c>
      <c r="K25" s="48">
        <f t="shared" ref="K25:N26" si="43">+J25</f>
        <v>0</v>
      </c>
      <c r="L25" s="48">
        <f t="shared" si="43"/>
        <v>0</v>
      </c>
      <c r="M25" s="48">
        <f t="shared" si="43"/>
        <v>0</v>
      </c>
      <c r="N25" s="48">
        <f t="shared" si="43"/>
        <v>0</v>
      </c>
    </row>
    <row r="26" spans="1:14" x14ac:dyDescent="0.25">
      <c r="A26" s="43" t="s">
        <v>138</v>
      </c>
      <c r="B26" s="46" t="str">
        <f t="shared" ref="B26:H26" si="44">+IFERROR(B24-B25,"nm")</f>
        <v>nm</v>
      </c>
      <c r="C26" s="46">
        <f t="shared" si="44"/>
        <v>-6.7716905713614273E-3</v>
      </c>
      <c r="D26" s="46">
        <f t="shared" si="44"/>
        <v>1.4023013227229333E-3</v>
      </c>
      <c r="E26" s="46">
        <f t="shared" si="44"/>
        <v>2.6187525815778087E-3</v>
      </c>
      <c r="F26" s="46">
        <f t="shared" si="44"/>
        <v>-2.4415361510405215E-3</v>
      </c>
      <c r="G26" s="46">
        <f t="shared" si="44"/>
        <v>-1.2792434046789425E-3</v>
      </c>
      <c r="H26" s="46">
        <f t="shared" si="44"/>
        <v>-1.849072783792538E-3</v>
      </c>
      <c r="I26" s="46">
        <f>+IFERROR(I24-I25,"nm")</f>
        <v>1.5458605290268046E-4</v>
      </c>
      <c r="J26" s="48">
        <v>0</v>
      </c>
      <c r="K26" s="48">
        <f t="shared" si="43"/>
        <v>0</v>
      </c>
      <c r="L26" s="48">
        <f t="shared" si="43"/>
        <v>0</v>
      </c>
      <c r="M26" s="48">
        <f t="shared" si="43"/>
        <v>0</v>
      </c>
      <c r="N26" s="48">
        <f t="shared" si="43"/>
        <v>0</v>
      </c>
    </row>
    <row r="27" spans="1:14" x14ac:dyDescent="0.25">
      <c r="A27" s="44" t="s">
        <v>114</v>
      </c>
      <c r="B27" s="3">
        <f>+Historicals!B115</f>
        <v>4410</v>
      </c>
      <c r="C27" s="3">
        <f>+Historicals!C115</f>
        <v>4746</v>
      </c>
      <c r="D27" s="3">
        <f>+Historicals!D115</f>
        <v>4886</v>
      </c>
      <c r="E27" s="3">
        <f>+Historicals!E115</f>
        <v>4938</v>
      </c>
      <c r="F27" s="3">
        <f>+Historicals!F115</f>
        <v>5260</v>
      </c>
      <c r="G27" s="3">
        <f>+Historicals!G115</f>
        <v>4639</v>
      </c>
      <c r="H27" s="3">
        <f>+Historicals!H115</f>
        <v>5028</v>
      </c>
      <c r="I27" s="3">
        <f>+Historicals!I115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3" t="s">
        <v>129</v>
      </c>
      <c r="B28" s="46" t="str">
        <f t="shared" ref="B28" si="49">+IFERROR(B27/A27-1,"nm")</f>
        <v>nm</v>
      </c>
      <c r="C28" s="46">
        <f t="shared" ref="C28" si="50">+IFERROR(C27/B27-1,"nm")</f>
        <v>7.6190476190476142E-2</v>
      </c>
      <c r="D28" s="46">
        <f t="shared" ref="D28" si="51">+IFERROR(D27/C27-1,"nm")</f>
        <v>2.9498525073746285E-2</v>
      </c>
      <c r="E28" s="46">
        <f t="shared" ref="E28" si="52">+IFERROR(E27/D27-1,"nm")</f>
        <v>1.0642652476463343E-2</v>
      </c>
      <c r="F28" s="46">
        <f t="shared" ref="F28" si="53">+IFERROR(F27/E27-1,"nm")</f>
        <v>6.5208586472256025E-2</v>
      </c>
      <c r="G28" s="46">
        <f t="shared" ref="G28" si="54">+IFERROR(G27/F27-1,"nm")</f>
        <v>-0.11806083650190113</v>
      </c>
      <c r="H28" s="46">
        <f t="shared" ref="H28" si="55">+IFERROR(H27/G27-1,"nm")</f>
        <v>8.3854278939426541E-2</v>
      </c>
      <c r="I28" s="46">
        <f>+IFERROR(I27/H27-1,"nm")</f>
        <v>9.2283214001591007E-2</v>
      </c>
      <c r="J28" s="46">
        <f>+J29+J30</f>
        <v>0</v>
      </c>
      <c r="K28" s="46">
        <f t="shared" ref="K28" si="56">+K29+K30</f>
        <v>0</v>
      </c>
      <c r="L28" s="46">
        <f t="shared" ref="L28" si="57">+L29+L30</f>
        <v>0</v>
      </c>
      <c r="M28" s="46">
        <f t="shared" ref="M28" si="58">+M29+M30</f>
        <v>0</v>
      </c>
      <c r="N28" s="46">
        <f t="shared" ref="N28" si="59">+N29+N30</f>
        <v>0</v>
      </c>
    </row>
    <row r="29" spans="1:14" x14ac:dyDescent="0.25">
      <c r="A29" s="43" t="s">
        <v>137</v>
      </c>
      <c r="B29" s="46">
        <f>+Historicals!B190</f>
        <v>0.47</v>
      </c>
      <c r="C29" s="46">
        <f>+Historicals!C190</f>
        <v>0.37</v>
      </c>
      <c r="D29" s="46">
        <f>+Historicals!D190</f>
        <v>0.08</v>
      </c>
      <c r="E29" s="46">
        <f>+Historicals!E190</f>
        <v>0.06</v>
      </c>
      <c r="F29" s="46">
        <f>+Historicals!F190</f>
        <v>0.12</v>
      </c>
      <c r="G29" s="46">
        <f>+Historicals!G190</f>
        <v>-0.03</v>
      </c>
      <c r="H29" s="46">
        <f>+Historicals!H190</f>
        <v>0.13</v>
      </c>
      <c r="I29" s="46">
        <f>+Historicals!I190</f>
        <v>0.09</v>
      </c>
      <c r="J29" s="48">
        <v>0</v>
      </c>
      <c r="K29" s="48">
        <f t="shared" ref="K29:N29" si="60">+J29</f>
        <v>0</v>
      </c>
      <c r="L29" s="48">
        <f t="shared" si="60"/>
        <v>0</v>
      </c>
      <c r="M29" s="48">
        <f t="shared" si="60"/>
        <v>0</v>
      </c>
      <c r="N29" s="48">
        <f t="shared" si="60"/>
        <v>0</v>
      </c>
    </row>
    <row r="30" spans="1:14" x14ac:dyDescent="0.25">
      <c r="A30" s="43" t="s">
        <v>138</v>
      </c>
      <c r="B30" s="46" t="str">
        <f t="shared" ref="B30" si="61">+IFERROR(B28-B29,"nm")</f>
        <v>nm</v>
      </c>
      <c r="C30" s="46">
        <f t="shared" ref="C30" si="62">+IFERROR(C28-C29,"nm")</f>
        <v>-0.29380952380952385</v>
      </c>
      <c r="D30" s="46">
        <f t="shared" ref="D30" si="63">+IFERROR(D28-D29,"nm")</f>
        <v>-5.0501474926253717E-2</v>
      </c>
      <c r="E30" s="46">
        <f t="shared" ref="E30" si="64">+IFERROR(E28-E29,"nm")</f>
        <v>-4.9357347523536654E-2</v>
      </c>
      <c r="F30" s="46">
        <f t="shared" ref="F30" si="65">+IFERROR(F28-F29,"nm")</f>
        <v>-5.4791413527743971E-2</v>
      </c>
      <c r="G30" s="46">
        <f t="shared" ref="G30" si="66">+IFERROR(G28-G29,"nm")</f>
        <v>-8.8060836501901135E-2</v>
      </c>
      <c r="H30" s="46">
        <f t="shared" ref="H30" si="67">+IFERROR(H28-H29,"nm")</f>
        <v>-4.6145721060573464E-2</v>
      </c>
      <c r="I30" s="46">
        <f>+IFERROR(I28-I29,"nm")</f>
        <v>2.2832140015910107E-3</v>
      </c>
      <c r="J30" s="48">
        <v>0</v>
      </c>
      <c r="K30" s="48">
        <f t="shared" ref="K30:N30" si="68">+J30</f>
        <v>0</v>
      </c>
      <c r="L30" s="48">
        <f t="shared" si="68"/>
        <v>0</v>
      </c>
      <c r="M30" s="48">
        <f t="shared" si="68"/>
        <v>0</v>
      </c>
      <c r="N30" s="48">
        <f t="shared" si="68"/>
        <v>0</v>
      </c>
    </row>
    <row r="31" spans="1:14" x14ac:dyDescent="0.25">
      <c r="A31" s="44" t="s">
        <v>115</v>
      </c>
      <c r="B31" s="3">
        <f>+Historicals!B116</f>
        <v>824</v>
      </c>
      <c r="C31" s="3">
        <f>+Historicals!C116</f>
        <v>719</v>
      </c>
      <c r="D31" s="3">
        <f>+Historicals!D116</f>
        <v>646</v>
      </c>
      <c r="E31" s="3">
        <f>+Historicals!E116</f>
        <v>595</v>
      </c>
      <c r="F31" s="3">
        <f>+Historicals!F116</f>
        <v>597</v>
      </c>
      <c r="G31" s="3">
        <f>+Historicals!G116</f>
        <v>516</v>
      </c>
      <c r="H31" s="3">
        <f>+Historicals!H116</f>
        <v>507</v>
      </c>
      <c r="I31" s="3">
        <f>+Historicals!I116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3" t="s">
        <v>129</v>
      </c>
      <c r="B32" s="46" t="str">
        <f t="shared" ref="B32" si="73">+IFERROR(B31/A31-1,"nm")</f>
        <v>nm</v>
      </c>
      <c r="C32" s="46">
        <f t="shared" ref="C32" si="74">+IFERROR(C31/B31-1,"nm")</f>
        <v>-0.12742718446601942</v>
      </c>
      <c r="D32" s="46">
        <f t="shared" ref="D32" si="75">+IFERROR(D31/C31-1,"nm")</f>
        <v>-0.10152990264255912</v>
      </c>
      <c r="E32" s="46">
        <f t="shared" ref="E32" si="76">+IFERROR(E31/D31-1,"nm")</f>
        <v>-7.8947368421052655E-2</v>
      </c>
      <c r="F32" s="46">
        <f t="shared" ref="F32" si="77">+IFERROR(F31/E31-1,"nm")</f>
        <v>3.3613445378151141E-3</v>
      </c>
      <c r="G32" s="46">
        <f t="shared" ref="G32" si="78">+IFERROR(G31/F31-1,"nm")</f>
        <v>-0.13567839195979903</v>
      </c>
      <c r="H32" s="46">
        <f t="shared" ref="H32" si="79">+IFERROR(H31/G31-1,"nm")</f>
        <v>-1.744186046511631E-2</v>
      </c>
      <c r="I32" s="46">
        <f>+IFERROR(I31/H31-1,"nm")</f>
        <v>0.24852071005917153</v>
      </c>
      <c r="J32" s="46">
        <f>+J33+J34</f>
        <v>0</v>
      </c>
      <c r="K32" s="46">
        <f t="shared" ref="K32" si="80">+K33+K34</f>
        <v>0</v>
      </c>
      <c r="L32" s="46">
        <f t="shared" ref="L32" si="81">+L33+L34</f>
        <v>0</v>
      </c>
      <c r="M32" s="46">
        <f t="shared" ref="M32" si="82">+M33+M34</f>
        <v>0</v>
      </c>
      <c r="N32" s="46">
        <f t="shared" ref="N32" si="83">+N33+N34</f>
        <v>0</v>
      </c>
    </row>
    <row r="33" spans="1:14" x14ac:dyDescent="0.25">
      <c r="A33" s="43" t="s">
        <v>137</v>
      </c>
      <c r="B33" s="46">
        <f>+Historicals!B188</f>
        <v>-0.05</v>
      </c>
      <c r="C33" s="46">
        <f>+Historicals!C188</f>
        <v>0.13</v>
      </c>
      <c r="D33" s="46">
        <f>+Historicals!D188</f>
        <v>-0.1</v>
      </c>
      <c r="E33" s="46">
        <f>+Historicals!E188</f>
        <v>-0.08</v>
      </c>
      <c r="F33" s="46">
        <f>+Historicals!F188</f>
        <v>0</v>
      </c>
      <c r="G33" s="46">
        <f>+Historicals!G188</f>
        <v>-0.14000000000000001</v>
      </c>
      <c r="H33" s="46">
        <f>+Historicals!H188</f>
        <v>-0.02</v>
      </c>
      <c r="I33" s="46">
        <f>+Historicals!I188</f>
        <v>0.25</v>
      </c>
      <c r="J33" s="48">
        <v>0</v>
      </c>
      <c r="K33" s="48">
        <f t="shared" ref="K33:N33" si="84">+J33</f>
        <v>0</v>
      </c>
      <c r="L33" s="48">
        <f t="shared" si="84"/>
        <v>0</v>
      </c>
      <c r="M33" s="48">
        <f t="shared" si="84"/>
        <v>0</v>
      </c>
      <c r="N33" s="48">
        <f t="shared" si="84"/>
        <v>0</v>
      </c>
    </row>
    <row r="34" spans="1:14" x14ac:dyDescent="0.25">
      <c r="A34" s="43" t="s">
        <v>138</v>
      </c>
      <c r="B34" s="46" t="str">
        <f t="shared" ref="B34" si="85">+IFERROR(B32-B33,"nm")</f>
        <v>nm</v>
      </c>
      <c r="C34" s="46">
        <f t="shared" ref="C34" si="86">+IFERROR(C32-C33,"nm")</f>
        <v>-0.25742718446601942</v>
      </c>
      <c r="D34" s="46">
        <f t="shared" ref="D34" si="87">+IFERROR(D32-D33,"nm")</f>
        <v>-1.5299026425591167E-3</v>
      </c>
      <c r="E34" s="46">
        <f t="shared" ref="E34" si="88">+IFERROR(E32-E33,"nm")</f>
        <v>1.0526315789473467E-3</v>
      </c>
      <c r="F34" s="46">
        <f t="shared" ref="F34" si="89">+IFERROR(F32-F33,"nm")</f>
        <v>3.3613445378151141E-3</v>
      </c>
      <c r="G34" s="46">
        <f t="shared" ref="G34" si="90">+IFERROR(G32-G33,"nm")</f>
        <v>4.321608040200986E-3</v>
      </c>
      <c r="H34" s="46">
        <f t="shared" ref="H34" si="91">+IFERROR(H32-H33,"nm")</f>
        <v>2.5581395348836904E-3</v>
      </c>
      <c r="I34" s="46">
        <f>+IFERROR(I32-I33,"nm")</f>
        <v>-1.4792899408284654E-3</v>
      </c>
      <c r="J34" s="48">
        <v>0</v>
      </c>
      <c r="K34" s="48">
        <f t="shared" ref="K34:N34" si="92">+J34</f>
        <v>0</v>
      </c>
      <c r="L34" s="48">
        <f t="shared" si="92"/>
        <v>0</v>
      </c>
      <c r="M34" s="48">
        <f t="shared" si="92"/>
        <v>0</v>
      </c>
      <c r="N34" s="48">
        <f t="shared" si="92"/>
        <v>0</v>
      </c>
    </row>
    <row r="35" spans="1:14" x14ac:dyDescent="0.25">
      <c r="A35" s="9" t="s">
        <v>130</v>
      </c>
      <c r="B35" s="47">
        <f t="shared" ref="B35:H35" si="93">+B42+B38</f>
        <v>3766</v>
      </c>
      <c r="C35" s="47">
        <f t="shared" si="93"/>
        <v>3896</v>
      </c>
      <c r="D35" s="47">
        <f t="shared" si="93"/>
        <v>4015</v>
      </c>
      <c r="E35" s="47">
        <f t="shared" si="93"/>
        <v>3760</v>
      </c>
      <c r="F35" s="47">
        <f t="shared" si="93"/>
        <v>4074</v>
      </c>
      <c r="G35" s="47">
        <f t="shared" si="93"/>
        <v>3047</v>
      </c>
      <c r="H35" s="47">
        <f t="shared" si="93"/>
        <v>5219</v>
      </c>
      <c r="I35" s="47">
        <f>+I42+I38</f>
        <v>5238</v>
      </c>
      <c r="J35" s="47">
        <f>+J21*J37</f>
        <v>5238</v>
      </c>
      <c r="K35" s="47">
        <f t="shared" ref="K35:N35" si="94">+K21*K37</f>
        <v>5238</v>
      </c>
      <c r="L35" s="47">
        <f t="shared" si="94"/>
        <v>5238</v>
      </c>
      <c r="M35" s="47">
        <f t="shared" si="94"/>
        <v>5238</v>
      </c>
      <c r="N35" s="47">
        <f t="shared" si="94"/>
        <v>5238</v>
      </c>
    </row>
    <row r="36" spans="1:14" x14ac:dyDescent="0.25">
      <c r="A36" s="45" t="s">
        <v>129</v>
      </c>
      <c r="B36" s="46" t="str">
        <f t="shared" ref="B36" si="95">+IFERROR(B35/A35-1,"nm")</f>
        <v>nm</v>
      </c>
      <c r="C36" s="46">
        <f t="shared" ref="C36" si="96">+IFERROR(C35/B35-1,"nm")</f>
        <v>3.4519383961763239E-2</v>
      </c>
      <c r="D36" s="46">
        <f t="shared" ref="D36" si="97">+IFERROR(D35/C35-1,"nm")</f>
        <v>3.0544147843942548E-2</v>
      </c>
      <c r="E36" s="46">
        <f t="shared" ref="E36" si="98">+IFERROR(E35/D35-1,"nm")</f>
        <v>-6.3511830635118338E-2</v>
      </c>
      <c r="F36" s="46">
        <f t="shared" ref="F36" si="99">+IFERROR(F35/E35-1,"nm")</f>
        <v>8.3510638297872308E-2</v>
      </c>
      <c r="G36" s="46">
        <f t="shared" ref="G36" si="100">+IFERROR(G35/F35-1,"nm")</f>
        <v>-0.25208640157093765</v>
      </c>
      <c r="H36" s="46">
        <f t="shared" ref="H36" si="101">+IFERROR(H35/G35-1,"nm")</f>
        <v>0.71283229405973092</v>
      </c>
      <c r="I36" s="46">
        <f>+IFERROR(I35/H35-1,"nm")</f>
        <v>3.6405441655489312E-3</v>
      </c>
      <c r="J36" s="46">
        <f t="shared" ref="J36:N36" si="102">+IFERROR(J35/I35-1,"nm")</f>
        <v>0</v>
      </c>
      <c r="K36" s="46">
        <f t="shared" si="102"/>
        <v>0</v>
      </c>
      <c r="L36" s="46">
        <f t="shared" si="102"/>
        <v>0</v>
      </c>
      <c r="M36" s="46">
        <f t="shared" si="102"/>
        <v>0</v>
      </c>
      <c r="N36" s="46">
        <f t="shared" si="102"/>
        <v>0</v>
      </c>
    </row>
    <row r="37" spans="1:14" x14ac:dyDescent="0.25">
      <c r="A37" s="45" t="s">
        <v>131</v>
      </c>
      <c r="B37" s="46">
        <f t="shared" ref="B37:H37" si="103">+IFERROR(B35/B$21,"nm")</f>
        <v>0.27409024745269289</v>
      </c>
      <c r="C37" s="46">
        <f t="shared" si="103"/>
        <v>0.26388512598211866</v>
      </c>
      <c r="D37" s="46">
        <f t="shared" si="103"/>
        <v>0.26386698212407994</v>
      </c>
      <c r="E37" s="46">
        <f t="shared" si="103"/>
        <v>0.25311342982160889</v>
      </c>
      <c r="F37" s="46">
        <f t="shared" si="103"/>
        <v>0.25619418941013711</v>
      </c>
      <c r="G37" s="46">
        <f t="shared" si="103"/>
        <v>0.2103700635183651</v>
      </c>
      <c r="H37" s="46">
        <f t="shared" si="103"/>
        <v>0.30380115256999823</v>
      </c>
      <c r="I37" s="46">
        <f>+IFERROR(I35/I$21,"nm")</f>
        <v>0.28540293140086087</v>
      </c>
      <c r="J37" s="48">
        <f>+I37</f>
        <v>0.28540293140086087</v>
      </c>
      <c r="K37" s="48">
        <f t="shared" ref="K37:N37" si="104">+J37</f>
        <v>0.28540293140086087</v>
      </c>
      <c r="L37" s="48">
        <f t="shared" si="104"/>
        <v>0.28540293140086087</v>
      </c>
      <c r="M37" s="48">
        <f t="shared" si="104"/>
        <v>0.28540293140086087</v>
      </c>
      <c r="N37" s="48">
        <f t="shared" si="104"/>
        <v>0.28540293140086087</v>
      </c>
    </row>
    <row r="38" spans="1:14" x14ac:dyDescent="0.25">
      <c r="A38" s="9" t="s">
        <v>132</v>
      </c>
      <c r="B38" s="9">
        <f>+Historicals!B173</f>
        <v>121</v>
      </c>
      <c r="C38" s="9">
        <f>+Historicals!C173</f>
        <v>133</v>
      </c>
      <c r="D38" s="9">
        <f>+Historicals!D173</f>
        <v>140</v>
      </c>
      <c r="E38" s="9">
        <f>+Historicals!E173</f>
        <v>160</v>
      </c>
      <c r="F38" s="9">
        <f>+Historicals!F173</f>
        <v>149</v>
      </c>
      <c r="G38" s="9">
        <f>+Historicals!G173</f>
        <v>148</v>
      </c>
      <c r="H38" s="9">
        <f>+Historicals!H173</f>
        <v>130</v>
      </c>
      <c r="I38" s="9">
        <f>+Historicals!I173</f>
        <v>124</v>
      </c>
      <c r="J38" s="47">
        <f>+J41*J48</f>
        <v>124.00000000000001</v>
      </c>
      <c r="K38" s="47">
        <f t="shared" ref="K38:N38" si="105">+K41*K48</f>
        <v>124.00000000000001</v>
      </c>
      <c r="L38" s="47">
        <f t="shared" si="105"/>
        <v>124.00000000000001</v>
      </c>
      <c r="M38" s="47">
        <f t="shared" si="105"/>
        <v>124.00000000000001</v>
      </c>
      <c r="N38" s="47">
        <f t="shared" si="105"/>
        <v>124.00000000000001</v>
      </c>
    </row>
    <row r="39" spans="1:14" x14ac:dyDescent="0.25">
      <c r="A39" s="45" t="s">
        <v>129</v>
      </c>
      <c r="B39" s="46" t="str">
        <f t="shared" ref="B39" si="106">+IFERROR(B38/A38-1,"nm")</f>
        <v>nm</v>
      </c>
      <c r="C39" s="46">
        <f t="shared" ref="C39" si="107">+IFERROR(C38/B38-1,"nm")</f>
        <v>9.9173553719008156E-2</v>
      </c>
      <c r="D39" s="46">
        <f t="shared" ref="D39" si="108">+IFERROR(D38/C38-1,"nm")</f>
        <v>5.2631578947368363E-2</v>
      </c>
      <c r="E39" s="46">
        <f t="shared" ref="E39" si="109">+IFERROR(E38/D38-1,"nm")</f>
        <v>0.14285714285714279</v>
      </c>
      <c r="F39" s="46">
        <f t="shared" ref="F39" si="110">+IFERROR(F38/E38-1,"nm")</f>
        <v>-6.8749999999999978E-2</v>
      </c>
      <c r="G39" s="46">
        <f t="shared" ref="G39" si="111">+IFERROR(G38/F38-1,"nm")</f>
        <v>-6.7114093959731447E-3</v>
      </c>
      <c r="H39" s="46">
        <f t="shared" ref="H39" si="112">+IFERROR(H38/G38-1,"nm")</f>
        <v>-0.1216216216216216</v>
      </c>
      <c r="I39" s="46">
        <f>+IFERROR(I38/H38-1,"nm")</f>
        <v>-4.6153846153846101E-2</v>
      </c>
      <c r="J39" s="46">
        <f t="shared" ref="J39" si="113">+IFERROR(J38/I38-1,"nm")</f>
        <v>2.2204460492503131E-16</v>
      </c>
      <c r="K39" s="46">
        <f t="shared" ref="K39" si="114">+IFERROR(K38/J38-1,"nm")</f>
        <v>0</v>
      </c>
      <c r="L39" s="46">
        <f t="shared" ref="L39" si="115">+IFERROR(L38/K38-1,"nm")</f>
        <v>0</v>
      </c>
      <c r="M39" s="46">
        <f t="shared" ref="M39" si="116">+IFERROR(M38/L38-1,"nm")</f>
        <v>0</v>
      </c>
      <c r="N39" s="46">
        <f t="shared" ref="N39" si="117">+IFERROR(N38/M38-1,"nm")</f>
        <v>0</v>
      </c>
    </row>
    <row r="40" spans="1:14" x14ac:dyDescent="0.25">
      <c r="A40" s="45" t="s">
        <v>133</v>
      </c>
      <c r="B40" s="46">
        <f t="shared" ref="B40:H40" si="118">+IFERROR(B38/B$21,"nm")</f>
        <v>8.8064046579330417E-3</v>
      </c>
      <c r="C40" s="46">
        <f t="shared" si="118"/>
        <v>9.0083988079111346E-3</v>
      </c>
      <c r="D40" s="46">
        <f t="shared" si="118"/>
        <v>9.2008412197686646E-3</v>
      </c>
      <c r="E40" s="46">
        <f t="shared" si="118"/>
        <v>1.0770784247728038E-2</v>
      </c>
      <c r="F40" s="46">
        <f t="shared" si="118"/>
        <v>9.3698905798012821E-3</v>
      </c>
      <c r="G40" s="46">
        <f t="shared" si="118"/>
        <v>1.0218171775752554E-2</v>
      </c>
      <c r="H40" s="46">
        <f t="shared" si="118"/>
        <v>7.5673787764130628E-3</v>
      </c>
      <c r="I40" s="46">
        <f>+IFERROR(I38/I$21,"nm")</f>
        <v>6.7563886013185855E-3</v>
      </c>
      <c r="J40" s="46">
        <f t="shared" ref="J40:N40" si="119">+IFERROR(J38/J$21,"nm")</f>
        <v>6.7563886013185864E-3</v>
      </c>
      <c r="K40" s="46">
        <f t="shared" si="119"/>
        <v>6.7563886013185864E-3</v>
      </c>
      <c r="L40" s="46">
        <f t="shared" si="119"/>
        <v>6.7563886013185864E-3</v>
      </c>
      <c r="M40" s="46">
        <f t="shared" si="119"/>
        <v>6.7563886013185864E-3</v>
      </c>
      <c r="N40" s="46">
        <f t="shared" si="119"/>
        <v>6.7563886013185864E-3</v>
      </c>
    </row>
    <row r="41" spans="1:14" x14ac:dyDescent="0.25">
      <c r="A41" s="45" t="s">
        <v>140</v>
      </c>
      <c r="B41" s="46">
        <f t="shared" ref="B41:H41" si="120">+IFERROR(B38/B48,"nm")</f>
        <v>0.19145569620253164</v>
      </c>
      <c r="C41" s="46">
        <f t="shared" si="120"/>
        <v>0.17924528301886791</v>
      </c>
      <c r="D41" s="46">
        <f t="shared" si="120"/>
        <v>0.17094017094017094</v>
      </c>
      <c r="E41" s="46">
        <f t="shared" si="120"/>
        <v>0.18867924528301888</v>
      </c>
      <c r="F41" s="46">
        <f t="shared" si="120"/>
        <v>0.18304668304668303</v>
      </c>
      <c r="G41" s="46">
        <f t="shared" si="120"/>
        <v>0.22945736434108527</v>
      </c>
      <c r="H41" s="46">
        <f t="shared" si="120"/>
        <v>0.21069692058346839</v>
      </c>
      <c r="I41" s="46">
        <f>+IFERROR(I38/I48,"nm")</f>
        <v>0.19405320813771518</v>
      </c>
      <c r="J41" s="48">
        <f>+I41</f>
        <v>0.19405320813771518</v>
      </c>
      <c r="K41" s="48">
        <f t="shared" ref="K41:N41" si="121">+J41</f>
        <v>0.19405320813771518</v>
      </c>
      <c r="L41" s="48">
        <f t="shared" si="121"/>
        <v>0.19405320813771518</v>
      </c>
      <c r="M41" s="48">
        <f t="shared" si="121"/>
        <v>0.19405320813771518</v>
      </c>
      <c r="N41" s="48">
        <f t="shared" si="121"/>
        <v>0.19405320813771518</v>
      </c>
    </row>
    <row r="42" spans="1:14" x14ac:dyDescent="0.25">
      <c r="A42" s="9" t="s">
        <v>134</v>
      </c>
      <c r="B42" s="9">
        <f>+Historicals!B140</f>
        <v>3645</v>
      </c>
      <c r="C42" s="9">
        <f>+Historicals!C140</f>
        <v>3763</v>
      </c>
      <c r="D42" s="9">
        <f>+Historicals!D140</f>
        <v>3875</v>
      </c>
      <c r="E42" s="9">
        <f>+Historicals!E140</f>
        <v>3600</v>
      </c>
      <c r="F42" s="9">
        <f>+Historicals!F140</f>
        <v>3925</v>
      </c>
      <c r="G42" s="9">
        <f>+Historicals!G140</f>
        <v>2899</v>
      </c>
      <c r="H42" s="9">
        <f>+Historicals!H140</f>
        <v>5089</v>
      </c>
      <c r="I42" s="9">
        <f>+Historicals!I140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45" t="s">
        <v>129</v>
      </c>
      <c r="B43" s="46" t="str">
        <f t="shared" ref="B43" si="123">+IFERROR(B42/A42-1,"nm")</f>
        <v>nm</v>
      </c>
      <c r="C43" s="46">
        <f t="shared" ref="C43" si="124">+IFERROR(C42/B42-1,"nm")</f>
        <v>3.2373113854595292E-2</v>
      </c>
      <c r="D43" s="46">
        <f t="shared" ref="D43" si="125">+IFERROR(D42/C42-1,"nm")</f>
        <v>2.9763486579856391E-2</v>
      </c>
      <c r="E43" s="46">
        <f t="shared" ref="E43" si="126">+IFERROR(E42/D42-1,"nm")</f>
        <v>-7.096774193548383E-2</v>
      </c>
      <c r="F43" s="46">
        <f t="shared" ref="F43" si="127">+IFERROR(F42/E42-1,"nm")</f>
        <v>9.0277777777777679E-2</v>
      </c>
      <c r="G43" s="46">
        <f t="shared" ref="G43" si="128">+IFERROR(G42/F42-1,"nm")</f>
        <v>-0.26140127388535028</v>
      </c>
      <c r="H43" s="46">
        <f t="shared" ref="H43" si="129">+IFERROR(H42/G42-1,"nm")</f>
        <v>0.75543290789927564</v>
      </c>
      <c r="I43" s="46">
        <f>+IFERROR(I42/H42-1,"nm")</f>
        <v>4.9125564943997002E-3</v>
      </c>
      <c r="J43" s="46">
        <f t="shared" ref="J43:N43" si="130">+IFERROR(J42/I42-1,"nm")</f>
        <v>0</v>
      </c>
      <c r="K43" s="46">
        <f t="shared" si="130"/>
        <v>0</v>
      </c>
      <c r="L43" s="46">
        <f t="shared" si="130"/>
        <v>0</v>
      </c>
      <c r="M43" s="46">
        <f t="shared" si="130"/>
        <v>0</v>
      </c>
      <c r="N43" s="46">
        <f t="shared" si="130"/>
        <v>0</v>
      </c>
    </row>
    <row r="44" spans="1:14" x14ac:dyDescent="0.25">
      <c r="A44" s="45" t="s">
        <v>131</v>
      </c>
      <c r="B44" s="46">
        <f t="shared" ref="B44:H44" si="131">+IFERROR(B42/B$21,"nm")</f>
        <v>0.26528384279475981</v>
      </c>
      <c r="C44" s="46">
        <f t="shared" si="131"/>
        <v>0.25487672717420751</v>
      </c>
      <c r="D44" s="46">
        <f t="shared" si="131"/>
        <v>0.25466614090431128</v>
      </c>
      <c r="E44" s="46">
        <f t="shared" si="131"/>
        <v>0.24234264557388085</v>
      </c>
      <c r="F44" s="46">
        <f t="shared" si="131"/>
        <v>0.2468242988303358</v>
      </c>
      <c r="G44" s="46">
        <f t="shared" si="131"/>
        <v>0.20015189174261253</v>
      </c>
      <c r="H44" s="46">
        <f t="shared" si="131"/>
        <v>0.29623377379358518</v>
      </c>
      <c r="I44" s="46">
        <f>+IFERROR(I42/I$21,"nm")</f>
        <v>0.27864654279954232</v>
      </c>
      <c r="J44" s="46">
        <f t="shared" ref="J44:N44" si="132">+IFERROR(J42/J$21,"nm")</f>
        <v>0.27864654279954232</v>
      </c>
      <c r="K44" s="46">
        <f t="shared" si="132"/>
        <v>0.27864654279954232</v>
      </c>
      <c r="L44" s="46">
        <f t="shared" si="132"/>
        <v>0.27864654279954232</v>
      </c>
      <c r="M44" s="46">
        <f t="shared" si="132"/>
        <v>0.27864654279954232</v>
      </c>
      <c r="N44" s="46">
        <f t="shared" si="132"/>
        <v>0.27864654279954232</v>
      </c>
    </row>
    <row r="45" spans="1:14" x14ac:dyDescent="0.25">
      <c r="A45" s="9" t="s">
        <v>135</v>
      </c>
      <c r="B45" s="9">
        <f>+Historicals!B162</f>
        <v>208</v>
      </c>
      <c r="C45" s="9">
        <f>+Historicals!C162</f>
        <v>242</v>
      </c>
      <c r="D45" s="9">
        <f>+Historicals!D162</f>
        <v>223</v>
      </c>
      <c r="E45" s="9">
        <f>+Historicals!E162</f>
        <v>196</v>
      </c>
      <c r="F45" s="9">
        <f>+Historicals!F162</f>
        <v>117</v>
      </c>
      <c r="G45" s="9">
        <f>+Historicals!G162</f>
        <v>110</v>
      </c>
      <c r="H45" s="9">
        <f>+Historicals!H162</f>
        <v>98</v>
      </c>
      <c r="I45" s="9">
        <f>+Historicals!I162</f>
        <v>146</v>
      </c>
      <c r="J45" s="47">
        <f>+J21*J47</f>
        <v>146</v>
      </c>
      <c r="K45" s="47">
        <f t="shared" ref="K45:N45" si="133">+K21*K47</f>
        <v>146</v>
      </c>
      <c r="L45" s="47">
        <f t="shared" si="133"/>
        <v>146</v>
      </c>
      <c r="M45" s="47">
        <f t="shared" si="133"/>
        <v>146</v>
      </c>
      <c r="N45" s="47">
        <f t="shared" si="133"/>
        <v>146</v>
      </c>
    </row>
    <row r="46" spans="1:14" x14ac:dyDescent="0.25">
      <c r="A46" s="45" t="s">
        <v>129</v>
      </c>
      <c r="B46" s="46" t="str">
        <f t="shared" ref="B46" si="134">+IFERROR(B45/A45-1,"nm")</f>
        <v>nm</v>
      </c>
      <c r="C46" s="46">
        <f t="shared" ref="C46" si="135">+IFERROR(C45/B45-1,"nm")</f>
        <v>0.16346153846153855</v>
      </c>
      <c r="D46" s="46">
        <f t="shared" ref="D46" si="136">+IFERROR(D45/C45-1,"nm")</f>
        <v>-7.8512396694214837E-2</v>
      </c>
      <c r="E46" s="46">
        <f t="shared" ref="E46" si="137">+IFERROR(E45/D45-1,"nm")</f>
        <v>-0.12107623318385652</v>
      </c>
      <c r="F46" s="46">
        <f t="shared" ref="F46" si="138">+IFERROR(F45/E45-1,"nm")</f>
        <v>-0.40306122448979587</v>
      </c>
      <c r="G46" s="46">
        <f t="shared" ref="G46" si="139">+IFERROR(G45/F45-1,"nm")</f>
        <v>-5.9829059829059839E-2</v>
      </c>
      <c r="H46" s="46">
        <f t="shared" ref="H46" si="140">+IFERROR(H45/G45-1,"nm")</f>
        <v>-0.10909090909090913</v>
      </c>
      <c r="I46" s="46">
        <f>+IFERROR(I45/H45-1,"nm")</f>
        <v>0.48979591836734704</v>
      </c>
      <c r="J46" s="46">
        <f t="shared" ref="J46" si="141">+IFERROR(J45/I45-1,"nm")</f>
        <v>0</v>
      </c>
      <c r="K46" s="46">
        <f t="shared" ref="K46" si="142">+IFERROR(K45/J45-1,"nm")</f>
        <v>0</v>
      </c>
      <c r="L46" s="46">
        <f t="shared" ref="L46" si="143">+IFERROR(L45/K45-1,"nm")</f>
        <v>0</v>
      </c>
      <c r="M46" s="46">
        <f t="shared" ref="M46" si="144">+IFERROR(M45/L45-1,"nm")</f>
        <v>0</v>
      </c>
      <c r="N46" s="46">
        <f t="shared" ref="N46" si="145">+IFERROR(N45/M45-1,"nm")</f>
        <v>0</v>
      </c>
    </row>
    <row r="47" spans="1:14" x14ac:dyDescent="0.25">
      <c r="A47" s="45" t="s">
        <v>133</v>
      </c>
      <c r="B47" s="46">
        <f t="shared" ref="B47:H47" si="146">+IFERROR(B45/B$21,"nm")</f>
        <v>1.5138282387190683E-2</v>
      </c>
      <c r="C47" s="46">
        <f t="shared" si="146"/>
        <v>1.6391221891086428E-2</v>
      </c>
      <c r="D47" s="46">
        <f t="shared" si="146"/>
        <v>1.4655625657202945E-2</v>
      </c>
      <c r="E47" s="46">
        <f t="shared" si="146"/>
        <v>1.3194210703466847E-2</v>
      </c>
      <c r="F47" s="46">
        <f t="shared" si="146"/>
        <v>7.3575650861526856E-3</v>
      </c>
      <c r="G47" s="46">
        <f t="shared" si="146"/>
        <v>7.5945871306268989E-3</v>
      </c>
      <c r="H47" s="46">
        <f t="shared" si="146"/>
        <v>5.7046393852960009E-3</v>
      </c>
      <c r="I47" s="46">
        <f>+IFERROR(I45/I$21,"nm")</f>
        <v>7.9551027080041418E-3</v>
      </c>
      <c r="J47" s="48">
        <f>+I47</f>
        <v>7.9551027080041418E-3</v>
      </c>
      <c r="K47" s="48">
        <f t="shared" ref="K47:N47" si="147">+J47</f>
        <v>7.9551027080041418E-3</v>
      </c>
      <c r="L47" s="48">
        <f t="shared" si="147"/>
        <v>7.9551027080041418E-3</v>
      </c>
      <c r="M47" s="48">
        <f t="shared" si="147"/>
        <v>7.9551027080041418E-3</v>
      </c>
      <c r="N47" s="48">
        <f t="shared" si="147"/>
        <v>7.9551027080041418E-3</v>
      </c>
    </row>
    <row r="48" spans="1:14" x14ac:dyDescent="0.25">
      <c r="A48" s="9" t="s">
        <v>141</v>
      </c>
      <c r="B48" s="9">
        <f>+Historicals!B151</f>
        <v>632</v>
      </c>
      <c r="C48" s="9">
        <f>+Historicals!C151</f>
        <v>742</v>
      </c>
      <c r="D48" s="9">
        <f>+Historicals!D151</f>
        <v>819</v>
      </c>
      <c r="E48" s="9">
        <f>+Historicals!E151</f>
        <v>848</v>
      </c>
      <c r="F48" s="9">
        <f>+Historicals!F151</f>
        <v>814</v>
      </c>
      <c r="G48" s="9">
        <f>+Historicals!G151</f>
        <v>645</v>
      </c>
      <c r="H48" s="9">
        <f>+Historicals!H151</f>
        <v>617</v>
      </c>
      <c r="I48" s="9">
        <f>+Historicals!I151</f>
        <v>639</v>
      </c>
      <c r="J48" s="47">
        <f>+J21*J50</f>
        <v>639.00000000000011</v>
      </c>
      <c r="K48" s="47">
        <f t="shared" ref="K48:N48" si="148">+K21*K50</f>
        <v>639.00000000000011</v>
      </c>
      <c r="L48" s="47">
        <f t="shared" si="148"/>
        <v>639.00000000000011</v>
      </c>
      <c r="M48" s="47">
        <f t="shared" si="148"/>
        <v>639.00000000000011</v>
      </c>
      <c r="N48" s="47">
        <f t="shared" si="148"/>
        <v>639.00000000000011</v>
      </c>
    </row>
    <row r="49" spans="1:14" x14ac:dyDescent="0.25">
      <c r="A49" s="45" t="s">
        <v>129</v>
      </c>
      <c r="B49" s="46" t="str">
        <f t="shared" ref="B49" si="149">+IFERROR(B48/A48-1,"nm")</f>
        <v>nm</v>
      </c>
      <c r="C49" s="46">
        <f t="shared" ref="C49" si="150">+IFERROR(C48/B48-1,"nm")</f>
        <v>0.17405063291139244</v>
      </c>
      <c r="D49" s="46">
        <f t="shared" ref="D49" si="151">+IFERROR(D48/C48-1,"nm")</f>
        <v>0.10377358490566047</v>
      </c>
      <c r="E49" s="46">
        <f t="shared" ref="E49" si="152">+IFERROR(E48/D48-1,"nm")</f>
        <v>3.5409035409035505E-2</v>
      </c>
      <c r="F49" s="46">
        <f t="shared" ref="F49" si="153">+IFERROR(F48/E48-1,"nm")</f>
        <v>-4.0094339622641528E-2</v>
      </c>
      <c r="G49" s="46">
        <f t="shared" ref="G49" si="154">+IFERROR(G48/F48-1,"nm")</f>
        <v>-0.20761670761670759</v>
      </c>
      <c r="H49" s="46">
        <f t="shared" ref="H49" si="155">+IFERROR(H48/G48-1,"nm")</f>
        <v>-4.3410852713178349E-2</v>
      </c>
      <c r="I49" s="46">
        <f>+IFERROR(I48/H48-1,"nm")</f>
        <v>3.5656401944894611E-2</v>
      </c>
      <c r="J49" s="46">
        <f t="shared" ref="J49:N49" si="156">+IFERROR(J48/I48-1,"nm")</f>
        <v>2.2204460492503131E-16</v>
      </c>
      <c r="K49" s="46">
        <f t="shared" si="156"/>
        <v>0</v>
      </c>
      <c r="L49" s="46">
        <f t="shared" si="156"/>
        <v>0</v>
      </c>
      <c r="M49" s="46">
        <f t="shared" si="156"/>
        <v>0</v>
      </c>
      <c r="N49" s="46">
        <f t="shared" si="156"/>
        <v>0</v>
      </c>
    </row>
    <row r="50" spans="1:14" x14ac:dyDescent="0.25">
      <c r="A50" s="45" t="s">
        <v>133</v>
      </c>
      <c r="B50" s="46">
        <f t="shared" ref="B50:H50" si="157">+IFERROR(B48/B$21,"nm")</f>
        <v>4.599708879184862E-2</v>
      </c>
      <c r="C50" s="46">
        <f t="shared" si="157"/>
        <v>5.0257382823083174E-2</v>
      </c>
      <c r="D50" s="46">
        <f t="shared" si="157"/>
        <v>5.3824921135646686E-2</v>
      </c>
      <c r="E50" s="46">
        <f t="shared" si="157"/>
        <v>5.7085156512958597E-2</v>
      </c>
      <c r="F50" s="46">
        <f t="shared" si="157"/>
        <v>5.1188529744686205E-2</v>
      </c>
      <c r="G50" s="46">
        <f t="shared" si="157"/>
        <v>4.4531897265948632E-2</v>
      </c>
      <c r="H50" s="46">
        <f t="shared" si="157"/>
        <v>3.5915943884975841E-2</v>
      </c>
      <c r="I50" s="46">
        <f>+IFERROR(I48/I$21,"nm")</f>
        <v>3.4817196098730456E-2</v>
      </c>
      <c r="J50" s="48">
        <f>+I50</f>
        <v>3.4817196098730456E-2</v>
      </c>
      <c r="K50" s="48">
        <f t="shared" ref="K50:N50" si="158">+J50</f>
        <v>3.4817196098730456E-2</v>
      </c>
      <c r="L50" s="48">
        <f t="shared" si="158"/>
        <v>3.4817196098730456E-2</v>
      </c>
      <c r="M50" s="48">
        <f t="shared" si="158"/>
        <v>3.4817196098730456E-2</v>
      </c>
      <c r="N50" s="48">
        <f t="shared" si="158"/>
        <v>3.4817196098730456E-2</v>
      </c>
    </row>
    <row r="51" spans="1:14" x14ac:dyDescent="0.25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136</v>
      </c>
      <c r="B52" s="9">
        <f>B54+B58+B62</f>
        <v>7126</v>
      </c>
      <c r="C52" s="9">
        <f t="shared" ref="C52:I52" si="159">C54+C58+C62</f>
        <v>7315</v>
      </c>
      <c r="D52" s="9">
        <f t="shared" si="159"/>
        <v>7970</v>
      </c>
      <c r="E52" s="9">
        <f t="shared" si="159"/>
        <v>9242</v>
      </c>
      <c r="F52" s="9">
        <f t="shared" si="159"/>
        <v>9812</v>
      </c>
      <c r="G52" s="9">
        <f t="shared" si="159"/>
        <v>9347</v>
      </c>
      <c r="H52" s="9">
        <f t="shared" si="159"/>
        <v>11456</v>
      </c>
      <c r="I52" s="9">
        <f t="shared" si="159"/>
        <v>12479</v>
      </c>
      <c r="J52" s="9">
        <f>+SUM(J54+J58+J62)</f>
        <v>12479</v>
      </c>
      <c r="K52" s="9">
        <f t="shared" ref="K52:N52" si="160">+SUM(K54+K58+K62)</f>
        <v>12479</v>
      </c>
      <c r="L52" s="9">
        <f>+SUM(L54+L58+L62)</f>
        <v>12479</v>
      </c>
      <c r="M52" s="9">
        <f t="shared" si="160"/>
        <v>12479</v>
      </c>
      <c r="N52" s="9">
        <f t="shared" si="160"/>
        <v>12479</v>
      </c>
    </row>
    <row r="53" spans="1:14" x14ac:dyDescent="0.25">
      <c r="A53" s="43" t="s">
        <v>129</v>
      </c>
      <c r="B53" s="46" t="str">
        <f t="shared" ref="B53" si="161">+IFERROR(B52/A52-1,"nm")</f>
        <v>nm</v>
      </c>
      <c r="C53" s="46">
        <f t="shared" ref="C53" si="162">+IFERROR(C52/B52-1,"nm")</f>
        <v>2.6522593320235766E-2</v>
      </c>
      <c r="D53" s="46">
        <f t="shared" ref="D53" si="163">+IFERROR(D52/C52-1,"nm")</f>
        <v>8.9542036910458034E-2</v>
      </c>
      <c r="E53" s="46">
        <f t="shared" ref="E53" si="164">+IFERROR(E52/D52-1,"nm")</f>
        <v>0.15959849435382689</v>
      </c>
      <c r="F53" s="46">
        <f t="shared" ref="F53" si="165">+IFERROR(F52/E52-1,"nm")</f>
        <v>6.1674962129409261E-2</v>
      </c>
      <c r="G53" s="46">
        <f t="shared" ref="G53" si="166">+IFERROR(G52/F52-1,"nm")</f>
        <v>-4.7390949857317621E-2</v>
      </c>
      <c r="H53" s="46">
        <f t="shared" ref="H53" si="167">+IFERROR(H52/G52-1,"nm")</f>
        <v>0.22563389322777372</v>
      </c>
      <c r="I53" s="46">
        <f>+IFERROR(I52/H52-1,"nm")</f>
        <v>8.9298184357541999E-2</v>
      </c>
      <c r="J53" s="46">
        <f t="shared" ref="J53" si="168">+IFERROR(J52/I52-1,"nm")</f>
        <v>0</v>
      </c>
      <c r="K53" s="46">
        <f t="shared" ref="K53" si="169">+IFERROR(K52/J52-1,"nm")</f>
        <v>0</v>
      </c>
      <c r="L53" s="46">
        <f t="shared" ref="L53" si="170">+IFERROR(L52/K52-1,"nm")</f>
        <v>0</v>
      </c>
      <c r="M53" s="46">
        <f t="shared" ref="M53" si="171">+IFERROR(M52/L52-1,"nm")</f>
        <v>0</v>
      </c>
      <c r="N53" s="46">
        <f t="shared" ref="N53" si="172">+IFERROR(N52/M52-1,"nm")</f>
        <v>0</v>
      </c>
    </row>
    <row r="54" spans="1:14" x14ac:dyDescent="0.25">
      <c r="A54" s="44" t="s">
        <v>113</v>
      </c>
      <c r="B54" s="3">
        <f>+Historicals!B118</f>
        <v>4703</v>
      </c>
      <c r="C54" s="3">
        <f>+Historicals!C118</f>
        <v>4867</v>
      </c>
      <c r="D54" s="3">
        <f>+Historicals!D118</f>
        <v>5192</v>
      </c>
      <c r="E54" s="3">
        <f>+Historicals!E118</f>
        <v>5875</v>
      </c>
      <c r="F54" s="3">
        <f>+Historicals!F118</f>
        <v>6293</v>
      </c>
      <c r="G54" s="3">
        <f>+Historicals!G118</f>
        <v>5892</v>
      </c>
      <c r="H54" s="3">
        <f>+Historicals!H118</f>
        <v>6970</v>
      </c>
      <c r="I54" s="3">
        <f>+Historicals!I118</f>
        <v>7388</v>
      </c>
      <c r="J54" s="3">
        <f>+I54*(1+J55)</f>
        <v>7388</v>
      </c>
      <c r="K54" s="3">
        <f t="shared" ref="K54" si="173">+J54*(1+K55)</f>
        <v>7388</v>
      </c>
      <c r="L54" s="3">
        <f t="shared" ref="L54" si="174">+K54*(1+L55)</f>
        <v>7388</v>
      </c>
      <c r="M54" s="3">
        <f t="shared" ref="M54" si="175">+L54*(1+M55)</f>
        <v>7388</v>
      </c>
      <c r="N54" s="3">
        <f t="shared" ref="N54" si="176">+M54*(1+N55)</f>
        <v>7388</v>
      </c>
    </row>
    <row r="55" spans="1:14" x14ac:dyDescent="0.25">
      <c r="A55" s="43" t="s">
        <v>129</v>
      </c>
      <c r="B55" s="46" t="str">
        <f t="shared" ref="B55" si="177">+IFERROR(B54/A54-1,"nm")</f>
        <v>nm</v>
      </c>
      <c r="C55" s="46">
        <f t="shared" ref="C55" si="178">+IFERROR(C54/B54-1,"nm")</f>
        <v>3.4871358707208255E-2</v>
      </c>
      <c r="D55" s="46">
        <f>+IFERROR(D54/C54-1,"nm")</f>
        <v>6.6776248202177868E-2</v>
      </c>
      <c r="E55" s="46">
        <f>+IFERROR(E54/D54-1,"nm")</f>
        <v>0.1315485362095532</v>
      </c>
      <c r="F55" s="46">
        <f>+IFERROR(F54/E54-1,"nm")</f>
        <v>7.1148936170212673E-2</v>
      </c>
      <c r="G55" s="46">
        <f t="shared" ref="G55" si="179">+IFERROR(G54/F54-1,"nm")</f>
        <v>-6.3721595423486432E-2</v>
      </c>
      <c r="H55" s="46">
        <f t="shared" ref="H55" si="180">+IFERROR(H54/G54-1,"nm")</f>
        <v>0.18295994568907004</v>
      </c>
      <c r="I55" s="46">
        <f>+IFERROR(I54/H54-1,"nm")</f>
        <v>5.9971305595408975E-2</v>
      </c>
      <c r="J55" s="46">
        <f>+J56+J57</f>
        <v>0</v>
      </c>
      <c r="K55" s="46">
        <f t="shared" ref="K55:N55" si="181">+K56+K57</f>
        <v>0</v>
      </c>
      <c r="L55" s="46">
        <f t="shared" si="181"/>
        <v>0</v>
      </c>
      <c r="M55" s="46">
        <f t="shared" si="181"/>
        <v>0</v>
      </c>
      <c r="N55" s="46">
        <f t="shared" si="181"/>
        <v>0</v>
      </c>
    </row>
    <row r="56" spans="1:14" x14ac:dyDescent="0.25">
      <c r="A56" s="43" t="s">
        <v>137</v>
      </c>
      <c r="B56" s="46">
        <f>+Historicals!B190</f>
        <v>0.47</v>
      </c>
      <c r="C56" s="46">
        <f>+Historicals!C190</f>
        <v>0.37</v>
      </c>
      <c r="D56" s="46">
        <f>+Historicals!D190</f>
        <v>0.08</v>
      </c>
      <c r="E56" s="46">
        <f>+Historicals!E190</f>
        <v>0.06</v>
      </c>
      <c r="F56" s="46">
        <f>+Historicals!F190</f>
        <v>0.12</v>
      </c>
      <c r="G56" s="46">
        <f>+Historicals!G190</f>
        <v>-0.03</v>
      </c>
      <c r="H56" s="46">
        <f>+Historicals!H190</f>
        <v>0.13</v>
      </c>
      <c r="I56" s="46">
        <f>+Historicals!I190</f>
        <v>0.09</v>
      </c>
      <c r="J56" s="48">
        <v>0</v>
      </c>
      <c r="K56" s="48">
        <f t="shared" ref="K56:K57" si="182">+J56</f>
        <v>0</v>
      </c>
      <c r="L56" s="48">
        <f t="shared" ref="L56:L57" si="183">+K56</f>
        <v>0</v>
      </c>
      <c r="M56" s="48">
        <f t="shared" ref="M56:M57" si="184">+L56</f>
        <v>0</v>
      </c>
      <c r="N56" s="48">
        <f t="shared" ref="N56:N57" si="185">+M56</f>
        <v>0</v>
      </c>
    </row>
    <row r="57" spans="1:14" x14ac:dyDescent="0.25">
      <c r="A57" s="43" t="s">
        <v>138</v>
      </c>
      <c r="B57" s="46" t="str">
        <f t="shared" ref="B57:H57" si="186">+IFERROR(B55-B56,"nm")</f>
        <v>nm</v>
      </c>
      <c r="C57" s="46">
        <f t="shared" si="186"/>
        <v>-0.33512864129279174</v>
      </c>
      <c r="D57" s="46">
        <f t="shared" si="186"/>
        <v>-1.3223751797822134E-2</v>
      </c>
      <c r="E57" s="46">
        <f t="shared" si="186"/>
        <v>7.1548536209553204E-2</v>
      </c>
      <c r="F57" s="46">
        <f t="shared" si="186"/>
        <v>-4.8851063829787322E-2</v>
      </c>
      <c r="G57" s="46">
        <f t="shared" si="186"/>
        <v>-3.3721595423486433E-2</v>
      </c>
      <c r="H57" s="46">
        <f t="shared" si="186"/>
        <v>5.2959945689070032E-2</v>
      </c>
      <c r="I57" s="46">
        <f>+IFERROR(I55-I56,"nm")</f>
        <v>-3.0028694404591022E-2</v>
      </c>
      <c r="J57" s="48">
        <v>0</v>
      </c>
      <c r="K57" s="48">
        <f t="shared" si="182"/>
        <v>0</v>
      </c>
      <c r="L57" s="48">
        <f t="shared" si="183"/>
        <v>0</v>
      </c>
      <c r="M57" s="48">
        <f t="shared" si="184"/>
        <v>0</v>
      </c>
      <c r="N57" s="48">
        <f t="shared" si="185"/>
        <v>0</v>
      </c>
    </row>
    <row r="58" spans="1:14" x14ac:dyDescent="0.25">
      <c r="A58" s="44" t="s">
        <v>114</v>
      </c>
      <c r="B58" s="3">
        <f>+Historicals!B119</f>
        <v>2051</v>
      </c>
      <c r="C58" s="3">
        <f>+Historicals!C119</f>
        <v>2091</v>
      </c>
      <c r="D58" s="3">
        <f>+Historicals!D119</f>
        <v>2395</v>
      </c>
      <c r="E58" s="3">
        <f>+Historicals!E119</f>
        <v>2940</v>
      </c>
      <c r="F58" s="3">
        <f>+Historicals!F119</f>
        <v>3087</v>
      </c>
      <c r="G58" s="3">
        <f>+Historicals!G119</f>
        <v>3053</v>
      </c>
      <c r="H58" s="3">
        <f>+Historicals!H119</f>
        <v>3996</v>
      </c>
      <c r="I58" s="3">
        <f>+Historicals!I119</f>
        <v>4527</v>
      </c>
      <c r="J58" s="3">
        <f>+I58*(1+J59)</f>
        <v>4527</v>
      </c>
      <c r="K58" s="3">
        <f t="shared" ref="K58" si="187">+J58*(1+K59)</f>
        <v>4527</v>
      </c>
      <c r="L58" s="3">
        <f t="shared" ref="L58" si="188">+K58*(1+L59)</f>
        <v>4527</v>
      </c>
      <c r="M58" s="3">
        <f t="shared" ref="M58" si="189">+L58*(1+M59)</f>
        <v>4527</v>
      </c>
      <c r="N58" s="3">
        <f t="shared" ref="N58" si="190">+M58*(1+N59)</f>
        <v>4527</v>
      </c>
    </row>
    <row r="59" spans="1:14" x14ac:dyDescent="0.25">
      <c r="A59" s="43" t="s">
        <v>129</v>
      </c>
      <c r="B59" s="46" t="str">
        <f t="shared" ref="B59" si="191">+IFERROR(B58/A58-1,"nm")</f>
        <v>nm</v>
      </c>
      <c r="C59" s="46">
        <f t="shared" ref="C59" si="192">+IFERROR(C58/B58-1,"nm")</f>
        <v>1.9502681618722484E-2</v>
      </c>
      <c r="D59" s="46">
        <f t="shared" ref="D59" si="193">+IFERROR(D58/C58-1,"nm")</f>
        <v>0.14538498326159721</v>
      </c>
      <c r="E59" s="46">
        <f t="shared" ref="E59" si="194">+IFERROR(E58/D58-1,"nm")</f>
        <v>0.22755741127348639</v>
      </c>
      <c r="F59" s="46">
        <f t="shared" ref="F59" si="195">+IFERROR(F58/E58-1,"nm")</f>
        <v>5.0000000000000044E-2</v>
      </c>
      <c r="G59" s="46">
        <f t="shared" ref="G59" si="196">+IFERROR(G58/F58-1,"nm")</f>
        <v>-1.1013929381276322E-2</v>
      </c>
      <c r="H59" s="46">
        <f t="shared" ref="H59" si="197">+IFERROR(H58/G58-1,"nm")</f>
        <v>0.30887651490337364</v>
      </c>
      <c r="I59" s="46">
        <f>+IFERROR(I58/H58-1,"nm")</f>
        <v>0.13288288288288297</v>
      </c>
      <c r="J59" s="46">
        <f>+J60+J61</f>
        <v>0</v>
      </c>
      <c r="K59" s="46">
        <f t="shared" ref="K59:N59" si="198">+K60+K61</f>
        <v>0</v>
      </c>
      <c r="L59" s="46">
        <f t="shared" si="198"/>
        <v>0</v>
      </c>
      <c r="M59" s="46">
        <f t="shared" si="198"/>
        <v>0</v>
      </c>
      <c r="N59" s="46">
        <f t="shared" si="198"/>
        <v>0</v>
      </c>
    </row>
    <row r="60" spans="1:14" x14ac:dyDescent="0.25">
      <c r="A60" s="43" t="s">
        <v>137</v>
      </c>
      <c r="B60" s="46">
        <f>+Historicals!B191</f>
        <v>0.19</v>
      </c>
      <c r="C60" s="46">
        <f>+Historicals!C191</f>
        <v>0.25</v>
      </c>
      <c r="D60" s="46">
        <f>+Historicals!D191</f>
        <v>0.17</v>
      </c>
      <c r="E60" s="46">
        <f>+Historicals!E191</f>
        <v>0.16</v>
      </c>
      <c r="F60" s="46">
        <f>+Historicals!F191</f>
        <v>0.09</v>
      </c>
      <c r="G60" s="46">
        <f>+Historicals!G191</f>
        <v>0.02</v>
      </c>
      <c r="H60" s="46">
        <f>+Historicals!H191</f>
        <v>0.25</v>
      </c>
      <c r="I60" s="46">
        <f>+Historicals!I191</f>
        <v>0.16</v>
      </c>
      <c r="J60" s="48">
        <v>0</v>
      </c>
      <c r="K60" s="48">
        <f t="shared" ref="K60:K61" si="199">+J60</f>
        <v>0</v>
      </c>
      <c r="L60" s="48">
        <f t="shared" ref="L60:L61" si="200">+K60</f>
        <v>0</v>
      </c>
      <c r="M60" s="48">
        <f t="shared" ref="M60:M61" si="201">+L60</f>
        <v>0</v>
      </c>
      <c r="N60" s="48">
        <f t="shared" ref="N60:N61" si="202">+M60</f>
        <v>0</v>
      </c>
    </row>
    <row r="61" spans="1:14" x14ac:dyDescent="0.25">
      <c r="A61" s="43" t="s">
        <v>138</v>
      </c>
      <c r="B61" s="46" t="str">
        <f t="shared" ref="B61:H61" si="203">+IFERROR(B59-B60,"nm")</f>
        <v>nm</v>
      </c>
      <c r="C61" s="46">
        <f t="shared" si="203"/>
        <v>-0.23049731838127752</v>
      </c>
      <c r="D61" s="46">
        <f t="shared" si="203"/>
        <v>-2.4615016738402801E-2</v>
      </c>
      <c r="E61" s="46">
        <f t="shared" si="203"/>
        <v>6.7557411273486384E-2</v>
      </c>
      <c r="F61" s="46">
        <f t="shared" si="203"/>
        <v>-3.9999999999999952E-2</v>
      </c>
      <c r="G61" s="46">
        <f t="shared" si="203"/>
        <v>-3.1013929381276322E-2</v>
      </c>
      <c r="H61" s="46">
        <f t="shared" si="203"/>
        <v>5.8876514903373645E-2</v>
      </c>
      <c r="I61" s="46">
        <f>+IFERROR(I59-I60,"nm")</f>
        <v>-2.7117117117117034E-2</v>
      </c>
      <c r="J61" s="48">
        <v>0</v>
      </c>
      <c r="K61" s="48">
        <f t="shared" si="199"/>
        <v>0</v>
      </c>
      <c r="L61" s="48">
        <f t="shared" si="200"/>
        <v>0</v>
      </c>
      <c r="M61" s="48">
        <f t="shared" si="201"/>
        <v>0</v>
      </c>
      <c r="N61" s="48">
        <f t="shared" si="202"/>
        <v>0</v>
      </c>
    </row>
    <row r="62" spans="1:14" x14ac:dyDescent="0.25">
      <c r="A62" s="44" t="s">
        <v>115</v>
      </c>
      <c r="B62" s="3">
        <f>+Historicals!B120</f>
        <v>372</v>
      </c>
      <c r="C62" s="3">
        <f>+Historicals!C120</f>
        <v>357</v>
      </c>
      <c r="D62" s="3">
        <f>+Historicals!D120</f>
        <v>383</v>
      </c>
      <c r="E62" s="3">
        <f>+Historicals!E120</f>
        <v>427</v>
      </c>
      <c r="F62" s="3">
        <f>+Historicals!F120</f>
        <v>432</v>
      </c>
      <c r="G62" s="3">
        <f>+Historicals!G120</f>
        <v>402</v>
      </c>
      <c r="H62" s="3">
        <f>+Historicals!H120</f>
        <v>490</v>
      </c>
      <c r="I62" s="3">
        <f>+Historicals!I120</f>
        <v>564</v>
      </c>
      <c r="J62" s="3">
        <f>+I62*(1+J63)</f>
        <v>564</v>
      </c>
      <c r="K62" s="3">
        <f t="shared" ref="K62" si="204">+J62*(1+K63)</f>
        <v>564</v>
      </c>
      <c r="L62" s="3">
        <f t="shared" ref="L62" si="205">+K62*(1+L63)</f>
        <v>564</v>
      </c>
      <c r="M62" s="3">
        <f t="shared" ref="M62" si="206">+L62*(1+M63)</f>
        <v>564</v>
      </c>
      <c r="N62" s="3">
        <f t="shared" ref="N62" si="207">+M62*(1+N63)</f>
        <v>564</v>
      </c>
    </row>
    <row r="63" spans="1:14" x14ac:dyDescent="0.25">
      <c r="A63" s="43" t="s">
        <v>129</v>
      </c>
      <c r="B63" s="46" t="str">
        <f t="shared" ref="B63" si="208">+IFERROR(B62/A62-1,"nm")</f>
        <v>nm</v>
      </c>
      <c r="C63" s="46">
        <f t="shared" ref="C63" si="209">+IFERROR(C62/B62-1,"nm")</f>
        <v>-4.0322580645161255E-2</v>
      </c>
      <c r="D63" s="46">
        <f t="shared" ref="D63" si="210">+IFERROR(D62/C62-1,"nm")</f>
        <v>7.2829131652661028E-2</v>
      </c>
      <c r="E63" s="46">
        <f t="shared" ref="E63" si="211">+IFERROR(E62/D62-1,"nm")</f>
        <v>0.11488250652741505</v>
      </c>
      <c r="F63" s="46">
        <f t="shared" ref="F63" si="212">+IFERROR(F62/E62-1,"nm")</f>
        <v>1.1709601873536313E-2</v>
      </c>
      <c r="G63" s="46">
        <f t="shared" ref="G63" si="213">+IFERROR(G62/F62-1,"nm")</f>
        <v>-6.944444444444442E-2</v>
      </c>
      <c r="H63" s="46">
        <f t="shared" ref="H63" si="214">+IFERROR(H62/G62-1,"nm")</f>
        <v>0.21890547263681581</v>
      </c>
      <c r="I63" s="46">
        <f>+IFERROR(I62/H62-1,"nm")</f>
        <v>0.15102040816326534</v>
      </c>
      <c r="J63" s="46">
        <f>+J64+J65</f>
        <v>0</v>
      </c>
      <c r="K63" s="46">
        <f t="shared" ref="K63:N63" si="215">+K64+K65</f>
        <v>0</v>
      </c>
      <c r="L63" s="46">
        <f t="shared" si="215"/>
        <v>0</v>
      </c>
      <c r="M63" s="46">
        <f t="shared" si="215"/>
        <v>0</v>
      </c>
      <c r="N63" s="46">
        <f t="shared" si="215"/>
        <v>0</v>
      </c>
    </row>
    <row r="64" spans="1:14" x14ac:dyDescent="0.25">
      <c r="A64" s="43" t="s">
        <v>137</v>
      </c>
      <c r="B64" s="46">
        <f>+Historicals!B192</f>
        <v>0.28999999999999998</v>
      </c>
      <c r="C64" s="46">
        <f>+Historicals!C192</f>
        <v>0.15</v>
      </c>
      <c r="D64" s="46">
        <f>+Historicals!D192</f>
        <v>7.0000000000000007E-2</v>
      </c>
      <c r="E64" s="46">
        <f>+Historicals!E192</f>
        <v>0.06</v>
      </c>
      <c r="F64" s="46">
        <f>+Historicals!F192</f>
        <v>0.05</v>
      </c>
      <c r="G64" s="46">
        <f>+Historicals!G192</f>
        <v>-0.03</v>
      </c>
      <c r="H64" s="46">
        <f>+Historicals!H192</f>
        <v>0.19</v>
      </c>
      <c r="I64" s="46">
        <f>+Historicals!I192</f>
        <v>0.17</v>
      </c>
      <c r="J64" s="48">
        <v>0</v>
      </c>
      <c r="K64" s="48">
        <f t="shared" ref="K64:K65" si="216">+J64</f>
        <v>0</v>
      </c>
      <c r="L64" s="48">
        <f t="shared" ref="L64:L65" si="217">+K64</f>
        <v>0</v>
      </c>
      <c r="M64" s="48">
        <f t="shared" ref="M64:M65" si="218">+L64</f>
        <v>0</v>
      </c>
      <c r="N64" s="48">
        <f t="shared" ref="N64:N65" si="219">+M64</f>
        <v>0</v>
      </c>
    </row>
    <row r="65" spans="1:14" x14ac:dyDescent="0.25">
      <c r="A65" s="43" t="s">
        <v>138</v>
      </c>
      <c r="B65" s="46" t="str">
        <f t="shared" ref="B65:H65" si="220">+IFERROR(B63-B64,"nm")</f>
        <v>nm</v>
      </c>
      <c r="C65" s="46">
        <f t="shared" si="220"/>
        <v>-0.19032258064516125</v>
      </c>
      <c r="D65" s="46">
        <f t="shared" si="220"/>
        <v>2.8291316526610211E-3</v>
      </c>
      <c r="E65" s="46">
        <f t="shared" si="220"/>
        <v>5.4882506527415054E-2</v>
      </c>
      <c r="F65" s="46">
        <f t="shared" si="220"/>
        <v>-3.829039812646369E-2</v>
      </c>
      <c r="G65" s="46">
        <f t="shared" si="220"/>
        <v>-3.9444444444444421E-2</v>
      </c>
      <c r="H65" s="46">
        <f t="shared" si="220"/>
        <v>2.890547263681581E-2</v>
      </c>
      <c r="I65" s="46">
        <f>+IFERROR(I63-I64,"nm")</f>
        <v>-1.8979591836734672E-2</v>
      </c>
      <c r="J65" s="48">
        <v>0</v>
      </c>
      <c r="K65" s="48">
        <f t="shared" si="216"/>
        <v>0</v>
      </c>
      <c r="L65" s="48">
        <f t="shared" si="217"/>
        <v>0</v>
      </c>
      <c r="M65" s="48">
        <f t="shared" si="218"/>
        <v>0</v>
      </c>
      <c r="N65" s="48">
        <f t="shared" si="219"/>
        <v>0</v>
      </c>
    </row>
    <row r="66" spans="1:14" x14ac:dyDescent="0.25">
      <c r="A66" s="9" t="s">
        <v>130</v>
      </c>
      <c r="B66" s="47">
        <f t="shared" ref="B66:H66" si="221">+B73+B69</f>
        <v>1611</v>
      </c>
      <c r="C66" s="47">
        <f t="shared" si="221"/>
        <v>1872</v>
      </c>
      <c r="D66" s="47">
        <f t="shared" si="221"/>
        <v>1613</v>
      </c>
      <c r="E66" s="47">
        <f t="shared" si="221"/>
        <v>1703</v>
      </c>
      <c r="F66" s="47">
        <f t="shared" si="221"/>
        <v>2106</v>
      </c>
      <c r="G66" s="47">
        <f t="shared" si="221"/>
        <v>1673</v>
      </c>
      <c r="H66" s="47">
        <f t="shared" si="221"/>
        <v>2571</v>
      </c>
      <c r="I66" s="47">
        <f>+I73+I69</f>
        <v>3427</v>
      </c>
      <c r="J66" s="47">
        <f>+J52*J68</f>
        <v>3427</v>
      </c>
      <c r="K66" s="47">
        <f t="shared" ref="K66:N66" si="222">+K52*K68</f>
        <v>3427</v>
      </c>
      <c r="L66" s="47">
        <f t="shared" si="222"/>
        <v>3427</v>
      </c>
      <c r="M66" s="47">
        <f t="shared" si="222"/>
        <v>3427</v>
      </c>
      <c r="N66" s="47">
        <f t="shared" si="222"/>
        <v>3427</v>
      </c>
    </row>
    <row r="67" spans="1:14" x14ac:dyDescent="0.25">
      <c r="A67" s="45" t="s">
        <v>129</v>
      </c>
      <c r="B67" s="46" t="str">
        <f t="shared" ref="B67" si="223">+IFERROR(B66/A66-1,"nm")</f>
        <v>nm</v>
      </c>
      <c r="C67" s="46">
        <f t="shared" ref="C67" si="224">+IFERROR(C66/B66-1,"nm")</f>
        <v>0.16201117318435765</v>
      </c>
      <c r="D67" s="46">
        <f t="shared" ref="D67" si="225">+IFERROR(D66/C66-1,"nm")</f>
        <v>-0.13835470085470081</v>
      </c>
      <c r="E67" s="46">
        <f t="shared" ref="E67" si="226">+IFERROR(E66/D66-1,"nm")</f>
        <v>5.5796652200867936E-2</v>
      </c>
      <c r="F67" s="46">
        <f t="shared" ref="F67" si="227">+IFERROR(F66/E66-1,"nm")</f>
        <v>0.23664122137404586</v>
      </c>
      <c r="G67" s="46">
        <f t="shared" ref="G67" si="228">+IFERROR(G66/F66-1,"nm")</f>
        <v>-0.20560303893637222</v>
      </c>
      <c r="H67" s="46">
        <f t="shared" ref="H67" si="229">+IFERROR(H66/G66-1,"nm")</f>
        <v>0.53676031081888831</v>
      </c>
      <c r="I67" s="46">
        <f>+IFERROR(I66/H66-1,"nm")</f>
        <v>0.33294437961882539</v>
      </c>
      <c r="J67" s="46">
        <f t="shared" ref="J67" si="230">+IFERROR(J66/I66-1,"nm")</f>
        <v>0</v>
      </c>
      <c r="K67" s="46">
        <f t="shared" ref="K67" si="231">+IFERROR(K66/J66-1,"nm")</f>
        <v>0</v>
      </c>
      <c r="L67" s="46">
        <f t="shared" ref="L67" si="232">+IFERROR(L66/K66-1,"nm")</f>
        <v>0</v>
      </c>
      <c r="M67" s="46">
        <f t="shared" ref="M67" si="233">+IFERROR(M66/L66-1,"nm")</f>
        <v>0</v>
      </c>
      <c r="N67" s="46">
        <f t="shared" ref="N67" si="234">+IFERROR(N66/M66-1,"nm")</f>
        <v>0</v>
      </c>
    </row>
    <row r="68" spans="1:14" x14ac:dyDescent="0.25">
      <c r="A68" s="45" t="s">
        <v>131</v>
      </c>
      <c r="B68" s="46">
        <f t="shared" ref="B68:H68" si="235">+IFERROR(B66/B$52,"nm")</f>
        <v>0.22607353353915241</v>
      </c>
      <c r="C68" s="46">
        <f t="shared" si="235"/>
        <v>0.25591250854408748</v>
      </c>
      <c r="D68" s="46">
        <f t="shared" si="235"/>
        <v>0.20238393977415309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6">
        <f>+IFERROR(I66/I$52,"nm")</f>
        <v>0.27462136389133746</v>
      </c>
      <c r="J68" s="48">
        <f>+I68</f>
        <v>0.27462136389133746</v>
      </c>
      <c r="K68" s="48">
        <f t="shared" ref="K68" si="236">+J68</f>
        <v>0.27462136389133746</v>
      </c>
      <c r="L68" s="48">
        <f t="shared" ref="L68" si="237">+K68</f>
        <v>0.27462136389133746</v>
      </c>
      <c r="M68" s="48">
        <f t="shared" ref="M68" si="238">+L68</f>
        <v>0.27462136389133746</v>
      </c>
      <c r="N68" s="48">
        <f t="shared" ref="N68" si="239">+M68</f>
        <v>0.27462136389133746</v>
      </c>
    </row>
    <row r="69" spans="1:14" x14ac:dyDescent="0.25">
      <c r="A69" s="9" t="s">
        <v>132</v>
      </c>
      <c r="B69" s="9">
        <f>+Historicals!B174</f>
        <v>87</v>
      </c>
      <c r="C69" s="9">
        <f>+Historicals!C174</f>
        <v>85</v>
      </c>
      <c r="D69" s="9">
        <f>+Historicals!D174</f>
        <v>106</v>
      </c>
      <c r="E69" s="9">
        <f>+Historicals!E174</f>
        <v>116</v>
      </c>
      <c r="F69" s="9">
        <f>+Historicals!F174</f>
        <v>111</v>
      </c>
      <c r="G69" s="9">
        <f>+Historicals!G174</f>
        <v>132</v>
      </c>
      <c r="H69" s="9">
        <f>+Historicals!H174</f>
        <v>136</v>
      </c>
      <c r="I69" s="9">
        <f>+Historicals!I174</f>
        <v>134</v>
      </c>
      <c r="J69" s="47">
        <f>+J72*J79</f>
        <v>134</v>
      </c>
      <c r="K69" s="47">
        <f t="shared" ref="K69:N69" si="240">+K72*K79</f>
        <v>134</v>
      </c>
      <c r="L69" s="47">
        <f t="shared" si="240"/>
        <v>134</v>
      </c>
      <c r="M69" s="47">
        <f t="shared" si="240"/>
        <v>134</v>
      </c>
      <c r="N69" s="47">
        <f t="shared" si="240"/>
        <v>134</v>
      </c>
    </row>
    <row r="70" spans="1:14" x14ac:dyDescent="0.25">
      <c r="A70" s="45" t="s">
        <v>129</v>
      </c>
      <c r="B70" s="46" t="str">
        <f t="shared" ref="B70" si="241">+IFERROR(B69/A69-1,"nm")</f>
        <v>nm</v>
      </c>
      <c r="C70" s="46">
        <f>+IFERROR(C69/B69-1,"nm")</f>
        <v>-2.2988505747126409E-2</v>
      </c>
      <c r="D70" s="46">
        <f t="shared" ref="D70" si="242">+IFERROR(D69/C69-1,"nm")</f>
        <v>0.24705882352941178</v>
      </c>
      <c r="E70" s="46">
        <f t="shared" ref="E70" si="243">+IFERROR(E69/D69-1,"nm")</f>
        <v>9.4339622641509413E-2</v>
      </c>
      <c r="F70" s="46">
        <f t="shared" ref="F70" si="244">+IFERROR(F69/E69-1,"nm")</f>
        <v>-4.31034482758621E-2</v>
      </c>
      <c r="G70" s="46">
        <f t="shared" ref="G70" si="245">+IFERROR(G69/F69-1,"nm")</f>
        <v>0.18918918918918926</v>
      </c>
      <c r="H70" s="46">
        <f t="shared" ref="H70" si="246">+IFERROR(H69/G69-1,"nm")</f>
        <v>3.0303030303030276E-2</v>
      </c>
      <c r="I70" s="46">
        <f>+IFERROR(I69/H69-1,"nm")</f>
        <v>-1.4705882352941124E-2</v>
      </c>
      <c r="J70" s="46">
        <f t="shared" ref="J70" si="247">+IFERROR(J69/I69-1,"nm")</f>
        <v>0</v>
      </c>
      <c r="K70" s="46">
        <f t="shared" ref="K70" si="248">+IFERROR(K69/J69-1,"nm")</f>
        <v>0</v>
      </c>
      <c r="L70" s="46">
        <f t="shared" ref="L70" si="249">+IFERROR(L69/K69-1,"nm")</f>
        <v>0</v>
      </c>
      <c r="M70" s="46">
        <f t="shared" ref="M70" si="250">+IFERROR(M69/L69-1,"nm")</f>
        <v>0</v>
      </c>
      <c r="N70" s="46">
        <f t="shared" ref="N70" si="251">+IFERROR(N69/M69-1,"nm")</f>
        <v>0</v>
      </c>
    </row>
    <row r="71" spans="1:14" x14ac:dyDescent="0.25">
      <c r="A71" s="45" t="s">
        <v>133</v>
      </c>
      <c r="B71" s="46">
        <f t="shared" ref="B71:H71" si="252">+IFERROR(B69/B$52,"nm")</f>
        <v>1.2208812798203761E-2</v>
      </c>
      <c r="C71" s="46">
        <f t="shared" si="252"/>
        <v>1.1619958988380041E-2</v>
      </c>
      <c r="D71" s="46">
        <f t="shared" si="252"/>
        <v>1.3299874529485571E-2</v>
      </c>
      <c r="E71" s="46">
        <f t="shared" si="252"/>
        <v>1.2551395801774508E-2</v>
      </c>
      <c r="F71" s="46">
        <f t="shared" si="252"/>
        <v>1.1312678353037097E-2</v>
      </c>
      <c r="G71" s="46">
        <f t="shared" si="252"/>
        <v>1.4122178239007167E-2</v>
      </c>
      <c r="H71" s="46">
        <f t="shared" si="252"/>
        <v>1.1871508379888268E-2</v>
      </c>
      <c r="I71" s="46">
        <f>+IFERROR(I69/I$52,"nm")</f>
        <v>1.0738039907043834E-2</v>
      </c>
      <c r="J71" s="46">
        <f>+IFERROR(J69/J$52,"nm")</f>
        <v>1.0738039907043834E-2</v>
      </c>
      <c r="K71" s="46">
        <f t="shared" ref="K71:N71" si="253">+IFERROR(K69/K$52,"nm")</f>
        <v>1.0738039907043834E-2</v>
      </c>
      <c r="L71" s="46">
        <f t="shared" si="253"/>
        <v>1.0738039907043834E-2</v>
      </c>
      <c r="M71" s="46">
        <f t="shared" si="253"/>
        <v>1.0738039907043834E-2</v>
      </c>
      <c r="N71" s="46">
        <f t="shared" si="253"/>
        <v>1.0738039907043834E-2</v>
      </c>
    </row>
    <row r="72" spans="1:14" x14ac:dyDescent="0.25">
      <c r="A72" s="45" t="s">
        <v>140</v>
      </c>
      <c r="B72" s="46">
        <f t="shared" ref="B72:H72" si="254">+IFERROR(B69/B79,"nm")</f>
        <v>0.1746987951807229</v>
      </c>
      <c r="C72" s="46">
        <f t="shared" si="254"/>
        <v>0.13302034428794993</v>
      </c>
      <c r="D72" s="46">
        <f t="shared" si="254"/>
        <v>0.14950634696755993</v>
      </c>
      <c r="E72" s="46">
        <f t="shared" si="254"/>
        <v>0.13663133097762073</v>
      </c>
      <c r="F72" s="46">
        <f t="shared" si="254"/>
        <v>0.11948331539289558</v>
      </c>
      <c r="G72" s="46">
        <f t="shared" si="254"/>
        <v>0.14915254237288136</v>
      </c>
      <c r="H72" s="46">
        <f t="shared" si="254"/>
        <v>0.1384928716904277</v>
      </c>
      <c r="I72" s="46">
        <f>+IFERROR(I69/I79,"nm")</f>
        <v>0.14565217391304347</v>
      </c>
      <c r="J72" s="48">
        <f>+I72</f>
        <v>0.14565217391304347</v>
      </c>
      <c r="K72" s="48">
        <f t="shared" ref="K72" si="255">+J72</f>
        <v>0.14565217391304347</v>
      </c>
      <c r="L72" s="48">
        <f t="shared" ref="L72" si="256">+K72</f>
        <v>0.14565217391304347</v>
      </c>
      <c r="M72" s="48">
        <f t="shared" ref="M72" si="257">+L72</f>
        <v>0.14565217391304347</v>
      </c>
      <c r="N72" s="48">
        <f t="shared" ref="N72" si="258">+M72</f>
        <v>0.14565217391304347</v>
      </c>
    </row>
    <row r="73" spans="1:14" x14ac:dyDescent="0.25">
      <c r="A73" s="9" t="s">
        <v>134</v>
      </c>
      <c r="B73" s="9">
        <f>+Historicals!B141</f>
        <v>1524</v>
      </c>
      <c r="C73" s="9">
        <f>+Historicals!C141</f>
        <v>1787</v>
      </c>
      <c r="D73" s="9">
        <f>+Historicals!D141</f>
        <v>1507</v>
      </c>
      <c r="E73" s="9">
        <f>+Historicals!E141</f>
        <v>1587</v>
      </c>
      <c r="F73" s="9">
        <f>+Historicals!F141</f>
        <v>1995</v>
      </c>
      <c r="G73" s="9">
        <f>+Historicals!G141</f>
        <v>1541</v>
      </c>
      <c r="H73" s="9">
        <f>+Historicals!H141</f>
        <v>2435</v>
      </c>
      <c r="I73" s="9">
        <f>+Historicals!I141</f>
        <v>3293</v>
      </c>
      <c r="J73" s="9">
        <f>+J66-J69</f>
        <v>3293</v>
      </c>
      <c r="K73" s="9">
        <f t="shared" ref="K73:N73" si="259">+K66-K69</f>
        <v>3293</v>
      </c>
      <c r="L73" s="9">
        <f t="shared" si="259"/>
        <v>3293</v>
      </c>
      <c r="M73" s="9">
        <f t="shared" si="259"/>
        <v>3293</v>
      </c>
      <c r="N73" s="9">
        <f t="shared" si="259"/>
        <v>3293</v>
      </c>
    </row>
    <row r="74" spans="1:14" x14ac:dyDescent="0.25">
      <c r="A74" s="45" t="s">
        <v>129</v>
      </c>
      <c r="B74" s="46" t="str">
        <f t="shared" ref="B74" si="260">+IFERROR(B73/A73-1,"nm")</f>
        <v>nm</v>
      </c>
      <c r="C74" s="46">
        <f t="shared" ref="C74" si="261">+IFERROR(C73/B73-1,"nm")</f>
        <v>0.17257217847769035</v>
      </c>
      <c r="D74" s="46">
        <f t="shared" ref="D74" si="262">+IFERROR(D73/C73-1,"nm")</f>
        <v>-0.15668718522663683</v>
      </c>
      <c r="E74" s="46">
        <f t="shared" ref="E74" si="263">+IFERROR(E73/D73-1,"nm")</f>
        <v>5.3085600530855981E-2</v>
      </c>
      <c r="F74" s="46">
        <f t="shared" ref="F74" si="264">+IFERROR(F73/E73-1,"nm")</f>
        <v>0.25708884688090738</v>
      </c>
      <c r="G74" s="46">
        <f t="shared" ref="G74" si="265">+IFERROR(G73/F73-1,"nm")</f>
        <v>-0.22756892230576442</v>
      </c>
      <c r="H74" s="46">
        <f t="shared" ref="H74" si="266">+IFERROR(H73/G73-1,"nm")</f>
        <v>0.58014276443867629</v>
      </c>
      <c r="I74" s="46">
        <f>+IFERROR(I73/H73-1,"nm")</f>
        <v>0.3523613963039014</v>
      </c>
      <c r="J74" s="46">
        <f t="shared" ref="J74" si="267">+IFERROR(J73/I73-1,"nm")</f>
        <v>0</v>
      </c>
      <c r="K74" s="46">
        <f t="shared" ref="K74" si="268">+IFERROR(K73/J73-1,"nm")</f>
        <v>0</v>
      </c>
      <c r="L74" s="46">
        <f t="shared" ref="L74" si="269">+IFERROR(L73/K73-1,"nm")</f>
        <v>0</v>
      </c>
      <c r="M74" s="46">
        <f t="shared" ref="M74" si="270">+IFERROR(M73/L73-1,"nm")</f>
        <v>0</v>
      </c>
      <c r="N74" s="46">
        <f t="shared" ref="N74" si="271">+IFERROR(N73/M73-1,"nm")</f>
        <v>0</v>
      </c>
    </row>
    <row r="75" spans="1:14" x14ac:dyDescent="0.25">
      <c r="A75" s="45" t="s">
        <v>131</v>
      </c>
      <c r="B75" s="46">
        <f>+IFERROR(B73/B$52,"nm")</f>
        <v>0.21386472074094864</v>
      </c>
      <c r="C75" s="46">
        <f t="shared" ref="C75:H75" si="272">+IFERROR(C73/C$52,"nm")</f>
        <v>0.24429254955570745</v>
      </c>
      <c r="D75" s="46">
        <f t="shared" si="272"/>
        <v>0.1890840652446675</v>
      </c>
      <c r="E75" s="46">
        <f t="shared" si="272"/>
        <v>0.17171607877082881</v>
      </c>
      <c r="F75" s="46">
        <f t="shared" si="272"/>
        <v>0.20332246229107215</v>
      </c>
      <c r="G75" s="46">
        <f t="shared" si="272"/>
        <v>0.16486573232053064</v>
      </c>
      <c r="H75" s="46">
        <f t="shared" si="272"/>
        <v>0.21255237430167598</v>
      </c>
      <c r="I75" s="46">
        <f>+IFERROR(I73/I$52,"nm")</f>
        <v>0.26388332398429359</v>
      </c>
      <c r="J75" s="46">
        <f t="shared" ref="J75:N75" si="273">+IFERROR(J73/J$52,"nm")</f>
        <v>0.26388332398429359</v>
      </c>
      <c r="K75" s="46">
        <f t="shared" si="273"/>
        <v>0.26388332398429359</v>
      </c>
      <c r="L75" s="46">
        <f t="shared" si="273"/>
        <v>0.26388332398429359</v>
      </c>
      <c r="M75" s="46">
        <f t="shared" si="273"/>
        <v>0.26388332398429359</v>
      </c>
      <c r="N75" s="46">
        <f t="shared" si="273"/>
        <v>0.26388332398429359</v>
      </c>
    </row>
    <row r="76" spans="1:14" x14ac:dyDescent="0.25">
      <c r="A76" s="9" t="s">
        <v>135</v>
      </c>
      <c r="B76" s="9">
        <f>+Historicals!B163</f>
        <v>236</v>
      </c>
      <c r="C76" s="9">
        <f>+Historicals!C163</f>
        <v>234</v>
      </c>
      <c r="D76" s="9">
        <f>+Historicals!D163</f>
        <v>173</v>
      </c>
      <c r="E76" s="9">
        <f>+Historicals!E163</f>
        <v>240</v>
      </c>
      <c r="F76" s="9">
        <f>+Historicals!F163</f>
        <v>233</v>
      </c>
      <c r="G76" s="9">
        <f>+Historicals!G163</f>
        <v>139</v>
      </c>
      <c r="H76" s="9">
        <f>+Historicals!H163</f>
        <v>153</v>
      </c>
      <c r="I76" s="9">
        <f>+Historicals!I163</f>
        <v>197</v>
      </c>
      <c r="J76" s="47">
        <f>+J52*J78</f>
        <v>196.99999999999997</v>
      </c>
      <c r="K76" s="47">
        <f t="shared" ref="K76:N76" si="274">+K52*K78</f>
        <v>196.99999999999997</v>
      </c>
      <c r="L76" s="47">
        <f t="shared" si="274"/>
        <v>196.99999999999997</v>
      </c>
      <c r="M76" s="47">
        <f t="shared" si="274"/>
        <v>196.99999999999997</v>
      </c>
      <c r="N76" s="47">
        <f t="shared" si="274"/>
        <v>196.99999999999997</v>
      </c>
    </row>
    <row r="77" spans="1:14" x14ac:dyDescent="0.25">
      <c r="A77" s="45" t="s">
        <v>129</v>
      </c>
      <c r="B77" s="46" t="str">
        <f t="shared" ref="B77" si="275">+IFERROR(B76/A76-1,"nm")</f>
        <v>nm</v>
      </c>
      <c r="C77" s="46">
        <f>+IFERROR(C76/B76-1,"nm")</f>
        <v>-8.4745762711864181E-3</v>
      </c>
      <c r="D77" s="46">
        <f t="shared" ref="D77" si="276">+IFERROR(D76/C76-1,"nm")</f>
        <v>-0.26068376068376065</v>
      </c>
      <c r="E77" s="46">
        <f t="shared" ref="E77" si="277">+IFERROR(E76/D76-1,"nm")</f>
        <v>0.38728323699421963</v>
      </c>
      <c r="F77" s="46">
        <f t="shared" ref="F77" si="278">+IFERROR(F76/E76-1,"nm")</f>
        <v>-2.9166666666666674E-2</v>
      </c>
      <c r="G77" s="46">
        <f t="shared" ref="G77" si="279">+IFERROR(G76/F76-1,"nm")</f>
        <v>-0.40343347639484983</v>
      </c>
      <c r="H77" s="46">
        <f t="shared" ref="H77" si="280">+IFERROR(H76/G76-1,"nm")</f>
        <v>0.10071942446043169</v>
      </c>
      <c r="I77" s="46">
        <f>+IFERROR(I76/H76-1,"nm")</f>
        <v>0.28758169934640532</v>
      </c>
      <c r="J77" s="46">
        <f t="shared" ref="J77" si="281">+IFERROR(J76/I76-1,"nm")</f>
        <v>-1.1102230246251565E-16</v>
      </c>
      <c r="K77" s="46">
        <f t="shared" ref="K77" si="282">+IFERROR(K76/J76-1,"nm")</f>
        <v>0</v>
      </c>
      <c r="L77" s="46">
        <f t="shared" ref="L77" si="283">+IFERROR(L76/K76-1,"nm")</f>
        <v>0</v>
      </c>
      <c r="M77" s="46">
        <f t="shared" ref="M77" si="284">+IFERROR(M76/L76-1,"nm")</f>
        <v>0</v>
      </c>
      <c r="N77" s="46">
        <f t="shared" ref="N77" si="285">+IFERROR(N76/M76-1,"nm")</f>
        <v>0</v>
      </c>
    </row>
    <row r="78" spans="1:14" x14ac:dyDescent="0.25">
      <c r="A78" s="45" t="s">
        <v>133</v>
      </c>
      <c r="B78" s="46">
        <f>+IFERROR(B76/B$52,"nm")</f>
        <v>3.3118158854897557E-2</v>
      </c>
      <c r="C78" s="46">
        <f t="shared" ref="C78:I78" si="286">+IFERROR(C76/C$52,"nm")</f>
        <v>3.1989063568010935E-2</v>
      </c>
      <c r="D78" s="46">
        <f t="shared" si="286"/>
        <v>2.1706398996235884E-2</v>
      </c>
      <c r="E78" s="46">
        <f t="shared" si="286"/>
        <v>2.5968405107119671E-2</v>
      </c>
      <c r="F78" s="46">
        <f t="shared" si="286"/>
        <v>2.3746432939258051E-2</v>
      </c>
      <c r="G78" s="46">
        <f t="shared" si="286"/>
        <v>1.4871081630469669E-2</v>
      </c>
      <c r="H78" s="46">
        <f t="shared" si="286"/>
        <v>1.3355446927374302E-2</v>
      </c>
      <c r="I78" s="46">
        <f t="shared" si="286"/>
        <v>1.5786521355877874E-2</v>
      </c>
      <c r="J78" s="48">
        <f>+I78</f>
        <v>1.5786521355877874E-2</v>
      </c>
      <c r="K78" s="48">
        <f t="shared" ref="K78" si="287">+J78</f>
        <v>1.5786521355877874E-2</v>
      </c>
      <c r="L78" s="48">
        <f t="shared" ref="L78" si="288">+K78</f>
        <v>1.5786521355877874E-2</v>
      </c>
      <c r="M78" s="48">
        <f t="shared" ref="M78" si="289">+L78</f>
        <v>1.5786521355877874E-2</v>
      </c>
      <c r="N78" s="48">
        <f t="shared" ref="N78" si="290">+M78</f>
        <v>1.5786521355877874E-2</v>
      </c>
    </row>
    <row r="79" spans="1:14" x14ac:dyDescent="0.25">
      <c r="A79" s="9" t="s">
        <v>141</v>
      </c>
      <c r="B79" s="9">
        <f>+Historicals!B152</f>
        <v>498</v>
      </c>
      <c r="C79" s="9">
        <f>+Historicals!C152</f>
        <v>639</v>
      </c>
      <c r="D79" s="9">
        <f>+Historicals!D152</f>
        <v>709</v>
      </c>
      <c r="E79" s="9">
        <f>+Historicals!E152</f>
        <v>849</v>
      </c>
      <c r="F79" s="9">
        <f>+Historicals!F152</f>
        <v>929</v>
      </c>
      <c r="G79" s="9">
        <f>+Historicals!G152</f>
        <v>885</v>
      </c>
      <c r="H79" s="9">
        <f>+Historicals!H152</f>
        <v>982</v>
      </c>
      <c r="I79" s="9">
        <f>+Historicals!I152</f>
        <v>920</v>
      </c>
      <c r="J79" s="47">
        <f>+J52*J81</f>
        <v>920.00000000000011</v>
      </c>
      <c r="K79" s="47">
        <f t="shared" ref="K79:N79" si="291">+K52*K81</f>
        <v>920.00000000000011</v>
      </c>
      <c r="L79" s="47">
        <f t="shared" si="291"/>
        <v>920.00000000000011</v>
      </c>
      <c r="M79" s="47">
        <f t="shared" si="291"/>
        <v>920.00000000000011</v>
      </c>
      <c r="N79" s="47">
        <f t="shared" si="291"/>
        <v>920.00000000000011</v>
      </c>
    </row>
    <row r="80" spans="1:14" x14ac:dyDescent="0.25">
      <c r="A80" s="45" t="s">
        <v>129</v>
      </c>
      <c r="B80" s="46" t="str">
        <f t="shared" ref="B80" si="292">+IFERROR(B79/A79-1,"nm")</f>
        <v>nm</v>
      </c>
      <c r="C80" s="46">
        <f>+IFERROR(C79/B79-1,"nm")</f>
        <v>0.2831325301204819</v>
      </c>
      <c r="D80" s="46">
        <f t="shared" ref="D80" si="293">+IFERROR(D79/C79-1,"nm")</f>
        <v>0.10954616588419408</v>
      </c>
      <c r="E80" s="46">
        <f t="shared" ref="E80" si="294">+IFERROR(E79/D79-1,"nm")</f>
        <v>0.19746121297602248</v>
      </c>
      <c r="F80" s="46">
        <f t="shared" ref="F80" si="295">+IFERROR(F79/E79-1,"nm")</f>
        <v>9.4228504122497059E-2</v>
      </c>
      <c r="G80" s="46">
        <f t="shared" ref="G80" si="296">+IFERROR(G79/F79-1,"nm")</f>
        <v>-4.7362755651237931E-2</v>
      </c>
      <c r="H80" s="46">
        <f t="shared" ref="H80" si="297">+IFERROR(H79/G79-1,"nm")</f>
        <v>0.1096045197740112</v>
      </c>
      <c r="I80" s="46">
        <f>+IFERROR(I79/H79-1,"nm")</f>
        <v>-6.313645621181263E-2</v>
      </c>
      <c r="J80" s="46">
        <f t="shared" ref="J80:N80" si="298">+IFERROR(J79/I79-1,"nm")</f>
        <v>2.2204460492503131E-16</v>
      </c>
      <c r="K80" s="46">
        <f t="shared" si="298"/>
        <v>0</v>
      </c>
      <c r="L80" s="46">
        <f t="shared" si="298"/>
        <v>0</v>
      </c>
      <c r="M80" s="46">
        <f t="shared" si="298"/>
        <v>0</v>
      </c>
      <c r="N80" s="46">
        <f t="shared" si="298"/>
        <v>0</v>
      </c>
    </row>
    <row r="81" spans="1:14" x14ac:dyDescent="0.25">
      <c r="A81" s="45" t="s">
        <v>133</v>
      </c>
      <c r="B81" s="46">
        <f>+IFERROR(B79/B$52,"nm")</f>
        <v>6.9884928431097393E-2</v>
      </c>
      <c r="C81" s="46">
        <f t="shared" ref="C81:I81" si="299">+IFERROR(C79/C$52,"nm")</f>
        <v>8.7354750512645254E-2</v>
      </c>
      <c r="D81" s="46">
        <f t="shared" si="299"/>
        <v>8.8958594730238399E-2</v>
      </c>
      <c r="E81" s="46">
        <f t="shared" si="299"/>
        <v>9.1863233066435832E-2</v>
      </c>
      <c r="F81" s="46">
        <f t="shared" si="299"/>
        <v>9.4679983693436609E-2</v>
      </c>
      <c r="G81" s="46">
        <f t="shared" si="299"/>
        <v>9.4682785920616241E-2</v>
      </c>
      <c r="H81" s="46">
        <f t="shared" si="299"/>
        <v>8.5719273743016758E-2</v>
      </c>
      <c r="I81" s="46">
        <f t="shared" si="299"/>
        <v>7.37238560782114E-2</v>
      </c>
      <c r="J81" s="48">
        <f>+I81</f>
        <v>7.37238560782114E-2</v>
      </c>
      <c r="K81" s="48">
        <f t="shared" ref="K81" si="300">+J81</f>
        <v>7.37238560782114E-2</v>
      </c>
      <c r="L81" s="48">
        <f t="shared" ref="L81" si="301">+K81</f>
        <v>7.37238560782114E-2</v>
      </c>
      <c r="M81" s="48">
        <f t="shared" ref="M81" si="302">+L81</f>
        <v>7.37238560782114E-2</v>
      </c>
      <c r="N81" s="48">
        <f t="shared" ref="N81" si="303">+M81</f>
        <v>7.37238560782114E-2</v>
      </c>
    </row>
    <row r="82" spans="1:14" x14ac:dyDescent="0.25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136</v>
      </c>
      <c r="B83" s="9">
        <f>B85+B89+B93</f>
        <v>3067</v>
      </c>
      <c r="C83" s="9">
        <f t="shared" ref="C83:I83" si="304">C85+C89+C93</f>
        <v>3785</v>
      </c>
      <c r="D83" s="9">
        <f t="shared" si="304"/>
        <v>4237</v>
      </c>
      <c r="E83" s="9">
        <f t="shared" si="304"/>
        <v>5134</v>
      </c>
      <c r="F83" s="9">
        <f t="shared" si="304"/>
        <v>6208</v>
      </c>
      <c r="G83" s="9">
        <f t="shared" si="304"/>
        <v>6679</v>
      </c>
      <c r="H83" s="9">
        <f t="shared" si="304"/>
        <v>8290</v>
      </c>
      <c r="I83" s="9">
        <f t="shared" si="304"/>
        <v>7547</v>
      </c>
      <c r="J83" s="9">
        <f>+SUM(J85+J89+J93)</f>
        <v>7547</v>
      </c>
      <c r="K83" s="9">
        <f t="shared" ref="K83" si="305">+SUM(K85+K89+K93)</f>
        <v>7547</v>
      </c>
      <c r="L83" s="9">
        <f>+SUM(L85+L89+L93)</f>
        <v>7547</v>
      </c>
      <c r="M83" s="9">
        <f t="shared" ref="M83:N83" si="306">+SUM(M85+M89+M93)</f>
        <v>7547</v>
      </c>
      <c r="N83" s="9">
        <f t="shared" si="306"/>
        <v>7547</v>
      </c>
    </row>
    <row r="84" spans="1:14" x14ac:dyDescent="0.25">
      <c r="A84" s="43" t="s">
        <v>129</v>
      </c>
      <c r="B84" s="46" t="str">
        <f t="shared" ref="B84" si="307">+IFERROR(B83/A83-1,"nm")</f>
        <v>nm</v>
      </c>
      <c r="C84" s="46">
        <f t="shared" ref="C84" si="308">+IFERROR(C83/B83-1,"nm")</f>
        <v>0.23410498858819695</v>
      </c>
      <c r="D84" s="46">
        <f t="shared" ref="D84" si="309">+IFERROR(D83/C83-1,"nm")</f>
        <v>0.11941875825627468</v>
      </c>
      <c r="E84" s="46">
        <f t="shared" ref="E84" si="310">+IFERROR(E83/D83-1,"nm")</f>
        <v>0.21170639603493036</v>
      </c>
      <c r="F84" s="46">
        <f t="shared" ref="F84" si="311">+IFERROR(F83/E83-1,"nm")</f>
        <v>0.20919361121932223</v>
      </c>
      <c r="G84" s="46">
        <f t="shared" ref="G84" si="312">+IFERROR(G83/F83-1,"nm")</f>
        <v>7.5869845360824639E-2</v>
      </c>
      <c r="H84" s="46">
        <f t="shared" ref="H84" si="313">+IFERROR(H83/G83-1,"nm")</f>
        <v>0.24120377301991325</v>
      </c>
      <c r="I84" s="46">
        <f>+IFERROR(I83/H83-1,"nm")</f>
        <v>-8.9626055488540413E-2</v>
      </c>
      <c r="J84" s="46">
        <f t="shared" ref="J84" si="314">+IFERROR(J83/I83-1,"nm")</f>
        <v>0</v>
      </c>
      <c r="K84" s="46">
        <f t="shared" ref="K84" si="315">+IFERROR(K83/J83-1,"nm")</f>
        <v>0</v>
      </c>
      <c r="L84" s="46">
        <f t="shared" ref="L84" si="316">+IFERROR(L83/K83-1,"nm")</f>
        <v>0</v>
      </c>
      <c r="M84" s="46">
        <f t="shared" ref="M84" si="317">+IFERROR(M83/L83-1,"nm")</f>
        <v>0</v>
      </c>
      <c r="N84" s="46">
        <f t="shared" ref="N84" si="318">+IFERROR(N83/M83-1,"nm")</f>
        <v>0</v>
      </c>
    </row>
    <row r="85" spans="1:14" x14ac:dyDescent="0.25">
      <c r="A85" s="44" t="s">
        <v>113</v>
      </c>
      <c r="B85" s="3">
        <f>+Historicals!B122</f>
        <v>2016</v>
      </c>
      <c r="C85" s="3">
        <f>+Historicals!C122</f>
        <v>2599</v>
      </c>
      <c r="D85" s="3">
        <f>+Historicals!D122</f>
        <v>2920</v>
      </c>
      <c r="E85" s="3">
        <f>+Historicals!E122</f>
        <v>3496</v>
      </c>
      <c r="F85" s="3">
        <f>+Historicals!F122</f>
        <v>4262</v>
      </c>
      <c r="G85" s="3">
        <f>+Historicals!G122</f>
        <v>4635</v>
      </c>
      <c r="H85" s="3">
        <f>+Historicals!H122</f>
        <v>5748</v>
      </c>
      <c r="I85" s="3">
        <f>+Historicals!I122</f>
        <v>5416</v>
      </c>
      <c r="J85" s="3">
        <f>+I85*(1+J86)</f>
        <v>5416</v>
      </c>
      <c r="K85" s="3">
        <f t="shared" ref="K85" si="319">+J85*(1+K86)</f>
        <v>5416</v>
      </c>
      <c r="L85" s="3">
        <f t="shared" ref="L85" si="320">+K85*(1+L86)</f>
        <v>5416</v>
      </c>
      <c r="M85" s="3">
        <f t="shared" ref="M85" si="321">+L85*(1+M86)</f>
        <v>5416</v>
      </c>
      <c r="N85" s="3">
        <f t="shared" ref="N85" si="322">+M85*(1+N86)</f>
        <v>5416</v>
      </c>
    </row>
    <row r="86" spans="1:14" x14ac:dyDescent="0.25">
      <c r="A86" s="43" t="s">
        <v>129</v>
      </c>
      <c r="B86" s="46" t="str">
        <f t="shared" ref="B86" si="323">+IFERROR(B85/A85-1,"nm")</f>
        <v>nm</v>
      </c>
      <c r="C86" s="46">
        <f t="shared" ref="C86" si="324">+IFERROR(C85/B85-1,"nm")</f>
        <v>0.28918650793650791</v>
      </c>
      <c r="D86" s="46">
        <f>+IFERROR(D85/C85-1,"nm")</f>
        <v>0.12350904193920731</v>
      </c>
      <c r="E86" s="46">
        <f>+IFERROR(E85/D85-1,"nm")</f>
        <v>0.19726027397260282</v>
      </c>
      <c r="F86" s="46">
        <f>+IFERROR(F85/E85-1,"nm")</f>
        <v>0.21910755148741412</v>
      </c>
      <c r="G86" s="46">
        <f t="shared" ref="G86" si="325">+IFERROR(G85/F85-1,"nm")</f>
        <v>8.7517597372125833E-2</v>
      </c>
      <c r="H86" s="46">
        <f t="shared" ref="H86" si="326">+IFERROR(H85/G85-1,"nm")</f>
        <v>0.24012944983818763</v>
      </c>
      <c r="I86" s="46">
        <f>+IFERROR(I85/H85-1,"nm")</f>
        <v>-5.7759220598469052E-2</v>
      </c>
      <c r="J86" s="46">
        <f>+J87+J88</f>
        <v>0</v>
      </c>
      <c r="K86" s="46">
        <f t="shared" ref="K86:N86" si="327">+K87+K88</f>
        <v>0</v>
      </c>
      <c r="L86" s="46">
        <f t="shared" si="327"/>
        <v>0</v>
      </c>
      <c r="M86" s="46">
        <f t="shared" si="327"/>
        <v>0</v>
      </c>
      <c r="N86" s="46">
        <f t="shared" si="327"/>
        <v>0</v>
      </c>
    </row>
    <row r="87" spans="1:14" x14ac:dyDescent="0.25">
      <c r="A87" s="43" t="s">
        <v>137</v>
      </c>
      <c r="B87" s="46">
        <f>+Historicals!B194</f>
        <v>0.28000000000000003</v>
      </c>
      <c r="C87" s="46">
        <f>+Historicals!C194</f>
        <v>0.33</v>
      </c>
      <c r="D87" s="46">
        <f>+Historicals!D194</f>
        <v>0.18</v>
      </c>
      <c r="E87" s="46">
        <f>+Historicals!E194</f>
        <v>0.16</v>
      </c>
      <c r="F87" s="46">
        <f>+Historicals!F194</f>
        <v>0.25</v>
      </c>
      <c r="G87" s="46">
        <f>+Historicals!G194</f>
        <v>0.12</v>
      </c>
      <c r="H87" s="46">
        <f>+Historicals!H194</f>
        <v>0.19</v>
      </c>
      <c r="I87" s="46">
        <f>+Historicals!I194</f>
        <v>-0.1</v>
      </c>
      <c r="J87" s="48">
        <v>0</v>
      </c>
      <c r="K87" s="48">
        <f t="shared" ref="K87:K88" si="328">+J87</f>
        <v>0</v>
      </c>
      <c r="L87" s="48">
        <f t="shared" ref="L87:L88" si="329">+K87</f>
        <v>0</v>
      </c>
      <c r="M87" s="48">
        <f t="shared" ref="M87:M88" si="330">+L87</f>
        <v>0</v>
      </c>
      <c r="N87" s="48">
        <f t="shared" ref="N87:N88" si="331">+M87</f>
        <v>0</v>
      </c>
    </row>
    <row r="88" spans="1:14" x14ac:dyDescent="0.25">
      <c r="A88" s="43" t="s">
        <v>138</v>
      </c>
      <c r="B88" s="46" t="str">
        <f t="shared" ref="B88:H88" si="332">+IFERROR(B86-B87,"nm")</f>
        <v>nm</v>
      </c>
      <c r="C88" s="46">
        <f t="shared" si="332"/>
        <v>-4.0813492063492107E-2</v>
      </c>
      <c r="D88" s="46">
        <f t="shared" si="332"/>
        <v>-5.6490958060792684E-2</v>
      </c>
      <c r="E88" s="46">
        <f t="shared" si="332"/>
        <v>3.7260273972602814E-2</v>
      </c>
      <c r="F88" s="46">
        <f t="shared" si="332"/>
        <v>-3.0892448512585879E-2</v>
      </c>
      <c r="G88" s="46">
        <f t="shared" si="332"/>
        <v>-3.2482402627874163E-2</v>
      </c>
      <c r="H88" s="46">
        <f t="shared" si="332"/>
        <v>5.0129449838187623E-2</v>
      </c>
      <c r="I88" s="46">
        <f>+IFERROR(I86-I87,"nm")</f>
        <v>4.2240779401530953E-2</v>
      </c>
      <c r="J88" s="48">
        <v>0</v>
      </c>
      <c r="K88" s="48">
        <f t="shared" si="328"/>
        <v>0</v>
      </c>
      <c r="L88" s="48">
        <f t="shared" si="329"/>
        <v>0</v>
      </c>
      <c r="M88" s="48">
        <f t="shared" si="330"/>
        <v>0</v>
      </c>
      <c r="N88" s="48">
        <f t="shared" si="331"/>
        <v>0</v>
      </c>
    </row>
    <row r="89" spans="1:14" x14ac:dyDescent="0.25">
      <c r="A89" s="44" t="s">
        <v>114</v>
      </c>
      <c r="B89" s="3">
        <f>+Historicals!B123</f>
        <v>925</v>
      </c>
      <c r="C89" s="3">
        <f>+Historicals!C123</f>
        <v>1055</v>
      </c>
      <c r="D89" s="3">
        <f>+Historicals!D123</f>
        <v>1188</v>
      </c>
      <c r="E89" s="3">
        <f>+Historicals!E123</f>
        <v>1508</v>
      </c>
      <c r="F89" s="3">
        <f>+Historicals!F123</f>
        <v>1808</v>
      </c>
      <c r="G89" s="3">
        <f>+Historicals!G123</f>
        <v>1896</v>
      </c>
      <c r="H89" s="3">
        <f>+Historicals!H123</f>
        <v>2347</v>
      </c>
      <c r="I89" s="3">
        <f>+Historicals!I123</f>
        <v>1938</v>
      </c>
      <c r="J89" s="3">
        <f>+I89*(1+J90)</f>
        <v>1938</v>
      </c>
      <c r="K89" s="3">
        <f t="shared" ref="K89" si="333">+J89*(1+K90)</f>
        <v>1938</v>
      </c>
      <c r="L89" s="3">
        <f t="shared" ref="L89" si="334">+K89*(1+L90)</f>
        <v>1938</v>
      </c>
      <c r="M89" s="3">
        <f t="shared" ref="M89" si="335">+L89*(1+M90)</f>
        <v>1938</v>
      </c>
      <c r="N89" s="3">
        <f t="shared" ref="N89" si="336">+M89*(1+N90)</f>
        <v>1938</v>
      </c>
    </row>
    <row r="90" spans="1:14" x14ac:dyDescent="0.25">
      <c r="A90" s="43" t="s">
        <v>129</v>
      </c>
      <c r="B90" s="46" t="str">
        <f t="shared" ref="B90" si="337">+IFERROR(B89/A89-1,"nm")</f>
        <v>nm</v>
      </c>
      <c r="C90" s="46">
        <f t="shared" ref="C90" si="338">+IFERROR(C89/B89-1,"nm")</f>
        <v>0.14054054054054044</v>
      </c>
      <c r="D90" s="46">
        <f t="shared" ref="D90" si="339">+IFERROR(D89/C89-1,"nm")</f>
        <v>0.12606635071090055</v>
      </c>
      <c r="E90" s="46">
        <f t="shared" ref="E90" si="340">+IFERROR(E89/D89-1,"nm")</f>
        <v>0.26936026936026947</v>
      </c>
      <c r="F90" s="46">
        <f t="shared" ref="F90" si="341">+IFERROR(F89/E89-1,"nm")</f>
        <v>0.19893899204244025</v>
      </c>
      <c r="G90" s="46">
        <f t="shared" ref="G90" si="342">+IFERROR(G89/F89-1,"nm")</f>
        <v>4.8672566371681381E-2</v>
      </c>
      <c r="H90" s="46">
        <f t="shared" ref="H90" si="343">+IFERROR(H89/G89-1,"nm")</f>
        <v>0.2378691983122363</v>
      </c>
      <c r="I90" s="46">
        <f>+IFERROR(I89/H89-1,"nm")</f>
        <v>-0.17426501917341286</v>
      </c>
      <c r="J90" s="46">
        <f>+J91+J92</f>
        <v>0</v>
      </c>
      <c r="K90" s="46">
        <f t="shared" ref="K90:N90" si="344">+K91+K92</f>
        <v>0</v>
      </c>
      <c r="L90" s="46">
        <f t="shared" si="344"/>
        <v>0</v>
      </c>
      <c r="M90" s="46">
        <f t="shared" si="344"/>
        <v>0</v>
      </c>
      <c r="N90" s="46">
        <f t="shared" si="344"/>
        <v>0</v>
      </c>
    </row>
    <row r="91" spans="1:14" x14ac:dyDescent="0.25">
      <c r="A91" s="43" t="s">
        <v>137</v>
      </c>
      <c r="B91" s="46">
        <f>+Historicals!B195</f>
        <v>7.0000000000000007E-2</v>
      </c>
      <c r="C91" s="46">
        <f>+Historicals!C195</f>
        <v>0.17</v>
      </c>
      <c r="D91" s="46">
        <f>+Historicals!D195</f>
        <v>0.18</v>
      </c>
      <c r="E91" s="46">
        <f>+Historicals!E195</f>
        <v>0.23</v>
      </c>
      <c r="F91" s="46">
        <f>+Historicals!F195</f>
        <v>0.23</v>
      </c>
      <c r="G91" s="46">
        <f>+Historicals!G195</f>
        <v>0.08</v>
      </c>
      <c r="H91" s="46">
        <f>+Historicals!H195</f>
        <v>0.19</v>
      </c>
      <c r="I91" s="46">
        <f>+Historicals!I195</f>
        <v>-0.21</v>
      </c>
      <c r="J91" s="48">
        <v>0</v>
      </c>
      <c r="K91" s="48">
        <f t="shared" ref="K91:K92" si="345">+J91</f>
        <v>0</v>
      </c>
      <c r="L91" s="48">
        <f t="shared" ref="L91:L92" si="346">+K91</f>
        <v>0</v>
      </c>
      <c r="M91" s="48">
        <f t="shared" ref="M91:M92" si="347">+L91</f>
        <v>0</v>
      </c>
      <c r="N91" s="48">
        <f t="shared" ref="N91:N92" si="348">+M91</f>
        <v>0</v>
      </c>
    </row>
    <row r="92" spans="1:14" x14ac:dyDescent="0.25">
      <c r="A92" s="43" t="s">
        <v>138</v>
      </c>
      <c r="B92" s="46" t="str">
        <f t="shared" ref="B92:H92" si="349">+IFERROR(B90-B91,"nm")</f>
        <v>nm</v>
      </c>
      <c r="C92" s="46">
        <f t="shared" si="349"/>
        <v>-2.9459459459459575E-2</v>
      </c>
      <c r="D92" s="46">
        <f t="shared" si="349"/>
        <v>-5.3933649289099439E-2</v>
      </c>
      <c r="E92" s="46">
        <f t="shared" si="349"/>
        <v>3.9360269360269456E-2</v>
      </c>
      <c r="F92" s="46">
        <f t="shared" si="349"/>
        <v>-3.1061007957559755E-2</v>
      </c>
      <c r="G92" s="46">
        <f t="shared" si="349"/>
        <v>-3.1327433628318621E-2</v>
      </c>
      <c r="H92" s="46">
        <f t="shared" si="349"/>
        <v>4.7869198312236294E-2</v>
      </c>
      <c r="I92" s="46">
        <f>+IFERROR(I90-I91,"nm")</f>
        <v>3.5734980826587132E-2</v>
      </c>
      <c r="J92" s="48">
        <v>0</v>
      </c>
      <c r="K92" s="48">
        <f t="shared" si="345"/>
        <v>0</v>
      </c>
      <c r="L92" s="48">
        <f t="shared" si="346"/>
        <v>0</v>
      </c>
      <c r="M92" s="48">
        <f t="shared" si="347"/>
        <v>0</v>
      </c>
      <c r="N92" s="48">
        <f t="shared" si="348"/>
        <v>0</v>
      </c>
    </row>
    <row r="93" spans="1:14" x14ac:dyDescent="0.25">
      <c r="A93" s="44" t="s">
        <v>115</v>
      </c>
      <c r="B93" s="3">
        <f>+Historicals!B124</f>
        <v>126</v>
      </c>
      <c r="C93" s="3">
        <f>+Historicals!C124</f>
        <v>131</v>
      </c>
      <c r="D93" s="3">
        <f>+Historicals!D124</f>
        <v>129</v>
      </c>
      <c r="E93" s="3">
        <f>+Historicals!E124</f>
        <v>130</v>
      </c>
      <c r="F93" s="3">
        <f>+Historicals!F124</f>
        <v>138</v>
      </c>
      <c r="G93" s="3">
        <f>+Historicals!G124</f>
        <v>148</v>
      </c>
      <c r="H93" s="3">
        <f>+Historicals!H124</f>
        <v>195</v>
      </c>
      <c r="I93" s="3">
        <f>+Historicals!I124</f>
        <v>193</v>
      </c>
      <c r="J93" s="3">
        <f>+I93*(1+J94)</f>
        <v>193</v>
      </c>
      <c r="K93" s="3">
        <f t="shared" ref="K93" si="350">+J93*(1+K94)</f>
        <v>193</v>
      </c>
      <c r="L93" s="3">
        <f t="shared" ref="L93" si="351">+K93*(1+L94)</f>
        <v>193</v>
      </c>
      <c r="M93" s="3">
        <f t="shared" ref="M93" si="352">+L93*(1+M94)</f>
        <v>193</v>
      </c>
      <c r="N93" s="3">
        <f t="shared" ref="N93" si="353">+M93*(1+N94)</f>
        <v>193</v>
      </c>
    </row>
    <row r="94" spans="1:14" x14ac:dyDescent="0.25">
      <c r="A94" s="43" t="s">
        <v>129</v>
      </c>
      <c r="B94" s="46" t="str">
        <f t="shared" ref="B94" si="354">+IFERROR(B93/A93-1,"nm")</f>
        <v>nm</v>
      </c>
      <c r="C94" s="46">
        <f t="shared" ref="C94" si="355">+IFERROR(C93/B93-1,"nm")</f>
        <v>3.9682539682539764E-2</v>
      </c>
      <c r="D94" s="46">
        <f t="shared" ref="D94" si="356">+IFERROR(D93/C93-1,"nm")</f>
        <v>-1.5267175572519109E-2</v>
      </c>
      <c r="E94" s="46">
        <f t="shared" ref="E94" si="357">+IFERROR(E93/D93-1,"nm")</f>
        <v>7.7519379844961378E-3</v>
      </c>
      <c r="F94" s="46">
        <f t="shared" ref="F94" si="358">+IFERROR(F93/E93-1,"nm")</f>
        <v>6.1538461538461542E-2</v>
      </c>
      <c r="G94" s="46">
        <f t="shared" ref="G94" si="359">+IFERROR(G93/F93-1,"nm")</f>
        <v>7.2463768115942129E-2</v>
      </c>
      <c r="H94" s="46">
        <f t="shared" ref="H94" si="360">+IFERROR(H93/G93-1,"nm")</f>
        <v>0.31756756756756754</v>
      </c>
      <c r="I94" s="46">
        <f>+IFERROR(I93/H93-1,"nm")</f>
        <v>-1.025641025641022E-2</v>
      </c>
      <c r="J94" s="46">
        <f>+J95+J96</f>
        <v>0</v>
      </c>
      <c r="K94" s="46">
        <f t="shared" ref="K94:N94" si="361">+K95+K96</f>
        <v>0</v>
      </c>
      <c r="L94" s="46">
        <f t="shared" si="361"/>
        <v>0</v>
      </c>
      <c r="M94" s="46">
        <f t="shared" si="361"/>
        <v>0</v>
      </c>
      <c r="N94" s="46">
        <f t="shared" si="361"/>
        <v>0</v>
      </c>
    </row>
    <row r="95" spans="1:14" x14ac:dyDescent="0.25">
      <c r="A95" s="43" t="s">
        <v>137</v>
      </c>
      <c r="B95" s="46">
        <f>+Historicals!B196</f>
        <v>0.01</v>
      </c>
      <c r="C95" s="46">
        <f>+Historicals!C196</f>
        <v>7.0000000000000007E-2</v>
      </c>
      <c r="D95" s="46">
        <f>+Historicals!D196</f>
        <v>0.03</v>
      </c>
      <c r="E95" s="46">
        <f>+Historicals!E196</f>
        <v>-0.01</v>
      </c>
      <c r="F95" s="46">
        <f>+Historicals!F196</f>
        <v>0.08</v>
      </c>
      <c r="G95" s="46">
        <f>+Historicals!G196</f>
        <v>0.11</v>
      </c>
      <c r="H95" s="46">
        <f>+Historicals!H196</f>
        <v>0.26</v>
      </c>
      <c r="I95" s="46">
        <f>+Historicals!I196</f>
        <v>-0.06</v>
      </c>
      <c r="J95" s="48">
        <v>0</v>
      </c>
      <c r="K95" s="48">
        <f t="shared" ref="K95:K96" si="362">+J95</f>
        <v>0</v>
      </c>
      <c r="L95" s="48">
        <f t="shared" ref="L95:L96" si="363">+K95</f>
        <v>0</v>
      </c>
      <c r="M95" s="48">
        <f t="shared" ref="M95:M96" si="364">+L95</f>
        <v>0</v>
      </c>
      <c r="N95" s="48">
        <f t="shared" ref="N95:N96" si="365">+M95</f>
        <v>0</v>
      </c>
    </row>
    <row r="96" spans="1:14" x14ac:dyDescent="0.25">
      <c r="A96" s="43" t="s">
        <v>138</v>
      </c>
      <c r="B96" s="46" t="str">
        <f t="shared" ref="B96:H96" si="366">+IFERROR(B94-B95,"nm")</f>
        <v>nm</v>
      </c>
      <c r="C96" s="46">
        <f t="shared" si="366"/>
        <v>-3.0317460317460243E-2</v>
      </c>
      <c r="D96" s="46">
        <f t="shared" si="366"/>
        <v>-4.5267175572519108E-2</v>
      </c>
      <c r="E96" s="46">
        <f t="shared" si="366"/>
        <v>1.775193798449614E-2</v>
      </c>
      <c r="F96" s="46">
        <f t="shared" si="366"/>
        <v>-1.846153846153846E-2</v>
      </c>
      <c r="G96" s="46">
        <f t="shared" si="366"/>
        <v>-3.7536231884057872E-2</v>
      </c>
      <c r="H96" s="46">
        <f t="shared" si="366"/>
        <v>5.7567567567567535E-2</v>
      </c>
      <c r="I96" s="46">
        <f>+IFERROR(I94-I95,"nm")</f>
        <v>4.9743589743589778E-2</v>
      </c>
      <c r="J96" s="48">
        <v>0</v>
      </c>
      <c r="K96" s="48">
        <f t="shared" si="362"/>
        <v>0</v>
      </c>
      <c r="L96" s="48">
        <f t="shared" si="363"/>
        <v>0</v>
      </c>
      <c r="M96" s="48">
        <f t="shared" si="364"/>
        <v>0</v>
      </c>
      <c r="N96" s="48">
        <f t="shared" si="365"/>
        <v>0</v>
      </c>
    </row>
    <row r="97" spans="1:14" x14ac:dyDescent="0.25">
      <c r="A97" s="9" t="s">
        <v>130</v>
      </c>
      <c r="B97" s="47">
        <f t="shared" ref="B97:H97" si="367">+B104+B100</f>
        <v>1039</v>
      </c>
      <c r="C97" s="47">
        <f t="shared" si="367"/>
        <v>1420</v>
      </c>
      <c r="D97" s="47">
        <f t="shared" si="367"/>
        <v>1561</v>
      </c>
      <c r="E97" s="47">
        <f t="shared" si="367"/>
        <v>1863</v>
      </c>
      <c r="F97" s="47">
        <f t="shared" si="367"/>
        <v>2426</v>
      </c>
      <c r="G97" s="47">
        <f t="shared" si="367"/>
        <v>2534</v>
      </c>
      <c r="H97" s="47">
        <f t="shared" si="367"/>
        <v>3289</v>
      </c>
      <c r="I97" s="47">
        <f>+I104+I100</f>
        <v>2406</v>
      </c>
      <c r="J97" s="47">
        <f>+J83*J99</f>
        <v>2406</v>
      </c>
      <c r="K97" s="47">
        <f t="shared" ref="K97:N97" si="368">+K83*K99</f>
        <v>2406</v>
      </c>
      <c r="L97" s="47">
        <f t="shared" si="368"/>
        <v>2406</v>
      </c>
      <c r="M97" s="47">
        <f t="shared" si="368"/>
        <v>2406</v>
      </c>
      <c r="N97" s="47">
        <f t="shared" si="368"/>
        <v>2406</v>
      </c>
    </row>
    <row r="98" spans="1:14" x14ac:dyDescent="0.25">
      <c r="A98" s="45" t="s">
        <v>129</v>
      </c>
      <c r="B98" s="46" t="str">
        <f t="shared" ref="B98" si="369">+IFERROR(B97/A97-1,"nm")</f>
        <v>nm</v>
      </c>
      <c r="C98" s="46">
        <f t="shared" ref="C98" si="370">+IFERROR(C97/B97-1,"nm")</f>
        <v>0.36669874879692022</v>
      </c>
      <c r="D98" s="46">
        <f t="shared" ref="D98" si="371">+IFERROR(D97/C97-1,"nm")</f>
        <v>9.9295774647887303E-2</v>
      </c>
      <c r="E98" s="46">
        <f t="shared" ref="E98" si="372">+IFERROR(E97/D97-1,"nm")</f>
        <v>0.19346572709801402</v>
      </c>
      <c r="F98" s="46">
        <f t="shared" ref="F98" si="373">+IFERROR(F97/E97-1,"nm")</f>
        <v>0.3022007514761138</v>
      </c>
      <c r="G98" s="46">
        <f t="shared" ref="G98" si="374">+IFERROR(G97/F97-1,"nm")</f>
        <v>4.4517724649629109E-2</v>
      </c>
      <c r="H98" s="46">
        <f t="shared" ref="H98" si="375">+IFERROR(H97/G97-1,"nm")</f>
        <v>0.29794790844514596</v>
      </c>
      <c r="I98" s="46">
        <f>+IFERROR(I97/H97-1,"nm")</f>
        <v>-0.26847065977500761</v>
      </c>
      <c r="J98" s="46">
        <f>+IFERROR(J97/I97-1,"nm")</f>
        <v>0</v>
      </c>
      <c r="K98" s="46">
        <f t="shared" ref="K98" si="376">+IFERROR(K97/J97-1,"nm")</f>
        <v>0</v>
      </c>
      <c r="L98" s="46">
        <f t="shared" ref="L98" si="377">+IFERROR(L97/K97-1,"nm")</f>
        <v>0</v>
      </c>
      <c r="M98" s="46">
        <f t="shared" ref="M98" si="378">+IFERROR(M97/L97-1,"nm")</f>
        <v>0</v>
      </c>
      <c r="N98" s="46">
        <f t="shared" ref="N98" si="379">+IFERROR(N97/M97-1,"nm")</f>
        <v>0</v>
      </c>
    </row>
    <row r="99" spans="1:14" x14ac:dyDescent="0.25">
      <c r="A99" s="45" t="s">
        <v>131</v>
      </c>
      <c r="B99" s="46">
        <f t="shared" ref="B99:H99" si="380">+IFERROR(B97/B$83,"nm")</f>
        <v>0.33876752526899251</v>
      </c>
      <c r="C99" s="46">
        <f t="shared" si="380"/>
        <v>0.37516512549537651</v>
      </c>
      <c r="D99" s="46">
        <f t="shared" si="380"/>
        <v>0.36842105263157893</v>
      </c>
      <c r="E99" s="46">
        <f t="shared" si="380"/>
        <v>0.36287495130502534</v>
      </c>
      <c r="F99" s="46">
        <f t="shared" si="380"/>
        <v>0.3907860824742268</v>
      </c>
      <c r="G99" s="46">
        <f t="shared" si="380"/>
        <v>0.37939811349004343</v>
      </c>
      <c r="H99" s="46">
        <f t="shared" si="380"/>
        <v>0.39674306393244874</v>
      </c>
      <c r="I99" s="46">
        <f>+IFERROR(I97/I$83,"nm")</f>
        <v>0.31880217304889358</v>
      </c>
      <c r="J99" s="48">
        <f>+I99</f>
        <v>0.31880217304889358</v>
      </c>
      <c r="K99" s="48">
        <f t="shared" ref="K99" si="381">+J99</f>
        <v>0.31880217304889358</v>
      </c>
      <c r="L99" s="48">
        <f t="shared" ref="L99" si="382">+K99</f>
        <v>0.31880217304889358</v>
      </c>
      <c r="M99" s="48">
        <f t="shared" ref="M99" si="383">+L99</f>
        <v>0.31880217304889358</v>
      </c>
      <c r="N99" s="48">
        <f t="shared" ref="N99" si="384">+M99</f>
        <v>0.31880217304889358</v>
      </c>
    </row>
    <row r="100" spans="1:14" x14ac:dyDescent="0.25">
      <c r="A100" s="9" t="s">
        <v>132</v>
      </c>
      <c r="B100" s="9">
        <f>+Historicals!B175</f>
        <v>46</v>
      </c>
      <c r="C100" s="9">
        <f>+Historicals!C175</f>
        <v>48</v>
      </c>
      <c r="D100" s="9">
        <f>+Historicals!D175</f>
        <v>54</v>
      </c>
      <c r="E100" s="9">
        <f>+Historicals!E175</f>
        <v>56</v>
      </c>
      <c r="F100" s="9">
        <f>+Historicals!F175</f>
        <v>50</v>
      </c>
      <c r="G100" s="9">
        <f>+Historicals!G175</f>
        <v>44</v>
      </c>
      <c r="H100" s="9">
        <f>+Historicals!H175</f>
        <v>46</v>
      </c>
      <c r="I100" s="9">
        <f>+Historicals!I175</f>
        <v>41</v>
      </c>
      <c r="J100" s="47">
        <f>+J103*J110</f>
        <v>41</v>
      </c>
      <c r="K100" s="47">
        <f t="shared" ref="K100:N100" si="385">+K103*K110</f>
        <v>41</v>
      </c>
      <c r="L100" s="47">
        <f t="shared" si="385"/>
        <v>41</v>
      </c>
      <c r="M100" s="47">
        <f t="shared" si="385"/>
        <v>41</v>
      </c>
      <c r="N100" s="47">
        <f t="shared" si="385"/>
        <v>41</v>
      </c>
    </row>
    <row r="101" spans="1:14" x14ac:dyDescent="0.25">
      <c r="A101" s="45" t="s">
        <v>129</v>
      </c>
      <c r="B101" s="46" t="str">
        <f t="shared" ref="B101" si="386">+IFERROR(B100/A100-1,"nm")</f>
        <v>nm</v>
      </c>
      <c r="C101" s="46">
        <f>+IFERROR(C100/B100-1,"nm")</f>
        <v>4.3478260869565188E-2</v>
      </c>
      <c r="D101" s="46">
        <f t="shared" ref="D101" si="387">+IFERROR(D100/C100-1,"nm")</f>
        <v>0.125</v>
      </c>
      <c r="E101" s="46">
        <f t="shared" ref="E101" si="388">+IFERROR(E100/D100-1,"nm")</f>
        <v>3.7037037037036979E-2</v>
      </c>
      <c r="F101" s="46">
        <f t="shared" ref="F101" si="389">+IFERROR(F100/E100-1,"nm")</f>
        <v>-0.1071428571428571</v>
      </c>
      <c r="G101" s="46">
        <f t="shared" ref="G101" si="390">+IFERROR(G100/F100-1,"nm")</f>
        <v>-0.12</v>
      </c>
      <c r="H101" s="46">
        <f t="shared" ref="H101" si="391">+IFERROR(H100/G100-1,"nm")</f>
        <v>4.5454545454545414E-2</v>
      </c>
      <c r="I101" s="46">
        <f>+IFERROR(I100/H100-1,"nm")</f>
        <v>-0.10869565217391308</v>
      </c>
      <c r="J101" s="46">
        <f>+IFERROR(J100/I100-1,"nm")</f>
        <v>0</v>
      </c>
      <c r="K101" s="46">
        <f t="shared" ref="K101" si="392">+IFERROR(K100/J100-1,"nm")</f>
        <v>0</v>
      </c>
      <c r="L101" s="46">
        <f t="shared" ref="L101" si="393">+IFERROR(L100/K100-1,"nm")</f>
        <v>0</v>
      </c>
      <c r="M101" s="46">
        <f t="shared" ref="M101" si="394">+IFERROR(M100/L100-1,"nm")</f>
        <v>0</v>
      </c>
      <c r="N101" s="46">
        <f t="shared" ref="N101" si="395">+IFERROR(N100/M100-1,"nm")</f>
        <v>0</v>
      </c>
    </row>
    <row r="102" spans="1:14" x14ac:dyDescent="0.25">
      <c r="A102" s="45" t="s">
        <v>133</v>
      </c>
      <c r="B102" s="46">
        <f t="shared" ref="B102:H102" si="396">+IFERROR(B100/B$83,"nm")</f>
        <v>1.4998369742419302E-2</v>
      </c>
      <c r="C102" s="46">
        <f t="shared" si="396"/>
        <v>1.2681638044914135E-2</v>
      </c>
      <c r="D102" s="46">
        <f t="shared" si="396"/>
        <v>1.2744866650932263E-2</v>
      </c>
      <c r="E102" s="46">
        <f t="shared" si="396"/>
        <v>1.090767432800935E-2</v>
      </c>
      <c r="F102" s="46">
        <f t="shared" si="396"/>
        <v>8.0541237113402053E-3</v>
      </c>
      <c r="G102" s="46">
        <f t="shared" si="396"/>
        <v>6.5878125467884411E-3</v>
      </c>
      <c r="H102" s="46">
        <f t="shared" si="396"/>
        <v>5.5488540410132689E-3</v>
      </c>
      <c r="I102" s="46">
        <f>+IFERROR(I100/I$83,"nm")</f>
        <v>5.4326222340002651E-3</v>
      </c>
      <c r="J102" s="46">
        <f>+IFERROR(J100/J$83,"nm")</f>
        <v>5.4326222340002651E-3</v>
      </c>
      <c r="K102" s="46">
        <f t="shared" ref="K102:N102" si="397">+IFERROR(K100/K$83,"nm")</f>
        <v>5.4326222340002651E-3</v>
      </c>
      <c r="L102" s="46">
        <f t="shared" si="397"/>
        <v>5.4326222340002651E-3</v>
      </c>
      <c r="M102" s="46">
        <f t="shared" si="397"/>
        <v>5.4326222340002651E-3</v>
      </c>
      <c r="N102" s="46">
        <f t="shared" si="397"/>
        <v>5.4326222340002651E-3</v>
      </c>
    </row>
    <row r="103" spans="1:14" x14ac:dyDescent="0.25">
      <c r="A103" s="45" t="s">
        <v>140</v>
      </c>
      <c r="B103" s="46">
        <f t="shared" ref="B103:H103" si="398">+IFERROR(B100/B110,"nm")</f>
        <v>0.18110236220472442</v>
      </c>
      <c r="C103" s="46">
        <f t="shared" si="398"/>
        <v>0.20512820512820512</v>
      </c>
      <c r="D103" s="46">
        <f t="shared" si="398"/>
        <v>0.24</v>
      </c>
      <c r="E103" s="46">
        <f t="shared" si="398"/>
        <v>0.21875</v>
      </c>
      <c r="F103" s="46">
        <f t="shared" si="398"/>
        <v>0.2109704641350211</v>
      </c>
      <c r="G103" s="46">
        <f t="shared" si="398"/>
        <v>0.20560747663551401</v>
      </c>
      <c r="H103" s="46">
        <f t="shared" si="398"/>
        <v>0.15972222222222221</v>
      </c>
      <c r="I103" s="46">
        <f>+IFERROR(I100/I110,"nm")</f>
        <v>0.13531353135313531</v>
      </c>
      <c r="J103" s="48">
        <f>+I103</f>
        <v>0.13531353135313531</v>
      </c>
      <c r="K103" s="48">
        <f t="shared" ref="K103" si="399">+J103</f>
        <v>0.13531353135313531</v>
      </c>
      <c r="L103" s="48">
        <f t="shared" ref="L103" si="400">+K103</f>
        <v>0.13531353135313531</v>
      </c>
      <c r="M103" s="48">
        <f t="shared" ref="M103" si="401">+L103</f>
        <v>0.13531353135313531</v>
      </c>
      <c r="N103" s="48">
        <f t="shared" ref="N103" si="402">+M103</f>
        <v>0.13531353135313531</v>
      </c>
    </row>
    <row r="104" spans="1:14" x14ac:dyDescent="0.25">
      <c r="A104" s="9" t="s">
        <v>134</v>
      </c>
      <c r="B104" s="9">
        <f>+Historicals!B142</f>
        <v>993</v>
      </c>
      <c r="C104" s="9">
        <f>+Historicals!C142</f>
        <v>1372</v>
      </c>
      <c r="D104" s="9">
        <f>+Historicals!D142</f>
        <v>1507</v>
      </c>
      <c r="E104" s="9">
        <f>+Historicals!E142</f>
        <v>1807</v>
      </c>
      <c r="F104" s="9">
        <f>+Historicals!F142</f>
        <v>2376</v>
      </c>
      <c r="G104" s="9">
        <f>+Historicals!G142</f>
        <v>2490</v>
      </c>
      <c r="H104" s="9">
        <f>+Historicals!H142</f>
        <v>3243</v>
      </c>
      <c r="I104" s="9">
        <f>+Historicals!I142</f>
        <v>2365</v>
      </c>
      <c r="J104" s="9">
        <f>+J97-J100</f>
        <v>2365</v>
      </c>
      <c r="K104" s="9">
        <f t="shared" ref="K104:N104" si="403">+K97-K100</f>
        <v>2365</v>
      </c>
      <c r="L104" s="9">
        <f t="shared" si="403"/>
        <v>2365</v>
      </c>
      <c r="M104" s="9">
        <f t="shared" si="403"/>
        <v>2365</v>
      </c>
      <c r="N104" s="9">
        <f t="shared" si="403"/>
        <v>2365</v>
      </c>
    </row>
    <row r="105" spans="1:14" x14ac:dyDescent="0.25">
      <c r="A105" s="45" t="s">
        <v>129</v>
      </c>
      <c r="B105" s="46" t="str">
        <f t="shared" ref="B105" si="404">+IFERROR(B104/A104-1,"nm")</f>
        <v>nm</v>
      </c>
      <c r="C105" s="46">
        <f t="shared" ref="C105" si="405">+IFERROR(C104/B104-1,"nm")</f>
        <v>0.38167170191339372</v>
      </c>
      <c r="D105" s="46">
        <f t="shared" ref="D105" si="406">+IFERROR(D104/C104-1,"nm")</f>
        <v>9.8396501457725938E-2</v>
      </c>
      <c r="E105" s="46">
        <f t="shared" ref="E105" si="407">+IFERROR(E104/D104-1,"nm")</f>
        <v>0.19907100199071004</v>
      </c>
      <c r="F105" s="46">
        <f t="shared" ref="F105" si="408">+IFERROR(F104/E104-1,"nm")</f>
        <v>0.31488655229662421</v>
      </c>
      <c r="G105" s="46">
        <f t="shared" ref="G105" si="409">+IFERROR(G104/F104-1,"nm")</f>
        <v>4.7979797979798011E-2</v>
      </c>
      <c r="H105" s="46">
        <f t="shared" ref="H105" si="410">+IFERROR(H104/G104-1,"nm")</f>
        <v>0.30240963855421676</v>
      </c>
      <c r="I105" s="46">
        <f>+IFERROR(I104/H104-1,"nm")</f>
        <v>-0.27073697193956214</v>
      </c>
      <c r="J105" s="46">
        <f t="shared" ref="J105" si="411">+IFERROR(J104/I104-1,"nm")</f>
        <v>0</v>
      </c>
      <c r="K105" s="46">
        <f t="shared" ref="K105" si="412">+IFERROR(K104/J104-1,"nm")</f>
        <v>0</v>
      </c>
      <c r="L105" s="46">
        <f t="shared" ref="L105" si="413">+IFERROR(L104/K104-1,"nm")</f>
        <v>0</v>
      </c>
      <c r="M105" s="46">
        <f t="shared" ref="M105" si="414">+IFERROR(M104/L104-1,"nm")</f>
        <v>0</v>
      </c>
      <c r="N105" s="46">
        <f t="shared" ref="N105" si="415">+IFERROR(N104/M104-1,"nm")</f>
        <v>0</v>
      </c>
    </row>
    <row r="106" spans="1:14" x14ac:dyDescent="0.25">
      <c r="A106" s="45" t="s">
        <v>131</v>
      </c>
      <c r="B106" s="46">
        <f t="shared" ref="B106:N106" si="416">+IFERROR(B104/B$83,"nm")</f>
        <v>0.3237691555265732</v>
      </c>
      <c r="C106" s="46">
        <f t="shared" si="416"/>
        <v>0.36248348745046233</v>
      </c>
      <c r="D106" s="46">
        <f t="shared" si="416"/>
        <v>0.35567618598064671</v>
      </c>
      <c r="E106" s="46">
        <f t="shared" si="416"/>
        <v>0.35196727697701596</v>
      </c>
      <c r="F106" s="46">
        <f t="shared" si="416"/>
        <v>0.38273195876288657</v>
      </c>
      <c r="G106" s="46">
        <f t="shared" si="416"/>
        <v>0.37281030094325496</v>
      </c>
      <c r="H106" s="46">
        <f t="shared" si="416"/>
        <v>0.39119420989143544</v>
      </c>
      <c r="I106" s="46">
        <f>+IFERROR(I104/I$83,"nm")</f>
        <v>0.31336955081489332</v>
      </c>
      <c r="J106" s="46">
        <f t="shared" si="416"/>
        <v>0.31336955081489332</v>
      </c>
      <c r="K106" s="46">
        <f t="shared" si="416"/>
        <v>0.31336955081489332</v>
      </c>
      <c r="L106" s="46">
        <f t="shared" si="416"/>
        <v>0.31336955081489332</v>
      </c>
      <c r="M106" s="46">
        <f t="shared" si="416"/>
        <v>0.31336955081489332</v>
      </c>
      <c r="N106" s="46">
        <f t="shared" si="416"/>
        <v>0.31336955081489332</v>
      </c>
    </row>
    <row r="107" spans="1:14" x14ac:dyDescent="0.25">
      <c r="A107" s="9" t="s">
        <v>135</v>
      </c>
      <c r="B107" s="9">
        <f>+Historicals!B164</f>
        <v>69</v>
      </c>
      <c r="C107" s="9">
        <f>+Historicals!C164</f>
        <v>44</v>
      </c>
      <c r="D107" s="9">
        <f>+Historicals!D164</f>
        <v>51</v>
      </c>
      <c r="E107" s="9">
        <f>+Historicals!E164</f>
        <v>76</v>
      </c>
      <c r="F107" s="9">
        <f>+Historicals!F164</f>
        <v>49</v>
      </c>
      <c r="G107" s="9">
        <f>+Historicals!G164</f>
        <v>28</v>
      </c>
      <c r="H107" s="9">
        <f>+Historicals!H164</f>
        <v>94</v>
      </c>
      <c r="I107" s="9">
        <f>+Historicals!I164</f>
        <v>78</v>
      </c>
      <c r="J107" s="47">
        <f>+J83*J109</f>
        <v>78</v>
      </c>
      <c r="K107" s="47">
        <f t="shared" ref="K107:N107" si="417">+K83*K109</f>
        <v>78</v>
      </c>
      <c r="L107" s="47">
        <f t="shared" si="417"/>
        <v>78</v>
      </c>
      <c r="M107" s="47">
        <f t="shared" si="417"/>
        <v>78</v>
      </c>
      <c r="N107" s="47">
        <f t="shared" si="417"/>
        <v>78</v>
      </c>
    </row>
    <row r="108" spans="1:14" x14ac:dyDescent="0.25">
      <c r="A108" s="45" t="s">
        <v>129</v>
      </c>
      <c r="B108" s="46" t="str">
        <f t="shared" ref="B108" si="418">+IFERROR(B107/A107-1,"nm")</f>
        <v>nm</v>
      </c>
      <c r="C108" s="46">
        <f>+IFERROR(C107/B107-1,"nm")</f>
        <v>-0.3623188405797102</v>
      </c>
      <c r="D108" s="46">
        <f t="shared" ref="D108" si="419">+IFERROR(D107/C107-1,"nm")</f>
        <v>0.15909090909090917</v>
      </c>
      <c r="E108" s="46">
        <f t="shared" ref="E108" si="420">+IFERROR(E107/D107-1,"nm")</f>
        <v>0.49019607843137258</v>
      </c>
      <c r="F108" s="46">
        <f t="shared" ref="F108" si="421">+IFERROR(F107/E107-1,"nm")</f>
        <v>-0.35526315789473684</v>
      </c>
      <c r="G108" s="46">
        <f t="shared" ref="G108" si="422">+IFERROR(G107/F107-1,"nm")</f>
        <v>-0.4285714285714286</v>
      </c>
      <c r="H108" s="46">
        <f t="shared" ref="H108" si="423">+IFERROR(H107/G107-1,"nm")</f>
        <v>2.3571428571428572</v>
      </c>
      <c r="I108" s="46">
        <f>+IFERROR(I107/H107-1,"nm")</f>
        <v>-0.17021276595744683</v>
      </c>
      <c r="J108" s="46">
        <f t="shared" ref="J108:N108" si="424">+IFERROR(J107/I107-1,"nm")</f>
        <v>0</v>
      </c>
      <c r="K108" s="46">
        <f t="shared" si="424"/>
        <v>0</v>
      </c>
      <c r="L108" s="46">
        <f t="shared" si="424"/>
        <v>0</v>
      </c>
      <c r="M108" s="46">
        <f t="shared" si="424"/>
        <v>0</v>
      </c>
      <c r="N108" s="46">
        <f t="shared" si="424"/>
        <v>0</v>
      </c>
    </row>
    <row r="109" spans="1:14" x14ac:dyDescent="0.25">
      <c r="A109" s="45" t="s">
        <v>133</v>
      </c>
      <c r="B109" s="46">
        <f t="shared" ref="B109:H109" si="425">+IFERROR(B107/B$83,"nm")</f>
        <v>2.2497554613628953E-2</v>
      </c>
      <c r="C109" s="46">
        <f t="shared" si="425"/>
        <v>1.1624834874504624E-2</v>
      </c>
      <c r="D109" s="46">
        <f t="shared" si="425"/>
        <v>1.2036818503658248E-2</v>
      </c>
      <c r="E109" s="46">
        <f t="shared" si="425"/>
        <v>1.4803272302298403E-2</v>
      </c>
      <c r="F109" s="46">
        <f t="shared" si="425"/>
        <v>7.8930412371134018E-3</v>
      </c>
      <c r="G109" s="46">
        <f t="shared" si="425"/>
        <v>4.1922443479562805E-3</v>
      </c>
      <c r="H109" s="46">
        <f t="shared" si="425"/>
        <v>1.1338962605548853E-2</v>
      </c>
      <c r="I109" s="46">
        <f>+IFERROR(I107/I$83,"nm")</f>
        <v>1.0335232542732211E-2</v>
      </c>
      <c r="J109" s="48">
        <f>+I109</f>
        <v>1.0335232542732211E-2</v>
      </c>
      <c r="K109" s="48">
        <f t="shared" ref="K109" si="426">+J109</f>
        <v>1.0335232542732211E-2</v>
      </c>
      <c r="L109" s="48">
        <f t="shared" ref="L109" si="427">+K109</f>
        <v>1.0335232542732211E-2</v>
      </c>
      <c r="M109" s="48">
        <f t="shared" ref="M109" si="428">+L109</f>
        <v>1.0335232542732211E-2</v>
      </c>
      <c r="N109" s="48">
        <f t="shared" ref="N109" si="429">+M109</f>
        <v>1.0335232542732211E-2</v>
      </c>
    </row>
    <row r="110" spans="1:14" x14ac:dyDescent="0.25">
      <c r="A110" s="9" t="s">
        <v>141</v>
      </c>
      <c r="B110" s="9">
        <f>+Historicals!B153</f>
        <v>254</v>
      </c>
      <c r="C110" s="9">
        <f>+Historicals!C153</f>
        <v>234</v>
      </c>
      <c r="D110" s="9">
        <f>+Historicals!D153</f>
        <v>225</v>
      </c>
      <c r="E110" s="9">
        <f>+Historicals!E153</f>
        <v>256</v>
      </c>
      <c r="F110" s="9">
        <f>+Historicals!F153</f>
        <v>237</v>
      </c>
      <c r="G110" s="9">
        <f>+Historicals!G153</f>
        <v>214</v>
      </c>
      <c r="H110" s="9">
        <f>+Historicals!H153</f>
        <v>288</v>
      </c>
      <c r="I110" s="9">
        <f>+Historicals!I153</f>
        <v>303</v>
      </c>
      <c r="J110" s="47">
        <f>+J83*J112</f>
        <v>303</v>
      </c>
      <c r="K110" s="47">
        <f t="shared" ref="K110:N110" si="430">+K83*K112</f>
        <v>303</v>
      </c>
      <c r="L110" s="47">
        <f t="shared" si="430"/>
        <v>303</v>
      </c>
      <c r="M110" s="47">
        <f t="shared" si="430"/>
        <v>303</v>
      </c>
      <c r="N110" s="47">
        <f t="shared" si="430"/>
        <v>303</v>
      </c>
    </row>
    <row r="111" spans="1:14" x14ac:dyDescent="0.25">
      <c r="A111" s="45" t="s">
        <v>129</v>
      </c>
      <c r="B111" s="46" t="str">
        <f t="shared" ref="B111" si="431">+IFERROR(B110/A110-1,"nm")</f>
        <v>nm</v>
      </c>
      <c r="C111" s="46">
        <f>+IFERROR(C110/B110-1,"nm")</f>
        <v>-7.8740157480314932E-2</v>
      </c>
      <c r="D111" s="46">
        <f t="shared" ref="D111" si="432">+IFERROR(D110/C110-1,"nm")</f>
        <v>-3.8461538461538436E-2</v>
      </c>
      <c r="E111" s="46">
        <f t="shared" ref="E111" si="433">+IFERROR(E110/D110-1,"nm")</f>
        <v>0.13777777777777778</v>
      </c>
      <c r="F111" s="46">
        <f t="shared" ref="F111" si="434">+IFERROR(F110/E110-1,"nm")</f>
        <v>-7.421875E-2</v>
      </c>
      <c r="G111" s="46">
        <f t="shared" ref="G111" si="435">+IFERROR(G110/F110-1,"nm")</f>
        <v>-9.7046413502109741E-2</v>
      </c>
      <c r="H111" s="46">
        <f t="shared" ref="H111" si="436">+IFERROR(H110/G110-1,"nm")</f>
        <v>0.34579439252336441</v>
      </c>
      <c r="I111" s="46">
        <f>+IFERROR(I110/H110-1,"nm")</f>
        <v>5.2083333333333259E-2</v>
      </c>
      <c r="J111" s="46">
        <f>+IFERROR(J110/I110-1,"nm")</f>
        <v>0</v>
      </c>
      <c r="K111" s="46">
        <f t="shared" ref="K111:N111" si="437">+IFERROR(K110/J110-1,"nm")</f>
        <v>0</v>
      </c>
      <c r="L111" s="46">
        <f t="shared" si="437"/>
        <v>0</v>
      </c>
      <c r="M111" s="46">
        <f t="shared" si="437"/>
        <v>0</v>
      </c>
      <c r="N111" s="46">
        <f t="shared" si="437"/>
        <v>0</v>
      </c>
    </row>
    <row r="112" spans="1:14" x14ac:dyDescent="0.25">
      <c r="A112" s="45" t="s">
        <v>133</v>
      </c>
      <c r="B112" s="46">
        <f t="shared" ref="B112:H112" si="438">+IFERROR(B110/B$83,"nm")</f>
        <v>8.2817085099445714E-2</v>
      </c>
      <c r="C112" s="46">
        <f t="shared" si="438"/>
        <v>6.1822985468956405E-2</v>
      </c>
      <c r="D112" s="46">
        <f t="shared" si="438"/>
        <v>5.31036110455511E-2</v>
      </c>
      <c r="E112" s="46">
        <f t="shared" si="438"/>
        <v>4.9863654070899883E-2</v>
      </c>
      <c r="F112" s="46">
        <f t="shared" si="438"/>
        <v>3.817654639175258E-2</v>
      </c>
      <c r="G112" s="46">
        <f t="shared" si="438"/>
        <v>3.2040724659380147E-2</v>
      </c>
      <c r="H112" s="46">
        <f t="shared" si="438"/>
        <v>3.4740651387213509E-2</v>
      </c>
      <c r="I112" s="46">
        <f>+IFERROR(I110/I$83,"nm")</f>
        <v>4.0148403339075128E-2</v>
      </c>
      <c r="J112" s="48">
        <f>+I112</f>
        <v>4.0148403339075128E-2</v>
      </c>
      <c r="K112" s="48">
        <f t="shared" ref="K112" si="439">+J112</f>
        <v>4.0148403339075128E-2</v>
      </c>
      <c r="L112" s="48">
        <f t="shared" ref="L112" si="440">+K112</f>
        <v>4.0148403339075128E-2</v>
      </c>
      <c r="M112" s="48">
        <f t="shared" ref="M112" si="441">+L112</f>
        <v>4.0148403339075128E-2</v>
      </c>
      <c r="N112" s="48">
        <f t="shared" ref="N112" si="442">+M112</f>
        <v>4.0148403339075128E-2</v>
      </c>
    </row>
    <row r="113" spans="1:14" x14ac:dyDescent="0.25">
      <c r="A113" s="42" t="s">
        <v>195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136</v>
      </c>
      <c r="B114" s="9">
        <f>B116+B120+B124</f>
        <v>4653</v>
      </c>
      <c r="C114" s="9">
        <f t="shared" ref="C114:H114" si="443">C116+C120+C124</f>
        <v>4570</v>
      </c>
      <c r="D114" s="9">
        <f t="shared" si="443"/>
        <v>4737</v>
      </c>
      <c r="E114" s="9">
        <f t="shared" si="443"/>
        <v>5166</v>
      </c>
      <c r="F114" s="9">
        <f t="shared" si="443"/>
        <v>5254</v>
      </c>
      <c r="G114" s="9">
        <f t="shared" si="443"/>
        <v>5028</v>
      </c>
      <c r="H114" s="9">
        <f t="shared" si="443"/>
        <v>5343</v>
      </c>
      <c r="I114" s="9">
        <f>I116+I120+I124</f>
        <v>5955</v>
      </c>
      <c r="J114" s="9">
        <f>+SUM(J116+J120+J124)</f>
        <v>5955</v>
      </c>
      <c r="K114" s="9">
        <f t="shared" ref="K114:N114" si="444">+SUM(K116+K120+K124)</f>
        <v>5955</v>
      </c>
      <c r="L114" s="9">
        <f t="shared" si="444"/>
        <v>5955</v>
      </c>
      <c r="M114" s="9">
        <f t="shared" si="444"/>
        <v>5955</v>
      </c>
      <c r="N114" s="9">
        <f t="shared" si="444"/>
        <v>5955</v>
      </c>
    </row>
    <row r="115" spans="1:14" x14ac:dyDescent="0.25">
      <c r="A115" s="43" t="s">
        <v>129</v>
      </c>
      <c r="B115" s="46" t="str">
        <f t="shared" ref="B115" si="445">+IFERROR(B114/A114-1,"nm")</f>
        <v>nm</v>
      </c>
      <c r="C115" s="46">
        <f t="shared" ref="C115" si="446">+IFERROR(C114/B114-1,"nm")</f>
        <v>-1.783795400816679E-2</v>
      </c>
      <c r="D115" s="46">
        <f t="shared" ref="D115" si="447">+IFERROR(D114/C114-1,"nm")</f>
        <v>3.6542669584245013E-2</v>
      </c>
      <c r="E115" s="46">
        <f t="shared" ref="E115" si="448">+IFERROR(E114/D114-1,"nm")</f>
        <v>9.0563647878403986E-2</v>
      </c>
      <c r="F115" s="46">
        <f t="shared" ref="F115" si="449">+IFERROR(F114/E114-1,"nm")</f>
        <v>1.7034456058846237E-2</v>
      </c>
      <c r="G115" s="46">
        <f t="shared" ref="G115" si="450">+IFERROR(G114/F114-1,"nm")</f>
        <v>-4.3014845831747195E-2</v>
      </c>
      <c r="H115" s="46">
        <f t="shared" ref="H115" si="451">+IFERROR(H114/G114-1,"nm")</f>
        <v>6.2649164677804237E-2</v>
      </c>
      <c r="I115" s="46">
        <f>+IFERROR(I114/H114-1,"nm")</f>
        <v>0.11454239191465465</v>
      </c>
      <c r="J115" s="46">
        <f t="shared" ref="J115" si="452">+IFERROR(J114/I114-1,"nm")</f>
        <v>0</v>
      </c>
      <c r="K115" s="46">
        <f t="shared" ref="K115" si="453">+IFERROR(K114/J114-1,"nm")</f>
        <v>0</v>
      </c>
      <c r="L115" s="46">
        <f t="shared" ref="L115" si="454">+IFERROR(L114/K114-1,"nm")</f>
        <v>0</v>
      </c>
      <c r="M115" s="46">
        <f t="shared" ref="M115" si="455">+IFERROR(M114/L114-1,"nm")</f>
        <v>0</v>
      </c>
      <c r="N115" s="46">
        <f t="shared" ref="N115" si="456">+IFERROR(N114/M114-1,"nm")</f>
        <v>0</v>
      </c>
    </row>
    <row r="116" spans="1:14" x14ac:dyDescent="0.25">
      <c r="A116" s="44" t="s">
        <v>113</v>
      </c>
      <c r="B116" s="3">
        <f>+Historicals!B126</f>
        <v>3093</v>
      </c>
      <c r="C116" s="3">
        <f>+Historicals!C126</f>
        <v>3106</v>
      </c>
      <c r="D116" s="3">
        <f>+Historicals!D126</f>
        <v>3285</v>
      </c>
      <c r="E116" s="3">
        <f>+Historicals!E126</f>
        <v>3575</v>
      </c>
      <c r="F116" s="3">
        <f>+Historicals!F126</f>
        <v>3622</v>
      </c>
      <c r="G116" s="3">
        <f>+Historicals!G126</f>
        <v>3449</v>
      </c>
      <c r="H116" s="3">
        <f>+Historicals!H126</f>
        <v>3659</v>
      </c>
      <c r="I116" s="3">
        <f>+Historicals!I126</f>
        <v>4111</v>
      </c>
      <c r="J116" s="3">
        <f>+I116*(1+J117)</f>
        <v>4111</v>
      </c>
      <c r="K116" s="3">
        <f t="shared" ref="K116" si="457">+J116*(1+K117)</f>
        <v>4111</v>
      </c>
      <c r="L116" s="3">
        <f t="shared" ref="L116" si="458">+K116*(1+L117)</f>
        <v>4111</v>
      </c>
      <c r="M116" s="3">
        <f t="shared" ref="M116" si="459">+L116*(1+M117)</f>
        <v>4111</v>
      </c>
      <c r="N116" s="3">
        <f t="shared" ref="N116" si="460">+M116*(1+N117)</f>
        <v>4111</v>
      </c>
    </row>
    <row r="117" spans="1:14" x14ac:dyDescent="0.25">
      <c r="A117" s="43" t="s">
        <v>129</v>
      </c>
      <c r="B117" s="46" t="str">
        <f t="shared" ref="B117" si="461">+IFERROR(B116/A116-1,"nm")</f>
        <v>nm</v>
      </c>
      <c r="C117" s="46">
        <f t="shared" ref="C117" si="462">+IFERROR(C116/B116-1,"nm")</f>
        <v>4.2030391205949424E-3</v>
      </c>
      <c r="D117" s="46">
        <f t="shared" ref="D117" si="463">+IFERROR(D116/C116-1,"nm")</f>
        <v>5.7630392788152074E-2</v>
      </c>
      <c r="E117" s="46">
        <f t="shared" ref="E117" si="464">+IFERROR(E116/D116-1,"nm")</f>
        <v>8.8280060882800715E-2</v>
      </c>
      <c r="F117" s="46">
        <f t="shared" ref="F117" si="465">+IFERROR(F116/E116-1,"nm")</f>
        <v>1.3146853146853044E-2</v>
      </c>
      <c r="G117" s="46">
        <f t="shared" ref="G117" si="466">+IFERROR(G116/F116-1,"nm")</f>
        <v>-4.7763666482606326E-2</v>
      </c>
      <c r="H117" s="46">
        <f t="shared" ref="H117" si="467">+IFERROR(H116/G116-1,"nm")</f>
        <v>6.0887213685126174E-2</v>
      </c>
      <c r="I117" s="46">
        <f>+IFERROR(I116/H116-1,"nm")</f>
        <v>0.12353101940420874</v>
      </c>
      <c r="J117" s="46">
        <f>+J118+J119</f>
        <v>0</v>
      </c>
      <c r="K117" s="46">
        <f t="shared" ref="K117:N117" si="468">+K118+K119</f>
        <v>0</v>
      </c>
      <c r="L117" s="46">
        <f t="shared" si="468"/>
        <v>0</v>
      </c>
      <c r="M117" s="46">
        <f t="shared" si="468"/>
        <v>0</v>
      </c>
      <c r="N117" s="46">
        <f t="shared" si="468"/>
        <v>0</v>
      </c>
    </row>
    <row r="118" spans="1:14" x14ac:dyDescent="0.25">
      <c r="A118" s="43" t="s">
        <v>137</v>
      </c>
      <c r="B118" s="46">
        <f>+Historicals!B198</f>
        <v>0.32</v>
      </c>
      <c r="C118" s="46">
        <f>+Historicals!C198</f>
        <v>0.48</v>
      </c>
      <c r="D118" s="46">
        <f>+Historicals!D198</f>
        <v>0.16</v>
      </c>
      <c r="E118" s="46">
        <f>+Historicals!E198</f>
        <v>0.09</v>
      </c>
      <c r="F118" s="46">
        <f>+Historicals!F198</f>
        <v>0.12</v>
      </c>
      <c r="G118" s="46">
        <f>+Historicals!G198</f>
        <v>0</v>
      </c>
      <c r="H118" s="46">
        <f>+Historicals!H198</f>
        <v>0.08</v>
      </c>
      <c r="I118" s="46">
        <f>+Historicals!I198</f>
        <v>0.17</v>
      </c>
      <c r="J118" s="48">
        <v>0</v>
      </c>
      <c r="K118" s="48">
        <f t="shared" ref="K118:K119" si="469">+J118</f>
        <v>0</v>
      </c>
      <c r="L118" s="48">
        <f t="shared" ref="L118:L119" si="470">+K118</f>
        <v>0</v>
      </c>
      <c r="M118" s="48">
        <f t="shared" ref="M118:M119" si="471">+L118</f>
        <v>0</v>
      </c>
      <c r="N118" s="48">
        <f t="shared" ref="N118:N119" si="472">+M118</f>
        <v>0</v>
      </c>
    </row>
    <row r="119" spans="1:14" x14ac:dyDescent="0.25">
      <c r="A119" s="43" t="s">
        <v>138</v>
      </c>
      <c r="B119" s="46" t="str">
        <f t="shared" ref="B119:H119" si="473">+IFERROR(B117-B118,"nm")</f>
        <v>nm</v>
      </c>
      <c r="C119" s="46">
        <f t="shared" si="473"/>
        <v>-0.47579696087940504</v>
      </c>
      <c r="D119" s="46">
        <f t="shared" si="473"/>
        <v>-0.10236960721184793</v>
      </c>
      <c r="E119" s="46">
        <f t="shared" si="473"/>
        <v>-1.7199391171992817E-3</v>
      </c>
      <c r="F119" s="46">
        <f t="shared" si="473"/>
        <v>-0.10685314685314695</v>
      </c>
      <c r="G119" s="46">
        <f t="shared" si="473"/>
        <v>-4.7763666482606326E-2</v>
      </c>
      <c r="H119" s="46">
        <f t="shared" si="473"/>
        <v>-1.9112786314873828E-2</v>
      </c>
      <c r="I119" s="46">
        <f>+IFERROR(I117-I118,"nm")</f>
        <v>-4.646898059579127E-2</v>
      </c>
      <c r="J119" s="48">
        <v>0</v>
      </c>
      <c r="K119" s="48">
        <f t="shared" si="469"/>
        <v>0</v>
      </c>
      <c r="L119" s="48">
        <f t="shared" si="470"/>
        <v>0</v>
      </c>
      <c r="M119" s="48">
        <f t="shared" si="471"/>
        <v>0</v>
      </c>
      <c r="N119" s="48">
        <f t="shared" si="472"/>
        <v>0</v>
      </c>
    </row>
    <row r="120" spans="1:14" x14ac:dyDescent="0.25">
      <c r="A120" s="44" t="s">
        <v>114</v>
      </c>
      <c r="B120" s="3">
        <f>+Historicals!B127</f>
        <v>1251</v>
      </c>
      <c r="C120" s="3">
        <f>+Historicals!C127</f>
        <v>1175</v>
      </c>
      <c r="D120" s="3">
        <f>+Historicals!D127</f>
        <v>1185</v>
      </c>
      <c r="E120" s="3">
        <f>+Historicals!E127</f>
        <v>1347</v>
      </c>
      <c r="F120" s="3">
        <f>+Historicals!F127</f>
        <v>1395</v>
      </c>
      <c r="G120" s="3">
        <f>+Historicals!G127</f>
        <v>1365</v>
      </c>
      <c r="H120" s="3">
        <f>+Historicals!H127</f>
        <v>1494</v>
      </c>
      <c r="I120" s="3">
        <f>+Historicals!I127</f>
        <v>1610</v>
      </c>
      <c r="J120" s="3">
        <f>+I120*(1+J121)</f>
        <v>1610</v>
      </c>
      <c r="K120" s="3">
        <f t="shared" ref="K120" si="474">+J120*(1+K121)</f>
        <v>1610</v>
      </c>
      <c r="L120" s="3">
        <f t="shared" ref="L120" si="475">+K120*(1+L121)</f>
        <v>1610</v>
      </c>
      <c r="M120" s="3">
        <f t="shared" ref="M120" si="476">+L120*(1+M121)</f>
        <v>1610</v>
      </c>
      <c r="N120" s="3">
        <f t="shared" ref="N120" si="477">+M120*(1+N121)</f>
        <v>1610</v>
      </c>
    </row>
    <row r="121" spans="1:14" x14ac:dyDescent="0.25">
      <c r="A121" s="43" t="s">
        <v>129</v>
      </c>
      <c r="B121" s="46" t="str">
        <f t="shared" ref="B121" si="478">+IFERROR(B120/A120-1,"nm")</f>
        <v>nm</v>
      </c>
      <c r="C121" s="46">
        <f t="shared" ref="C121" si="479">+IFERROR(C120/B120-1,"nm")</f>
        <v>-6.0751398880895313E-2</v>
      </c>
      <c r="D121" s="46">
        <f t="shared" ref="D121" si="480">+IFERROR(D120/C120-1,"nm")</f>
        <v>8.5106382978723527E-3</v>
      </c>
      <c r="E121" s="46">
        <f t="shared" ref="E121" si="481">+IFERROR(E120/D120-1,"nm")</f>
        <v>0.13670886075949373</v>
      </c>
      <c r="F121" s="46">
        <f t="shared" ref="F121" si="482">+IFERROR(F120/E120-1,"nm")</f>
        <v>3.563474387527843E-2</v>
      </c>
      <c r="G121" s="46">
        <f t="shared" ref="G121" si="483">+IFERROR(G120/F120-1,"nm")</f>
        <v>-2.1505376344086002E-2</v>
      </c>
      <c r="H121" s="46">
        <f t="shared" ref="H121" si="484">+IFERROR(H120/G120-1,"nm")</f>
        <v>9.4505494505494614E-2</v>
      </c>
      <c r="I121" s="46">
        <f>+IFERROR(I120/H120-1,"nm")</f>
        <v>7.7643908969210251E-2</v>
      </c>
      <c r="J121" s="46">
        <f>+J122+J123</f>
        <v>0</v>
      </c>
      <c r="K121" s="46">
        <f t="shared" ref="K121:N121" si="485">+K122+K123</f>
        <v>0</v>
      </c>
      <c r="L121" s="46">
        <f t="shared" si="485"/>
        <v>0</v>
      </c>
      <c r="M121" s="46">
        <f t="shared" si="485"/>
        <v>0</v>
      </c>
      <c r="N121" s="46">
        <f t="shared" si="485"/>
        <v>0</v>
      </c>
    </row>
    <row r="122" spans="1:14" x14ac:dyDescent="0.25">
      <c r="A122" s="43" t="s">
        <v>137</v>
      </c>
      <c r="B122" s="46">
        <f>+Historicals!B199</f>
        <v>-0.03</v>
      </c>
      <c r="C122" s="46">
        <f>+Historicals!C199</f>
        <v>0.16</v>
      </c>
      <c r="D122" s="46">
        <f>+Historicals!D199</f>
        <v>0.09</v>
      </c>
      <c r="E122" s="46">
        <f>+Historicals!E199</f>
        <v>0.15</v>
      </c>
      <c r="F122" s="46">
        <f>+Historicals!F199</f>
        <v>0.15</v>
      </c>
      <c r="G122" s="46">
        <f>+Historicals!G199</f>
        <v>0.03</v>
      </c>
      <c r="H122" s="46">
        <f>+Historicals!H199</f>
        <v>0.1</v>
      </c>
      <c r="I122" s="46">
        <f>+Historicals!I199</f>
        <v>0.12</v>
      </c>
      <c r="J122" s="48">
        <v>0</v>
      </c>
      <c r="K122" s="48">
        <f t="shared" ref="K122:K123" si="486">+J122</f>
        <v>0</v>
      </c>
      <c r="L122" s="48">
        <f t="shared" ref="L122:L123" si="487">+K122</f>
        <v>0</v>
      </c>
      <c r="M122" s="48">
        <f t="shared" ref="M122:M123" si="488">+L122</f>
        <v>0</v>
      </c>
      <c r="N122" s="48">
        <f t="shared" ref="N122:N123" si="489">+M122</f>
        <v>0</v>
      </c>
    </row>
    <row r="123" spans="1:14" x14ac:dyDescent="0.25">
      <c r="A123" s="43" t="s">
        <v>138</v>
      </c>
      <c r="B123" s="46" t="str">
        <f t="shared" ref="B123:H123" si="490">+IFERROR(B121-B122,"nm")</f>
        <v>nm</v>
      </c>
      <c r="C123" s="46">
        <f t="shared" si="490"/>
        <v>-0.22075139888089532</v>
      </c>
      <c r="D123" s="46">
        <f t="shared" si="490"/>
        <v>-8.1489361702127644E-2</v>
      </c>
      <c r="E123" s="46">
        <f t="shared" si="490"/>
        <v>-1.3291139240506261E-2</v>
      </c>
      <c r="F123" s="46">
        <f t="shared" si="490"/>
        <v>-0.11436525612472156</v>
      </c>
      <c r="G123" s="46">
        <f t="shared" si="490"/>
        <v>-5.1505376344086001E-2</v>
      </c>
      <c r="H123" s="46">
        <f t="shared" si="490"/>
        <v>-5.4945054945053917E-3</v>
      </c>
      <c r="I123" s="46">
        <f>+IFERROR(I121-I122,"nm")</f>
        <v>-4.2356091030789744E-2</v>
      </c>
      <c r="J123" s="48">
        <v>0</v>
      </c>
      <c r="K123" s="48">
        <f t="shared" si="486"/>
        <v>0</v>
      </c>
      <c r="L123" s="48">
        <f t="shared" si="487"/>
        <v>0</v>
      </c>
      <c r="M123" s="48">
        <f t="shared" si="488"/>
        <v>0</v>
      </c>
      <c r="N123" s="48">
        <f t="shared" si="489"/>
        <v>0</v>
      </c>
    </row>
    <row r="124" spans="1:14" x14ac:dyDescent="0.25">
      <c r="A124" s="44" t="s">
        <v>115</v>
      </c>
      <c r="B124" s="3">
        <f>+Historicals!B128</f>
        <v>309</v>
      </c>
      <c r="C124" s="3">
        <f>+Historicals!C128</f>
        <v>289</v>
      </c>
      <c r="D124" s="3">
        <f>+Historicals!D128</f>
        <v>267</v>
      </c>
      <c r="E124" s="3">
        <f>+Historicals!E128</f>
        <v>244</v>
      </c>
      <c r="F124" s="3">
        <f>+Historicals!F128</f>
        <v>237</v>
      </c>
      <c r="G124" s="3">
        <f>+Historicals!G128</f>
        <v>214</v>
      </c>
      <c r="H124" s="3">
        <f>+Historicals!H128</f>
        <v>190</v>
      </c>
      <c r="I124" s="3">
        <f>+Historicals!I128</f>
        <v>234</v>
      </c>
      <c r="J124" s="3">
        <f>+I124*(1+J125)</f>
        <v>234</v>
      </c>
      <c r="K124" s="3">
        <f t="shared" ref="K124" si="491">+J124*(1+K125)</f>
        <v>234</v>
      </c>
      <c r="L124" s="3">
        <f t="shared" ref="L124" si="492">+K124*(1+L125)</f>
        <v>234</v>
      </c>
      <c r="M124" s="3">
        <f t="shared" ref="M124" si="493">+L124*(1+M125)</f>
        <v>234</v>
      </c>
      <c r="N124" s="3">
        <f t="shared" ref="N124" si="494">+M124*(1+N125)</f>
        <v>234</v>
      </c>
    </row>
    <row r="125" spans="1:14" x14ac:dyDescent="0.25">
      <c r="A125" s="43" t="s">
        <v>129</v>
      </c>
      <c r="B125" s="46" t="str">
        <f t="shared" ref="B125" si="495">+IFERROR(B124/A124-1,"nm")</f>
        <v>nm</v>
      </c>
      <c r="C125" s="46">
        <f t="shared" ref="C125" si="496">+IFERROR(C124/B124-1,"nm")</f>
        <v>-6.4724919093851141E-2</v>
      </c>
      <c r="D125" s="46">
        <f t="shared" ref="D125" si="497">+IFERROR(D124/C124-1,"nm")</f>
        <v>-7.6124567474048388E-2</v>
      </c>
      <c r="E125" s="46">
        <f t="shared" ref="E125" si="498">+IFERROR(E124/D124-1,"nm")</f>
        <v>-8.6142322097378266E-2</v>
      </c>
      <c r="F125" s="46">
        <f t="shared" ref="F125" si="499">+IFERROR(F124/E124-1,"nm")</f>
        <v>-2.8688524590163911E-2</v>
      </c>
      <c r="G125" s="46">
        <f t="shared" ref="G125" si="500">+IFERROR(G124/F124-1,"nm")</f>
        <v>-9.7046413502109741E-2</v>
      </c>
      <c r="H125" s="46">
        <f t="shared" ref="H125" si="501">+IFERROR(H124/G124-1,"nm")</f>
        <v>-0.11214953271028039</v>
      </c>
      <c r="I125" s="46">
        <f>+IFERROR(I124/H124-1,"nm")</f>
        <v>0.23157894736842111</v>
      </c>
      <c r="J125" s="46">
        <f>+J126+J127</f>
        <v>0</v>
      </c>
      <c r="K125" s="46">
        <f t="shared" ref="K125:N125" si="502">+K126+K127</f>
        <v>0</v>
      </c>
      <c r="L125" s="46">
        <f t="shared" si="502"/>
        <v>0</v>
      </c>
      <c r="M125" s="46">
        <f t="shared" si="502"/>
        <v>0</v>
      </c>
      <c r="N125" s="46">
        <f t="shared" si="502"/>
        <v>0</v>
      </c>
    </row>
    <row r="126" spans="1:14" x14ac:dyDescent="0.25">
      <c r="A126" s="43" t="s">
        <v>137</v>
      </c>
      <c r="B126" s="46">
        <f>+Historicals!B200</f>
        <v>-0.01</v>
      </c>
      <c r="C126" s="46">
        <f>+Historicals!C200</f>
        <v>0.14000000000000001</v>
      </c>
      <c r="D126" s="46">
        <f>+Historicals!D200</f>
        <v>-0.01</v>
      </c>
      <c r="E126" s="46">
        <f>+Historicals!E200</f>
        <v>-0.08</v>
      </c>
      <c r="F126" s="46">
        <f>+Historicals!F200</f>
        <v>0.08</v>
      </c>
      <c r="G126" s="46">
        <f>+Historicals!G200</f>
        <v>-0.04</v>
      </c>
      <c r="H126" s="46">
        <f>+Historicals!H200</f>
        <v>-0.09</v>
      </c>
      <c r="I126" s="46">
        <f>+Historicals!I200</f>
        <v>0.28000000000000003</v>
      </c>
      <c r="J126" s="48">
        <v>0</v>
      </c>
      <c r="K126" s="48">
        <f t="shared" ref="K126:K127" si="503">+J126</f>
        <v>0</v>
      </c>
      <c r="L126" s="48">
        <f t="shared" ref="L126:L127" si="504">+K126</f>
        <v>0</v>
      </c>
      <c r="M126" s="48">
        <f t="shared" ref="M126:M127" si="505">+L126</f>
        <v>0</v>
      </c>
      <c r="N126" s="48">
        <f t="shared" ref="N126:N127" si="506">+M126</f>
        <v>0</v>
      </c>
    </row>
    <row r="127" spans="1:14" x14ac:dyDescent="0.25">
      <c r="A127" s="43" t="s">
        <v>138</v>
      </c>
      <c r="B127" s="46" t="str">
        <f t="shared" ref="B127:H127" si="507">+IFERROR(B125-B126,"nm")</f>
        <v>nm</v>
      </c>
      <c r="C127" s="46">
        <f t="shared" si="507"/>
        <v>-0.20472491909385115</v>
      </c>
      <c r="D127" s="46">
        <f t="shared" si="507"/>
        <v>-6.6124567474048393E-2</v>
      </c>
      <c r="E127" s="46">
        <f t="shared" si="507"/>
        <v>-6.1423220973782638E-3</v>
      </c>
      <c r="F127" s="46">
        <f t="shared" si="507"/>
        <v>-0.10868852459016391</v>
      </c>
      <c r="G127" s="46">
        <f t="shared" si="507"/>
        <v>-5.704641350210974E-2</v>
      </c>
      <c r="H127" s="46">
        <f t="shared" si="507"/>
        <v>-2.214953271028039E-2</v>
      </c>
      <c r="I127" s="46">
        <f>+IFERROR(I125-I126,"nm")</f>
        <v>-4.842105263157892E-2</v>
      </c>
      <c r="J127" s="48">
        <v>0</v>
      </c>
      <c r="K127" s="48">
        <f t="shared" si="503"/>
        <v>0</v>
      </c>
      <c r="L127" s="48">
        <f t="shared" si="504"/>
        <v>0</v>
      </c>
      <c r="M127" s="48">
        <f t="shared" si="505"/>
        <v>0</v>
      </c>
      <c r="N127" s="48">
        <f t="shared" si="506"/>
        <v>0</v>
      </c>
    </row>
    <row r="128" spans="1:14" x14ac:dyDescent="0.25">
      <c r="A128" s="9" t="s">
        <v>130</v>
      </c>
      <c r="B128" s="47">
        <f t="shared" ref="B128:H128" si="508">+B135+B131</f>
        <v>967</v>
      </c>
      <c r="C128" s="47">
        <f t="shared" si="508"/>
        <v>1044</v>
      </c>
      <c r="D128" s="47">
        <f t="shared" si="508"/>
        <v>1034</v>
      </c>
      <c r="E128" s="47">
        <f t="shared" si="508"/>
        <v>1244</v>
      </c>
      <c r="F128" s="47">
        <f t="shared" si="508"/>
        <v>1376</v>
      </c>
      <c r="G128" s="47">
        <f t="shared" si="508"/>
        <v>1230</v>
      </c>
      <c r="H128" s="47">
        <f t="shared" si="508"/>
        <v>1573</v>
      </c>
      <c r="I128" s="47">
        <f>+I135+I131</f>
        <v>1938</v>
      </c>
      <c r="J128" s="47">
        <f>+J114*J130</f>
        <v>1938</v>
      </c>
      <c r="K128" s="47">
        <f t="shared" ref="K128:N128" si="509">+K114*K130</f>
        <v>1938</v>
      </c>
      <c r="L128" s="47">
        <f t="shared" si="509"/>
        <v>1938</v>
      </c>
      <c r="M128" s="47">
        <f t="shared" si="509"/>
        <v>1938</v>
      </c>
      <c r="N128" s="47">
        <f t="shared" si="509"/>
        <v>1938</v>
      </c>
    </row>
    <row r="129" spans="1:14" x14ac:dyDescent="0.25">
      <c r="A129" s="45" t="s">
        <v>129</v>
      </c>
      <c r="B129" s="46" t="str">
        <f t="shared" ref="B129" si="510">+IFERROR(B128/A128-1,"nm")</f>
        <v>nm</v>
      </c>
      <c r="C129" s="46">
        <f t="shared" ref="C129" si="511">+IFERROR(C128/B128-1,"nm")</f>
        <v>7.962771458117901E-2</v>
      </c>
      <c r="D129" s="46">
        <f t="shared" ref="D129" si="512">+IFERROR(D128/C128-1,"nm")</f>
        <v>-9.5785440613026518E-3</v>
      </c>
      <c r="E129" s="46">
        <f t="shared" ref="E129" si="513">+IFERROR(E128/D128-1,"nm")</f>
        <v>0.20309477756286265</v>
      </c>
      <c r="F129" s="46">
        <f t="shared" ref="F129" si="514">+IFERROR(F128/E128-1,"nm")</f>
        <v>0.10610932475884249</v>
      </c>
      <c r="G129" s="46">
        <f t="shared" ref="G129" si="515">+IFERROR(G128/F128-1,"nm")</f>
        <v>-0.10610465116279066</v>
      </c>
      <c r="H129" s="46">
        <f t="shared" ref="H129" si="516">+IFERROR(H128/G128-1,"nm")</f>
        <v>0.27886178861788613</v>
      </c>
      <c r="I129" s="46">
        <f>+IFERROR(I128/H128-1,"nm")</f>
        <v>0.23204068658614108</v>
      </c>
      <c r="J129" s="46">
        <f t="shared" ref="J129" si="517">+IFERROR(J128/I128-1,"nm")</f>
        <v>0</v>
      </c>
      <c r="K129" s="46">
        <f t="shared" ref="K129" si="518">+IFERROR(K128/J128-1,"nm")</f>
        <v>0</v>
      </c>
      <c r="L129" s="46">
        <f t="shared" ref="L129" si="519">+IFERROR(L128/K128-1,"nm")</f>
        <v>0</v>
      </c>
      <c r="M129" s="46">
        <f t="shared" ref="M129" si="520">+IFERROR(M128/L128-1,"nm")</f>
        <v>0</v>
      </c>
      <c r="N129" s="46">
        <f t="shared" ref="N129" si="521">+IFERROR(N128/M128-1,"nm")</f>
        <v>0</v>
      </c>
    </row>
    <row r="130" spans="1:14" x14ac:dyDescent="0.25">
      <c r="A130" s="45" t="s">
        <v>131</v>
      </c>
      <c r="B130" s="46">
        <f t="shared" ref="B130:H130" si="522">+IFERROR(B128/B$21,"nm")</f>
        <v>7.0378457059679767E-2</v>
      </c>
      <c r="C130" s="46">
        <f t="shared" si="522"/>
        <v>7.0712544026009211E-2</v>
      </c>
      <c r="D130" s="46">
        <f t="shared" si="522"/>
        <v>6.7954784437434274E-2</v>
      </c>
      <c r="E130" s="46">
        <f t="shared" si="522"/>
        <v>8.374284752608549E-2</v>
      </c>
      <c r="F130" s="46">
        <f t="shared" si="522"/>
        <v>8.6529996226889699E-2</v>
      </c>
      <c r="G130" s="46">
        <f t="shared" si="522"/>
        <v>8.4921292460646225E-2</v>
      </c>
      <c r="H130" s="46">
        <f t="shared" si="522"/>
        <v>9.1565283194598057E-2</v>
      </c>
      <c r="I130" s="46">
        <f>+IFERROR(I128/I$114,"nm")</f>
        <v>0.32544080604534004</v>
      </c>
      <c r="J130" s="48">
        <f>+I130</f>
        <v>0.32544080604534004</v>
      </c>
      <c r="K130" s="48">
        <f t="shared" ref="K130" si="523">+J130</f>
        <v>0.32544080604534004</v>
      </c>
      <c r="L130" s="48">
        <f t="shared" ref="L130" si="524">+K130</f>
        <v>0.32544080604534004</v>
      </c>
      <c r="M130" s="48">
        <f t="shared" ref="M130" si="525">+L130</f>
        <v>0.32544080604534004</v>
      </c>
      <c r="N130" s="48">
        <f t="shared" ref="N130" si="526">+M130</f>
        <v>0.32544080604534004</v>
      </c>
    </row>
    <row r="131" spans="1:14" x14ac:dyDescent="0.25">
      <c r="A131" s="9" t="s">
        <v>132</v>
      </c>
      <c r="B131" s="9">
        <f>+Historicals!B176</f>
        <v>49</v>
      </c>
      <c r="C131" s="9">
        <f>+Historicals!C176</f>
        <v>42</v>
      </c>
      <c r="D131" s="9">
        <f>+Historicals!D176</f>
        <v>54</v>
      </c>
      <c r="E131" s="9">
        <f>+Historicals!E176</f>
        <v>55</v>
      </c>
      <c r="F131" s="9">
        <f>+Historicals!F176</f>
        <v>53</v>
      </c>
      <c r="G131" s="9">
        <f>+Historicals!G176</f>
        <v>46</v>
      </c>
      <c r="H131" s="9">
        <f>+Historicals!H176</f>
        <v>43</v>
      </c>
      <c r="I131" s="9">
        <f>+Historicals!I176</f>
        <v>42</v>
      </c>
      <c r="J131" s="47">
        <f>+J134*J141</f>
        <v>42</v>
      </c>
      <c r="K131" s="47">
        <f t="shared" ref="K131:N131" si="527">+K134*K141</f>
        <v>42</v>
      </c>
      <c r="L131" s="47">
        <f t="shared" si="527"/>
        <v>42</v>
      </c>
      <c r="M131" s="47">
        <f t="shared" si="527"/>
        <v>42</v>
      </c>
      <c r="N131" s="47">
        <f t="shared" si="527"/>
        <v>42</v>
      </c>
    </row>
    <row r="132" spans="1:14" x14ac:dyDescent="0.25">
      <c r="A132" s="45" t="s">
        <v>129</v>
      </c>
      <c r="B132" s="46" t="str">
        <f t="shared" ref="B132" si="528">+IFERROR(B131/A131-1,"nm")</f>
        <v>nm</v>
      </c>
      <c r="C132" s="46">
        <f t="shared" ref="C132" si="529">+IFERROR(C131/B131-1,"nm")</f>
        <v>-0.1428571428571429</v>
      </c>
      <c r="D132" s="46">
        <f t="shared" ref="D132" si="530">+IFERROR(D131/C131-1,"nm")</f>
        <v>0.28571428571428581</v>
      </c>
      <c r="E132" s="46">
        <f t="shared" ref="E132" si="531">+IFERROR(E131/D131-1,"nm")</f>
        <v>1.8518518518518601E-2</v>
      </c>
      <c r="F132" s="46">
        <f t="shared" ref="F132" si="532">+IFERROR(F131/E131-1,"nm")</f>
        <v>-3.6363636363636376E-2</v>
      </c>
      <c r="G132" s="46">
        <f t="shared" ref="G132" si="533">+IFERROR(G131/F131-1,"nm")</f>
        <v>-0.13207547169811318</v>
      </c>
      <c r="H132" s="46">
        <f t="shared" ref="H132" si="534">+IFERROR(H131/G131-1,"nm")</f>
        <v>-6.5217391304347783E-2</v>
      </c>
      <c r="I132" s="46">
        <f>+IFERROR(I131/H131-1,"nm")</f>
        <v>-2.3255813953488413E-2</v>
      </c>
      <c r="J132" s="46">
        <f t="shared" ref="J132" si="535">+IFERROR(J131/I131-1,"nm")</f>
        <v>0</v>
      </c>
      <c r="K132" s="46">
        <f t="shared" ref="K132" si="536">+IFERROR(K131/J131-1,"nm")</f>
        <v>0</v>
      </c>
      <c r="L132" s="46">
        <f t="shared" ref="L132" si="537">+IFERROR(L131/K131-1,"nm")</f>
        <v>0</v>
      </c>
      <c r="M132" s="46">
        <f t="shared" ref="M132" si="538">+IFERROR(M131/L131-1,"nm")</f>
        <v>0</v>
      </c>
      <c r="N132" s="46">
        <f t="shared" ref="N132" si="539">+IFERROR(N131/M131-1,"nm")</f>
        <v>0</v>
      </c>
    </row>
    <row r="133" spans="1:14" x14ac:dyDescent="0.25">
      <c r="A133" s="45" t="s">
        <v>133</v>
      </c>
      <c r="B133" s="46">
        <f t="shared" ref="B133:H133" si="540">+IFERROR(B131/B$114,"nm")</f>
        <v>1.053084031807436E-2</v>
      </c>
      <c r="C133" s="46">
        <f t="shared" si="540"/>
        <v>9.1903719912472641E-3</v>
      </c>
      <c r="D133" s="46">
        <f t="shared" si="540"/>
        <v>1.1399620012666244E-2</v>
      </c>
      <c r="E133" s="46">
        <f t="shared" si="540"/>
        <v>1.064653503677894E-2</v>
      </c>
      <c r="F133" s="46">
        <f t="shared" si="540"/>
        <v>1.0087552341073468E-2</v>
      </c>
      <c r="G133" s="46">
        <f t="shared" si="540"/>
        <v>9.148766905330152E-3</v>
      </c>
      <c r="H133" s="46">
        <f t="shared" si="540"/>
        <v>8.0479131574022079E-3</v>
      </c>
      <c r="I133" s="46">
        <f>+IFERROR(I131/I$114,"nm")</f>
        <v>7.0528967254408059E-3</v>
      </c>
      <c r="J133" s="46">
        <f t="shared" ref="J133:N133" si="541">+IFERROR(J131/J$114,"nm")</f>
        <v>7.0528967254408059E-3</v>
      </c>
      <c r="K133" s="46">
        <f t="shared" si="541"/>
        <v>7.0528967254408059E-3</v>
      </c>
      <c r="L133" s="46">
        <f t="shared" si="541"/>
        <v>7.0528967254408059E-3</v>
      </c>
      <c r="M133" s="46">
        <f t="shared" si="541"/>
        <v>7.0528967254408059E-3</v>
      </c>
      <c r="N133" s="46">
        <f t="shared" si="541"/>
        <v>7.0528967254408059E-3</v>
      </c>
    </row>
    <row r="134" spans="1:14" x14ac:dyDescent="0.25">
      <c r="A134" s="45" t="s">
        <v>140</v>
      </c>
      <c r="B134" s="46">
        <f t="shared" ref="B134:H134" si="542">+IFERROR(B131/B141,"nm")</f>
        <v>0.15909090909090909</v>
      </c>
      <c r="C134" s="46">
        <f t="shared" si="542"/>
        <v>0.12650602409638553</v>
      </c>
      <c r="D134" s="46">
        <f t="shared" si="542"/>
        <v>0.1588235294117647</v>
      </c>
      <c r="E134" s="46">
        <f t="shared" si="542"/>
        <v>0.16224188790560473</v>
      </c>
      <c r="F134" s="46">
        <f t="shared" si="542"/>
        <v>0.16257668711656442</v>
      </c>
      <c r="G134" s="46">
        <f t="shared" si="542"/>
        <v>0.1554054054054054</v>
      </c>
      <c r="H134" s="46">
        <f t="shared" si="542"/>
        <v>0.14144736842105263</v>
      </c>
      <c r="I134" s="46">
        <f>+IFERROR(I131/I141,"nm")</f>
        <v>0.15328467153284672</v>
      </c>
      <c r="J134" s="48">
        <f>+I134</f>
        <v>0.15328467153284672</v>
      </c>
      <c r="K134" s="48">
        <f t="shared" ref="K134" si="543">+J134</f>
        <v>0.15328467153284672</v>
      </c>
      <c r="L134" s="48">
        <f t="shared" ref="L134" si="544">+K134</f>
        <v>0.15328467153284672</v>
      </c>
      <c r="M134" s="48">
        <f t="shared" ref="M134" si="545">+L134</f>
        <v>0.15328467153284672</v>
      </c>
      <c r="N134" s="48">
        <f t="shared" ref="N134" si="546">+M134</f>
        <v>0.15328467153284672</v>
      </c>
    </row>
    <row r="135" spans="1:14" x14ac:dyDescent="0.25">
      <c r="A135" s="9" t="s">
        <v>134</v>
      </c>
      <c r="B135" s="9">
        <f>+Historicals!B143</f>
        <v>918</v>
      </c>
      <c r="C135" s="9">
        <f>+Historicals!C143</f>
        <v>1002</v>
      </c>
      <c r="D135" s="9">
        <f>+Historicals!D143</f>
        <v>980</v>
      </c>
      <c r="E135" s="9">
        <f>+Historicals!E143</f>
        <v>1189</v>
      </c>
      <c r="F135" s="9">
        <f>+Historicals!F143</f>
        <v>1323</v>
      </c>
      <c r="G135" s="9">
        <f>+Historicals!G143</f>
        <v>1184</v>
      </c>
      <c r="H135" s="9">
        <f>+Historicals!H143</f>
        <v>1530</v>
      </c>
      <c r="I135" s="9">
        <f>+Historicals!I143</f>
        <v>1896</v>
      </c>
      <c r="J135" s="9">
        <f>+J128-J131</f>
        <v>1896</v>
      </c>
      <c r="K135" s="9">
        <f t="shared" ref="K135:N135" si="547">+K128-K131</f>
        <v>1896</v>
      </c>
      <c r="L135" s="9">
        <f t="shared" si="547"/>
        <v>1896</v>
      </c>
      <c r="M135" s="9">
        <f t="shared" si="547"/>
        <v>1896</v>
      </c>
      <c r="N135" s="9">
        <f t="shared" si="547"/>
        <v>1896</v>
      </c>
    </row>
    <row r="136" spans="1:14" x14ac:dyDescent="0.25">
      <c r="A136" s="45" t="s">
        <v>129</v>
      </c>
      <c r="B136" s="46" t="str">
        <f t="shared" ref="B136" si="548">+IFERROR(B135/A135-1,"nm")</f>
        <v>nm</v>
      </c>
      <c r="C136" s="46">
        <f t="shared" ref="C136" si="549">+IFERROR(C135/B135-1,"nm")</f>
        <v>9.1503267973856106E-2</v>
      </c>
      <c r="D136" s="46">
        <f t="shared" ref="D136" si="550">+IFERROR(D135/C135-1,"nm")</f>
        <v>-2.1956087824351322E-2</v>
      </c>
      <c r="E136" s="46">
        <f t="shared" ref="E136" si="551">+IFERROR(E135/D135-1,"nm")</f>
        <v>0.21326530612244898</v>
      </c>
      <c r="F136" s="46">
        <f t="shared" ref="F136" si="552">+IFERROR(F135/E135-1,"nm")</f>
        <v>0.11269974768713209</v>
      </c>
      <c r="G136" s="46">
        <f t="shared" ref="G136" si="553">+IFERROR(G135/F135-1,"nm")</f>
        <v>-0.1050642479213908</v>
      </c>
      <c r="H136" s="46">
        <f t="shared" ref="H136" si="554">+IFERROR(H135/G135-1,"nm")</f>
        <v>0.29222972972972983</v>
      </c>
      <c r="I136" s="46">
        <f>+IFERROR(I135/H135-1,"nm")</f>
        <v>0.23921568627450984</v>
      </c>
      <c r="J136" s="46">
        <f t="shared" ref="J136" si="555">+IFERROR(J135/I135-1,"nm")</f>
        <v>0</v>
      </c>
      <c r="K136" s="46">
        <f t="shared" ref="K136" si="556">+IFERROR(K135/J135-1,"nm")</f>
        <v>0</v>
      </c>
      <c r="L136" s="46">
        <f t="shared" ref="L136" si="557">+IFERROR(L135/K135-1,"nm")</f>
        <v>0</v>
      </c>
      <c r="M136" s="46">
        <f t="shared" ref="M136" si="558">+IFERROR(M135/L135-1,"nm")</f>
        <v>0</v>
      </c>
      <c r="N136" s="46">
        <f t="shared" ref="N136" si="559">+IFERROR(N135/M135-1,"nm")</f>
        <v>0</v>
      </c>
    </row>
    <row r="137" spans="1:14" x14ac:dyDescent="0.25">
      <c r="A137" s="45" t="s">
        <v>131</v>
      </c>
      <c r="B137" s="46">
        <f t="shared" ref="B137:H137" si="560">+IFERROR(B135/B$114,"nm")</f>
        <v>0.19729206963249515</v>
      </c>
      <c r="C137" s="46">
        <f t="shared" si="560"/>
        <v>0.21925601750547047</v>
      </c>
      <c r="D137" s="46">
        <f t="shared" si="560"/>
        <v>0.20688199282246147</v>
      </c>
      <c r="E137" s="46">
        <f t="shared" si="560"/>
        <v>0.23015873015873015</v>
      </c>
      <c r="F137" s="46">
        <f t="shared" si="560"/>
        <v>0.25180814617434338</v>
      </c>
      <c r="G137" s="46">
        <f t="shared" si="560"/>
        <v>0.2354813046937152</v>
      </c>
      <c r="H137" s="46">
        <f t="shared" si="560"/>
        <v>0.28635597978663674</v>
      </c>
      <c r="I137" s="46">
        <f>+IFERROR(I135/I$114,"nm")</f>
        <v>0.31838790931989924</v>
      </c>
      <c r="J137" s="46">
        <f t="shared" ref="J137:N137" si="561">+IFERROR(J135/J$114,"nm")</f>
        <v>0.31838790931989924</v>
      </c>
      <c r="K137" s="46">
        <f t="shared" si="561"/>
        <v>0.31838790931989924</v>
      </c>
      <c r="L137" s="46">
        <f t="shared" si="561"/>
        <v>0.31838790931989924</v>
      </c>
      <c r="M137" s="46">
        <f t="shared" si="561"/>
        <v>0.31838790931989924</v>
      </c>
      <c r="N137" s="46">
        <f t="shared" si="561"/>
        <v>0.31838790931989924</v>
      </c>
    </row>
    <row r="138" spans="1:14" x14ac:dyDescent="0.25">
      <c r="A138" s="9" t="s">
        <v>135</v>
      </c>
      <c r="B138" s="9">
        <f>+Historicals!B165</f>
        <v>52</v>
      </c>
      <c r="C138" s="9">
        <f>+Historicals!C165</f>
        <v>62</v>
      </c>
      <c r="D138" s="9">
        <f>+Historicals!D165</f>
        <v>59</v>
      </c>
      <c r="E138" s="9">
        <f>+Historicals!E165</f>
        <v>49</v>
      </c>
      <c r="F138" s="9">
        <f>+Historicals!F165</f>
        <v>47</v>
      </c>
      <c r="G138" s="9">
        <f>+Historicals!G165</f>
        <v>41</v>
      </c>
      <c r="H138" s="9">
        <f>+Historicals!H165</f>
        <v>54</v>
      </c>
      <c r="I138" s="9">
        <f>+Historicals!I165</f>
        <v>56</v>
      </c>
      <c r="J138" s="47">
        <f>+J114*J140</f>
        <v>56</v>
      </c>
      <c r="K138" s="47">
        <f t="shared" ref="K138:N138" si="562">+K114*K140</f>
        <v>56</v>
      </c>
      <c r="L138" s="47">
        <f t="shared" si="562"/>
        <v>56</v>
      </c>
      <c r="M138" s="47">
        <f t="shared" si="562"/>
        <v>56</v>
      </c>
      <c r="N138" s="47">
        <f t="shared" si="562"/>
        <v>56</v>
      </c>
    </row>
    <row r="139" spans="1:14" x14ac:dyDescent="0.25">
      <c r="A139" s="45" t="s">
        <v>129</v>
      </c>
      <c r="B139" s="46" t="str">
        <f t="shared" ref="B139" si="563">+IFERROR(B138/A138-1,"nm")</f>
        <v>nm</v>
      </c>
      <c r="C139" s="46">
        <f t="shared" ref="C139" si="564">+IFERROR(C138/B138-1,"nm")</f>
        <v>0.19230769230769229</v>
      </c>
      <c r="D139" s="46">
        <f t="shared" ref="D139" si="565">+IFERROR(D138/C138-1,"nm")</f>
        <v>-4.8387096774193505E-2</v>
      </c>
      <c r="E139" s="46">
        <f t="shared" ref="E139" si="566">+IFERROR(E138/D138-1,"nm")</f>
        <v>-0.16949152542372881</v>
      </c>
      <c r="F139" s="46">
        <f t="shared" ref="F139" si="567">+IFERROR(F138/E138-1,"nm")</f>
        <v>-4.081632653061229E-2</v>
      </c>
      <c r="G139" s="46">
        <f t="shared" ref="G139" si="568">+IFERROR(G138/F138-1,"nm")</f>
        <v>-0.12765957446808507</v>
      </c>
      <c r="H139" s="46">
        <f t="shared" ref="H139" si="569">+IFERROR(H138/G138-1,"nm")</f>
        <v>0.31707317073170738</v>
      </c>
      <c r="I139" s="46">
        <f>+IFERROR(I138/H138-1,"nm")</f>
        <v>3.7037037037036979E-2</v>
      </c>
      <c r="J139" s="46">
        <f t="shared" ref="J139:N139" si="570">+IFERROR(J138/I138-1,"nm")</f>
        <v>0</v>
      </c>
      <c r="K139" s="46">
        <f t="shared" si="570"/>
        <v>0</v>
      </c>
      <c r="L139" s="46">
        <f t="shared" si="570"/>
        <v>0</v>
      </c>
      <c r="M139" s="46">
        <f t="shared" si="570"/>
        <v>0</v>
      </c>
      <c r="N139" s="46">
        <f t="shared" si="570"/>
        <v>0</v>
      </c>
    </row>
    <row r="140" spans="1:14" x14ac:dyDescent="0.25">
      <c r="A140" s="45" t="s">
        <v>133</v>
      </c>
      <c r="B140" s="46">
        <f t="shared" ref="B140:H140" si="571">+IFERROR(B138/B$21,"nm")</f>
        <v>3.7845705967976709E-3</v>
      </c>
      <c r="C140" s="46">
        <f t="shared" si="571"/>
        <v>4.1994039555675973E-3</v>
      </c>
      <c r="D140" s="46">
        <f t="shared" si="571"/>
        <v>3.8774973711882231E-3</v>
      </c>
      <c r="E140" s="46">
        <f t="shared" si="571"/>
        <v>3.2985526758667117E-3</v>
      </c>
      <c r="F140" s="46">
        <f t="shared" si="571"/>
        <v>2.9556030687963777E-3</v>
      </c>
      <c r="G140" s="46">
        <f t="shared" si="571"/>
        <v>2.8307097486882076E-3</v>
      </c>
      <c r="H140" s="46">
        <f t="shared" si="571"/>
        <v>3.1433727225100411E-3</v>
      </c>
      <c r="I140" s="46">
        <f>+IFERROR(I138/I$114,"nm")</f>
        <v>9.4038623005877411E-3</v>
      </c>
      <c r="J140" s="48">
        <f>+I140</f>
        <v>9.4038623005877411E-3</v>
      </c>
      <c r="K140" s="48">
        <f t="shared" ref="K140" si="572">+J140</f>
        <v>9.4038623005877411E-3</v>
      </c>
      <c r="L140" s="48">
        <f t="shared" ref="L140" si="573">+K140</f>
        <v>9.4038623005877411E-3</v>
      </c>
      <c r="M140" s="48">
        <f t="shared" ref="M140" si="574">+L140</f>
        <v>9.4038623005877411E-3</v>
      </c>
      <c r="N140" s="48">
        <f t="shared" ref="N140" si="575">+M140</f>
        <v>9.4038623005877411E-3</v>
      </c>
    </row>
    <row r="141" spans="1:14" x14ac:dyDescent="0.25">
      <c r="A141" s="9" t="s">
        <v>141</v>
      </c>
      <c r="B141" s="9">
        <f>+Historicals!B154</f>
        <v>308</v>
      </c>
      <c r="C141" s="9">
        <f>+Historicals!C154</f>
        <v>332</v>
      </c>
      <c r="D141" s="9">
        <f>+Historicals!D154</f>
        <v>340</v>
      </c>
      <c r="E141" s="9">
        <f>+Historicals!E154</f>
        <v>339</v>
      </c>
      <c r="F141" s="9">
        <f>+Historicals!F154</f>
        <v>326</v>
      </c>
      <c r="G141" s="9">
        <f>+Historicals!G154</f>
        <v>296</v>
      </c>
      <c r="H141" s="9">
        <f>+Historicals!H154</f>
        <v>304</v>
      </c>
      <c r="I141" s="9">
        <f>+Historicals!I154</f>
        <v>274</v>
      </c>
      <c r="J141" s="47">
        <f>+J114*J143</f>
        <v>274</v>
      </c>
      <c r="K141" s="47">
        <f t="shared" ref="K141:N141" si="576">+K114*K143</f>
        <v>274</v>
      </c>
      <c r="L141" s="47">
        <f t="shared" si="576"/>
        <v>274</v>
      </c>
      <c r="M141" s="47">
        <f t="shared" si="576"/>
        <v>274</v>
      </c>
      <c r="N141" s="47">
        <f t="shared" si="576"/>
        <v>274</v>
      </c>
    </row>
    <row r="142" spans="1:14" x14ac:dyDescent="0.25">
      <c r="A142" s="45" t="s">
        <v>129</v>
      </c>
      <c r="B142" s="46" t="str">
        <f>+IFERROR(B141/A141-1,"nm")</f>
        <v>nm</v>
      </c>
      <c r="C142" s="46">
        <f t="shared" ref="C142" si="577">+IFERROR(C141/B141-1,"nm")</f>
        <v>7.7922077922077948E-2</v>
      </c>
      <c r="D142" s="46">
        <f t="shared" ref="D142" si="578">+IFERROR(D141/C141-1,"nm")</f>
        <v>2.4096385542168752E-2</v>
      </c>
      <c r="E142" s="46">
        <f t="shared" ref="E142" si="579">+IFERROR(E141/D141-1,"nm")</f>
        <v>-2.9411764705882248E-3</v>
      </c>
      <c r="F142" s="46">
        <f t="shared" ref="F142" si="580">+IFERROR(F141/E141-1,"nm")</f>
        <v>-3.8348082595870192E-2</v>
      </c>
      <c r="G142" s="46">
        <f t="shared" ref="G142" si="581">+IFERROR(G141/F141-1,"nm")</f>
        <v>-9.2024539877300637E-2</v>
      </c>
      <c r="H142" s="46">
        <f t="shared" ref="H142" si="582">+IFERROR(H141/G141-1,"nm")</f>
        <v>2.7027027027026973E-2</v>
      </c>
      <c r="I142" s="46">
        <f>+IFERROR(I141/H141-1,"nm")</f>
        <v>-9.8684210526315819E-2</v>
      </c>
      <c r="J142" s="46">
        <f t="shared" ref="J142:N142" si="583">+IFERROR(J141/I141-1,"nm")</f>
        <v>0</v>
      </c>
      <c r="K142" s="46">
        <f t="shared" si="583"/>
        <v>0</v>
      </c>
      <c r="L142" s="46">
        <f t="shared" si="583"/>
        <v>0</v>
      </c>
      <c r="M142" s="46">
        <f t="shared" si="583"/>
        <v>0</v>
      </c>
      <c r="N142" s="46">
        <f t="shared" si="583"/>
        <v>0</v>
      </c>
    </row>
    <row r="143" spans="1:14" x14ac:dyDescent="0.25">
      <c r="A143" s="45" t="s">
        <v>133</v>
      </c>
      <c r="B143" s="46">
        <f t="shared" ref="B143:H143" si="584">+IFERROR(B141/B$114,"nm")</f>
        <v>6.6193853427895979E-2</v>
      </c>
      <c r="C143" s="46">
        <f t="shared" si="584"/>
        <v>7.264770240700219E-2</v>
      </c>
      <c r="D143" s="46">
        <f t="shared" si="584"/>
        <v>7.1775385264935612E-2</v>
      </c>
      <c r="E143" s="46">
        <f t="shared" si="584"/>
        <v>6.5621370499419282E-2</v>
      </c>
      <c r="F143" s="46">
        <f t="shared" si="584"/>
        <v>6.2047963456414161E-2</v>
      </c>
      <c r="G143" s="46">
        <f t="shared" si="584"/>
        <v>5.88703261734288E-2</v>
      </c>
      <c r="H143" s="46">
        <f t="shared" si="584"/>
        <v>5.6896874415122589E-2</v>
      </c>
      <c r="I143" s="46">
        <f>+IFERROR(I141/I$114,"nm")</f>
        <v>4.6011754827875735E-2</v>
      </c>
      <c r="J143" s="48">
        <f>+I143</f>
        <v>4.6011754827875735E-2</v>
      </c>
      <c r="K143" s="48">
        <f t="shared" ref="K143" si="585">+J143</f>
        <v>4.6011754827875735E-2</v>
      </c>
      <c r="L143" s="48">
        <f t="shared" ref="L143" si="586">+K143</f>
        <v>4.6011754827875735E-2</v>
      </c>
      <c r="M143" s="48">
        <f t="shared" ref="M143" si="587">+L143</f>
        <v>4.6011754827875735E-2</v>
      </c>
      <c r="N143" s="48">
        <f t="shared" ref="N143" si="588">+M143</f>
        <v>4.6011754827875735E-2</v>
      </c>
    </row>
    <row r="144" spans="1:14" x14ac:dyDescent="0.25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136</v>
      </c>
      <c r="B145" s="9">
        <f>+Historicals!B131</f>
        <v>1982</v>
      </c>
      <c r="C145" s="9">
        <f>+Historicals!C131</f>
        <v>1955</v>
      </c>
      <c r="D145" s="9">
        <f>+Historicals!D131</f>
        <v>2042</v>
      </c>
      <c r="E145" s="9">
        <f t="shared" ref="E145:H145" si="589">E147+E151+E155+E159</f>
        <v>1886</v>
      </c>
      <c r="F145" s="9">
        <f t="shared" si="589"/>
        <v>1906</v>
      </c>
      <c r="G145" s="9">
        <f t="shared" si="589"/>
        <v>1846</v>
      </c>
      <c r="H145" s="9">
        <f t="shared" si="589"/>
        <v>2205</v>
      </c>
      <c r="I145" s="9">
        <f>I147+I151+I155+I159</f>
        <v>2346</v>
      </c>
      <c r="J145" s="9">
        <f>J147+J151+J155+J159</f>
        <v>2346</v>
      </c>
      <c r="K145" s="9">
        <f t="shared" ref="K145:N145" si="590">K147+K151+K155+K159</f>
        <v>2346</v>
      </c>
      <c r="L145" s="9">
        <f t="shared" si="590"/>
        <v>2346</v>
      </c>
      <c r="M145" s="9">
        <f t="shared" si="590"/>
        <v>2346</v>
      </c>
      <c r="N145" s="9">
        <f t="shared" si="590"/>
        <v>2346</v>
      </c>
    </row>
    <row r="146" spans="1:14" x14ac:dyDescent="0.25">
      <c r="A146" s="43" t="s">
        <v>129</v>
      </c>
      <c r="B146" s="46" t="str">
        <f t="shared" ref="B146" si="591">+IFERROR(B145/A145-1,"nm")</f>
        <v>nm</v>
      </c>
      <c r="C146" s="46">
        <f t="shared" ref="C146" si="592">+IFERROR(C145/B145-1,"nm")</f>
        <v>-1.3622603430877955E-2</v>
      </c>
      <c r="D146" s="46">
        <f t="shared" ref="D146" si="593">+IFERROR(D145/C145-1,"nm")</f>
        <v>4.4501278772378416E-2</v>
      </c>
      <c r="E146" s="46">
        <f t="shared" ref="E146" si="594">+IFERROR(E145/D145-1,"nm")</f>
        <v>-7.6395690499510338E-2</v>
      </c>
      <c r="F146" s="46">
        <f t="shared" ref="F146" si="595">+IFERROR(F145/E145-1,"nm")</f>
        <v>1.0604453870625585E-2</v>
      </c>
      <c r="G146" s="46">
        <f t="shared" ref="G146" si="596">+IFERROR(G145/F145-1,"nm")</f>
        <v>-3.147953830010497E-2</v>
      </c>
      <c r="H146" s="46">
        <f t="shared" ref="H146" si="597">+IFERROR(H145/G145-1,"nm")</f>
        <v>0.19447453954496208</v>
      </c>
      <c r="I146" s="46">
        <f>+IFERROR(I145/H145-1,"nm")</f>
        <v>6.3945578231292544E-2</v>
      </c>
      <c r="J146" s="46">
        <f>+IFERROR(J145/I145-1,"nm")</f>
        <v>0</v>
      </c>
      <c r="K146" s="46">
        <f t="shared" ref="K146" si="598">+IFERROR(K145/J145-1,"nm")</f>
        <v>0</v>
      </c>
      <c r="L146" s="46">
        <f t="shared" ref="L146" si="599">+IFERROR(L145/K145-1,"nm")</f>
        <v>0</v>
      </c>
      <c r="M146" s="46">
        <f t="shared" ref="M146" si="600">+IFERROR(M145/L145-1,"nm")</f>
        <v>0</v>
      </c>
      <c r="N146" s="46">
        <f t="shared" ref="N146" si="601">+IFERROR(N145/M145-1,"nm")</f>
        <v>0</v>
      </c>
    </row>
    <row r="147" spans="1:14" x14ac:dyDescent="0.25">
      <c r="A147" s="44" t="s">
        <v>113</v>
      </c>
      <c r="B147" s="3">
        <f>+Historicals!B132</f>
        <v>0</v>
      </c>
      <c r="C147" s="3">
        <f>+Historicals!C132</f>
        <v>0</v>
      </c>
      <c r="D147" s="3">
        <f>+Historicals!D132</f>
        <v>0</v>
      </c>
      <c r="E147" s="3">
        <f>+Historicals!E132</f>
        <v>1611</v>
      </c>
      <c r="F147" s="3">
        <f>+Historicals!F132</f>
        <v>1658</v>
      </c>
      <c r="G147" s="3">
        <f>+Historicals!G132</f>
        <v>1642</v>
      </c>
      <c r="H147" s="3">
        <f>+Historicals!H132</f>
        <v>1986</v>
      </c>
      <c r="I147" s="3">
        <f>+Historicals!I132</f>
        <v>2094</v>
      </c>
      <c r="J147" s="3">
        <f>+I147*(1+J148)</f>
        <v>2094</v>
      </c>
      <c r="K147" s="3">
        <f t="shared" ref="K147" si="602">+J147*(1+K148)</f>
        <v>2094</v>
      </c>
      <c r="L147" s="3">
        <f t="shared" ref="L147" si="603">+K147*(1+L148)</f>
        <v>2094</v>
      </c>
      <c r="M147" s="3">
        <f t="shared" ref="M147" si="604">+L147*(1+M148)</f>
        <v>2094</v>
      </c>
      <c r="N147" s="3">
        <f t="shared" ref="N147" si="605">+M147*(1+N148)</f>
        <v>2094</v>
      </c>
    </row>
    <row r="148" spans="1:14" x14ac:dyDescent="0.25">
      <c r="A148" s="43" t="s">
        <v>129</v>
      </c>
      <c r="B148" s="46" t="str">
        <f t="shared" ref="B148" si="606">+IFERROR(B147/A147-1,"nm")</f>
        <v>nm</v>
      </c>
      <c r="C148" s="46" t="str">
        <f t="shared" ref="C148" si="607">+IFERROR(C147/B147-1,"nm")</f>
        <v>nm</v>
      </c>
      <c r="D148" s="46" t="str">
        <f t="shared" ref="D148" si="608">+IFERROR(D147/C147-1,"nm")</f>
        <v>nm</v>
      </c>
      <c r="E148" s="46" t="str">
        <f t="shared" ref="E148" si="609">+IFERROR(E147/D147-1,"nm")</f>
        <v>nm</v>
      </c>
      <c r="F148" s="46">
        <f t="shared" ref="F148" si="610">+IFERROR(F147/E147-1,"nm")</f>
        <v>2.9174425822470429E-2</v>
      </c>
      <c r="G148" s="46">
        <f t="shared" ref="G148" si="611">+IFERROR(G147/F147-1,"nm")</f>
        <v>-9.6501809408926498E-3</v>
      </c>
      <c r="H148" s="46">
        <f t="shared" ref="H148" si="612">+IFERROR(H147/G147-1,"nm")</f>
        <v>0.2095006090133984</v>
      </c>
      <c r="I148" s="46">
        <f>+IFERROR(I147/H147-1,"nm")</f>
        <v>5.4380664652567967E-2</v>
      </c>
      <c r="J148" s="46">
        <f>+J149+J150</f>
        <v>0</v>
      </c>
      <c r="K148" s="46">
        <f t="shared" ref="K148:N148" si="613">+K149+K150</f>
        <v>0</v>
      </c>
      <c r="L148" s="46">
        <f t="shared" si="613"/>
        <v>0</v>
      </c>
      <c r="M148" s="46">
        <f t="shared" si="613"/>
        <v>0</v>
      </c>
      <c r="N148" s="46">
        <f t="shared" si="613"/>
        <v>0</v>
      </c>
    </row>
    <row r="149" spans="1:14" x14ac:dyDescent="0.25">
      <c r="A149" s="43" t="s">
        <v>137</v>
      </c>
      <c r="B149" s="46" t="str">
        <f>+Historicals!B204</f>
        <v>n/a</v>
      </c>
      <c r="C149" s="46" t="str">
        <f>+Historicals!C204</f>
        <v>n/a</v>
      </c>
      <c r="D149" s="46" t="str">
        <f>+Historicals!D204</f>
        <v>n/a</v>
      </c>
      <c r="E149" s="46" t="str">
        <f>+Historicals!E204</f>
        <v>n/a</v>
      </c>
      <c r="F149" s="46">
        <f>+Historicals!F204</f>
        <v>0.05</v>
      </c>
      <c r="G149" s="46">
        <f>+Historicals!G204</f>
        <v>0.01</v>
      </c>
      <c r="H149" s="46">
        <f>+Historicals!H204</f>
        <v>0.17</v>
      </c>
      <c r="I149" s="46">
        <f>+Historicals!I204</f>
        <v>0.06</v>
      </c>
      <c r="J149" s="48">
        <v>0</v>
      </c>
      <c r="K149" s="48">
        <f t="shared" ref="K149:K150" si="614">+J149</f>
        <v>0</v>
      </c>
      <c r="L149" s="48">
        <f t="shared" ref="L149:L150" si="615">+K149</f>
        <v>0</v>
      </c>
      <c r="M149" s="48">
        <f t="shared" ref="M149:M150" si="616">+L149</f>
        <v>0</v>
      </c>
      <c r="N149" s="48">
        <f t="shared" ref="N149:N150" si="617">+M149</f>
        <v>0</v>
      </c>
    </row>
    <row r="150" spans="1:14" x14ac:dyDescent="0.25">
      <c r="A150" s="43" t="s">
        <v>138</v>
      </c>
      <c r="B150" s="46" t="str">
        <f t="shared" ref="B150:H150" si="618">+IFERROR(B148-B149,"nm")</f>
        <v>nm</v>
      </c>
      <c r="C150" s="46" t="str">
        <f t="shared" si="618"/>
        <v>nm</v>
      </c>
      <c r="D150" s="46" t="str">
        <f t="shared" si="618"/>
        <v>nm</v>
      </c>
      <c r="E150" s="46" t="str">
        <f t="shared" si="618"/>
        <v>nm</v>
      </c>
      <c r="F150" s="46">
        <f t="shared" si="618"/>
        <v>-2.0825574177529574E-2</v>
      </c>
      <c r="G150" s="46">
        <f t="shared" si="618"/>
        <v>-1.9650180940892652E-2</v>
      </c>
      <c r="H150" s="46">
        <f t="shared" si="618"/>
        <v>3.9500609013398386E-2</v>
      </c>
      <c r="I150" s="46">
        <f>+IFERROR(I148-I149,"nm")</f>
        <v>-5.6193353474320307E-3</v>
      </c>
      <c r="J150" s="48">
        <v>0</v>
      </c>
      <c r="K150" s="48">
        <f t="shared" si="614"/>
        <v>0</v>
      </c>
      <c r="L150" s="48">
        <f t="shared" si="615"/>
        <v>0</v>
      </c>
      <c r="M150" s="48">
        <f t="shared" si="616"/>
        <v>0</v>
      </c>
      <c r="N150" s="48">
        <f t="shared" si="617"/>
        <v>0</v>
      </c>
    </row>
    <row r="151" spans="1:14" x14ac:dyDescent="0.25">
      <c r="A151" s="44" t="s">
        <v>114</v>
      </c>
      <c r="B151" s="3">
        <f>+Historicals!B133</f>
        <v>0</v>
      </c>
      <c r="C151" s="3">
        <f>+Historicals!C133</f>
        <v>0</v>
      </c>
      <c r="D151" s="3">
        <f>+Historicals!D133</f>
        <v>0</v>
      </c>
      <c r="E151" s="3">
        <f>+Historicals!E133</f>
        <v>144</v>
      </c>
      <c r="F151" s="3">
        <f>+Historicals!F133</f>
        <v>118</v>
      </c>
      <c r="G151" s="3">
        <f>+Historicals!G133</f>
        <v>89</v>
      </c>
      <c r="H151" s="3">
        <f>+Historicals!H133</f>
        <v>104</v>
      </c>
      <c r="I151" s="3">
        <f>+Historicals!I133</f>
        <v>103</v>
      </c>
      <c r="J151" s="3">
        <f>+I151*(1+J152)</f>
        <v>103</v>
      </c>
      <c r="K151" s="3">
        <f t="shared" ref="K151" si="619">+J151*(1+K152)</f>
        <v>103</v>
      </c>
      <c r="L151" s="3">
        <f t="shared" ref="L151" si="620">+K151*(1+L152)</f>
        <v>103</v>
      </c>
      <c r="M151" s="3">
        <f t="shared" ref="M151" si="621">+L151*(1+M152)</f>
        <v>103</v>
      </c>
      <c r="N151" s="3">
        <f t="shared" ref="N151" si="622">+M151*(1+N152)</f>
        <v>103</v>
      </c>
    </row>
    <row r="152" spans="1:14" x14ac:dyDescent="0.25">
      <c r="A152" s="43" t="s">
        <v>129</v>
      </c>
      <c r="B152" s="46" t="str">
        <f t="shared" ref="B152" si="623">+IFERROR(B151/A151-1,"nm")</f>
        <v>nm</v>
      </c>
      <c r="C152" s="46" t="str">
        <f t="shared" ref="C152" si="624">+IFERROR(C151/B151-1,"nm")</f>
        <v>nm</v>
      </c>
      <c r="D152" s="46" t="str">
        <f t="shared" ref="D152" si="625">+IFERROR(D151/C151-1,"nm")</f>
        <v>nm</v>
      </c>
      <c r="E152" s="46" t="str">
        <f t="shared" ref="E152" si="626">+IFERROR(E151/D151-1,"nm")</f>
        <v>nm</v>
      </c>
      <c r="F152" s="46">
        <f t="shared" ref="F152" si="627">+IFERROR(F151/E151-1,"nm")</f>
        <v>-0.18055555555555558</v>
      </c>
      <c r="G152" s="46">
        <f t="shared" ref="G152" si="628">+IFERROR(G151/F151-1,"nm")</f>
        <v>-0.24576271186440679</v>
      </c>
      <c r="H152" s="46">
        <f t="shared" ref="H152" si="629">+IFERROR(H151/G151-1,"nm")</f>
        <v>0.1685393258426966</v>
      </c>
      <c r="I152" s="46">
        <f>+IFERROR(I151/H151-1,"nm")</f>
        <v>-9.6153846153845812E-3</v>
      </c>
      <c r="J152" s="46">
        <f>+J153+J154</f>
        <v>0</v>
      </c>
      <c r="K152" s="46">
        <f t="shared" ref="K152:N152" si="630">+K153+K154</f>
        <v>0</v>
      </c>
      <c r="L152" s="46">
        <f t="shared" si="630"/>
        <v>0</v>
      </c>
      <c r="M152" s="46">
        <f t="shared" si="630"/>
        <v>0</v>
      </c>
      <c r="N152" s="46">
        <f t="shared" si="630"/>
        <v>0</v>
      </c>
    </row>
    <row r="153" spans="1:14" x14ac:dyDescent="0.25">
      <c r="A153" s="43" t="s">
        <v>137</v>
      </c>
      <c r="B153" s="46" t="str">
        <f>+Historicals!B205</f>
        <v>n/a</v>
      </c>
      <c r="C153" s="46" t="str">
        <f>+Historicals!C205</f>
        <v>n/a</v>
      </c>
      <c r="D153" s="46" t="str">
        <f>+Historicals!D205</f>
        <v>n/a</v>
      </c>
      <c r="E153" s="46" t="str">
        <f>+Historicals!E205</f>
        <v>n/a</v>
      </c>
      <c r="F153" s="46">
        <f>+Historicals!F205</f>
        <v>-0.17</v>
      </c>
      <c r="G153" s="46">
        <f>+Historicals!G205</f>
        <v>-0.22</v>
      </c>
      <c r="H153" s="46">
        <f>+Historicals!H205</f>
        <v>0.13</v>
      </c>
      <c r="I153" s="46">
        <f>+Historicals!I205</f>
        <v>-0.03</v>
      </c>
      <c r="J153" s="48">
        <v>0</v>
      </c>
      <c r="K153" s="48">
        <f t="shared" ref="K153:K154" si="631">+J153</f>
        <v>0</v>
      </c>
      <c r="L153" s="48">
        <f t="shared" ref="L153:L154" si="632">+K153</f>
        <v>0</v>
      </c>
      <c r="M153" s="48">
        <f t="shared" ref="M153:M154" si="633">+L153</f>
        <v>0</v>
      </c>
      <c r="N153" s="48">
        <f t="shared" ref="N153:N154" si="634">+M153</f>
        <v>0</v>
      </c>
    </row>
    <row r="154" spans="1:14" x14ac:dyDescent="0.25">
      <c r="A154" s="43" t="s">
        <v>138</v>
      </c>
      <c r="B154" s="46" t="str">
        <f t="shared" ref="B154:H154" si="635">+IFERROR(B152-B153,"nm")</f>
        <v>nm</v>
      </c>
      <c r="C154" s="46" t="str">
        <f t="shared" si="635"/>
        <v>nm</v>
      </c>
      <c r="D154" s="46" t="str">
        <f t="shared" si="635"/>
        <v>nm</v>
      </c>
      <c r="E154" s="46" t="str">
        <f t="shared" si="635"/>
        <v>nm</v>
      </c>
      <c r="F154" s="46">
        <f t="shared" si="635"/>
        <v>-1.0555555555555568E-2</v>
      </c>
      <c r="G154" s="46">
        <f t="shared" si="635"/>
        <v>-2.576271186440679E-2</v>
      </c>
      <c r="H154" s="46">
        <f t="shared" si="635"/>
        <v>3.8539325842696592E-2</v>
      </c>
      <c r="I154" s="46">
        <f>+IFERROR(I152-I153,"nm")</f>
        <v>2.0384615384615418E-2</v>
      </c>
      <c r="J154" s="48">
        <v>0</v>
      </c>
      <c r="K154" s="48">
        <f t="shared" si="631"/>
        <v>0</v>
      </c>
      <c r="L154" s="48">
        <f t="shared" si="632"/>
        <v>0</v>
      </c>
      <c r="M154" s="48">
        <f t="shared" si="633"/>
        <v>0</v>
      </c>
      <c r="N154" s="48">
        <f t="shared" si="634"/>
        <v>0</v>
      </c>
    </row>
    <row r="155" spans="1:14" x14ac:dyDescent="0.25">
      <c r="A155" s="44" t="s">
        <v>115</v>
      </c>
      <c r="B155" s="3">
        <f>+Historicals!B134</f>
        <v>0</v>
      </c>
      <c r="C155" s="3">
        <f>+Historicals!C134</f>
        <v>0</v>
      </c>
      <c r="D155" s="3">
        <f>+Historicals!D134</f>
        <v>0</v>
      </c>
      <c r="E155" s="3">
        <f>+Historicals!E134</f>
        <v>28</v>
      </c>
      <c r="F155" s="3">
        <f>+Historicals!F134</f>
        <v>24</v>
      </c>
      <c r="G155" s="3">
        <f>+Historicals!G134</f>
        <v>25</v>
      </c>
      <c r="H155" s="3">
        <f>+Historicals!H134</f>
        <v>29</v>
      </c>
      <c r="I155" s="3">
        <f>+Historicals!I134</f>
        <v>26</v>
      </c>
      <c r="J155" s="3">
        <f>+I155*(1+J156)</f>
        <v>26</v>
      </c>
      <c r="K155" s="3">
        <f t="shared" ref="K155" si="636">+J155*(1+K156)</f>
        <v>26</v>
      </c>
      <c r="L155" s="3">
        <f t="shared" ref="L155" si="637">+K155*(1+L156)</f>
        <v>26</v>
      </c>
      <c r="M155" s="3">
        <f t="shared" ref="M155" si="638">+L155*(1+M156)</f>
        <v>26</v>
      </c>
      <c r="N155" s="3">
        <f t="shared" ref="N155" si="639">+M155*(1+N156)</f>
        <v>26</v>
      </c>
    </row>
    <row r="156" spans="1:14" x14ac:dyDescent="0.25">
      <c r="A156" s="43" t="s">
        <v>129</v>
      </c>
      <c r="B156" s="46" t="str">
        <f t="shared" ref="B156" si="640">+IFERROR(B155/A155-1,"nm")</f>
        <v>nm</v>
      </c>
      <c r="C156" s="46" t="str">
        <f t="shared" ref="C156" si="641">+IFERROR(C155/B155-1,"nm")</f>
        <v>nm</v>
      </c>
      <c r="D156" s="46" t="str">
        <f t="shared" ref="D156" si="642">+IFERROR(D155/C155-1,"nm")</f>
        <v>nm</v>
      </c>
      <c r="E156" s="46" t="str">
        <f t="shared" ref="E156" si="643">+IFERROR(E155/D155-1,"nm")</f>
        <v>nm</v>
      </c>
      <c r="F156" s="46">
        <f t="shared" ref="F156" si="644">+IFERROR(F155/E155-1,"nm")</f>
        <v>-0.1428571428571429</v>
      </c>
      <c r="G156" s="46">
        <f t="shared" ref="G156" si="645">+IFERROR(G155/F155-1,"nm")</f>
        <v>4.1666666666666741E-2</v>
      </c>
      <c r="H156" s="46">
        <f t="shared" ref="H156" si="646">+IFERROR(H155/G155-1,"nm")</f>
        <v>0.15999999999999992</v>
      </c>
      <c r="I156" s="46">
        <f>+IFERROR(I155/H155-1,"nm")</f>
        <v>-0.10344827586206895</v>
      </c>
      <c r="J156" s="46">
        <f>+J157+J158</f>
        <v>0</v>
      </c>
      <c r="K156" s="46">
        <f t="shared" ref="K156:N156" si="647">+K157+K158</f>
        <v>0</v>
      </c>
      <c r="L156" s="46">
        <f t="shared" si="647"/>
        <v>0</v>
      </c>
      <c r="M156" s="46">
        <f t="shared" si="647"/>
        <v>0</v>
      </c>
      <c r="N156" s="46">
        <f t="shared" si="647"/>
        <v>0</v>
      </c>
    </row>
    <row r="157" spans="1:14" x14ac:dyDescent="0.25">
      <c r="A157" s="43" t="s">
        <v>137</v>
      </c>
      <c r="B157" s="46" t="str">
        <f>+Historicals!B206</f>
        <v>n/a</v>
      </c>
      <c r="C157" s="46" t="str">
        <f>+Historicals!C206</f>
        <v>n/a</v>
      </c>
      <c r="D157" s="46" t="str">
        <f>+Historicals!D206</f>
        <v>n/a</v>
      </c>
      <c r="E157" s="46" t="str">
        <f>+Historicals!E206</f>
        <v>n/a</v>
      </c>
      <c r="F157" s="46">
        <f>+Historicals!F206</f>
        <v>-0.13</v>
      </c>
      <c r="G157" s="46">
        <f>+Historicals!G206</f>
        <v>0.08</v>
      </c>
      <c r="H157" s="46">
        <f>+Historicals!H206</f>
        <v>0.14000000000000001</v>
      </c>
      <c r="I157" s="46">
        <f>+Historicals!I206</f>
        <v>-0.16</v>
      </c>
      <c r="J157" s="48">
        <v>0</v>
      </c>
      <c r="K157" s="48">
        <f t="shared" ref="K157:K158" si="648">+J157</f>
        <v>0</v>
      </c>
      <c r="L157" s="48">
        <f t="shared" ref="L157:L158" si="649">+K157</f>
        <v>0</v>
      </c>
      <c r="M157" s="48">
        <f t="shared" ref="M157:M158" si="650">+L157</f>
        <v>0</v>
      </c>
      <c r="N157" s="48">
        <f t="shared" ref="N157:N158" si="651">+M157</f>
        <v>0</v>
      </c>
    </row>
    <row r="158" spans="1:14" x14ac:dyDescent="0.25">
      <c r="A158" s="43" t="s">
        <v>138</v>
      </c>
      <c r="B158" s="46" t="str">
        <f t="shared" ref="B158:H158" si="652">+IFERROR(B156-B157,"nm")</f>
        <v>nm</v>
      </c>
      <c r="C158" s="46" t="str">
        <f t="shared" si="652"/>
        <v>nm</v>
      </c>
      <c r="D158" s="46" t="str">
        <f t="shared" si="652"/>
        <v>nm</v>
      </c>
      <c r="E158" s="46" t="str">
        <f t="shared" si="652"/>
        <v>nm</v>
      </c>
      <c r="F158" s="46">
        <f t="shared" si="652"/>
        <v>-1.28571428571429E-2</v>
      </c>
      <c r="G158" s="46">
        <f t="shared" si="652"/>
        <v>-3.8333333333333261E-2</v>
      </c>
      <c r="H158" s="46">
        <f t="shared" si="652"/>
        <v>1.9999999999999907E-2</v>
      </c>
      <c r="I158" s="46">
        <f>+IFERROR(I156-I157,"nm")</f>
        <v>5.6551724137931053E-2</v>
      </c>
      <c r="J158" s="48">
        <v>0</v>
      </c>
      <c r="K158" s="48">
        <f t="shared" si="648"/>
        <v>0</v>
      </c>
      <c r="L158" s="48">
        <f t="shared" si="649"/>
        <v>0</v>
      </c>
      <c r="M158" s="48">
        <f t="shared" si="650"/>
        <v>0</v>
      </c>
      <c r="N158" s="48">
        <f t="shared" si="651"/>
        <v>0</v>
      </c>
    </row>
    <row r="159" spans="1:14" x14ac:dyDescent="0.25">
      <c r="A159" s="43" t="s">
        <v>121</v>
      </c>
      <c r="B159" s="3">
        <f>+Historicals!B135</f>
        <v>0</v>
      </c>
      <c r="C159" s="3">
        <f>+Historicals!C135</f>
        <v>0</v>
      </c>
      <c r="D159" s="3">
        <f>+Historicals!D135</f>
        <v>0</v>
      </c>
      <c r="E159" s="3">
        <f>+Historicals!E135</f>
        <v>103</v>
      </c>
      <c r="F159" s="3">
        <f>+Historicals!F135</f>
        <v>106</v>
      </c>
      <c r="G159" s="3">
        <f>+Historicals!G135</f>
        <v>90</v>
      </c>
      <c r="H159" s="3">
        <f>+Historicals!H135</f>
        <v>86</v>
      </c>
      <c r="I159" s="3">
        <f>+Historicals!I135</f>
        <v>123</v>
      </c>
      <c r="J159" s="3">
        <v>123</v>
      </c>
      <c r="K159" s="3">
        <v>123</v>
      </c>
      <c r="L159" s="3">
        <v>123</v>
      </c>
      <c r="M159" s="3">
        <v>123</v>
      </c>
      <c r="N159" s="3">
        <v>123</v>
      </c>
    </row>
    <row r="160" spans="1:14" x14ac:dyDescent="0.25">
      <c r="A160" s="9" t="s">
        <v>130</v>
      </c>
      <c r="B160" s="47">
        <f t="shared" ref="B160:H160" si="653">+B167+B163</f>
        <v>535</v>
      </c>
      <c r="C160" s="47">
        <f t="shared" si="653"/>
        <v>514</v>
      </c>
      <c r="D160" s="47">
        <f t="shared" si="653"/>
        <v>505</v>
      </c>
      <c r="E160" s="47">
        <f t="shared" si="653"/>
        <v>343</v>
      </c>
      <c r="F160" s="47">
        <f t="shared" si="653"/>
        <v>334</v>
      </c>
      <c r="G160" s="47">
        <f t="shared" si="653"/>
        <v>322</v>
      </c>
      <c r="H160" s="47">
        <f t="shared" si="653"/>
        <v>569</v>
      </c>
      <c r="I160" s="47">
        <f>+I167+I163</f>
        <v>691</v>
      </c>
      <c r="J160" s="47">
        <f>+J145*J162</f>
        <v>691</v>
      </c>
      <c r="K160" s="47">
        <f t="shared" ref="K160:N160" si="654">+K145*K162</f>
        <v>691</v>
      </c>
      <c r="L160" s="47">
        <f t="shared" si="654"/>
        <v>691</v>
      </c>
      <c r="M160" s="47">
        <f t="shared" si="654"/>
        <v>691</v>
      </c>
      <c r="N160" s="47">
        <f t="shared" si="654"/>
        <v>691</v>
      </c>
    </row>
    <row r="161" spans="1:14" x14ac:dyDescent="0.25">
      <c r="A161" s="45" t="s">
        <v>129</v>
      </c>
      <c r="B161" s="46" t="str">
        <f t="shared" ref="B161" si="655">+IFERROR(B160/A160-1,"nm")</f>
        <v>nm</v>
      </c>
      <c r="C161" s="46">
        <f t="shared" ref="C161" si="656">+IFERROR(C160/B160-1,"nm")</f>
        <v>-3.9252336448598157E-2</v>
      </c>
      <c r="D161" s="46">
        <f t="shared" ref="D161" si="657">+IFERROR(D160/C160-1,"nm")</f>
        <v>-1.7509727626459193E-2</v>
      </c>
      <c r="E161" s="46">
        <f t="shared" ref="E161" si="658">+IFERROR(E160/D160-1,"nm")</f>
        <v>-0.32079207920792074</v>
      </c>
      <c r="F161" s="46">
        <f t="shared" ref="F161" si="659">+IFERROR(F160/E160-1,"nm")</f>
        <v>-2.6239067055393583E-2</v>
      </c>
      <c r="G161" s="46">
        <f t="shared" ref="G161" si="660">+IFERROR(G160/F160-1,"nm")</f>
        <v>-3.59281437125748E-2</v>
      </c>
      <c r="H161" s="46">
        <f t="shared" ref="H161" si="661">+IFERROR(H160/G160-1,"nm")</f>
        <v>0.76708074534161486</v>
      </c>
      <c r="I161" s="46">
        <f>+IFERROR(I160/H160-1,"nm")</f>
        <v>0.21441124780316345</v>
      </c>
      <c r="J161" s="46">
        <f t="shared" ref="J161" si="662">+IFERROR(J160/I160-1,"nm")</f>
        <v>0</v>
      </c>
      <c r="K161" s="46">
        <f t="shared" ref="K161" si="663">+IFERROR(K160/J160-1,"nm")</f>
        <v>0</v>
      </c>
      <c r="L161" s="46">
        <f t="shared" ref="L161" si="664">+IFERROR(L160/K160-1,"nm")</f>
        <v>0</v>
      </c>
      <c r="M161" s="46">
        <f t="shared" ref="M161" si="665">+IFERROR(M160/L160-1,"nm")</f>
        <v>0</v>
      </c>
      <c r="N161" s="46">
        <f t="shared" ref="N161" si="666">+IFERROR(N160/M160-1,"nm")</f>
        <v>0</v>
      </c>
    </row>
    <row r="162" spans="1:14" x14ac:dyDescent="0.25">
      <c r="A162" s="45" t="s">
        <v>131</v>
      </c>
      <c r="B162" s="46">
        <f t="shared" ref="B162:H162" si="667">+IFERROR(B160/B$145,"nm")</f>
        <v>0.26992936427850656</v>
      </c>
      <c r="C162" s="46">
        <f t="shared" si="667"/>
        <v>0.26291560102301792</v>
      </c>
      <c r="D162" s="46">
        <f t="shared" si="667"/>
        <v>0.24730656219392752</v>
      </c>
      <c r="E162" s="46">
        <f t="shared" si="667"/>
        <v>0.18186638388123011</v>
      </c>
      <c r="F162" s="46">
        <f t="shared" si="667"/>
        <v>0.17523609653725078</v>
      </c>
      <c r="G162" s="46">
        <f t="shared" si="667"/>
        <v>0.17443120260021669</v>
      </c>
      <c r="H162" s="46">
        <f t="shared" si="667"/>
        <v>0.25804988662131517</v>
      </c>
      <c r="I162" s="46">
        <f>+IFERROR(I160/I$145,"nm")</f>
        <v>0.29454390451832907</v>
      </c>
      <c r="J162" s="48">
        <f>+I162</f>
        <v>0.29454390451832907</v>
      </c>
      <c r="K162" s="48">
        <f t="shared" ref="K162" si="668">+J162</f>
        <v>0.29454390451832907</v>
      </c>
      <c r="L162" s="48">
        <f t="shared" ref="L162" si="669">+K162</f>
        <v>0.29454390451832907</v>
      </c>
      <c r="M162" s="48">
        <f t="shared" ref="M162" si="670">+L162</f>
        <v>0.29454390451832907</v>
      </c>
      <c r="N162" s="48">
        <f t="shared" ref="N162" si="671">+M162</f>
        <v>0.29454390451832907</v>
      </c>
    </row>
    <row r="163" spans="1:14" x14ac:dyDescent="0.25">
      <c r="A163" s="9" t="s">
        <v>132</v>
      </c>
      <c r="B163" s="9">
        <f>+Historicals!B179</f>
        <v>18</v>
      </c>
      <c r="C163" s="9">
        <f>+Historicals!C179</f>
        <v>27</v>
      </c>
      <c r="D163" s="9">
        <f>+Historicals!D179</f>
        <v>28</v>
      </c>
      <c r="E163" s="9">
        <f>+Historicals!E179</f>
        <v>33</v>
      </c>
      <c r="F163" s="9">
        <f>+Historicals!F179</f>
        <v>31</v>
      </c>
      <c r="G163" s="9">
        <f>+Historicals!G179</f>
        <v>25</v>
      </c>
      <c r="H163" s="9">
        <f>+Historicals!H179</f>
        <v>26</v>
      </c>
      <c r="I163" s="9">
        <f>+Historicals!I179</f>
        <v>22</v>
      </c>
      <c r="J163" s="47">
        <f>+J166*J173</f>
        <v>22</v>
      </c>
      <c r="K163" s="47">
        <f t="shared" ref="K163:N163" si="672">+K166*K173</f>
        <v>22</v>
      </c>
      <c r="L163" s="47">
        <f t="shared" si="672"/>
        <v>22</v>
      </c>
      <c r="M163" s="47">
        <f t="shared" si="672"/>
        <v>22</v>
      </c>
      <c r="N163" s="47">
        <f t="shared" si="672"/>
        <v>22</v>
      </c>
    </row>
    <row r="164" spans="1:14" x14ac:dyDescent="0.25">
      <c r="A164" s="45" t="s">
        <v>129</v>
      </c>
      <c r="B164" s="46" t="str">
        <f t="shared" ref="B164" si="673">+IFERROR(B163/A163-1,"nm")</f>
        <v>nm</v>
      </c>
      <c r="C164" s="46">
        <f t="shared" ref="C164" si="674">+IFERROR(C163/B163-1,"nm")</f>
        <v>0.5</v>
      </c>
      <c r="D164" s="46">
        <f t="shared" ref="D164" si="675">+IFERROR(D163/C163-1,"nm")</f>
        <v>3.7037037037036979E-2</v>
      </c>
      <c r="E164" s="46">
        <f t="shared" ref="E164" si="676">+IFERROR(E163/D163-1,"nm")</f>
        <v>0.1785714285714286</v>
      </c>
      <c r="F164" s="46">
        <f t="shared" ref="F164" si="677">+IFERROR(F163/E163-1,"nm")</f>
        <v>-6.0606060606060552E-2</v>
      </c>
      <c r="G164" s="46">
        <f t="shared" ref="G164" si="678">+IFERROR(G163/F163-1,"nm")</f>
        <v>-0.19354838709677424</v>
      </c>
      <c r="H164" s="46">
        <f t="shared" ref="H164" si="679">+IFERROR(H163/G163-1,"nm")</f>
        <v>4.0000000000000036E-2</v>
      </c>
      <c r="I164" s="46">
        <f>+IFERROR(I163/H163-1,"nm")</f>
        <v>-0.15384615384615385</v>
      </c>
      <c r="J164" s="46">
        <f t="shared" ref="J164:N164" si="680">+IFERROR(J163/I163-1,"nm")</f>
        <v>0</v>
      </c>
      <c r="K164" s="46">
        <f t="shared" si="680"/>
        <v>0</v>
      </c>
      <c r="L164" s="46">
        <f t="shared" si="680"/>
        <v>0</v>
      </c>
      <c r="M164" s="46">
        <f t="shared" si="680"/>
        <v>0</v>
      </c>
      <c r="N164" s="46">
        <f t="shared" si="680"/>
        <v>0</v>
      </c>
    </row>
    <row r="165" spans="1:14" x14ac:dyDescent="0.25">
      <c r="A165" s="45" t="s">
        <v>133</v>
      </c>
      <c r="B165" s="46">
        <f t="shared" ref="B165:H165" si="681">+IFERROR(B163/B$145,"nm")</f>
        <v>9.0817356205852677E-3</v>
      </c>
      <c r="C165" s="46">
        <f t="shared" si="681"/>
        <v>1.3810741687979539E-2</v>
      </c>
      <c r="D165" s="46">
        <f t="shared" si="681"/>
        <v>1.3712047012732615E-2</v>
      </c>
      <c r="E165" s="46">
        <f t="shared" si="681"/>
        <v>1.7497348886532343E-2</v>
      </c>
      <c r="F165" s="46">
        <f t="shared" si="681"/>
        <v>1.6264428121720881E-2</v>
      </c>
      <c r="G165" s="46">
        <f t="shared" si="681"/>
        <v>1.3542795232936078E-2</v>
      </c>
      <c r="H165" s="46">
        <f t="shared" si="681"/>
        <v>1.1791383219954649E-2</v>
      </c>
      <c r="I165" s="46">
        <f>+IFERROR(I163/I$145,"nm")</f>
        <v>9.3776641091219103E-3</v>
      </c>
      <c r="J165" s="46">
        <f t="shared" ref="J165:N165" si="682">+IFERROR(J163/J$145,"nm")</f>
        <v>9.3776641091219103E-3</v>
      </c>
      <c r="K165" s="46">
        <f t="shared" si="682"/>
        <v>9.3776641091219103E-3</v>
      </c>
      <c r="L165" s="46">
        <f t="shared" si="682"/>
        <v>9.3776641091219103E-3</v>
      </c>
      <c r="M165" s="46">
        <f t="shared" si="682"/>
        <v>9.3776641091219103E-3</v>
      </c>
      <c r="N165" s="46">
        <f t="shared" si="682"/>
        <v>9.3776641091219103E-3</v>
      </c>
    </row>
    <row r="166" spans="1:14" x14ac:dyDescent="0.25">
      <c r="A166" s="45" t="s">
        <v>140</v>
      </c>
      <c r="B166" s="46">
        <f t="shared" ref="B166:H166" si="683">+IFERROR(B163/B173,"nm")</f>
        <v>0.14754098360655737</v>
      </c>
      <c r="C166" s="46">
        <f t="shared" si="683"/>
        <v>0.216</v>
      </c>
      <c r="D166" s="46">
        <f t="shared" si="683"/>
        <v>0.224</v>
      </c>
      <c r="E166" s="46">
        <f t="shared" si="683"/>
        <v>0.28695652173913044</v>
      </c>
      <c r="F166" s="46">
        <f t="shared" si="683"/>
        <v>0.31</v>
      </c>
      <c r="G166" s="46">
        <f t="shared" si="683"/>
        <v>0.3125</v>
      </c>
      <c r="H166" s="46">
        <f t="shared" si="683"/>
        <v>0.41269841269841268</v>
      </c>
      <c r="I166" s="46">
        <f>+IFERROR(I163/I173,"nm")</f>
        <v>0.44897959183673469</v>
      </c>
      <c r="J166" s="48">
        <f>+I166</f>
        <v>0.44897959183673469</v>
      </c>
      <c r="K166" s="48">
        <f t="shared" ref="K166" si="684">+J166</f>
        <v>0.44897959183673469</v>
      </c>
      <c r="L166" s="48">
        <f t="shared" ref="L166" si="685">+K166</f>
        <v>0.44897959183673469</v>
      </c>
      <c r="M166" s="48">
        <f t="shared" ref="M166" si="686">+L166</f>
        <v>0.44897959183673469</v>
      </c>
      <c r="N166" s="48">
        <f t="shared" ref="N166" si="687">+M166</f>
        <v>0.44897959183673469</v>
      </c>
    </row>
    <row r="167" spans="1:14" x14ac:dyDescent="0.25">
      <c r="A167" s="9" t="s">
        <v>134</v>
      </c>
      <c r="B167" s="9">
        <f>+Historicals!B146</f>
        <v>517</v>
      </c>
      <c r="C167" s="9">
        <f>+Historicals!C146</f>
        <v>487</v>
      </c>
      <c r="D167" s="9">
        <f>+Historicals!D146</f>
        <v>477</v>
      </c>
      <c r="E167" s="9">
        <f>+Historicals!E146</f>
        <v>310</v>
      </c>
      <c r="F167" s="9">
        <f>+Historicals!F146</f>
        <v>303</v>
      </c>
      <c r="G167" s="9">
        <f>+Historicals!G146</f>
        <v>297</v>
      </c>
      <c r="H167" s="9">
        <f>+Historicals!H146</f>
        <v>543</v>
      </c>
      <c r="I167" s="9">
        <f>+Historicals!I146</f>
        <v>669</v>
      </c>
      <c r="J167" s="9">
        <f>+J160-J163</f>
        <v>669</v>
      </c>
      <c r="K167" s="9">
        <f t="shared" ref="K167:N167" si="688">+K160-K163</f>
        <v>669</v>
      </c>
      <c r="L167" s="9">
        <f t="shared" si="688"/>
        <v>669</v>
      </c>
      <c r="M167" s="9">
        <f t="shared" si="688"/>
        <v>669</v>
      </c>
      <c r="N167" s="9">
        <f t="shared" si="688"/>
        <v>669</v>
      </c>
    </row>
    <row r="168" spans="1:14" x14ac:dyDescent="0.25">
      <c r="A168" s="45" t="s">
        <v>129</v>
      </c>
      <c r="B168" s="46" t="str">
        <f t="shared" ref="B168" si="689">+IFERROR(B167/A167-1,"nm")</f>
        <v>nm</v>
      </c>
      <c r="C168" s="46">
        <f t="shared" ref="C168" si="690">+IFERROR(C167/B167-1,"nm")</f>
        <v>-5.8027079303675011E-2</v>
      </c>
      <c r="D168" s="46">
        <f t="shared" ref="D168" si="691">+IFERROR(D167/C167-1,"nm")</f>
        <v>-2.0533880903490731E-2</v>
      </c>
      <c r="E168" s="46">
        <f t="shared" ref="E168" si="692">+IFERROR(E167/D167-1,"nm")</f>
        <v>-0.35010482180293501</v>
      </c>
      <c r="F168" s="46">
        <f t="shared" ref="F168" si="693">+IFERROR(F167/E167-1,"nm")</f>
        <v>-2.2580645161290325E-2</v>
      </c>
      <c r="G168" s="46">
        <f t="shared" ref="G168" si="694">+IFERROR(G167/F167-1,"nm")</f>
        <v>-1.980198019801982E-2</v>
      </c>
      <c r="H168" s="46">
        <f t="shared" ref="H168" si="695">+IFERROR(H167/G167-1,"nm")</f>
        <v>0.82828282828282829</v>
      </c>
      <c r="I168" s="46">
        <f>+IFERROR(I167/H167-1,"nm")</f>
        <v>0.2320441988950277</v>
      </c>
      <c r="J168" s="46">
        <f t="shared" ref="J168" si="696">+IFERROR(J167/I167-1,"nm")</f>
        <v>0</v>
      </c>
      <c r="K168" s="46">
        <f t="shared" ref="K168" si="697">+IFERROR(K167/J167-1,"nm")</f>
        <v>0</v>
      </c>
      <c r="L168" s="46">
        <f t="shared" ref="L168" si="698">+IFERROR(L167/K167-1,"nm")</f>
        <v>0</v>
      </c>
      <c r="M168" s="46">
        <f t="shared" ref="M168" si="699">+IFERROR(M167/L167-1,"nm")</f>
        <v>0</v>
      </c>
      <c r="N168" s="46">
        <f t="shared" ref="N168" si="700">+IFERROR(N167/M167-1,"nm")</f>
        <v>0</v>
      </c>
    </row>
    <row r="169" spans="1:14" x14ac:dyDescent="0.25">
      <c r="A169" s="45" t="s">
        <v>131</v>
      </c>
      <c r="B169" s="46">
        <f t="shared" ref="B169:N169" si="701">+IFERROR(B167/B$145,"nm")</f>
        <v>0.26084762865792127</v>
      </c>
      <c r="C169" s="46">
        <f t="shared" si="701"/>
        <v>0.24910485933503837</v>
      </c>
      <c r="D169" s="46">
        <f t="shared" si="701"/>
        <v>0.23359451518119489</v>
      </c>
      <c r="E169" s="46">
        <f t="shared" si="701"/>
        <v>0.16436903499469777</v>
      </c>
      <c r="F169" s="46">
        <f t="shared" si="701"/>
        <v>0.1589716684155299</v>
      </c>
      <c r="G169" s="46">
        <f t="shared" si="701"/>
        <v>0.16088840736728061</v>
      </c>
      <c r="H169" s="46">
        <f t="shared" si="701"/>
        <v>0.24625850340136055</v>
      </c>
      <c r="I169" s="46">
        <f>+IFERROR(I167/I$145,"nm")</f>
        <v>0.28516624040920718</v>
      </c>
      <c r="J169" s="46">
        <f t="shared" si="701"/>
        <v>0.28516624040920718</v>
      </c>
      <c r="K169" s="46">
        <f t="shared" si="701"/>
        <v>0.28516624040920718</v>
      </c>
      <c r="L169" s="46">
        <f t="shared" si="701"/>
        <v>0.28516624040920718</v>
      </c>
      <c r="M169" s="46">
        <f t="shared" si="701"/>
        <v>0.28516624040920718</v>
      </c>
      <c r="N169" s="46">
        <f t="shared" si="701"/>
        <v>0.28516624040920718</v>
      </c>
    </row>
    <row r="170" spans="1:14" x14ac:dyDescent="0.25">
      <c r="A170" s="9" t="s">
        <v>135</v>
      </c>
      <c r="B170" s="9">
        <f>+Historicals!B168</f>
        <v>69</v>
      </c>
      <c r="C170" s="9">
        <f>+Historicals!C168</f>
        <v>39</v>
      </c>
      <c r="D170" s="9">
        <f>+Historicals!D168</f>
        <v>30</v>
      </c>
      <c r="E170" s="9">
        <f>+Historicals!E168</f>
        <v>22</v>
      </c>
      <c r="F170" s="9">
        <f>+Historicals!F168</f>
        <v>18</v>
      </c>
      <c r="G170" s="9">
        <f>+Historicals!G168</f>
        <v>12</v>
      </c>
      <c r="H170" s="9">
        <f>+Historicals!H168</f>
        <v>7</v>
      </c>
      <c r="I170" s="9">
        <f>+Historicals!I168</f>
        <v>9</v>
      </c>
      <c r="J170" s="47">
        <f>+J145*J172</f>
        <v>9</v>
      </c>
      <c r="K170" s="47">
        <f t="shared" ref="K170:N170" si="702">+K145*K172</f>
        <v>9</v>
      </c>
      <c r="L170" s="47">
        <f t="shared" si="702"/>
        <v>9</v>
      </c>
      <c r="M170" s="47">
        <f t="shared" si="702"/>
        <v>9</v>
      </c>
      <c r="N170" s="47">
        <f t="shared" si="702"/>
        <v>9</v>
      </c>
    </row>
    <row r="171" spans="1:14" x14ac:dyDescent="0.25">
      <c r="A171" s="45" t="s">
        <v>129</v>
      </c>
      <c r="B171" s="46" t="str">
        <f t="shared" ref="B171" si="703">+IFERROR(B170/A170-1,"nm")</f>
        <v>nm</v>
      </c>
      <c r="C171" s="46">
        <f t="shared" ref="C171" si="704">+IFERROR(C170/B170-1,"nm")</f>
        <v>-0.43478260869565222</v>
      </c>
      <c r="D171" s="46">
        <f t="shared" ref="D171" si="705">+IFERROR(D170/C170-1,"nm")</f>
        <v>-0.23076923076923073</v>
      </c>
      <c r="E171" s="46">
        <f t="shared" ref="E171" si="706">+IFERROR(E170/D170-1,"nm")</f>
        <v>-0.26666666666666672</v>
      </c>
      <c r="F171" s="46">
        <f t="shared" ref="F171" si="707">+IFERROR(F170/E170-1,"nm")</f>
        <v>-0.18181818181818177</v>
      </c>
      <c r="G171" s="46">
        <f t="shared" ref="G171" si="708">+IFERROR(G170/F170-1,"nm")</f>
        <v>-0.33333333333333337</v>
      </c>
      <c r="H171" s="46">
        <f t="shared" ref="H171" si="709">+IFERROR(H170/G170-1,"nm")</f>
        <v>-0.41666666666666663</v>
      </c>
      <c r="I171" s="46">
        <f>+IFERROR(I170/H170-1,"nm")</f>
        <v>0.28571428571428581</v>
      </c>
      <c r="J171" s="46">
        <f t="shared" ref="J171" si="710">+IFERROR(J170/I170-1,"nm")</f>
        <v>0</v>
      </c>
      <c r="K171" s="46">
        <f t="shared" ref="K171" si="711">+IFERROR(K170/J170-1,"nm")</f>
        <v>0</v>
      </c>
      <c r="L171" s="46">
        <f t="shared" ref="L171" si="712">+IFERROR(L170/K170-1,"nm")</f>
        <v>0</v>
      </c>
      <c r="M171" s="46">
        <f t="shared" ref="M171" si="713">+IFERROR(M170/L170-1,"nm")</f>
        <v>0</v>
      </c>
      <c r="N171" s="46">
        <f t="shared" ref="N171" si="714">+IFERROR(N170/M170-1,"nm")</f>
        <v>0</v>
      </c>
    </row>
    <row r="172" spans="1:14" x14ac:dyDescent="0.25">
      <c r="A172" s="45" t="s">
        <v>133</v>
      </c>
      <c r="B172" s="46">
        <f t="shared" ref="B172:H172" si="715">+IFERROR(B170/B$145,"nm")</f>
        <v>3.481331987891019E-2</v>
      </c>
      <c r="C172" s="46">
        <f t="shared" si="715"/>
        <v>1.9948849104859334E-2</v>
      </c>
      <c r="D172" s="46">
        <f t="shared" si="715"/>
        <v>1.4691478942213516E-2</v>
      </c>
      <c r="E172" s="46">
        <f t="shared" si="715"/>
        <v>1.166489925768823E-2</v>
      </c>
      <c r="F172" s="46">
        <f t="shared" si="715"/>
        <v>9.4438614900314802E-3</v>
      </c>
      <c r="G172" s="46">
        <f t="shared" si="715"/>
        <v>6.5005417118093175E-3</v>
      </c>
      <c r="H172" s="46">
        <f t="shared" si="715"/>
        <v>3.1746031746031746E-3</v>
      </c>
      <c r="I172" s="46">
        <f>+IFERROR(I170/I$145,"nm")</f>
        <v>3.8363171355498722E-3</v>
      </c>
      <c r="J172" s="48">
        <f>+I172</f>
        <v>3.8363171355498722E-3</v>
      </c>
      <c r="K172" s="48">
        <f t="shared" ref="K172" si="716">+J172</f>
        <v>3.8363171355498722E-3</v>
      </c>
      <c r="L172" s="48">
        <f t="shared" ref="L172" si="717">+K172</f>
        <v>3.8363171355498722E-3</v>
      </c>
      <c r="M172" s="48">
        <f t="shared" ref="M172" si="718">+L172</f>
        <v>3.8363171355498722E-3</v>
      </c>
      <c r="N172" s="48">
        <f t="shared" ref="N172" si="719">+M172</f>
        <v>3.8363171355498722E-3</v>
      </c>
    </row>
    <row r="173" spans="1:14" x14ac:dyDescent="0.25">
      <c r="A173" s="9" t="s">
        <v>141</v>
      </c>
      <c r="B173" s="9">
        <f>+Historicals!B157</f>
        <v>122</v>
      </c>
      <c r="C173" s="9">
        <f>+Historicals!C157</f>
        <v>125</v>
      </c>
      <c r="D173" s="9">
        <f>+Historicals!D157</f>
        <v>125</v>
      </c>
      <c r="E173" s="9">
        <f>+Historicals!E157</f>
        <v>115</v>
      </c>
      <c r="F173" s="9">
        <f>+Historicals!F157</f>
        <v>100</v>
      </c>
      <c r="G173" s="9">
        <f>+Historicals!G157</f>
        <v>80</v>
      </c>
      <c r="H173" s="9">
        <f>+Historicals!H157</f>
        <v>63</v>
      </c>
      <c r="I173" s="9">
        <f>+Historicals!I157</f>
        <v>49</v>
      </c>
      <c r="J173" s="47">
        <f>+J145*J175</f>
        <v>49</v>
      </c>
      <c r="K173" s="47">
        <f t="shared" ref="K173:N173" si="720">+K145*K175</f>
        <v>49</v>
      </c>
      <c r="L173" s="47">
        <f t="shared" si="720"/>
        <v>49</v>
      </c>
      <c r="M173" s="47">
        <f t="shared" si="720"/>
        <v>49</v>
      </c>
      <c r="N173" s="47">
        <f t="shared" si="720"/>
        <v>49</v>
      </c>
    </row>
    <row r="174" spans="1:14" x14ac:dyDescent="0.25">
      <c r="A174" s="45" t="s">
        <v>129</v>
      </c>
      <c r="B174" s="46" t="str">
        <f>+IFERROR(B173/A173-1,"nm")</f>
        <v>nm</v>
      </c>
      <c r="C174" s="46">
        <f t="shared" ref="C174" si="721">+IFERROR(C173/B173-1,"nm")</f>
        <v>2.4590163934426146E-2</v>
      </c>
      <c r="D174" s="46">
        <f t="shared" ref="D174" si="722">+IFERROR(D173/C173-1,"nm")</f>
        <v>0</v>
      </c>
      <c r="E174" s="46">
        <f t="shared" ref="E174" si="723">+IFERROR(E173/D173-1,"nm")</f>
        <v>-7.999999999999996E-2</v>
      </c>
      <c r="F174" s="46">
        <f t="shared" ref="F174" si="724">+IFERROR(F173/E173-1,"nm")</f>
        <v>-0.13043478260869568</v>
      </c>
      <c r="G174" s="46">
        <f t="shared" ref="G174" si="725">+IFERROR(G173/F173-1,"nm")</f>
        <v>-0.19999999999999996</v>
      </c>
      <c r="H174" s="46">
        <f t="shared" ref="H174" si="726">+IFERROR(H173/G173-1,"nm")</f>
        <v>-0.21250000000000002</v>
      </c>
      <c r="I174" s="46">
        <f>+IFERROR(I173/H173-1,"nm")</f>
        <v>-0.22222222222222221</v>
      </c>
      <c r="J174" s="46">
        <f t="shared" ref="J174" si="727">+IFERROR(J173/I173-1,"nm")</f>
        <v>0</v>
      </c>
      <c r="K174" s="46">
        <f t="shared" ref="K174" si="728">+IFERROR(K173/J173-1,"nm")</f>
        <v>0</v>
      </c>
      <c r="L174" s="46">
        <f t="shared" ref="L174" si="729">+IFERROR(L173/K173-1,"nm")</f>
        <v>0</v>
      </c>
      <c r="M174" s="46">
        <f t="shared" ref="M174" si="730">+IFERROR(M173/L173-1,"nm")</f>
        <v>0</v>
      </c>
      <c r="N174" s="46">
        <f t="shared" ref="N174" si="731">+IFERROR(N173/M173-1,"nm")</f>
        <v>0</v>
      </c>
    </row>
    <row r="175" spans="1:14" x14ac:dyDescent="0.25">
      <c r="A175" s="45" t="s">
        <v>133</v>
      </c>
      <c r="B175" s="46">
        <f t="shared" ref="B175:H175" si="732">+IFERROR(B173/B$145,"nm")</f>
        <v>6.1553985872855703E-2</v>
      </c>
      <c r="C175" s="46">
        <f t="shared" si="732"/>
        <v>6.3938618925831206E-2</v>
      </c>
      <c r="D175" s="46">
        <f t="shared" si="732"/>
        <v>6.1214495592556317E-2</v>
      </c>
      <c r="E175" s="46">
        <f t="shared" si="732"/>
        <v>6.097560975609756E-2</v>
      </c>
      <c r="F175" s="46">
        <f t="shared" si="732"/>
        <v>5.2465897166841552E-2</v>
      </c>
      <c r="G175" s="46">
        <f t="shared" si="732"/>
        <v>4.3336944745395449E-2</v>
      </c>
      <c r="H175" s="46">
        <f t="shared" si="732"/>
        <v>2.8571428571428571E-2</v>
      </c>
      <c r="I175" s="46">
        <f>+IFERROR(I173/I$145,"nm")</f>
        <v>2.0886615515771527E-2</v>
      </c>
      <c r="J175" s="48">
        <f>+I175</f>
        <v>2.0886615515771527E-2</v>
      </c>
      <c r="K175" s="48">
        <f t="shared" ref="K175" si="733">+J175</f>
        <v>2.0886615515771527E-2</v>
      </c>
      <c r="L175" s="48">
        <f t="shared" ref="L175" si="734">+K175</f>
        <v>2.0886615515771527E-2</v>
      </c>
      <c r="M175" s="48">
        <f t="shared" ref="M175" si="735">+L175</f>
        <v>2.0886615515771527E-2</v>
      </c>
      <c r="N175" s="48">
        <f t="shared" ref="N175" si="736">+M175</f>
        <v>2.0886615515771527E-2</v>
      </c>
    </row>
    <row r="176" spans="1:14" x14ac:dyDescent="0.25">
      <c r="A176" s="42" t="s">
        <v>196</v>
      </c>
      <c r="B176" s="42"/>
      <c r="C176" s="42"/>
      <c r="D176" s="42"/>
      <c r="E176" s="42"/>
      <c r="F176" s="42"/>
      <c r="G176" s="42"/>
      <c r="H176" s="42"/>
      <c r="I176" s="42"/>
      <c r="J176" s="38"/>
      <c r="K176" s="38"/>
      <c r="L176" s="38"/>
      <c r="M176" s="38"/>
      <c r="N176" s="38"/>
    </row>
    <row r="177" spans="1:14" x14ac:dyDescent="0.25">
      <c r="A177" s="9" t="s">
        <v>136</v>
      </c>
      <c r="B177" s="9">
        <f>+Historicals!B129</f>
        <v>115</v>
      </c>
      <c r="C177" s="9">
        <f>+Historicals!C129</f>
        <v>73</v>
      </c>
      <c r="D177" s="9">
        <f>+Historicals!D129</f>
        <v>73</v>
      </c>
      <c r="E177" s="9">
        <f>+Historicals!E129</f>
        <v>88</v>
      </c>
      <c r="F177" s="9">
        <f>+Historicals!F129</f>
        <v>42</v>
      </c>
      <c r="G177" s="9">
        <f>+Historicals!G129</f>
        <v>30</v>
      </c>
      <c r="H177" s="9">
        <f>+Historicals!H129</f>
        <v>25</v>
      </c>
      <c r="I177" s="9">
        <f>+Historicals!I129</f>
        <v>102</v>
      </c>
      <c r="J177" s="9">
        <v>102</v>
      </c>
      <c r="K177" s="9">
        <v>102</v>
      </c>
      <c r="L177" s="9">
        <v>102</v>
      </c>
      <c r="M177" s="9">
        <v>102</v>
      </c>
      <c r="N177" s="9">
        <v>102</v>
      </c>
    </row>
    <row r="178" spans="1:14" x14ac:dyDescent="0.25">
      <c r="A178" s="43" t="s">
        <v>129</v>
      </c>
      <c r="B178" s="46" t="str">
        <f t="shared" ref="B178" si="737">+IFERROR(B177/A177-1,"nm")</f>
        <v>nm</v>
      </c>
      <c r="C178" s="46">
        <f t="shared" ref="C178" si="738">+IFERROR(C177/B177-1,"nm")</f>
        <v>-0.36521739130434783</v>
      </c>
      <c r="D178" s="46">
        <f t="shared" ref="D178" si="739">+IFERROR(D177/C177-1,"nm")</f>
        <v>0</v>
      </c>
      <c r="E178" s="46">
        <f t="shared" ref="E178" si="740">+IFERROR(E177/D177-1,"nm")</f>
        <v>0.20547945205479445</v>
      </c>
      <c r="F178" s="46">
        <f t="shared" ref="F178" si="741">+IFERROR(F177/E177-1,"nm")</f>
        <v>-0.52272727272727271</v>
      </c>
      <c r="G178" s="46">
        <f t="shared" ref="G178" si="742">+IFERROR(G177/F177-1,"nm")</f>
        <v>-0.2857142857142857</v>
      </c>
      <c r="H178" s="46">
        <f t="shared" ref="H178" si="743">+IFERROR(H177/G177-1,"nm")</f>
        <v>-0.16666666666666663</v>
      </c>
      <c r="I178" s="46">
        <f>+IFERROR(I177/H177-1,"nm")</f>
        <v>3.08</v>
      </c>
      <c r="J178" s="46">
        <f>+IFERROR(J177/I177-1,"nm")</f>
        <v>0</v>
      </c>
      <c r="K178" s="46">
        <f>+IFERROR(K177/J177-1,"nm")</f>
        <v>0</v>
      </c>
      <c r="L178" s="46">
        <f t="shared" ref="L178:N178" si="744">+IFERROR(L177/K177-1,"nm")</f>
        <v>0</v>
      </c>
      <c r="M178" s="46">
        <f t="shared" si="744"/>
        <v>0</v>
      </c>
      <c r="N178" s="46">
        <f t="shared" si="744"/>
        <v>0</v>
      </c>
    </row>
    <row r="179" spans="1:14" x14ac:dyDescent="0.25">
      <c r="A179" s="9" t="s">
        <v>130</v>
      </c>
      <c r="B179" s="47">
        <f>+B186+B182</f>
        <v>-2057</v>
      </c>
      <c r="C179" s="47">
        <f t="shared" ref="C179:H179" si="745">+C186+C182</f>
        <v>-2366</v>
      </c>
      <c r="D179" s="47">
        <f t="shared" si="745"/>
        <v>-2444</v>
      </c>
      <c r="E179" s="47">
        <f t="shared" si="745"/>
        <v>-2441</v>
      </c>
      <c r="F179" s="47">
        <f t="shared" si="745"/>
        <v>-3067</v>
      </c>
      <c r="G179" s="47">
        <f t="shared" si="745"/>
        <v>-3254</v>
      </c>
      <c r="H179" s="47">
        <f t="shared" si="745"/>
        <v>-3434</v>
      </c>
      <c r="I179" s="47">
        <f>+I186+I182</f>
        <v>-4042</v>
      </c>
      <c r="J179" s="47">
        <f>+J186+J182</f>
        <v>-4042</v>
      </c>
      <c r="K179" s="47">
        <f t="shared" ref="K179:N179" si="746">+K186+K182</f>
        <v>-4042</v>
      </c>
      <c r="L179" s="47">
        <f t="shared" si="746"/>
        <v>-4042</v>
      </c>
      <c r="M179" s="47">
        <f t="shared" si="746"/>
        <v>-4042</v>
      </c>
      <c r="N179" s="47">
        <f t="shared" si="746"/>
        <v>-4042</v>
      </c>
    </row>
    <row r="180" spans="1:14" x14ac:dyDescent="0.25">
      <c r="A180" s="45" t="s">
        <v>129</v>
      </c>
      <c r="B180" s="46" t="str">
        <f t="shared" ref="B180" si="747">+IFERROR(B179/A179-1,"nm")</f>
        <v>nm</v>
      </c>
      <c r="C180" s="46">
        <f t="shared" ref="C180" si="748">+IFERROR(C179/B179-1,"nm")</f>
        <v>0.15021876519202726</v>
      </c>
      <c r="D180" s="46">
        <f t="shared" ref="D180" si="749">+IFERROR(D179/C179-1,"nm")</f>
        <v>3.2967032967033072E-2</v>
      </c>
      <c r="E180" s="46">
        <f t="shared" ref="E180" si="750">+IFERROR(E179/D179-1,"nm")</f>
        <v>-1.2274959083469206E-3</v>
      </c>
      <c r="F180" s="46">
        <f t="shared" ref="F180" si="751">+IFERROR(F179/E179-1,"nm")</f>
        <v>0.25645227365833678</v>
      </c>
      <c r="G180" s="46">
        <f t="shared" ref="G180" si="752">+IFERROR(G179/F179-1,"nm")</f>
        <v>6.0971633518095869E-2</v>
      </c>
      <c r="H180" s="46">
        <f t="shared" ref="H180" si="753">+IFERROR(H179/G179-1,"nm")</f>
        <v>5.5316533497234088E-2</v>
      </c>
      <c r="I180" s="46">
        <f>+IFERROR(I179/H179-1,"nm")</f>
        <v>0.1770529994175889</v>
      </c>
      <c r="J180" s="46">
        <f>+IFERROR(J179/I179-1,"nm")</f>
        <v>0</v>
      </c>
      <c r="K180" s="46">
        <f t="shared" ref="K180" si="754">+IFERROR(K179/J179-1,"nm")</f>
        <v>0</v>
      </c>
      <c r="L180" s="46">
        <f t="shared" ref="L180" si="755">+IFERROR(L179/K179-1,"nm")</f>
        <v>0</v>
      </c>
      <c r="M180" s="46">
        <f t="shared" ref="M180" si="756">+IFERROR(M179/L179-1,"nm")</f>
        <v>0</v>
      </c>
      <c r="N180" s="46">
        <f t="shared" ref="N180" si="757">+IFERROR(N179/M179-1,"nm")</f>
        <v>0</v>
      </c>
    </row>
    <row r="181" spans="1:14" x14ac:dyDescent="0.25">
      <c r="A181" s="45" t="s">
        <v>131</v>
      </c>
      <c r="B181" s="46">
        <f t="shared" ref="B181:H181" si="758">+IFERROR(B179/B$145,"nm")</f>
        <v>-1.037840565085772</v>
      </c>
      <c r="C181" s="46">
        <f t="shared" si="758"/>
        <v>-1.2102301790281329</v>
      </c>
      <c r="D181" s="46">
        <f t="shared" si="758"/>
        <v>-1.196865817825661</v>
      </c>
      <c r="E181" s="46">
        <f t="shared" si="758"/>
        <v>-1.294273594909862</v>
      </c>
      <c r="F181" s="46">
        <f t="shared" si="758"/>
        <v>-1.6091290661070303</v>
      </c>
      <c r="G181" s="46">
        <f t="shared" si="758"/>
        <v>-1.7627302275189598</v>
      </c>
      <c r="H181" s="46">
        <f t="shared" si="758"/>
        <v>-1.5573696145124716</v>
      </c>
      <c r="I181" s="46">
        <f>+IFERROR(I179/I$177,"nm")</f>
        <v>-39.627450980392155</v>
      </c>
      <c r="J181" s="46">
        <f>+IFERROR(J179/J$177,"nm")</f>
        <v>-39.627450980392155</v>
      </c>
      <c r="K181" s="46">
        <f t="shared" ref="K181:N181" si="759">+IFERROR(K179/K$177,"nm")</f>
        <v>-39.627450980392155</v>
      </c>
      <c r="L181" s="46">
        <f t="shared" si="759"/>
        <v>-39.627450980392155</v>
      </c>
      <c r="M181" s="46">
        <f t="shared" si="759"/>
        <v>-39.627450980392155</v>
      </c>
      <c r="N181" s="46">
        <f t="shared" si="759"/>
        <v>-39.627450980392155</v>
      </c>
    </row>
    <row r="182" spans="1:14" x14ac:dyDescent="0.25">
      <c r="A182" s="9" t="s">
        <v>132</v>
      </c>
      <c r="B182" s="9">
        <f>+Historicals!B177</f>
        <v>210</v>
      </c>
      <c r="C182" s="9">
        <f>+Historicals!C177</f>
        <v>230</v>
      </c>
      <c r="D182" s="9">
        <f>+Historicals!D177</f>
        <v>233</v>
      </c>
      <c r="E182" s="9">
        <f>+Historicals!E177</f>
        <v>217</v>
      </c>
      <c r="F182" s="9">
        <f>+Historicals!F177</f>
        <v>195</v>
      </c>
      <c r="G182" s="9">
        <f>+Historicals!G177</f>
        <v>214</v>
      </c>
      <c r="H182" s="9">
        <f>+Historicals!H177</f>
        <v>222</v>
      </c>
      <c r="I182" s="9">
        <f>+Historicals!I177</f>
        <v>220</v>
      </c>
      <c r="J182" s="47">
        <v>220</v>
      </c>
      <c r="K182" s="47">
        <v>220</v>
      </c>
      <c r="L182" s="47">
        <v>220</v>
      </c>
      <c r="M182" s="47">
        <v>220</v>
      </c>
      <c r="N182" s="47">
        <v>220</v>
      </c>
    </row>
    <row r="183" spans="1:14" x14ac:dyDescent="0.25">
      <c r="A183" s="45" t="s">
        <v>129</v>
      </c>
      <c r="B183" s="46" t="str">
        <f t="shared" ref="B183" si="760">+IFERROR(B182/A182-1,"nm")</f>
        <v>nm</v>
      </c>
      <c r="C183" s="46">
        <f t="shared" ref="C183" si="761">+IFERROR(C182/B182-1,"nm")</f>
        <v>9.5238095238095344E-2</v>
      </c>
      <c r="D183" s="46">
        <f t="shared" ref="D183" si="762">+IFERROR(D182/C182-1,"nm")</f>
        <v>1.304347826086949E-2</v>
      </c>
      <c r="E183" s="46">
        <f t="shared" ref="E183" si="763">+IFERROR(E182/D182-1,"nm")</f>
        <v>-6.8669527896995763E-2</v>
      </c>
      <c r="F183" s="46">
        <f t="shared" ref="F183" si="764">+IFERROR(F182/E182-1,"nm")</f>
        <v>-0.10138248847926268</v>
      </c>
      <c r="G183" s="46">
        <f t="shared" ref="G183" si="765">+IFERROR(G182/F182-1,"nm")</f>
        <v>9.7435897435897534E-2</v>
      </c>
      <c r="H183" s="46">
        <f t="shared" ref="H183" si="766">+IFERROR(H182/G182-1,"nm")</f>
        <v>3.7383177570093462E-2</v>
      </c>
      <c r="I183" s="46">
        <f>+IFERROR(I182/H182-1,"nm")</f>
        <v>-9.009009009009028E-3</v>
      </c>
      <c r="J183" s="46">
        <f t="shared" ref="J183" si="767">+IFERROR(J182/I182-1,"nm")</f>
        <v>0</v>
      </c>
      <c r="K183" s="46">
        <f t="shared" ref="K183" si="768">+IFERROR(K182/J182-1,"nm")</f>
        <v>0</v>
      </c>
      <c r="L183" s="46">
        <f t="shared" ref="L183" si="769">+IFERROR(L182/K182-1,"nm")</f>
        <v>0</v>
      </c>
      <c r="M183" s="46">
        <f t="shared" ref="M183" si="770">+IFERROR(M182/L182-1,"nm")</f>
        <v>0</v>
      </c>
      <c r="N183" s="46">
        <f t="shared" ref="N183" si="771">+IFERROR(N182/M182-1,"nm")</f>
        <v>0</v>
      </c>
    </row>
    <row r="184" spans="1:14" x14ac:dyDescent="0.25">
      <c r="A184" s="45" t="s">
        <v>133</v>
      </c>
      <c r="B184" s="46">
        <f t="shared" ref="B184:H184" si="772">+IFERROR(B182/B$177,"nm")</f>
        <v>1.826086956521739</v>
      </c>
      <c r="C184" s="46">
        <f t="shared" si="772"/>
        <v>3.1506849315068495</v>
      </c>
      <c r="D184" s="46">
        <f t="shared" si="772"/>
        <v>3.1917808219178081</v>
      </c>
      <c r="E184" s="46">
        <f t="shared" si="772"/>
        <v>2.4659090909090908</v>
      </c>
      <c r="F184" s="46">
        <f t="shared" si="772"/>
        <v>4.6428571428571432</v>
      </c>
      <c r="G184" s="46">
        <f t="shared" si="772"/>
        <v>7.1333333333333337</v>
      </c>
      <c r="H184" s="46">
        <f t="shared" si="772"/>
        <v>8.8800000000000008</v>
      </c>
      <c r="I184" s="46">
        <f>+IFERROR(I182/I$177,"nm")</f>
        <v>2.1568627450980391</v>
      </c>
      <c r="J184" s="46">
        <f>+IFERROR(J182/J$177,"nm")</f>
        <v>2.1568627450980391</v>
      </c>
      <c r="K184" s="46">
        <f t="shared" ref="K184:N184" si="773">+IFERROR(K182/K$177,"nm")</f>
        <v>2.1568627450980391</v>
      </c>
      <c r="L184" s="46">
        <f t="shared" si="773"/>
        <v>2.1568627450980391</v>
      </c>
      <c r="M184" s="46">
        <f t="shared" si="773"/>
        <v>2.1568627450980391</v>
      </c>
      <c r="N184" s="46">
        <f t="shared" si="773"/>
        <v>2.1568627450980391</v>
      </c>
    </row>
    <row r="185" spans="1:14" x14ac:dyDescent="0.25">
      <c r="A185" s="45" t="s">
        <v>140</v>
      </c>
      <c r="B185" s="46">
        <f t="shared" ref="B185:H185" si="774">+IFERROR(B182/B192,"nm")</f>
        <v>0.43388429752066116</v>
      </c>
      <c r="C185" s="46">
        <f t="shared" si="774"/>
        <v>0.45009784735812131</v>
      </c>
      <c r="D185" s="46">
        <f t="shared" si="774"/>
        <v>0.43714821763602252</v>
      </c>
      <c r="E185" s="46">
        <f t="shared" si="774"/>
        <v>0.36348408710217756</v>
      </c>
      <c r="F185" s="46">
        <f t="shared" si="774"/>
        <v>0.2932330827067669</v>
      </c>
      <c r="G185" s="46">
        <f t="shared" si="774"/>
        <v>0.25783132530120484</v>
      </c>
      <c r="H185" s="46">
        <f t="shared" si="774"/>
        <v>0.2846153846153846</v>
      </c>
      <c r="I185" s="46">
        <f>+IFERROR(I182/I192,"nm")</f>
        <v>0.27883396704689478</v>
      </c>
      <c r="J185" s="48">
        <f>+I185</f>
        <v>0.27883396704689478</v>
      </c>
      <c r="K185" s="48">
        <f t="shared" ref="K185" si="775">+J185</f>
        <v>0.27883396704689478</v>
      </c>
      <c r="L185" s="48">
        <f t="shared" ref="L185" si="776">+K185</f>
        <v>0.27883396704689478</v>
      </c>
      <c r="M185" s="48">
        <f t="shared" ref="M185" si="777">+L185</f>
        <v>0.27883396704689478</v>
      </c>
      <c r="N185" s="48">
        <f t="shared" ref="N185" si="778">+M185</f>
        <v>0.27883396704689478</v>
      </c>
    </row>
    <row r="186" spans="1:14" x14ac:dyDescent="0.25">
      <c r="A186" s="9" t="s">
        <v>134</v>
      </c>
      <c r="B186" s="9">
        <f>+Historicals!B144</f>
        <v>-2267</v>
      </c>
      <c r="C186" s="9">
        <f>+Historicals!C144</f>
        <v>-2596</v>
      </c>
      <c r="D186" s="9">
        <f>+Historicals!D144</f>
        <v>-2677</v>
      </c>
      <c r="E186" s="9">
        <f>+Historicals!E144</f>
        <v>-2658</v>
      </c>
      <c r="F186" s="9">
        <f>+Historicals!F144</f>
        <v>-3262</v>
      </c>
      <c r="G186" s="9">
        <f>+Historicals!G144</f>
        <v>-3468</v>
      </c>
      <c r="H186" s="9">
        <f>+Historicals!H144</f>
        <v>-3656</v>
      </c>
      <c r="I186" s="9">
        <f>+Historicals!I144</f>
        <v>-4262</v>
      </c>
      <c r="J186" s="9">
        <v>-4262</v>
      </c>
      <c r="K186" s="9">
        <v>-4262</v>
      </c>
      <c r="L186" s="9">
        <v>-4262</v>
      </c>
      <c r="M186" s="9">
        <v>-4262</v>
      </c>
      <c r="N186" s="9">
        <v>-4262</v>
      </c>
    </row>
    <row r="187" spans="1:14" x14ac:dyDescent="0.25">
      <c r="A187" s="45" t="s">
        <v>129</v>
      </c>
      <c r="B187" s="46" t="str">
        <f t="shared" ref="B187" si="779">+IFERROR(B186/A186-1,"nm")</f>
        <v>nm</v>
      </c>
      <c r="C187" s="46">
        <f t="shared" ref="C187" si="780">+IFERROR(C186/B186-1,"nm")</f>
        <v>0.145125716806352</v>
      </c>
      <c r="D187" s="46">
        <f t="shared" ref="D187" si="781">+IFERROR(D186/C186-1,"nm")</f>
        <v>3.1201848998459125E-2</v>
      </c>
      <c r="E187" s="46">
        <f t="shared" ref="E187" si="782">+IFERROR(E186/D186-1,"nm")</f>
        <v>-7.097497198356395E-3</v>
      </c>
      <c r="F187" s="46">
        <f t="shared" ref="F187" si="783">+IFERROR(F186/E186-1,"nm")</f>
        <v>0.22723852520692245</v>
      </c>
      <c r="G187" s="46">
        <f t="shared" ref="G187" si="784">+IFERROR(G186/F186-1,"nm")</f>
        <v>6.3151440833844275E-2</v>
      </c>
      <c r="H187" s="46">
        <f t="shared" ref="H187" si="785">+IFERROR(H186/G186-1,"nm")</f>
        <v>5.4209919261822392E-2</v>
      </c>
      <c r="I187" s="46">
        <f>+IFERROR(I186/H186-1,"nm")</f>
        <v>0.16575492341356668</v>
      </c>
      <c r="J187" s="46">
        <f t="shared" ref="J187" si="786">+IFERROR(J186/I186-1,"nm")</f>
        <v>0</v>
      </c>
      <c r="K187" s="46">
        <f t="shared" ref="K187" si="787">+IFERROR(K186/J186-1,"nm")</f>
        <v>0</v>
      </c>
      <c r="L187" s="46">
        <f t="shared" ref="L187" si="788">+IFERROR(L186/K186-1,"nm")</f>
        <v>0</v>
      </c>
      <c r="M187" s="46">
        <f t="shared" ref="M187" si="789">+IFERROR(M186/L186-1,"nm")</f>
        <v>0</v>
      </c>
      <c r="N187" s="46">
        <f t="shared" ref="N187" si="790">+IFERROR(N186/M186-1,"nm")</f>
        <v>0</v>
      </c>
    </row>
    <row r="188" spans="1:14" x14ac:dyDescent="0.25">
      <c r="A188" s="45" t="s">
        <v>131</v>
      </c>
      <c r="B188" s="46">
        <f t="shared" ref="B188:H188" si="791">+IFERROR(B186/B$177,"nm")</f>
        <v>-19.713043478260868</v>
      </c>
      <c r="C188" s="46">
        <f t="shared" si="791"/>
        <v>-35.561643835616437</v>
      </c>
      <c r="D188" s="46">
        <f t="shared" si="791"/>
        <v>-36.671232876712331</v>
      </c>
      <c r="E188" s="46">
        <f t="shared" si="791"/>
        <v>-30.204545454545453</v>
      </c>
      <c r="F188" s="46">
        <f t="shared" si="791"/>
        <v>-77.666666666666671</v>
      </c>
      <c r="G188" s="46">
        <f t="shared" si="791"/>
        <v>-115.6</v>
      </c>
      <c r="H188" s="46">
        <f t="shared" si="791"/>
        <v>-146.24</v>
      </c>
      <c r="I188" s="46">
        <f>+IFERROR(I186/I$177,"nm")</f>
        <v>-41.784313725490193</v>
      </c>
      <c r="J188" s="46">
        <f t="shared" ref="J188:N188" si="792">+IFERROR(J186/J$145,"nm")</f>
        <v>-1.8167092924126171</v>
      </c>
      <c r="K188" s="46">
        <f t="shared" si="792"/>
        <v>-1.8167092924126171</v>
      </c>
      <c r="L188" s="46">
        <f t="shared" si="792"/>
        <v>-1.8167092924126171</v>
      </c>
      <c r="M188" s="46">
        <f t="shared" si="792"/>
        <v>-1.8167092924126171</v>
      </c>
      <c r="N188" s="46">
        <f t="shared" si="792"/>
        <v>-1.8167092924126171</v>
      </c>
    </row>
    <row r="189" spans="1:14" x14ac:dyDescent="0.25">
      <c r="A189" s="9" t="s">
        <v>135</v>
      </c>
      <c r="B189" s="9">
        <f>+Historicals!B166</f>
        <v>225</v>
      </c>
      <c r="C189" s="9">
        <f>+Historicals!C166</f>
        <v>258</v>
      </c>
      <c r="D189" s="9">
        <f>+Historicals!D166</f>
        <v>278</v>
      </c>
      <c r="E189" s="9">
        <f>+Historicals!E166</f>
        <v>286</v>
      </c>
      <c r="F189" s="9">
        <f>+Historicals!F166</f>
        <v>278</v>
      </c>
      <c r="G189" s="9">
        <f>+Historicals!G166</f>
        <v>438</v>
      </c>
      <c r="H189" s="9">
        <f>+Historicals!H166</f>
        <v>278</v>
      </c>
      <c r="I189" s="9">
        <f>+Historicals!I166</f>
        <v>222</v>
      </c>
      <c r="J189" s="47">
        <v>222</v>
      </c>
      <c r="K189" s="47">
        <v>222</v>
      </c>
      <c r="L189" s="47">
        <v>222</v>
      </c>
      <c r="M189" s="47">
        <v>222</v>
      </c>
      <c r="N189" s="47">
        <v>222</v>
      </c>
    </row>
    <row r="190" spans="1:14" x14ac:dyDescent="0.25">
      <c r="A190" s="45" t="s">
        <v>129</v>
      </c>
      <c r="B190" s="46" t="str">
        <f t="shared" ref="B190" si="793">+IFERROR(B189/A189-1,"nm")</f>
        <v>nm</v>
      </c>
      <c r="C190" s="46">
        <f t="shared" ref="C190" si="794">+IFERROR(C189/B189-1,"nm")</f>
        <v>0.14666666666666672</v>
      </c>
      <c r="D190" s="46">
        <f t="shared" ref="D190" si="795">+IFERROR(D189/C189-1,"nm")</f>
        <v>7.7519379844961156E-2</v>
      </c>
      <c r="E190" s="46">
        <f t="shared" ref="E190" si="796">+IFERROR(E189/D189-1,"nm")</f>
        <v>2.877697841726623E-2</v>
      </c>
      <c r="F190" s="46">
        <f t="shared" ref="F190" si="797">+IFERROR(F189/E189-1,"nm")</f>
        <v>-2.7972027972028024E-2</v>
      </c>
      <c r="G190" s="46">
        <f t="shared" ref="G190" si="798">+IFERROR(G189/F189-1,"nm")</f>
        <v>0.57553956834532372</v>
      </c>
      <c r="H190" s="46">
        <f t="shared" ref="H190" si="799">+IFERROR(H189/G189-1,"nm")</f>
        <v>-0.36529680365296802</v>
      </c>
      <c r="I190" s="46">
        <f>+IFERROR(I189/H189-1,"nm")</f>
        <v>-0.20143884892086328</v>
      </c>
      <c r="J190" s="46">
        <f t="shared" ref="J190" si="800">+IFERROR(J189/I189-1,"nm")</f>
        <v>0</v>
      </c>
      <c r="K190" s="46">
        <f t="shared" ref="K190" si="801">+IFERROR(K189/J189-1,"nm")</f>
        <v>0</v>
      </c>
      <c r="L190" s="46">
        <f t="shared" ref="L190" si="802">+IFERROR(L189/K189-1,"nm")</f>
        <v>0</v>
      </c>
      <c r="M190" s="46">
        <f t="shared" ref="M190" si="803">+IFERROR(M189/L189-1,"nm")</f>
        <v>0</v>
      </c>
      <c r="N190" s="46">
        <f t="shared" ref="N190" si="804">+IFERROR(N189/M189-1,"nm")</f>
        <v>0</v>
      </c>
    </row>
    <row r="191" spans="1:14" x14ac:dyDescent="0.25">
      <c r="A191" s="45" t="s">
        <v>133</v>
      </c>
      <c r="B191" s="46">
        <f t="shared" ref="B191:H191" si="805">+IFERROR(B189/B$177,"nm")</f>
        <v>1.9565217391304348</v>
      </c>
      <c r="C191" s="46">
        <f t="shared" si="805"/>
        <v>3.5342465753424657</v>
      </c>
      <c r="D191" s="46">
        <f t="shared" si="805"/>
        <v>3.8082191780821919</v>
      </c>
      <c r="E191" s="46">
        <f t="shared" si="805"/>
        <v>3.25</v>
      </c>
      <c r="F191" s="46">
        <f t="shared" si="805"/>
        <v>6.6190476190476186</v>
      </c>
      <c r="G191" s="46">
        <f t="shared" si="805"/>
        <v>14.6</v>
      </c>
      <c r="H191" s="46">
        <f t="shared" si="805"/>
        <v>11.12</v>
      </c>
      <c r="I191" s="46">
        <f>+IFERROR(I189/I$177,"nm")</f>
        <v>2.1764705882352939</v>
      </c>
      <c r="J191" s="46">
        <f t="shared" ref="J191:N191" si="806">+IFERROR(J189/J$177,"nm")</f>
        <v>2.1764705882352939</v>
      </c>
      <c r="K191" s="46">
        <f t="shared" si="806"/>
        <v>2.1764705882352939</v>
      </c>
      <c r="L191" s="46">
        <f t="shared" si="806"/>
        <v>2.1764705882352939</v>
      </c>
      <c r="M191" s="46">
        <f t="shared" si="806"/>
        <v>2.1764705882352939</v>
      </c>
      <c r="N191" s="46">
        <f t="shared" si="806"/>
        <v>2.1764705882352939</v>
      </c>
    </row>
    <row r="192" spans="1:14" x14ac:dyDescent="0.25">
      <c r="A192" s="9" t="s">
        <v>141</v>
      </c>
      <c r="B192" s="9">
        <f>+Historicals!B155</f>
        <v>484</v>
      </c>
      <c r="C192" s="9">
        <f>+Historicals!C155</f>
        <v>511</v>
      </c>
      <c r="D192" s="9">
        <f>+Historicals!D155</f>
        <v>533</v>
      </c>
      <c r="E192" s="9">
        <f>+Historicals!E155</f>
        <v>597</v>
      </c>
      <c r="F192" s="9">
        <f>+Historicals!F155</f>
        <v>665</v>
      </c>
      <c r="G192" s="9">
        <f>+Historicals!G155</f>
        <v>830</v>
      </c>
      <c r="H192" s="9">
        <f>+Historicals!H155</f>
        <v>780</v>
      </c>
      <c r="I192" s="9">
        <f>+Historicals!I155</f>
        <v>789</v>
      </c>
      <c r="J192" s="47">
        <v>789</v>
      </c>
      <c r="K192" s="47">
        <v>789</v>
      </c>
      <c r="L192" s="47">
        <v>789</v>
      </c>
      <c r="M192" s="47">
        <v>789</v>
      </c>
      <c r="N192" s="47">
        <v>789</v>
      </c>
    </row>
    <row r="193" spans="1:14" x14ac:dyDescent="0.25">
      <c r="A193" s="45" t="s">
        <v>129</v>
      </c>
      <c r="B193" s="46" t="str">
        <f>+IFERROR(B192/A192-1,"nm")</f>
        <v>nm</v>
      </c>
      <c r="C193" s="46">
        <f>+IFERROR(C192/B192-1,"nm")</f>
        <v>5.5785123966942241E-2</v>
      </c>
      <c r="D193" s="46">
        <f t="shared" ref="D193" si="807">+IFERROR(D192/C192-1,"nm")</f>
        <v>4.3052837573385627E-2</v>
      </c>
      <c r="E193" s="46">
        <f t="shared" ref="E193" si="808">+IFERROR(E192/D192-1,"nm")</f>
        <v>0.12007504690431525</v>
      </c>
      <c r="F193" s="46">
        <f t="shared" ref="F193" si="809">+IFERROR(F192/E192-1,"nm")</f>
        <v>0.11390284757118918</v>
      </c>
      <c r="G193" s="46">
        <f t="shared" ref="G193" si="810">+IFERROR(G192/F192-1,"nm")</f>
        <v>0.24812030075187974</v>
      </c>
      <c r="H193" s="46">
        <f t="shared" ref="H193" si="811">+IFERROR(H192/G192-1,"nm")</f>
        <v>-6.0240963855421659E-2</v>
      </c>
      <c r="I193" s="46">
        <f>+IFERROR(I192/H192-1,"nm")</f>
        <v>1.1538461538461497E-2</v>
      </c>
      <c r="J193" s="46">
        <f t="shared" ref="J193" si="812">+IFERROR(J192/I192-1,"nm")</f>
        <v>0</v>
      </c>
      <c r="K193" s="46">
        <f t="shared" ref="K193" si="813">+IFERROR(K192/J192-1,"nm")</f>
        <v>0</v>
      </c>
      <c r="L193" s="46">
        <f t="shared" ref="L193" si="814">+IFERROR(L192/K192-1,"nm")</f>
        <v>0</v>
      </c>
      <c r="M193" s="46">
        <f t="shared" ref="M193" si="815">+IFERROR(M192/L192-1,"nm")</f>
        <v>0</v>
      </c>
      <c r="N193" s="46">
        <f t="shared" ref="N193" si="816">+IFERROR(N192/M192-1,"nm")</f>
        <v>0</v>
      </c>
    </row>
    <row r="194" spans="1:14" x14ac:dyDescent="0.25">
      <c r="A194" s="45" t="s">
        <v>133</v>
      </c>
      <c r="B194" s="46">
        <f>+IFERROR(B192/B$177,"nm")</f>
        <v>4.2086956521739127</v>
      </c>
      <c r="C194" s="46">
        <f t="shared" ref="C194:N194" si="817">+IFERROR(C192/C$177,"nm")</f>
        <v>7</v>
      </c>
      <c r="D194" s="46">
        <f t="shared" si="817"/>
        <v>7.3013698630136989</v>
      </c>
      <c r="E194" s="46">
        <f t="shared" si="817"/>
        <v>6.7840909090909092</v>
      </c>
      <c r="F194" s="46">
        <f t="shared" si="817"/>
        <v>15.833333333333334</v>
      </c>
      <c r="G194" s="46">
        <f t="shared" si="817"/>
        <v>27.666666666666668</v>
      </c>
      <c r="H194" s="46">
        <f t="shared" si="817"/>
        <v>31.2</v>
      </c>
      <c r="I194" s="46">
        <f t="shared" si="817"/>
        <v>7.7352941176470589</v>
      </c>
      <c r="J194" s="46">
        <f t="shared" si="817"/>
        <v>7.7352941176470589</v>
      </c>
      <c r="K194" s="46">
        <f t="shared" si="817"/>
        <v>7.7352941176470589</v>
      </c>
      <c r="L194" s="46">
        <f t="shared" si="817"/>
        <v>7.7352941176470589</v>
      </c>
      <c r="M194" s="46">
        <f t="shared" si="817"/>
        <v>7.7352941176470589</v>
      </c>
      <c r="N194" s="46">
        <f t="shared" si="817"/>
        <v>7.7352941176470589</v>
      </c>
    </row>
    <row r="195" spans="1:14" x14ac:dyDescent="0.25">
      <c r="A195" s="42" t="s">
        <v>108</v>
      </c>
      <c r="B195" s="42"/>
      <c r="C195" s="42"/>
      <c r="D195" s="42"/>
      <c r="E195" s="42"/>
      <c r="F195" s="42"/>
      <c r="G195" s="42"/>
      <c r="H195" s="42"/>
      <c r="I195" s="42"/>
      <c r="J195" s="38"/>
      <c r="K195" s="38"/>
      <c r="L195" s="38"/>
      <c r="M195" s="38"/>
      <c r="N195" s="38"/>
    </row>
    <row r="196" spans="1:14" x14ac:dyDescent="0.25">
      <c r="A196" s="9" t="s">
        <v>136</v>
      </c>
      <c r="B196" s="9">
        <f>+Historicals!B136</f>
        <v>-82</v>
      </c>
      <c r="C196" s="9">
        <f>+Historicals!C136</f>
        <v>-86</v>
      </c>
      <c r="D196" s="9">
        <f>+Historicals!D136</f>
        <v>75</v>
      </c>
      <c r="E196" s="9">
        <f>+Historicals!E136</f>
        <v>26</v>
      </c>
      <c r="F196" s="9">
        <f>+Historicals!F136</f>
        <v>-7</v>
      </c>
      <c r="G196" s="9">
        <f>+Historicals!G136</f>
        <v>-11</v>
      </c>
      <c r="H196" s="9">
        <f>+Historicals!H136</f>
        <v>40</v>
      </c>
      <c r="I196" s="9">
        <f>+Historicals!I136</f>
        <v>-72</v>
      </c>
      <c r="J196" s="9">
        <v>-72</v>
      </c>
      <c r="K196" s="9">
        <v>-72</v>
      </c>
      <c r="L196" s="9">
        <v>-72</v>
      </c>
      <c r="M196" s="9">
        <v>-72</v>
      </c>
      <c r="N196" s="9">
        <v>-72</v>
      </c>
    </row>
    <row r="197" spans="1:14" x14ac:dyDescent="0.25">
      <c r="A197" s="43" t="s">
        <v>129</v>
      </c>
      <c r="B197" s="46" t="str">
        <f t="shared" ref="B197" si="818">+IFERROR(B196/A196-1,"nm")</f>
        <v>nm</v>
      </c>
      <c r="C197" s="46">
        <f t="shared" ref="C197" si="819">+IFERROR(C196/B196-1,"nm")</f>
        <v>4.8780487804878092E-2</v>
      </c>
      <c r="D197" s="46">
        <f t="shared" ref="D197" si="820">+IFERROR(D196/C196-1,"nm")</f>
        <v>-1.8720930232558139</v>
      </c>
      <c r="E197" s="46">
        <f t="shared" ref="E197" si="821">+IFERROR(E196/D196-1,"nm")</f>
        <v>-0.65333333333333332</v>
      </c>
      <c r="F197" s="46">
        <f t="shared" ref="F197" si="822">+IFERROR(F196/E196-1,"nm")</f>
        <v>-1.2692307692307692</v>
      </c>
      <c r="G197" s="46">
        <f t="shared" ref="G197" si="823">+IFERROR(G196/F196-1,"nm")</f>
        <v>0.5714285714285714</v>
      </c>
      <c r="H197" s="46">
        <f t="shared" ref="H197" si="824">+IFERROR(H196/G196-1,"nm")</f>
        <v>-4.6363636363636367</v>
      </c>
      <c r="I197" s="46">
        <f>+IFERROR(I196/H196-1,"nm")</f>
        <v>-2.8</v>
      </c>
      <c r="J197" s="46">
        <f>+IFERROR(J196/I196-1,"nm")</f>
        <v>0</v>
      </c>
      <c r="K197" s="46">
        <f>+IFERROR(K196/J196-1,"nm")</f>
        <v>0</v>
      </c>
      <c r="L197" s="46">
        <f t="shared" ref="L197" si="825">+IFERROR(L196/K196-1,"nm")</f>
        <v>0</v>
      </c>
      <c r="M197" s="46">
        <f t="shared" ref="M197" si="826">+IFERROR(M196/L196-1,"nm")</f>
        <v>0</v>
      </c>
      <c r="N197" s="46">
        <f t="shared" ref="N197" si="827">+IFERROR(N196/M196-1,"nm")</f>
        <v>0</v>
      </c>
    </row>
    <row r="198" spans="1:14" x14ac:dyDescent="0.25">
      <c r="A198" s="9" t="s">
        <v>130</v>
      </c>
      <c r="B198" s="47">
        <f>+B205+B201</f>
        <v>-1022</v>
      </c>
      <c r="C198" s="47">
        <f t="shared" ref="C198:H198" si="828">+C205+C201</f>
        <v>-1089</v>
      </c>
      <c r="D198" s="47">
        <f t="shared" si="828"/>
        <v>-633</v>
      </c>
      <c r="E198" s="47">
        <f t="shared" si="828"/>
        <v>-1346</v>
      </c>
      <c r="F198" s="47">
        <f t="shared" si="828"/>
        <v>-1694</v>
      </c>
      <c r="G198" s="47">
        <f t="shared" si="828"/>
        <v>-1855</v>
      </c>
      <c r="H198" s="47">
        <f t="shared" si="828"/>
        <v>-2120</v>
      </c>
      <c r="I198" s="47">
        <f>+I205+I201</f>
        <v>-2085</v>
      </c>
      <c r="J198" s="47">
        <f>+J196*J200</f>
        <v>-2085</v>
      </c>
      <c r="K198" s="47">
        <f t="shared" ref="K198:N198" si="829">+K196*K200</f>
        <v>-2085</v>
      </c>
      <c r="L198" s="47">
        <f t="shared" si="829"/>
        <v>-2085</v>
      </c>
      <c r="M198" s="47">
        <f t="shared" si="829"/>
        <v>-2085</v>
      </c>
      <c r="N198" s="47">
        <f t="shared" si="829"/>
        <v>-2085</v>
      </c>
    </row>
    <row r="199" spans="1:14" x14ac:dyDescent="0.25">
      <c r="A199" s="45" t="s">
        <v>129</v>
      </c>
      <c r="B199" s="46" t="str">
        <f t="shared" ref="B199" si="830">+IFERROR(B198/A198-1,"nm")</f>
        <v>nm</v>
      </c>
      <c r="C199" s="46">
        <f t="shared" ref="C199" si="831">+IFERROR(C198/B198-1,"nm")</f>
        <v>6.5557729941291498E-2</v>
      </c>
      <c r="D199" s="46">
        <f t="shared" ref="D199" si="832">+IFERROR(D198/C198-1,"nm")</f>
        <v>-0.41873278236914602</v>
      </c>
      <c r="E199" s="46">
        <f t="shared" ref="E199" si="833">+IFERROR(E198/D198-1,"nm")</f>
        <v>1.126382306477093</v>
      </c>
      <c r="F199" s="46">
        <f t="shared" ref="F199" si="834">+IFERROR(F198/E198-1,"nm")</f>
        <v>0.25854383358098065</v>
      </c>
      <c r="G199" s="46">
        <f t="shared" ref="G199" si="835">+IFERROR(G198/F198-1,"nm")</f>
        <v>9.5041322314049603E-2</v>
      </c>
      <c r="H199" s="46">
        <f t="shared" ref="H199" si="836">+IFERROR(H198/G198-1,"nm")</f>
        <v>0.14285714285714279</v>
      </c>
      <c r="I199" s="46">
        <f>+IFERROR(I198/H198-1,"nm")</f>
        <v>-1.650943396226412E-2</v>
      </c>
      <c r="J199" s="46">
        <f>+IFERROR(J198/I198-1,"nm")</f>
        <v>0</v>
      </c>
      <c r="K199" s="46">
        <f t="shared" ref="K199" si="837">+IFERROR(K198/J198-1,"nm")</f>
        <v>0</v>
      </c>
      <c r="L199" s="46">
        <f t="shared" ref="L199" si="838">+IFERROR(L198/K198-1,"nm")</f>
        <v>0</v>
      </c>
      <c r="M199" s="46">
        <f t="shared" ref="M199" si="839">+IFERROR(M198/L198-1,"nm")</f>
        <v>0</v>
      </c>
      <c r="N199" s="46">
        <f t="shared" ref="N199" si="840">+IFERROR(N198/M198-1,"nm")</f>
        <v>0</v>
      </c>
    </row>
    <row r="200" spans="1:14" x14ac:dyDescent="0.25">
      <c r="A200" s="65" t="s">
        <v>131</v>
      </c>
      <c r="B200" s="66">
        <f t="shared" ref="B200:H200" si="841">+IFERROR(B198/B$196,"nm")</f>
        <v>12.463414634146341</v>
      </c>
      <c r="C200" s="66">
        <f t="shared" si="841"/>
        <v>12.662790697674419</v>
      </c>
      <c r="D200" s="66">
        <f t="shared" si="841"/>
        <v>-8.44</v>
      </c>
      <c r="E200" s="66">
        <f t="shared" si="841"/>
        <v>-51.769230769230766</v>
      </c>
      <c r="F200" s="66">
        <f t="shared" si="841"/>
        <v>242</v>
      </c>
      <c r="G200" s="66">
        <f t="shared" si="841"/>
        <v>168.63636363636363</v>
      </c>
      <c r="H200" s="66">
        <f t="shared" si="841"/>
        <v>-53</v>
      </c>
      <c r="I200" s="66">
        <f>+IFERROR(I198/I$196,"nm")</f>
        <v>28.958333333333332</v>
      </c>
      <c r="J200" s="67">
        <f>+I200</f>
        <v>28.958333333333332</v>
      </c>
      <c r="K200" s="67">
        <f t="shared" ref="K200" si="842">+J200</f>
        <v>28.958333333333332</v>
      </c>
      <c r="L200" s="67">
        <f t="shared" ref="L200" si="843">+K200</f>
        <v>28.958333333333332</v>
      </c>
      <c r="M200" s="67">
        <f t="shared" ref="M200" si="844">+L200</f>
        <v>28.958333333333332</v>
      </c>
      <c r="N200" s="67">
        <f t="shared" ref="N200" si="845">+M200</f>
        <v>28.958333333333332</v>
      </c>
    </row>
    <row r="201" spans="1:14" x14ac:dyDescent="0.25">
      <c r="A201" s="9" t="s">
        <v>132</v>
      </c>
      <c r="B201" s="9">
        <f>+Historicals!B180</f>
        <v>75</v>
      </c>
      <c r="C201" s="9">
        <f>+Historicals!C180</f>
        <v>84</v>
      </c>
      <c r="D201" s="9">
        <f>+Historicals!D180</f>
        <v>91</v>
      </c>
      <c r="E201" s="9">
        <f>+Historicals!E180</f>
        <v>110</v>
      </c>
      <c r="F201" s="9">
        <f>+Historicals!F180</f>
        <v>116</v>
      </c>
      <c r="G201" s="9">
        <f>+Historicals!G180</f>
        <v>112</v>
      </c>
      <c r="H201" s="9">
        <f>+Historicals!H180</f>
        <v>141</v>
      </c>
      <c r="I201" s="9">
        <f>+Historicals!I180</f>
        <v>134</v>
      </c>
      <c r="J201" s="47">
        <v>134</v>
      </c>
      <c r="K201" s="47">
        <v>134</v>
      </c>
      <c r="L201" s="47">
        <v>134</v>
      </c>
      <c r="M201" s="47">
        <v>134</v>
      </c>
      <c r="N201" s="47">
        <v>134</v>
      </c>
    </row>
    <row r="202" spans="1:14" x14ac:dyDescent="0.25">
      <c r="A202" s="45" t="s">
        <v>129</v>
      </c>
      <c r="B202" s="46" t="str">
        <f t="shared" ref="B202" si="846">+IFERROR(B201/A201-1,"nm")</f>
        <v>nm</v>
      </c>
      <c r="C202" s="46">
        <f t="shared" ref="C202" si="847">+IFERROR(C201/B201-1,"nm")</f>
        <v>0.12000000000000011</v>
      </c>
      <c r="D202" s="46">
        <f t="shared" ref="D202" si="848">+IFERROR(D201/C201-1,"nm")</f>
        <v>8.3333333333333259E-2</v>
      </c>
      <c r="E202" s="46">
        <f t="shared" ref="E202" si="849">+IFERROR(E201/D201-1,"nm")</f>
        <v>0.20879120879120872</v>
      </c>
      <c r="F202" s="46">
        <f t="shared" ref="F202" si="850">+IFERROR(F201/E201-1,"nm")</f>
        <v>5.4545454545454453E-2</v>
      </c>
      <c r="G202" s="46">
        <f t="shared" ref="G202" si="851">+IFERROR(G201/F201-1,"nm")</f>
        <v>-3.4482758620689613E-2</v>
      </c>
      <c r="H202" s="46">
        <f t="shared" ref="H202" si="852">+IFERROR(H201/G201-1,"nm")</f>
        <v>0.2589285714285714</v>
      </c>
      <c r="I202" s="46">
        <f>+IFERROR(I201/H201-1,"nm")</f>
        <v>-4.9645390070921946E-2</v>
      </c>
      <c r="J202" s="46">
        <f>+IFERROR(J201/I201-1,"nm")</f>
        <v>0</v>
      </c>
      <c r="K202" s="46">
        <f t="shared" ref="K202" si="853">+IFERROR(K201/J201-1,"nm")</f>
        <v>0</v>
      </c>
      <c r="L202" s="46">
        <f t="shared" ref="L202" si="854">+IFERROR(L201/K201-1,"nm")</f>
        <v>0</v>
      </c>
      <c r="M202" s="46">
        <f t="shared" ref="M202" si="855">+IFERROR(M201/L201-1,"nm")</f>
        <v>0</v>
      </c>
      <c r="N202" s="46">
        <f t="shared" ref="N202" si="856">+IFERROR(N201/M201-1,"nm")</f>
        <v>0</v>
      </c>
    </row>
    <row r="203" spans="1:14" x14ac:dyDescent="0.25">
      <c r="A203" s="45" t="s">
        <v>133</v>
      </c>
      <c r="B203" s="46">
        <f t="shared" ref="B203:H203" si="857">+IFERROR(B201/B$196,"nm")</f>
        <v>-0.91463414634146345</v>
      </c>
      <c r="C203" s="46">
        <f t="shared" si="857"/>
        <v>-0.97674418604651159</v>
      </c>
      <c r="D203" s="46">
        <f t="shared" si="857"/>
        <v>1.2133333333333334</v>
      </c>
      <c r="E203" s="46">
        <f t="shared" si="857"/>
        <v>4.2307692307692308</v>
      </c>
      <c r="F203" s="46">
        <f t="shared" si="857"/>
        <v>-16.571428571428573</v>
      </c>
      <c r="G203" s="46">
        <f t="shared" si="857"/>
        <v>-10.181818181818182</v>
      </c>
      <c r="H203" s="46">
        <f t="shared" si="857"/>
        <v>3.5249999999999999</v>
      </c>
      <c r="I203" s="46">
        <f>+IFERROR(I201/I$196,"nm")</f>
        <v>-1.8611111111111112</v>
      </c>
      <c r="J203" s="46">
        <f>+IFERROR(J201/J$83,"nm")</f>
        <v>1.7755399496488671E-2</v>
      </c>
      <c r="K203" s="46">
        <f t="shared" ref="K203:N203" si="858">+IFERROR(K201/K$83,"nm")</f>
        <v>1.7755399496488671E-2</v>
      </c>
      <c r="L203" s="46">
        <f t="shared" si="858"/>
        <v>1.7755399496488671E-2</v>
      </c>
      <c r="M203" s="46">
        <f t="shared" si="858"/>
        <v>1.7755399496488671E-2</v>
      </c>
      <c r="N203" s="46">
        <f t="shared" si="858"/>
        <v>1.7755399496488671E-2</v>
      </c>
    </row>
    <row r="204" spans="1:14" x14ac:dyDescent="0.25">
      <c r="A204" s="45" t="s">
        <v>140</v>
      </c>
      <c r="B204" s="46">
        <f t="shared" ref="B204:H204" si="859">+IFERROR(B201/B211,"nm")</f>
        <v>0.10518934081346423</v>
      </c>
      <c r="C204" s="46">
        <f t="shared" si="859"/>
        <v>8.9647812166488788E-2</v>
      </c>
      <c r="D204" s="46">
        <f t="shared" si="859"/>
        <v>7.3505654281098551E-2</v>
      </c>
      <c r="E204" s="46">
        <f t="shared" si="859"/>
        <v>7.586206896551724E-2</v>
      </c>
      <c r="F204" s="46">
        <f t="shared" si="859"/>
        <v>6.9336521219366412E-2</v>
      </c>
      <c r="G204" s="46">
        <f t="shared" si="859"/>
        <v>5.845511482254697E-2</v>
      </c>
      <c r="H204" s="46">
        <f t="shared" si="859"/>
        <v>7.5401069518716571E-2</v>
      </c>
      <c r="I204" s="46">
        <f>+IFERROR(I201/I211,"nm")</f>
        <v>7.374793615850303E-2</v>
      </c>
      <c r="J204" s="48">
        <f>+I204</f>
        <v>7.374793615850303E-2</v>
      </c>
      <c r="K204" s="48">
        <f t="shared" ref="K204" si="860">+J204</f>
        <v>7.374793615850303E-2</v>
      </c>
      <c r="L204" s="48">
        <f t="shared" ref="L204" si="861">+K204</f>
        <v>7.374793615850303E-2</v>
      </c>
      <c r="M204" s="48">
        <f t="shared" ref="M204" si="862">+L204</f>
        <v>7.374793615850303E-2</v>
      </c>
      <c r="N204" s="48">
        <f t="shared" ref="N204" si="863">+M204</f>
        <v>7.374793615850303E-2</v>
      </c>
    </row>
    <row r="205" spans="1:14" x14ac:dyDescent="0.25">
      <c r="A205" s="9" t="s">
        <v>134</v>
      </c>
      <c r="B205" s="9">
        <f>+Historicals!B147</f>
        <v>-1097</v>
      </c>
      <c r="C205" s="9">
        <f>+Historicals!C147</f>
        <v>-1173</v>
      </c>
      <c r="D205" s="9">
        <f>+Historicals!D147</f>
        <v>-724</v>
      </c>
      <c r="E205" s="9">
        <f>+Historicals!E147</f>
        <v>-1456</v>
      </c>
      <c r="F205" s="9">
        <f>+Historicals!F147</f>
        <v>-1810</v>
      </c>
      <c r="G205" s="9">
        <f>+Historicals!G147</f>
        <v>-1967</v>
      </c>
      <c r="H205" s="9">
        <f>+Historicals!H147</f>
        <v>-2261</v>
      </c>
      <c r="I205" s="9">
        <f>+Historicals!I147</f>
        <v>-2219</v>
      </c>
      <c r="J205" s="9">
        <f>+J198-J201</f>
        <v>-2219</v>
      </c>
      <c r="K205" s="9">
        <f t="shared" ref="K205:N205" si="864">+K198-K201</f>
        <v>-2219</v>
      </c>
      <c r="L205" s="9">
        <f t="shared" si="864"/>
        <v>-2219</v>
      </c>
      <c r="M205" s="9">
        <f t="shared" si="864"/>
        <v>-2219</v>
      </c>
      <c r="N205" s="9">
        <f t="shared" si="864"/>
        <v>-2219</v>
      </c>
    </row>
    <row r="206" spans="1:14" x14ac:dyDescent="0.25">
      <c r="A206" s="45" t="s">
        <v>129</v>
      </c>
      <c r="B206" s="46" t="str">
        <f t="shared" ref="B206" si="865">+IFERROR(B205/A205-1,"nm")</f>
        <v>nm</v>
      </c>
      <c r="C206" s="46">
        <f t="shared" ref="C206" si="866">+IFERROR(C205/B205-1,"nm")</f>
        <v>6.9279854147675568E-2</v>
      </c>
      <c r="D206" s="46">
        <f t="shared" ref="D206" si="867">+IFERROR(D205/C205-1,"nm")</f>
        <v>-0.38277919863597609</v>
      </c>
      <c r="E206" s="46">
        <f t="shared" ref="E206" si="868">+IFERROR(E205/D205-1,"nm")</f>
        <v>1.0110497237569063</v>
      </c>
      <c r="F206" s="46">
        <f t="shared" ref="F206" si="869">+IFERROR(F205/E205-1,"nm")</f>
        <v>0.24313186813186816</v>
      </c>
      <c r="G206" s="46">
        <f t="shared" ref="G206" si="870">+IFERROR(G205/F205-1,"nm")</f>
        <v>8.6740331491712785E-2</v>
      </c>
      <c r="H206" s="46">
        <f t="shared" ref="H206" si="871">+IFERROR(H205/G205-1,"nm")</f>
        <v>0.14946619217081847</v>
      </c>
      <c r="I206" s="46">
        <f>+IFERROR(I205/H205-1,"nm")</f>
        <v>-1.8575851393188847E-2</v>
      </c>
      <c r="J206" s="46">
        <f t="shared" ref="J206" si="872">+IFERROR(J205/I205-1,"nm")</f>
        <v>0</v>
      </c>
      <c r="K206" s="46">
        <f t="shared" ref="K206" si="873">+IFERROR(K205/J205-1,"nm")</f>
        <v>0</v>
      </c>
      <c r="L206" s="46">
        <f t="shared" ref="L206" si="874">+IFERROR(L205/K205-1,"nm")</f>
        <v>0</v>
      </c>
      <c r="M206" s="46">
        <f t="shared" ref="M206" si="875">+IFERROR(M205/L205-1,"nm")</f>
        <v>0</v>
      </c>
      <c r="N206" s="46">
        <f t="shared" ref="N206" si="876">+IFERROR(N205/M205-1,"nm")</f>
        <v>0</v>
      </c>
    </row>
    <row r="207" spans="1:14" x14ac:dyDescent="0.25">
      <c r="A207" s="45" t="s">
        <v>131</v>
      </c>
      <c r="B207" s="46">
        <f t="shared" ref="B207:H207" si="877">+IFERROR(B205/B$196,"nm")</f>
        <v>13.378048780487806</v>
      </c>
      <c r="C207" s="46">
        <f t="shared" si="877"/>
        <v>13.63953488372093</v>
      </c>
      <c r="D207" s="46">
        <f t="shared" si="877"/>
        <v>-9.6533333333333342</v>
      </c>
      <c r="E207" s="46">
        <f t="shared" si="877"/>
        <v>-56</v>
      </c>
      <c r="F207" s="46">
        <f t="shared" si="877"/>
        <v>258.57142857142856</v>
      </c>
      <c r="G207" s="46">
        <f t="shared" si="877"/>
        <v>178.81818181818181</v>
      </c>
      <c r="H207" s="46">
        <f t="shared" si="877"/>
        <v>-56.524999999999999</v>
      </c>
      <c r="I207" s="46">
        <f>+IFERROR(I205/I$196,"nm")</f>
        <v>30.819444444444443</v>
      </c>
      <c r="J207" s="46">
        <f t="shared" ref="J207:N207" si="878">+IFERROR(J205/J$83,"nm")</f>
        <v>-0.29402411554259972</v>
      </c>
      <c r="K207" s="46">
        <f t="shared" si="878"/>
        <v>-0.29402411554259972</v>
      </c>
      <c r="L207" s="46">
        <f t="shared" si="878"/>
        <v>-0.29402411554259972</v>
      </c>
      <c r="M207" s="46">
        <f t="shared" si="878"/>
        <v>-0.29402411554259972</v>
      </c>
      <c r="N207" s="46">
        <f t="shared" si="878"/>
        <v>-0.29402411554259972</v>
      </c>
    </row>
    <row r="208" spans="1:14" x14ac:dyDescent="0.25">
      <c r="A208" s="9" t="s">
        <v>135</v>
      </c>
      <c r="B208" s="9">
        <f>+Historicals!B169</f>
        <v>104</v>
      </c>
      <c r="C208" s="9">
        <f>+Historicals!C169</f>
        <v>264</v>
      </c>
      <c r="D208" s="9">
        <f>+Historicals!D169</f>
        <v>291</v>
      </c>
      <c r="E208" s="9">
        <f>+Historicals!E169</f>
        <v>159</v>
      </c>
      <c r="F208" s="9">
        <f>+Historicals!F169</f>
        <v>377</v>
      </c>
      <c r="G208" s="9">
        <f>+Historicals!G169</f>
        <v>318</v>
      </c>
      <c r="H208" s="9">
        <f>+Historicals!H169</f>
        <v>11</v>
      </c>
      <c r="I208" s="9">
        <f>+Historicals!I169</f>
        <v>50</v>
      </c>
      <c r="J208" s="47">
        <v>50</v>
      </c>
      <c r="K208" s="47">
        <v>50</v>
      </c>
      <c r="L208" s="47">
        <v>50</v>
      </c>
      <c r="M208" s="47">
        <v>50</v>
      </c>
      <c r="N208" s="47">
        <v>50</v>
      </c>
    </row>
    <row r="209" spans="1:14" x14ac:dyDescent="0.25">
      <c r="A209" s="45" t="s">
        <v>129</v>
      </c>
      <c r="B209" s="46" t="str">
        <f t="shared" ref="B209" si="879">+IFERROR(B208/A208-1,"nm")</f>
        <v>nm</v>
      </c>
      <c r="C209" s="46">
        <f t="shared" ref="C209" si="880">+IFERROR(C208/B208-1,"nm")</f>
        <v>1.5384615384615383</v>
      </c>
      <c r="D209" s="46">
        <f t="shared" ref="D209" si="881">+IFERROR(D208/C208-1,"nm")</f>
        <v>0.10227272727272729</v>
      </c>
      <c r="E209" s="46">
        <f t="shared" ref="E209" si="882">+IFERROR(E208/D208-1,"nm")</f>
        <v>-0.45360824742268047</v>
      </c>
      <c r="F209" s="46">
        <f t="shared" ref="F209" si="883">+IFERROR(F208/E208-1,"nm")</f>
        <v>1.3710691823899372</v>
      </c>
      <c r="G209" s="46">
        <f t="shared" ref="G209" si="884">+IFERROR(G208/F208-1,"nm")</f>
        <v>-0.156498673740053</v>
      </c>
      <c r="H209" s="46">
        <f t="shared" ref="H209" si="885">+IFERROR(H208/G208-1,"nm")</f>
        <v>-0.96540880503144655</v>
      </c>
      <c r="I209" s="46">
        <f>+IFERROR(I208/H208-1,"nm")</f>
        <v>3.5454545454545459</v>
      </c>
      <c r="J209" s="46">
        <f>+IFERROR(J208/I208-1,"nm")</f>
        <v>0</v>
      </c>
      <c r="K209" s="46">
        <f t="shared" ref="K209" si="886">+IFERROR(K208/J208-1,"nm")</f>
        <v>0</v>
      </c>
      <c r="L209" s="46">
        <f t="shared" ref="L209" si="887">+IFERROR(L208/K208-1,"nm")</f>
        <v>0</v>
      </c>
      <c r="M209" s="46">
        <f t="shared" ref="M209" si="888">+IFERROR(M208/L208-1,"nm")</f>
        <v>0</v>
      </c>
      <c r="N209" s="46">
        <f t="shared" ref="N209" si="889">+IFERROR(N208/M208-1,"nm")</f>
        <v>0</v>
      </c>
    </row>
    <row r="210" spans="1:14" x14ac:dyDescent="0.25">
      <c r="A210" s="45" t="s">
        <v>133</v>
      </c>
      <c r="B210" s="46">
        <f t="shared" ref="B210:H210" si="890">+IFERROR(B208/B$196,"nm")</f>
        <v>-1.2682926829268293</v>
      </c>
      <c r="C210" s="46">
        <f t="shared" si="890"/>
        <v>-3.0697674418604652</v>
      </c>
      <c r="D210" s="46">
        <f t="shared" si="890"/>
        <v>3.88</v>
      </c>
      <c r="E210" s="46">
        <f t="shared" si="890"/>
        <v>6.115384615384615</v>
      </c>
      <c r="F210" s="46">
        <f t="shared" si="890"/>
        <v>-53.857142857142854</v>
      </c>
      <c r="G210" s="46">
        <f t="shared" si="890"/>
        <v>-28.90909090909091</v>
      </c>
      <c r="H210" s="46">
        <f t="shared" si="890"/>
        <v>0.27500000000000002</v>
      </c>
      <c r="I210" s="46">
        <f>+IFERROR(I208/I$196,"nm")</f>
        <v>-0.69444444444444442</v>
      </c>
      <c r="J210" s="48">
        <f>+I210</f>
        <v>-0.69444444444444442</v>
      </c>
      <c r="K210" s="48">
        <f t="shared" ref="K210" si="891">+J210</f>
        <v>-0.69444444444444442</v>
      </c>
      <c r="L210" s="48">
        <f t="shared" ref="L210" si="892">+K210</f>
        <v>-0.69444444444444442</v>
      </c>
      <c r="M210" s="48">
        <f t="shared" ref="M210" si="893">+L210</f>
        <v>-0.69444444444444442</v>
      </c>
      <c r="N210" s="48">
        <f t="shared" ref="N210" si="894">+M210</f>
        <v>-0.69444444444444442</v>
      </c>
    </row>
    <row r="211" spans="1:14" x14ac:dyDescent="0.25">
      <c r="A211" s="9" t="s">
        <v>141</v>
      </c>
      <c r="B211" s="9">
        <f>+Historicals!B158</f>
        <v>713</v>
      </c>
      <c r="C211" s="9">
        <f>+Historicals!C158</f>
        <v>937</v>
      </c>
      <c r="D211" s="9">
        <f>+Historicals!D158</f>
        <v>1238</v>
      </c>
      <c r="E211" s="9">
        <f>+Historicals!E158</f>
        <v>1450</v>
      </c>
      <c r="F211" s="9">
        <f>+Historicals!F158</f>
        <v>1673</v>
      </c>
      <c r="G211" s="9">
        <f>+Historicals!G158</f>
        <v>1916</v>
      </c>
      <c r="H211" s="9">
        <f>+Historicals!H158</f>
        <v>1870</v>
      </c>
      <c r="I211" s="9">
        <f>+Historicals!I158</f>
        <v>1817</v>
      </c>
      <c r="J211" s="47">
        <v>1817</v>
      </c>
      <c r="K211" s="47">
        <v>1817</v>
      </c>
      <c r="L211" s="47">
        <v>1817</v>
      </c>
      <c r="M211" s="47">
        <v>1817</v>
      </c>
      <c r="N211" s="47">
        <v>1817</v>
      </c>
    </row>
    <row r="212" spans="1:14" x14ac:dyDescent="0.25">
      <c r="A212" s="45" t="s">
        <v>129</v>
      </c>
      <c r="B212" s="46" t="str">
        <f>+IFERROR(B211/A211-1,"nm")</f>
        <v>nm</v>
      </c>
      <c r="C212" s="46">
        <f>+IFERROR(C211/B211-1,"nm")</f>
        <v>0.31416549789621318</v>
      </c>
      <c r="D212" s="46">
        <f t="shared" ref="D212" si="895">+IFERROR(D211/C211-1,"nm")</f>
        <v>0.32123799359658478</v>
      </c>
      <c r="E212" s="46">
        <f t="shared" ref="E212" si="896">+IFERROR(E211/D211-1,"nm")</f>
        <v>0.17124394184168024</v>
      </c>
      <c r="F212" s="46">
        <f t="shared" ref="F212" si="897">+IFERROR(F211/E211-1,"nm")</f>
        <v>0.15379310344827579</v>
      </c>
      <c r="G212" s="46">
        <f t="shared" ref="G212" si="898">+IFERROR(G211/F211-1,"nm")</f>
        <v>0.14524805738194857</v>
      </c>
      <c r="H212" s="46">
        <f t="shared" ref="H212" si="899">+IFERROR(H211/G211-1,"nm")</f>
        <v>-2.4008350730688965E-2</v>
      </c>
      <c r="I212" s="46">
        <f>+IFERROR(I211/H211-1,"nm")</f>
        <v>-2.8342245989304793E-2</v>
      </c>
      <c r="J212" s="46">
        <f t="shared" ref="J212:N212" si="900">+IFERROR(J211/I211-1,"nm")</f>
        <v>0</v>
      </c>
      <c r="K212" s="46">
        <f t="shared" si="900"/>
        <v>0</v>
      </c>
      <c r="L212" s="46">
        <f t="shared" si="900"/>
        <v>0</v>
      </c>
      <c r="M212" s="46">
        <f t="shared" si="900"/>
        <v>0</v>
      </c>
      <c r="N212" s="46">
        <f t="shared" si="900"/>
        <v>0</v>
      </c>
    </row>
    <row r="213" spans="1:14" x14ac:dyDescent="0.25">
      <c r="A213" s="45" t="s">
        <v>133</v>
      </c>
      <c r="B213" s="46">
        <f t="shared" ref="B213:H213" si="901">+IFERROR(B211/B$196,"nm")</f>
        <v>-8.6951219512195124</v>
      </c>
      <c r="C213" s="46">
        <f t="shared" si="901"/>
        <v>-10.895348837209303</v>
      </c>
      <c r="D213" s="46">
        <f t="shared" si="901"/>
        <v>16.506666666666668</v>
      </c>
      <c r="E213" s="46">
        <f t="shared" si="901"/>
        <v>55.769230769230766</v>
      </c>
      <c r="F213" s="46">
        <f t="shared" si="901"/>
        <v>-239</v>
      </c>
      <c r="G213" s="46">
        <f t="shared" si="901"/>
        <v>-174.18181818181819</v>
      </c>
      <c r="H213" s="46">
        <f t="shared" si="901"/>
        <v>46.75</v>
      </c>
      <c r="I213" s="46">
        <f>+IFERROR(I211/I$196,"nm")</f>
        <v>-25.236111111111111</v>
      </c>
      <c r="J213" s="48">
        <f>+I213</f>
        <v>-25.236111111111111</v>
      </c>
      <c r="K213" s="48">
        <f t="shared" ref="K213" si="902">+J213</f>
        <v>-25.236111111111111</v>
      </c>
      <c r="L213" s="48">
        <f t="shared" ref="L213" si="903">+K213</f>
        <v>-25.236111111111111</v>
      </c>
      <c r="M213" s="48">
        <f t="shared" ref="M213" si="904">+L213</f>
        <v>-25.236111111111111</v>
      </c>
      <c r="N213" s="48">
        <f t="shared" ref="N213" si="905">+M213</f>
        <v>-25.236111111111111</v>
      </c>
    </row>
    <row r="216" spans="1:14" x14ac:dyDescent="0.25">
      <c r="J216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tabSelected="1" workbookViewId="0">
      <selection activeCell="M54" sqref="M54"/>
    </sheetView>
  </sheetViews>
  <sheetFormatPr defaultRowHeight="15" x14ac:dyDescent="0.25"/>
  <cols>
    <col min="1" max="1" width="48.7109375" customWidth="1"/>
    <col min="2" max="8" width="11.7109375" customWidth="1"/>
    <col min="9" max="9" width="11.42578125" customWidth="1"/>
    <col min="10" max="10" width="1.140625" hidden="1" customWidth="1"/>
    <col min="11" max="11" width="10.85546875" customWidth="1"/>
    <col min="12" max="15" width="11.7109375" customWidth="1"/>
    <col min="16" max="16" width="7.85546875" customWidth="1"/>
  </cols>
  <sheetData>
    <row r="1" spans="1:10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</row>
    <row r="2" spans="1:10" x14ac:dyDescent="0.25">
      <c r="A2" s="39" t="s">
        <v>142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</row>
    <row r="4" spans="1:10" x14ac:dyDescent="0.25">
      <c r="A4" s="41" t="s">
        <v>129</v>
      </c>
      <c r="B4" s="54" t="str">
        <f>+IFERROR(B3/A3-1,"nm")</f>
        <v>nm</v>
      </c>
      <c r="C4" s="54">
        <f>+IFERROR(C3/B3-1,"nm")</f>
        <v>5.8004640371229765E-2</v>
      </c>
      <c r="D4" s="54">
        <f t="shared" ref="D4:I4" si="1">+IFERROR(D3/C3-1,"nm")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/>
    </row>
    <row r="5" spans="1:10" x14ac:dyDescent="0.25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</row>
    <row r="6" spans="1:10" x14ac:dyDescent="0.25">
      <c r="A6" s="49" t="s">
        <v>132</v>
      </c>
      <c r="B6" s="55">
        <f>+'Segmental forecast'!B8</f>
        <v>606</v>
      </c>
      <c r="C6" s="55">
        <f>+'Segmental forecast'!C8</f>
        <v>649</v>
      </c>
      <c r="D6" s="55">
        <f>+'Segmental forecast'!D8</f>
        <v>706</v>
      </c>
      <c r="E6" s="55">
        <f>+'Segmental forecast'!E8</f>
        <v>747</v>
      </c>
      <c r="F6" s="55">
        <f>+'Segmental forecast'!F8</f>
        <v>705</v>
      </c>
      <c r="G6" s="55">
        <f>+'Segmental forecast'!G8</f>
        <v>721</v>
      </c>
      <c r="H6" s="55">
        <f>+'Segmental forecast'!H8</f>
        <v>744</v>
      </c>
      <c r="I6" s="55">
        <f>+'Segmental forecast'!I8</f>
        <v>717</v>
      </c>
      <c r="J6" s="55"/>
    </row>
    <row r="7" spans="1:10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</row>
    <row r="8" spans="1:10" x14ac:dyDescent="0.25">
      <c r="A8" s="41" t="s">
        <v>129</v>
      </c>
      <c r="B8" s="54" t="str">
        <f>+IFERROR(B7/A7-1,"nm")</f>
        <v>nm</v>
      </c>
      <c r="C8" s="54">
        <f>+IFERROR(C7/B7-1,"nm")</f>
        <v>9.6621781242617555E-2</v>
      </c>
      <c r="D8" s="54">
        <f t="shared" ref="D8:I8" si="2">+IFERROR(D7/C7-1,"nm")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/>
    </row>
    <row r="9" spans="1:10" x14ac:dyDescent="0.25">
      <c r="A9" s="41" t="s">
        <v>131</v>
      </c>
      <c r="B9" s="54">
        <f>+IFERROR(B7/B$3,"nm")</f>
        <v>0.13832881278389594</v>
      </c>
      <c r="C9" s="54">
        <f t="shared" ref="C9:I9" si="3">+IFERROR(C7/C$3,"nm")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/>
    </row>
    <row r="10" spans="1:10" x14ac:dyDescent="0.25">
      <c r="A10" s="2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</row>
    <row r="11" spans="1:10" x14ac:dyDescent="0.25">
      <c r="A11" s="4" t="s">
        <v>144</v>
      </c>
      <c r="B11" s="5">
        <f>+Historicals!B10</f>
        <v>4205</v>
      </c>
      <c r="C11" s="5">
        <f>+Historicals!C10</f>
        <v>4623</v>
      </c>
      <c r="D11" s="5">
        <f>+Historicals!D10</f>
        <v>4886</v>
      </c>
      <c r="E11" s="5">
        <f>+Historicals!E10</f>
        <v>4325</v>
      </c>
      <c r="F11" s="5">
        <f>+Historicals!F10</f>
        <v>4801</v>
      </c>
      <c r="G11" s="5">
        <f>+Historicals!G10</f>
        <v>2887</v>
      </c>
      <c r="H11" s="5">
        <f>+Historicals!H10</f>
        <v>6661</v>
      </c>
      <c r="I11" s="5">
        <f>+Historicals!I10</f>
        <v>6651</v>
      </c>
      <c r="J11" s="5"/>
    </row>
    <row r="12" spans="1:10" x14ac:dyDescent="0.25">
      <c r="A12" t="s">
        <v>26</v>
      </c>
      <c r="B12" s="5">
        <f>+Historicals!B11</f>
        <v>932</v>
      </c>
      <c r="C12" s="5">
        <f>+Historicals!C11</f>
        <v>863</v>
      </c>
      <c r="D12" s="5">
        <f>+Historicals!D11</f>
        <v>646</v>
      </c>
      <c r="E12" s="5">
        <f>+Historicals!E11</f>
        <v>2392</v>
      </c>
      <c r="F12" s="5">
        <f>+Historicals!F11</f>
        <v>772</v>
      </c>
      <c r="G12" s="5">
        <f>+Historicals!G11</f>
        <v>348</v>
      </c>
      <c r="H12" s="5">
        <f>+Historicals!H11</f>
        <v>934</v>
      </c>
      <c r="I12" s="5">
        <f>+Historicals!I11</f>
        <v>605</v>
      </c>
      <c r="J12" s="5"/>
    </row>
    <row r="13" spans="1:10" x14ac:dyDescent="0.25">
      <c r="A13" s="50" t="s">
        <v>145</v>
      </c>
      <c r="B13" s="56">
        <f>B12/B11</f>
        <v>0.22164090368608799</v>
      </c>
      <c r="C13" s="56">
        <f t="shared" ref="C13:I13" si="4">C12/C11</f>
        <v>0.18667531905688947</v>
      </c>
      <c r="D13" s="56">
        <f t="shared" si="4"/>
        <v>0.13221449038067951</v>
      </c>
      <c r="E13" s="56">
        <f t="shared" si="4"/>
        <v>0.55306358381502885</v>
      </c>
      <c r="F13" s="56">
        <f t="shared" si="4"/>
        <v>0.16079983336804832</v>
      </c>
      <c r="G13" s="56">
        <f t="shared" si="4"/>
        <v>0.12054035330793211</v>
      </c>
      <c r="H13" s="56">
        <f t="shared" si="4"/>
        <v>0.14021918630836211</v>
      </c>
      <c r="I13" s="56">
        <f t="shared" si="4"/>
        <v>9.0963764847391368E-2</v>
      </c>
      <c r="J13" s="56"/>
    </row>
    <row r="14" spans="1:10" ht="15.75" thickBot="1" x14ac:dyDescent="0.3">
      <c r="A14" s="6" t="s">
        <v>146</v>
      </c>
      <c r="B14" s="7">
        <f>B11-B12</f>
        <v>3273</v>
      </c>
      <c r="C14" s="7">
        <f t="shared" ref="C14:I14" si="5">C11-C12</f>
        <v>3760</v>
      </c>
      <c r="D14" s="7">
        <f t="shared" si="5"/>
        <v>4240</v>
      </c>
      <c r="E14" s="7">
        <f t="shared" si="5"/>
        <v>1933</v>
      </c>
      <c r="F14" s="7">
        <f t="shared" si="5"/>
        <v>4029</v>
      </c>
      <c r="G14" s="7">
        <f t="shared" si="5"/>
        <v>2539</v>
      </c>
      <c r="H14" s="7">
        <f t="shared" si="5"/>
        <v>5727</v>
      </c>
      <c r="I14" s="7">
        <f t="shared" si="5"/>
        <v>6046</v>
      </c>
      <c r="J14" s="7"/>
    </row>
    <row r="15" spans="1:10" ht="15.75" thickTop="1" x14ac:dyDescent="0.25">
      <c r="A15" t="s">
        <v>147</v>
      </c>
      <c r="B15" s="5">
        <f>+Historicals!B18</f>
        <v>1768.8</v>
      </c>
      <c r="C15" s="5">
        <f>+Historicals!C18</f>
        <v>1742.5</v>
      </c>
      <c r="D15" s="5">
        <f>+Historicals!D18</f>
        <v>1692</v>
      </c>
      <c r="E15" s="5">
        <f>+Historicals!E18</f>
        <v>1659.1</v>
      </c>
      <c r="F15" s="5">
        <f>+Historicals!F18</f>
        <v>1618.4</v>
      </c>
      <c r="G15" s="5">
        <f>+Historicals!G18</f>
        <v>1591.6</v>
      </c>
      <c r="H15" s="5">
        <f>+Historicals!H18</f>
        <v>1609.4</v>
      </c>
      <c r="I15" s="5">
        <f>+Historicals!I18</f>
        <v>1610.8</v>
      </c>
      <c r="J15" s="5"/>
    </row>
    <row r="16" spans="1:10" x14ac:dyDescent="0.25">
      <c r="A16" t="s">
        <v>148</v>
      </c>
      <c r="B16" s="57">
        <f>B14/B15</f>
        <v>1.8504070556309362</v>
      </c>
      <c r="C16" s="57">
        <f t="shared" ref="C16:I16" si="6">C14/C15</f>
        <v>2.1578192252510759</v>
      </c>
      <c r="D16" s="57">
        <f t="shared" si="6"/>
        <v>2.5059101654846336</v>
      </c>
      <c r="E16" s="57">
        <f t="shared" si="6"/>
        <v>1.1650895063588693</v>
      </c>
      <c r="F16" s="57">
        <f t="shared" si="6"/>
        <v>2.4894957983193278</v>
      </c>
      <c r="G16" s="57">
        <f t="shared" si="6"/>
        <v>1.5952500628298569</v>
      </c>
      <c r="H16" s="57">
        <f t="shared" si="6"/>
        <v>3.5584689946563937</v>
      </c>
      <c r="I16" s="57">
        <f t="shared" si="6"/>
        <v>3.7534144524459898</v>
      </c>
      <c r="J16" s="57"/>
    </row>
    <row r="17" spans="1:10" x14ac:dyDescent="0.25">
      <c r="A17" t="s">
        <v>149</v>
      </c>
      <c r="B17" s="57">
        <f>-Historicals!B96/'Three Statements'!B15</f>
        <v>0.508254183627318</v>
      </c>
      <c r="C17" s="57">
        <f>-Historicals!C96/'Three Statements'!C15</f>
        <v>0.58651362984218081</v>
      </c>
      <c r="D17" s="57">
        <f>-Historicals!D96/'Three Statements'!D15</f>
        <v>0.66962174940898345</v>
      </c>
      <c r="E17" s="57">
        <f>-Historicals!E96/'Three Statements'!E15</f>
        <v>0.74920137423904531</v>
      </c>
      <c r="F17" s="57">
        <f>-Historicals!F96/'Three Statements'!F15</f>
        <v>0.82303509639149774</v>
      </c>
      <c r="G17" s="57">
        <f>-Historicals!G96/'Three Statements'!G15</f>
        <v>0.91228951997989449</v>
      </c>
      <c r="H17" s="57">
        <f>-Historicals!H96/'Three Statements'!H15</f>
        <v>1.0177705977382876</v>
      </c>
      <c r="I17" s="57">
        <f>-Historicals!I96/'Three Statements'!I15</f>
        <v>1.1404271169605165</v>
      </c>
      <c r="J17" s="57"/>
    </row>
    <row r="18" spans="1:10" x14ac:dyDescent="0.25">
      <c r="A18" s="50" t="s">
        <v>129</v>
      </c>
      <c r="B18" s="54" t="str">
        <f>+IFERROR(B17/A17-1,"nm")</f>
        <v>nm</v>
      </c>
      <c r="C18" s="54">
        <f>+IFERROR(C17/B17-1,"nm")</f>
        <v>0.15397698383186809</v>
      </c>
      <c r="D18" s="54">
        <f t="shared" ref="D18:H18" si="7">+IFERROR(D17/C17-1,"nm")</f>
        <v>0.14169853067040461</v>
      </c>
      <c r="E18" s="54">
        <f t="shared" si="7"/>
        <v>0.11884265243818604</v>
      </c>
      <c r="F18" s="54">
        <f t="shared" si="7"/>
        <v>9.8549902190775418E-2</v>
      </c>
      <c r="G18" s="54">
        <f t="shared" si="7"/>
        <v>0.10844546481641237</v>
      </c>
      <c r="H18" s="54">
        <f t="shared" si="7"/>
        <v>0.11562237146023313</v>
      </c>
      <c r="I18" s="54">
        <f>+IFERROR(I17/H17-1,"nm")</f>
        <v>0.12051489745803123</v>
      </c>
      <c r="J18" s="54"/>
    </row>
    <row r="19" spans="1:10" x14ac:dyDescent="0.25">
      <c r="A19" s="50" t="s">
        <v>150</v>
      </c>
      <c r="B19" s="56">
        <f>B17/B16</f>
        <v>0.27467155514818214</v>
      </c>
      <c r="C19" s="56">
        <f t="shared" ref="C19:I19" si="8">C17/C16</f>
        <v>0.27180851063829792</v>
      </c>
      <c r="D19" s="56">
        <f t="shared" si="8"/>
        <v>0.26721698113207548</v>
      </c>
      <c r="E19" s="56">
        <f t="shared" si="8"/>
        <v>0.64304190377651316</v>
      </c>
      <c r="F19" s="56">
        <f t="shared" si="8"/>
        <v>0.33060312732688008</v>
      </c>
      <c r="G19" s="56">
        <f t="shared" si="8"/>
        <v>0.57187869239858213</v>
      </c>
      <c r="H19" s="56">
        <f t="shared" si="8"/>
        <v>0.286013619696176</v>
      </c>
      <c r="I19" s="56">
        <f t="shared" si="8"/>
        <v>0.30383724776711873</v>
      </c>
      <c r="J19" s="56"/>
    </row>
    <row r="20" spans="1:10" x14ac:dyDescent="0.25">
      <c r="A20" s="51" t="s">
        <v>151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</row>
    <row r="22" spans="1:10" x14ac:dyDescent="0.25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</row>
    <row r="23" spans="1:10" x14ac:dyDescent="0.25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</row>
    <row r="24" spans="1:10" x14ac:dyDescent="0.25">
      <c r="A24" s="50" t="s">
        <v>155</v>
      </c>
      <c r="B24" s="46">
        <f>+IFERROR(B23/B$3,"nm")</f>
        <v>0.18182412339466031</v>
      </c>
      <c r="C24" s="46">
        <f t="shared" ref="C24:I24" si="9">+IFERROR(C23/C$3,"nm")</f>
        <v>0.1818631084754139</v>
      </c>
      <c r="D24" s="46">
        <f t="shared" si="9"/>
        <v>0.19458515283842795</v>
      </c>
      <c r="E24" s="46">
        <f t="shared" si="9"/>
        <v>0.17803665137236585</v>
      </c>
      <c r="F24" s="46">
        <f t="shared" si="9"/>
        <v>0.18615947030702765</v>
      </c>
      <c r="G24" s="46">
        <f t="shared" si="9"/>
        <v>0.21035745795791783</v>
      </c>
      <c r="H24" s="46">
        <f t="shared" si="9"/>
        <v>0.19042166240064665</v>
      </c>
      <c r="I24" s="46">
        <f t="shared" si="9"/>
        <v>0.20828516377649325</v>
      </c>
      <c r="J24" s="46"/>
    </row>
    <row r="25" spans="1:10" x14ac:dyDescent="0.25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</row>
    <row r="26" spans="1:10" x14ac:dyDescent="0.25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</row>
    <row r="27" spans="1:10" x14ac:dyDescent="0.25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</row>
    <row r="28" spans="1:10" x14ac:dyDescent="0.25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</row>
    <row r="29" spans="1:10" x14ac:dyDescent="0.25">
      <c r="A29" s="52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</row>
    <row r="30" spans="1:10" x14ac:dyDescent="0.25">
      <c r="A30" t="s">
        <v>159</v>
      </c>
      <c r="B30" s="3">
        <f>Historicals!B35</f>
        <v>2587</v>
      </c>
      <c r="C30" s="3">
        <f>Historicals!C35</f>
        <v>2422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</row>
    <row r="31" spans="1:10" ht="15.75" thickBot="1" x14ac:dyDescent="0.3">
      <c r="A31" s="6" t="s">
        <v>160</v>
      </c>
      <c r="B31" s="7">
        <f>B21+B22+B23+B25+B26+B27+B28+B29+B30</f>
        <v>19466</v>
      </c>
      <c r="C31" s="7">
        <f t="shared" ref="C31:I31" si="10">C21+C22+C23+C25+C26+C27+C28+C29+C30</f>
        <v>19188</v>
      </c>
      <c r="D31" s="7">
        <f t="shared" si="10"/>
        <v>21211</v>
      </c>
      <c r="E31" s="7">
        <f t="shared" si="10"/>
        <v>20257</v>
      </c>
      <c r="F31" s="7">
        <f t="shared" si="10"/>
        <v>21105</v>
      </c>
      <c r="G31" s="7">
        <f t="shared" si="10"/>
        <v>29094</v>
      </c>
      <c r="H31" s="7">
        <f t="shared" si="10"/>
        <v>34904</v>
      </c>
      <c r="I31" s="7">
        <f t="shared" si="10"/>
        <v>36963</v>
      </c>
      <c r="J31" s="7"/>
    </row>
    <row r="32" spans="1:10" ht="15.75" thickTop="1" x14ac:dyDescent="0.25">
      <c r="A32" t="s">
        <v>161</v>
      </c>
      <c r="B32" s="3">
        <f t="shared" ref="B32:H32" si="11">B33+B34</f>
        <v>181</v>
      </c>
      <c r="C32" s="3">
        <f t="shared" si="11"/>
        <v>45</v>
      </c>
      <c r="D32" s="3">
        <f t="shared" si="11"/>
        <v>331</v>
      </c>
      <c r="E32" s="3">
        <f t="shared" si="11"/>
        <v>342</v>
      </c>
      <c r="F32" s="3">
        <f t="shared" si="11"/>
        <v>15</v>
      </c>
      <c r="G32" s="3">
        <f t="shared" si="11"/>
        <v>251</v>
      </c>
      <c r="H32" s="3">
        <f t="shared" si="11"/>
        <v>2</v>
      </c>
      <c r="I32" s="3">
        <f>I33+I34</f>
        <v>510</v>
      </c>
      <c r="J32" s="3"/>
    </row>
    <row r="33" spans="1:10" x14ac:dyDescent="0.25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</row>
    <row r="34" spans="1:10" x14ac:dyDescent="0.25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</row>
    <row r="35" spans="1:10" x14ac:dyDescent="0.25">
      <c r="A35" t="s">
        <v>162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</row>
    <row r="36" spans="1:10" x14ac:dyDescent="0.25">
      <c r="A36" t="s">
        <v>49</v>
      </c>
      <c r="B36" s="59">
        <f>Historicals!B46</f>
        <v>1079</v>
      </c>
      <c r="C36" s="3">
        <f>Historicals!C46</f>
        <v>1993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</row>
    <row r="37" spans="1:10" x14ac:dyDescent="0.25">
      <c r="A37" s="52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</row>
    <row r="38" spans="1:10" x14ac:dyDescent="0.25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</row>
    <row r="39" spans="1:10" x14ac:dyDescent="0.25">
      <c r="A39" t="s">
        <v>164</v>
      </c>
      <c r="B39" s="3">
        <f>SUM(B40:B42)</f>
        <v>12707</v>
      </c>
      <c r="C39" s="3">
        <f t="shared" ref="C39:H39" si="12">SUM(C40:C42)</f>
        <v>12258</v>
      </c>
      <c r="D39" s="3">
        <f t="shared" si="12"/>
        <v>12407</v>
      </c>
      <c r="E39" s="3">
        <f t="shared" si="12"/>
        <v>9812</v>
      </c>
      <c r="F39" s="3">
        <f t="shared" si="12"/>
        <v>9040</v>
      </c>
      <c r="G39" s="3">
        <f t="shared" si="12"/>
        <v>8055</v>
      </c>
      <c r="H39" s="3">
        <f t="shared" si="12"/>
        <v>12767</v>
      </c>
      <c r="I39" s="3">
        <f>SUM(I40:I42)</f>
        <v>15281</v>
      </c>
      <c r="J39" s="3"/>
    </row>
    <row r="40" spans="1:10" x14ac:dyDescent="0.25">
      <c r="A40" s="2" t="s">
        <v>165</v>
      </c>
      <c r="B40">
        <f>Historicals!B54</f>
        <v>3</v>
      </c>
      <c r="C40">
        <f>Historicals!C54</f>
        <v>3</v>
      </c>
      <c r="D40">
        <f>Historicals!D54</f>
        <v>3</v>
      </c>
      <c r="E40">
        <f>Historicals!E54</f>
        <v>3</v>
      </c>
      <c r="F40">
        <f>Historicals!F54</f>
        <v>3</v>
      </c>
      <c r="G40">
        <f>Historicals!G54</f>
        <v>3</v>
      </c>
      <c r="H40">
        <f>Historicals!H54</f>
        <v>3</v>
      </c>
      <c r="I40">
        <f>Historicals!I54</f>
        <v>3</v>
      </c>
    </row>
    <row r="41" spans="1:10" x14ac:dyDescent="0.25">
      <c r="A41" s="2" t="s">
        <v>166</v>
      </c>
      <c r="B41">
        <f>Historicals!B57</f>
        <v>4685</v>
      </c>
      <c r="C41">
        <f>Historicals!C57</f>
        <v>4151</v>
      </c>
      <c r="D41">
        <f>Historicals!D57</f>
        <v>6907</v>
      </c>
      <c r="E41">
        <f>Historicals!E57</f>
        <v>3517</v>
      </c>
      <c r="F41">
        <f>Historicals!F57</f>
        <v>1643</v>
      </c>
      <c r="G41">
        <f>Historicals!G57</f>
        <v>-191</v>
      </c>
      <c r="H41">
        <f>Historicals!H57</f>
        <v>3179</v>
      </c>
      <c r="I41">
        <f>Historicals!I57</f>
        <v>3476</v>
      </c>
    </row>
    <row r="42" spans="1:10" x14ac:dyDescent="0.25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5497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</row>
    <row r="43" spans="1:10" ht="15.75" thickBot="1" x14ac:dyDescent="0.3">
      <c r="A43" s="6" t="s">
        <v>168</v>
      </c>
      <c r="B43" s="7">
        <f>B32+B36+B38+B39+B35++B37</f>
        <v>19466</v>
      </c>
      <c r="C43" s="7">
        <f t="shared" ref="C43:I43" si="13">C32+C36+C38+C39+C35++C37</f>
        <v>19188</v>
      </c>
      <c r="D43" s="7">
        <f t="shared" si="13"/>
        <v>21211</v>
      </c>
      <c r="E43" s="7">
        <f t="shared" si="13"/>
        <v>20257</v>
      </c>
      <c r="F43" s="7">
        <f t="shared" si="13"/>
        <v>21105</v>
      </c>
      <c r="G43" s="7">
        <f t="shared" si="13"/>
        <v>29094</v>
      </c>
      <c r="H43" s="7">
        <f t="shared" si="13"/>
        <v>34904</v>
      </c>
      <c r="I43" s="7">
        <f t="shared" si="13"/>
        <v>36963</v>
      </c>
      <c r="J43" s="7"/>
    </row>
    <row r="44" spans="1:10" ht="15.75" thickTop="1" x14ac:dyDescent="0.25">
      <c r="A44" s="53" t="s">
        <v>169</v>
      </c>
      <c r="B44" s="53">
        <f t="shared" ref="B44:I44" si="14">B31-B43</f>
        <v>0</v>
      </c>
      <c r="C44" s="53">
        <f t="shared" si="14"/>
        <v>0</v>
      </c>
      <c r="D44" s="53">
        <f t="shared" si="14"/>
        <v>0</v>
      </c>
      <c r="E44" s="53">
        <f t="shared" si="14"/>
        <v>0</v>
      </c>
      <c r="F44" s="53">
        <f t="shared" si="14"/>
        <v>0</v>
      </c>
      <c r="G44" s="53">
        <f t="shared" si="14"/>
        <v>0</v>
      </c>
      <c r="H44" s="53">
        <f t="shared" si="14"/>
        <v>0</v>
      </c>
      <c r="I44" s="53">
        <f t="shared" si="14"/>
        <v>0</v>
      </c>
      <c r="J44" s="53"/>
    </row>
    <row r="45" spans="1:10" x14ac:dyDescent="0.25">
      <c r="A45" s="51" t="s">
        <v>170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</row>
    <row r="47" spans="1:10" x14ac:dyDescent="0.25">
      <c r="A47" t="s">
        <v>132</v>
      </c>
      <c r="B47" s="9">
        <f>'Segmental forecast'!B8</f>
        <v>606</v>
      </c>
      <c r="C47" s="9">
        <f>'Segmental forecast'!C8</f>
        <v>649</v>
      </c>
      <c r="D47" s="9">
        <f>'Segmental forecast'!D8</f>
        <v>706</v>
      </c>
      <c r="E47" s="9">
        <f>'Segmental forecast'!E8</f>
        <v>747</v>
      </c>
      <c r="F47" s="9">
        <f>'Segmental forecast'!F8</f>
        <v>705</v>
      </c>
      <c r="G47" s="9">
        <f>'Segmental forecast'!G8</f>
        <v>721</v>
      </c>
      <c r="H47" s="9">
        <f>'Segmental forecast'!H8</f>
        <v>744</v>
      </c>
      <c r="I47" s="9">
        <f>'Segmental forecast'!I8</f>
        <v>717</v>
      </c>
      <c r="J47" s="9"/>
    </row>
    <row r="48" spans="1:10" x14ac:dyDescent="0.25">
      <c r="A48" t="s">
        <v>171</v>
      </c>
      <c r="B48" s="9">
        <f>Historicals!B107</f>
        <v>1262</v>
      </c>
      <c r="C48" s="9">
        <f>Historicals!C107</f>
        <v>748</v>
      </c>
      <c r="D48" s="9">
        <f>Historicals!D107</f>
        <v>703</v>
      </c>
      <c r="E48" s="9">
        <f>Historicals!E107</f>
        <v>529</v>
      </c>
      <c r="F48" s="9">
        <f>Historicals!F107</f>
        <v>757</v>
      </c>
      <c r="G48" s="9">
        <f>Historicals!G107</f>
        <v>1028</v>
      </c>
      <c r="H48" s="9">
        <f>Historicals!H107</f>
        <v>1177</v>
      </c>
      <c r="I48" s="9">
        <f>Historicals!I107</f>
        <v>1231</v>
      </c>
      <c r="J48" s="9"/>
    </row>
    <row r="49" spans="1:13" x14ac:dyDescent="0.25">
      <c r="A49" s="1" t="s">
        <v>172</v>
      </c>
      <c r="B49" s="9">
        <f t="shared" ref="B49:I49" si="15">B46*(1-B13)</f>
        <v>3294.7940546967893</v>
      </c>
      <c r="C49" s="9">
        <f t="shared" si="15"/>
        <v>3775.4531689379191</v>
      </c>
      <c r="D49" s="9">
        <f t="shared" si="15"/>
        <v>4291.19934506754</v>
      </c>
      <c r="E49" s="9">
        <f t="shared" si="15"/>
        <v>1957.1345664739886</v>
      </c>
      <c r="F49" s="9">
        <f t="shared" si="15"/>
        <v>4070.1208081649661</v>
      </c>
      <c r="G49" s="9">
        <f t="shared" si="15"/>
        <v>2617.2719085555941</v>
      </c>
      <c r="H49" s="9">
        <f t="shared" si="15"/>
        <v>5952.2625731872085</v>
      </c>
      <c r="I49" s="9">
        <f t="shared" si="15"/>
        <v>6232.3524282062854</v>
      </c>
      <c r="J49" s="9"/>
      <c r="L49" s="58"/>
    </row>
    <row r="50" spans="1:13" x14ac:dyDescent="0.25">
      <c r="A50" t="s">
        <v>173</v>
      </c>
      <c r="B50" s="3">
        <f>Historicals!B106</f>
        <v>53</v>
      </c>
      <c r="C50" s="3">
        <f>Historicals!C106</f>
        <v>70</v>
      </c>
      <c r="D50" s="3">
        <f>Historicals!D106</f>
        <v>98</v>
      </c>
      <c r="E50" s="3">
        <f>Historicals!E106</f>
        <v>125</v>
      </c>
      <c r="F50" s="3">
        <f>Historicals!F106</f>
        <v>153</v>
      </c>
      <c r="G50" s="3">
        <f>Historicals!G106</f>
        <v>140</v>
      </c>
      <c r="H50" s="3">
        <f>Historicals!H106</f>
        <v>293</v>
      </c>
      <c r="I50" s="3">
        <f>Historicals!I106</f>
        <v>290</v>
      </c>
      <c r="J50" s="3"/>
    </row>
    <row r="51" spans="1:13" x14ac:dyDescent="0.25">
      <c r="A51" t="s">
        <v>174</v>
      </c>
      <c r="B51" s="3" t="e">
        <f>B22-A22</f>
        <v>#VALUE!</v>
      </c>
      <c r="C51" s="3">
        <f t="shared" ref="C51:H51" si="16">C22-B22</f>
        <v>247</v>
      </c>
      <c r="D51" s="3">
        <f t="shared" si="16"/>
        <v>52</v>
      </c>
      <c r="E51" s="3">
        <f t="shared" si="16"/>
        <v>-1375</v>
      </c>
      <c r="F51" s="3">
        <f t="shared" si="16"/>
        <v>-799</v>
      </c>
      <c r="G51" s="3">
        <f t="shared" si="16"/>
        <v>242</v>
      </c>
      <c r="H51" s="3">
        <f t="shared" si="16"/>
        <v>3148</v>
      </c>
      <c r="I51" s="3">
        <f>I22-H22</f>
        <v>836</v>
      </c>
      <c r="J51" s="3"/>
      <c r="K51" s="3"/>
    </row>
    <row r="52" spans="1:13" x14ac:dyDescent="0.25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</row>
    <row r="53" spans="1:13" x14ac:dyDescent="0.25">
      <c r="A53" s="1" t="s">
        <v>175</v>
      </c>
      <c r="B53" s="9" t="e">
        <f>B55-B52</f>
        <v>#VALUE!</v>
      </c>
      <c r="C53" s="9">
        <f t="shared" ref="C53:I53" si="17">C55-C52</f>
        <v>1953</v>
      </c>
      <c r="D53" s="9">
        <f t="shared" si="17"/>
        <v>2741</v>
      </c>
      <c r="E53" s="9">
        <f t="shared" si="17"/>
        <v>3927</v>
      </c>
      <c r="F53" s="9">
        <f t="shared" si="17"/>
        <v>4784</v>
      </c>
      <c r="G53" s="9">
        <f t="shared" si="17"/>
        <v>1399</v>
      </c>
      <c r="H53" s="9">
        <f t="shared" si="17"/>
        <v>5962</v>
      </c>
      <c r="I53" s="9">
        <f t="shared" si="17"/>
        <v>4430</v>
      </c>
      <c r="J53" s="9"/>
      <c r="M53" s="58"/>
    </row>
    <row r="54" spans="1:13" x14ac:dyDescent="0.25">
      <c r="A54" t="s">
        <v>176</v>
      </c>
      <c r="B54" s="3" t="e">
        <f>Historicals!B76-('Three Statements'!B49+'Three Statements'!B51+'Three Statements'!B47)</f>
        <v>#VALUE!</v>
      </c>
      <c r="C54" s="3">
        <f>Historicals!C76-('Three Statements'!C49+'Three Statements'!C51+'Three Statements'!C47)</f>
        <v>-1575.4531689379191</v>
      </c>
      <c r="D54" s="3">
        <f>Historicals!D76-('Three Statements'!D49+'Three Statements'!D51+'Three Statements'!D47)</f>
        <v>-1203.19934506754</v>
      </c>
      <c r="E54" s="3">
        <f>Historicals!E76-('Three Statements'!E49+'Three Statements'!E51+'Three Statements'!E47)</f>
        <v>3625.8654335260117</v>
      </c>
      <c r="F54" s="3">
        <f>Historicals!F76-('Three Statements'!F49+'Three Statements'!F51+'Three Statements'!F47)</f>
        <v>1926.8791918350339</v>
      </c>
      <c r="G54" s="3">
        <f>Historicals!G76-('Three Statements'!G49+'Three Statements'!G51+'Three Statements'!G47)</f>
        <v>-1095.2719085555941</v>
      </c>
      <c r="H54" s="3">
        <f>Historicals!H76-('Three Statements'!H49+'Three Statements'!H51+'Three Statements'!H47)</f>
        <v>-3187.2625731872085</v>
      </c>
      <c r="I54" s="3">
        <f>Historicals!I76-('Three Statements'!I49+'Three Statements'!I51+'Three Statements'!I47)</f>
        <v>-2597.3524282062854</v>
      </c>
      <c r="J54" s="3"/>
      <c r="K54" s="70"/>
    </row>
    <row r="55" spans="1:13" x14ac:dyDescent="0.25">
      <c r="A55" s="27" t="s">
        <v>177</v>
      </c>
      <c r="B55" s="26" t="e">
        <f>B49+B51+B47+B54</f>
        <v>#VALUE!</v>
      </c>
      <c r="C55" s="26">
        <f t="shared" ref="C55:I55" si="18">C49+C51+C47+C54</f>
        <v>3096</v>
      </c>
      <c r="D55" s="26">
        <f t="shared" si="18"/>
        <v>3846</v>
      </c>
      <c r="E55" s="26">
        <f t="shared" si="18"/>
        <v>4955</v>
      </c>
      <c r="F55" s="26">
        <f t="shared" si="18"/>
        <v>5903</v>
      </c>
      <c r="G55" s="26">
        <f t="shared" si="18"/>
        <v>2485</v>
      </c>
      <c r="H55" s="26">
        <f t="shared" si="18"/>
        <v>6657</v>
      </c>
      <c r="I55" s="26">
        <f t="shared" si="18"/>
        <v>5188</v>
      </c>
      <c r="J55" s="26"/>
      <c r="K55" s="71"/>
    </row>
    <row r="56" spans="1:13" x14ac:dyDescent="0.25">
      <c r="A56" t="s">
        <v>178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3" x14ac:dyDescent="0.25">
      <c r="A57" t="s">
        <v>179</v>
      </c>
      <c r="B57" s="3">
        <f>Historicals!B78+Historicals!B79+Historicals!B80+Historicals!B81+Historicals!B84</f>
        <v>785</v>
      </c>
      <c r="C57" s="3">
        <f>Historicals!C78+Historicals!C79+Historicals!C80+Historicals!C81+Historicals!C84</f>
        <v>99</v>
      </c>
      <c r="D57" s="3">
        <f>Historicals!D78+Historicals!D79+Historicals!D80+Historicals!D81+Historicals!D84</f>
        <v>84</v>
      </c>
      <c r="E57" s="3">
        <f>Historicals!E78+Historicals!E79+Historicals!E80+Historicals!E81+Historicals!E84</f>
        <v>1301</v>
      </c>
      <c r="F57" s="3">
        <f>Historicals!F78+Historicals!F79+Historicals!F80+Historicals!F81+Historicals!F84</f>
        <v>850</v>
      </c>
      <c r="G57" s="3">
        <f>Historicals!G78+Historicals!G79+Historicals!G80+Historicals!G81+Historicals!G84</f>
        <v>58</v>
      </c>
      <c r="H57" s="3">
        <f>Historicals!H78+Historicals!H79+Historicals!H80+Historicals!H81+Historicals!H84</f>
        <v>-3105</v>
      </c>
      <c r="I57" s="3">
        <f>Historicals!I78+Historicals!I79+Historicals!I80+Historicals!I81+Historicals!I84</f>
        <v>-766</v>
      </c>
      <c r="J57" s="3"/>
      <c r="K57" s="3"/>
    </row>
    <row r="58" spans="1:13" x14ac:dyDescent="0.25">
      <c r="A58" s="27" t="s">
        <v>180</v>
      </c>
      <c r="B58" s="26">
        <f>B52+B56+B57</f>
        <v>1748</v>
      </c>
      <c r="C58" s="26">
        <f t="shared" ref="C58:I58" si="19">C52+C56+C57</f>
        <v>1242</v>
      </c>
      <c r="D58" s="26">
        <f t="shared" si="19"/>
        <v>1189</v>
      </c>
      <c r="E58" s="26">
        <f t="shared" si="19"/>
        <v>2329</v>
      </c>
      <c r="F58" s="26">
        <f t="shared" si="19"/>
        <v>1969</v>
      </c>
      <c r="G58" s="26">
        <f t="shared" si="19"/>
        <v>1144</v>
      </c>
      <c r="H58" s="26">
        <f t="shared" si="19"/>
        <v>-2410</v>
      </c>
      <c r="I58" s="26">
        <f t="shared" si="19"/>
        <v>-8</v>
      </c>
      <c r="J58" s="26"/>
      <c r="K58" s="3"/>
    </row>
    <row r="59" spans="1:13" x14ac:dyDescent="0.25">
      <c r="A59" t="s">
        <v>181</v>
      </c>
      <c r="B59" s="3">
        <f>Historicals!B93+Historicals!B94</f>
        <v>-2020</v>
      </c>
      <c r="C59" s="3">
        <f>Historicals!C93+Historicals!C94</f>
        <v>-2731</v>
      </c>
      <c r="D59" s="3">
        <f>Historicals!D93+Historicals!D94</f>
        <v>-2734</v>
      </c>
      <c r="E59" s="3">
        <f>Historicals!E93+Historicals!E94</f>
        <v>-3521</v>
      </c>
      <c r="F59" s="3">
        <f>Historicals!F93+Historicals!F94</f>
        <v>-3586</v>
      </c>
      <c r="G59" s="3">
        <f>Historicals!G93+Historicals!G94</f>
        <v>-2182</v>
      </c>
      <c r="H59" s="3">
        <f>Historicals!H93+Historicals!H94</f>
        <v>564</v>
      </c>
      <c r="I59" s="3">
        <f>Historicals!I93+Historicals!I94</f>
        <v>-2863</v>
      </c>
      <c r="J59" s="3"/>
    </row>
    <row r="60" spans="1:13" x14ac:dyDescent="0.25">
      <c r="A60" s="50" t="s">
        <v>129</v>
      </c>
      <c r="B60" s="54" t="str">
        <f>+IFERROR(B59/A59-1,"nm")</f>
        <v>nm</v>
      </c>
      <c r="C60" s="54">
        <f>+IFERROR(C59/B59-1,"nm")</f>
        <v>0.35198019801980207</v>
      </c>
      <c r="D60" s="54">
        <f t="shared" ref="D60:I60" si="20">+IFERROR(D59/C59-1,"nm")</f>
        <v>1.0984987184181616E-3</v>
      </c>
      <c r="E60" s="54">
        <f t="shared" si="20"/>
        <v>0.28785662033650339</v>
      </c>
      <c r="F60" s="54">
        <f t="shared" si="20"/>
        <v>1.8460664583924924E-2</v>
      </c>
      <c r="G60" s="54">
        <f t="shared" si="20"/>
        <v>-0.39152258784160621</v>
      </c>
      <c r="H60" s="54">
        <f t="shared" si="20"/>
        <v>-1.2584784601283228</v>
      </c>
      <c r="I60" s="54">
        <f t="shared" si="20"/>
        <v>-6.0762411347517729</v>
      </c>
      <c r="J60" s="54"/>
    </row>
    <row r="61" spans="1:13" x14ac:dyDescent="0.25">
      <c r="A61" t="s">
        <v>182</v>
      </c>
      <c r="B61" s="3">
        <f>Historicals!B96</f>
        <v>-899</v>
      </c>
      <c r="C61" s="3">
        <f>Historicals!C96</f>
        <v>-1022</v>
      </c>
      <c r="D61" s="3">
        <f>Historicals!D96</f>
        <v>-1133</v>
      </c>
      <c r="E61" s="3">
        <f>Historicals!E96</f>
        <v>-1243</v>
      </c>
      <c r="F61" s="3">
        <f>Historicals!F96</f>
        <v>-1332</v>
      </c>
      <c r="G61" s="3">
        <f>Historicals!G96</f>
        <v>-1452</v>
      </c>
      <c r="H61" s="3">
        <f>Historicals!H96</f>
        <v>-1638</v>
      </c>
      <c r="I61" s="3">
        <f>Historicals!I96</f>
        <v>-1837</v>
      </c>
      <c r="J61" s="3"/>
    </row>
    <row r="62" spans="1:13" x14ac:dyDescent="0.25">
      <c r="A62" t="s">
        <v>183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</row>
    <row r="63" spans="1:13" x14ac:dyDescent="0.25">
      <c r="A63" t="s">
        <v>184</v>
      </c>
      <c r="B63" s="3">
        <f>Historicals!B97</f>
        <v>0</v>
      </c>
      <c r="C63" s="3">
        <f>Historicals!C97</f>
        <v>0</v>
      </c>
      <c r="D63" s="3">
        <f>Historicals!D97</f>
        <v>0</v>
      </c>
      <c r="E63" s="3">
        <f>Historicals!E97</f>
        <v>0</v>
      </c>
      <c r="F63" s="3">
        <f>Historicals!F97</f>
        <v>0</v>
      </c>
      <c r="G63" s="3">
        <f>Historicals!G97</f>
        <v>-52</v>
      </c>
      <c r="H63" s="3">
        <f>Historicals!H97</f>
        <v>-136</v>
      </c>
      <c r="I63" s="3">
        <f>Historicals!I97</f>
        <v>-151</v>
      </c>
      <c r="J63" s="3"/>
    </row>
    <row r="64" spans="1:13" x14ac:dyDescent="0.25">
      <c r="A64" s="27" t="s">
        <v>185</v>
      </c>
      <c r="B64" s="26">
        <f>Historicals!B98</f>
        <v>-2790</v>
      </c>
      <c r="C64" s="26">
        <f>Historicals!C98</f>
        <v>-2671</v>
      </c>
      <c r="D64" s="26">
        <f>Historicals!D98</f>
        <v>-2148</v>
      </c>
      <c r="E64" s="26">
        <f>Historicals!E98</f>
        <v>-4835</v>
      </c>
      <c r="F64" s="26">
        <f>Historicals!F98</f>
        <v>-5293</v>
      </c>
      <c r="G64" s="26">
        <f>Historicals!G98</f>
        <v>2491</v>
      </c>
      <c r="H64" s="26">
        <f>Historicals!H98</f>
        <v>-1459</v>
      </c>
      <c r="I64" s="26">
        <f>Historicals!I98</f>
        <v>-4836</v>
      </c>
      <c r="J64" s="26"/>
    </row>
    <row r="65" spans="1:10" x14ac:dyDescent="0.25">
      <c r="A65" t="s">
        <v>186</v>
      </c>
      <c r="B65" s="3">
        <f>Historicals!B99</f>
        <v>-83</v>
      </c>
      <c r="C65" s="3">
        <f>Historicals!C99</f>
        <v>-105</v>
      </c>
      <c r="D65" s="3">
        <f>Historicals!D99</f>
        <v>-20</v>
      </c>
      <c r="E65" s="3">
        <f>Historicals!E99</f>
        <v>45</v>
      </c>
      <c r="F65" s="3">
        <f>Historicals!F99</f>
        <v>-129</v>
      </c>
      <c r="G65" s="3">
        <f>Historicals!G99</f>
        <v>-66</v>
      </c>
      <c r="H65" s="3">
        <f>Historicals!H99</f>
        <v>143</v>
      </c>
      <c r="I65" s="3">
        <f>Historicals!I99</f>
        <v>-143</v>
      </c>
      <c r="J65" s="3"/>
    </row>
    <row r="66" spans="1:10" x14ac:dyDescent="0.25">
      <c r="A66" s="27" t="s">
        <v>187</v>
      </c>
      <c r="B66" s="26" t="e">
        <f>B55+B58+B64+B65</f>
        <v>#VALUE!</v>
      </c>
      <c r="C66" s="26">
        <f>C55+C58+C64+C65</f>
        <v>1562</v>
      </c>
      <c r="D66" s="26">
        <f t="shared" ref="D66:I66" si="21">D55+D58+D64+D65</f>
        <v>2867</v>
      </c>
      <c r="E66" s="26">
        <f t="shared" si="21"/>
        <v>2494</v>
      </c>
      <c r="F66" s="26">
        <f t="shared" si="21"/>
        <v>2450</v>
      </c>
      <c r="G66" s="26">
        <f t="shared" si="21"/>
        <v>6054</v>
      </c>
      <c r="H66" s="26">
        <f t="shared" si="21"/>
        <v>2931</v>
      </c>
      <c r="I66" s="26">
        <f t="shared" si="21"/>
        <v>201</v>
      </c>
      <c r="J66" s="26"/>
    </row>
    <row r="67" spans="1:10" x14ac:dyDescent="0.25">
      <c r="A67" t="s">
        <v>188</v>
      </c>
      <c r="B67" s="3"/>
      <c r="C67" s="3">
        <f>Historicals!C101</f>
        <v>3852</v>
      </c>
      <c r="D67" s="3">
        <f>Historicals!D101</f>
        <v>3138</v>
      </c>
      <c r="E67" s="3">
        <f>Historicals!E101</f>
        <v>3808</v>
      </c>
      <c r="F67" s="3">
        <f>Historicals!F101</f>
        <v>4249</v>
      </c>
      <c r="G67" s="3">
        <f>Historicals!G101</f>
        <v>4466</v>
      </c>
      <c r="H67" s="3">
        <f>Historicals!H101</f>
        <v>8348</v>
      </c>
      <c r="I67" s="3">
        <f>Historicals!I101</f>
        <v>9889</v>
      </c>
      <c r="J67" s="3"/>
    </row>
    <row r="68" spans="1:10" ht="15.75" thickBot="1" x14ac:dyDescent="0.3">
      <c r="A68" s="6" t="s">
        <v>189</v>
      </c>
      <c r="B68" s="7">
        <f>Historicals!B102</f>
        <v>3852</v>
      </c>
      <c r="C68" s="7">
        <f>Historicals!C102</f>
        <v>3138</v>
      </c>
      <c r="D68" s="7">
        <f>Historicals!D102</f>
        <v>3808</v>
      </c>
      <c r="E68" s="7">
        <f>Historicals!E102</f>
        <v>4249</v>
      </c>
      <c r="F68" s="7">
        <f>Historicals!F102</f>
        <v>4466</v>
      </c>
      <c r="G68" s="7">
        <f>Historicals!G102</f>
        <v>8348</v>
      </c>
      <c r="H68" s="7">
        <f>Historicals!H102</f>
        <v>9889</v>
      </c>
      <c r="I68" s="7">
        <f>Historicals!I102</f>
        <v>8574</v>
      </c>
      <c r="J68" s="7"/>
    </row>
    <row r="69" spans="1:10" ht="15.75" thickTop="1" x14ac:dyDescent="0.25">
      <c r="A69" s="68" t="s">
        <v>169</v>
      </c>
      <c r="B69" s="40">
        <f>+B21-B68</f>
        <v>0</v>
      </c>
      <c r="C69" s="40">
        <f t="shared" ref="C69:I69" si="22">+C21-C68</f>
        <v>0</v>
      </c>
      <c r="D69" s="40">
        <f t="shared" si="22"/>
        <v>0</v>
      </c>
      <c r="E69" s="40">
        <f t="shared" si="22"/>
        <v>0</v>
      </c>
      <c r="F69" s="40">
        <f t="shared" si="22"/>
        <v>0</v>
      </c>
      <c r="G69" s="40">
        <f t="shared" si="22"/>
        <v>0</v>
      </c>
      <c r="H69" s="40">
        <f>+H21-H68</f>
        <v>0</v>
      </c>
      <c r="I69" s="40">
        <f t="shared" si="22"/>
        <v>0</v>
      </c>
      <c r="J69" s="40"/>
    </row>
    <row r="70" spans="1:10" x14ac:dyDescent="0.25">
      <c r="A70" s="1" t="s">
        <v>190</v>
      </c>
      <c r="B70" s="47">
        <f>B32+B36-(B21+B22)</f>
        <v>-4664</v>
      </c>
      <c r="C70" s="47">
        <f t="shared" ref="C70:I70" si="23">C32+C36-(C21+C22)</f>
        <v>-3419</v>
      </c>
      <c r="D70" s="47">
        <f t="shared" si="23"/>
        <v>-2377</v>
      </c>
      <c r="E70" s="47">
        <f t="shared" si="23"/>
        <v>-1435</v>
      </c>
      <c r="F70" s="47">
        <f t="shared" si="23"/>
        <v>-1184</v>
      </c>
      <c r="G70" s="47">
        <f t="shared" si="23"/>
        <v>870</v>
      </c>
      <c r="H70" s="47">
        <f t="shared" si="23"/>
        <v>-4061</v>
      </c>
      <c r="I70" s="47">
        <f t="shared" si="23"/>
        <v>-3567</v>
      </c>
      <c r="J70" s="47"/>
    </row>
    <row r="72" spans="1:10" x14ac:dyDescent="0.25">
      <c r="B72" s="58"/>
    </row>
    <row r="73" spans="1:10" x14ac:dyDescent="0.25">
      <c r="B73" s="58"/>
    </row>
    <row r="74" spans="1:10" x14ac:dyDescent="0.25">
      <c r="B7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Szkodzik, Thomas (Student)</cp:lastModifiedBy>
  <dcterms:created xsi:type="dcterms:W3CDTF">2020-05-20T17:26:08Z</dcterms:created>
  <dcterms:modified xsi:type="dcterms:W3CDTF">2024-01-16T21:19:10Z</dcterms:modified>
</cp:coreProperties>
</file>