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D00E6EDD-40CE-4F86-B64D-E7DD8842A28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2" r:id="rId1"/>
    <sheet name="Historicals" sheetId="4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F207" i="3" l="1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I202" i="3" l="1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L214" i="3" l="1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31" i="3" s="1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K205" i="3" l="1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35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N200" i="3" l="1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<sst xmlns="http://schemas.openxmlformats.org/spreadsheetml/2006/main" count="424" uniqueCount="156">
  <si>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</si>
  <si>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</si>
  <si>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</si>
  <si>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</si>
  <si>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</si>
  <si>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</si>
  <si>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</si>
  <si>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</si>
  <si>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</si>
  <si>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</si>
  <si>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</si>
  <si>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</si>
  <si>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</si>
  <si>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</si>
  <si>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</si>
  <si>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</si>
  <si>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</si>
  <si>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</si>
  <si>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</si>
  <si>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</si>
  <si>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</si>
  <si>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</si>
  <si>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</si>
  <si>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</si>
  <si>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</si>
  <si>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</si>
  <si>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</si>
  <si>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</si>
  <si>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</si>
  <si>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</si>
  <si>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</si>
  <si>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</si>
  <si>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</si>
  <si>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</si>
  <si>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</si>
  <si>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</si>
  <si>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</si>
  <si>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</si>
  <si>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</si>
  <si>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</si>
  <si>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</si>
  <si>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</si>
  <si>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</si>
  <si>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</si>
  <si>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</si>
  <si>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</si>
  <si>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</si>
  <si>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</si>
  <si>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</si>
  <si>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</si>
  <si>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</si>
  <si>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</si>
  <si>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</si>
  <si>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</si>
  <si>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</si>
  <si>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</si>
  <si>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</si>
  <si>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</si>
  <si>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</si>
  <si>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</si>
  <si>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</si>
  <si>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</si>
  <si>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</si>
  <si>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</si>
  <si>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</si>
  <si>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</si>
  <si>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</si>
  <si>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</si>
  <si>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</si>
  <si>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</si>
  <si>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</si>
  <si>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</si>
  <si>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</si>
  <si>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</si>
  <si>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</si>
  <si>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</si>
  <si>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</si>
  <si>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</si>
  <si>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</si>
  <si>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</si>
  <si>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</si>
  <si>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</si>
  <si>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</si>
  <si>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</si>
  <si>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</si>
  <si>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</si>
  <si>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</si>
  <si>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</si>
  <si>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</si>
  <si>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</si>
  <si>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</si>
  <si>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</si>
  <si>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</si>
  <si>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</si>
  <si>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</si>
  <si>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</si>
  <si>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</si>
  <si>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</si>
  <si>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</si>
  <si>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</si>
  <si>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</si>
  <si>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</si>
  <si>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</si>
  <si>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</si>
  <si>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</si>
  <si>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</si>
  <si>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</si>
  <si>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</si>
  <si>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</si>
  <si>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</si>
  <si>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</si>
  <si>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</si>
  <si>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</si>
  <si>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</si>
  <si>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</si>
  <si>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</si>
  <si>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</si>
  <si>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</si>
  <si>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</si>
  <si>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</si>
  <si>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</si>
  <si>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</si>
  <si>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</si>
  <si>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</si>
  <si>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</si>
  <si>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</si>
  <si>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</si>
  <si>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</si>
  <si>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</si>
  <si>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</si>
  <si>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</si>
  <si>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</si>
  <si>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</si>
  <si>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</si>
  <si>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</si>
  <si>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</si>
  <si>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</si>
  <si>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</si>
  <si>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</si>
  <si>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</si>
  <si>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</si>
  <si>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</si>
  <si>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</si>
  <si>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</si>
  <si>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</si>
  <si>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</si>
  <si>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</si>
  <si>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</si>
  <si>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</si>
  <si>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</si>
  <si>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</si>
  <si>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</si>
  <si>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</t>
  </si>
  <si>
    <t>Group EBITDA</t>
  </si>
  <si>
    <t xml:space="preserve">  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</si>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</sst>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9" fontId="2" fillId="0" borderId="0" xfId="0" applyNumberFormat="1" applyFont="1"/>
    <xf numFmtId="0" fontId="6" fillId="4" borderId="0" xfId="4" applyNumberFormat="1" applyFont="1" applyBorder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152</v>
      </c>
    </row>
    <row r="2" spans="1:1" x14ac:dyDescent="0.25">
      <c r="A2" s="37" t="s">
        <v>149</v>
      </c>
    </row>
    <row r="3" spans="1:1" x14ac:dyDescent="0.25">
      <c r="A3" s="20" t="s">
        <v>139</v>
      </c>
    </row>
    <row r="4" spans="1:1" x14ac:dyDescent="0.25">
      <c r="A4" s="20" t="s">
        <v>150</v>
      </c>
    </row>
    <row r="5" spans="1:1" x14ac:dyDescent="0.25">
      <c r="A5" s="37" t="s">
        <v>151</v>
      </c>
    </row>
    <row r="6" spans="1:1" x14ac:dyDescent="0.25">
      <c r="A6" s="19" t="s">
        <v>140</v>
      </c>
    </row>
    <row r="7" spans="1:1" x14ac:dyDescent="0.25">
      <c r="A7" s="37"/>
    </row>
    <row r="8" spans="1:1" x14ac:dyDescent="0.25">
      <c r="A8" s="37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I205"/>
  <sheetViews>
    <sheetView workbookViewId="0">
      <pane ySplit="1" topLeftCell="A139" activePane="bottomLeft" state="frozen"/>
      <selection pane="bottomLeft" activeCell="G131" sqref="G131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>+B5+B6</f>
        <v>9892</v>
      </c>
      <c r="C7" s="21">
        <f>+C5+C6</f>
        <v>10469</v>
      </c>
      <c r="D7" s="21">
        <f>+D5+D6</f>
        <v>10563</v>
      </c>
      <c r="E7" s="21">
        <f>+E5+E6</f>
        <v>11511</v>
      </c>
      <c r="F7" s="21">
        <f>+F5+F6</f>
        <v>12702</v>
      </c>
      <c r="G7" s="21">
        <f>+G5+G6</f>
        <v>13126</v>
      </c>
      <c r="H7" s="21">
        <f>+H5+H6</f>
        <v>13025</v>
      </c>
      <c r="I7" s="21">
        <f>+I5+I6</f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>+B10-B11</f>
        <v>3273</v>
      </c>
      <c r="C12" s="7">
        <f>+C10-C11</f>
        <v>3760</v>
      </c>
      <c r="D12" s="7">
        <f>+D10-D11</f>
        <v>4240</v>
      </c>
      <c r="E12" s="7">
        <f>+E10-E11</f>
        <v>1933</v>
      </c>
      <c r="F12" s="7">
        <f>+F10-F11</f>
        <v>4029</v>
      </c>
      <c r="G12" s="7">
        <f>+G10-G11</f>
        <v>2539</v>
      </c>
      <c r="H12" s="7">
        <f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B15-(B12/B18)</f>
        <v>-4.0705563093612618E-4</v>
      </c>
      <c r="C20" s="13">
        <f>C15-(C12/C18)</f>
        <v>2.1807747489241969E-3</v>
      </c>
      <c r="D20" s="13">
        <f>D15-(D12/D18)</f>
        <v>4.0898345153661531E-3</v>
      </c>
      <c r="E20" s="13">
        <f>E15-(E12/E18)</f>
        <v>4.9104936411306088E-3</v>
      </c>
      <c r="F20" s="13">
        <f>F15-(F12/F18)</f>
        <v>5.0420168067244475E-4</v>
      </c>
      <c r="G20" s="13">
        <f>G15-(G12/G18)</f>
        <v>5.0505685030468594E-3</v>
      </c>
      <c r="H20" s="13">
        <f>H15-(H12/H18)</f>
        <v>1.5310053436063953E-3</v>
      </c>
      <c r="I20" s="13">
        <f>I15-(I12/I18)</f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>+SUM(B25:B29)</f>
        <v>15587</v>
      </c>
      <c r="C30" s="5">
        <f>+SUM(C25:C29)</f>
        <v>15025</v>
      </c>
      <c r="D30" s="5">
        <f>+SUM(D25:D29)</f>
        <v>16061</v>
      </c>
      <c r="E30" s="5">
        <f>+SUM(E25:E29)</f>
        <v>15134</v>
      </c>
      <c r="F30" s="5">
        <f>+SUM(F25:F29)</f>
        <v>16525</v>
      </c>
      <c r="G30" s="5">
        <f>+SUM(G25:G29)</f>
        <v>20556</v>
      </c>
      <c r="H30" s="5">
        <f>+SUM(H25:H29)</f>
        <v>26291</v>
      </c>
      <c r="I30" s="5">
        <f>+SUM(I25:I29)</f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>+SUM(B30:B35)</f>
        <v>21597</v>
      </c>
      <c r="C36" s="7">
        <f>+SUM(C30:C35)</f>
        <v>21396</v>
      </c>
      <c r="D36" s="7">
        <f>+SUM(D30:D35)</f>
        <v>23259</v>
      </c>
      <c r="E36" s="7">
        <f>+SUM(E30:E35)</f>
        <v>22536</v>
      </c>
      <c r="F36" s="7">
        <f>+SUM(F30:F35)</f>
        <v>23717</v>
      </c>
      <c r="G36" s="7">
        <f>+SUM(G30:G35)</f>
        <v>31342</v>
      </c>
      <c r="H36" s="7">
        <f>+SUM(H30:H35)</f>
        <v>37740</v>
      </c>
      <c r="I36" s="7">
        <f>+SUM(I30:I35)</f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>+SUM(B39:B44)</f>
        <v>6332</v>
      </c>
      <c r="C45" s="5">
        <f>+SUM(C39:C44)</f>
        <v>5358</v>
      </c>
      <c r="D45" s="5">
        <f>+SUM(D39:D44)</f>
        <v>5474</v>
      </c>
      <c r="E45" s="5">
        <f>+SUM(E39:E44)</f>
        <v>6040</v>
      </c>
      <c r="F45" s="5">
        <f>+SUM(F39:F44)</f>
        <v>7866</v>
      </c>
      <c r="G45" s="5">
        <f>+SUM(G39:G44)</f>
        <v>8284</v>
      </c>
      <c r="H45" s="5">
        <f>+SUM(H39:H44)</f>
        <v>9674</v>
      </c>
      <c r="I45" s="5">
        <f>+SUM(I39:I44)</f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152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>+SUM(B53:B57)</f>
        <v>12707</v>
      </c>
      <c r="C58" s="5">
        <f>+SUM(C53:C57)</f>
        <v>12258</v>
      </c>
      <c r="D58" s="5">
        <f>+SUM(D53:D57)</f>
        <v>12407</v>
      </c>
      <c r="E58" s="5">
        <f>+SUM(E53:E57)</f>
        <v>9812</v>
      </c>
      <c r="F58" s="5">
        <f>+SUM(F53:F57)</f>
        <v>9040</v>
      </c>
      <c r="G58" s="5">
        <f>+SUM(G53:G57)</f>
        <v>8055</v>
      </c>
      <c r="H58" s="5">
        <f>+SUM(H53:H57)</f>
        <v>12767</v>
      </c>
      <c r="I58" s="5">
        <f>+SUM(I53:I57)</f>
        <v>15281</v>
      </c>
    </row>
    <row r="59" spans="1:9" ht="15.75" thickBot="1" x14ac:dyDescent="0.3">
      <c r="A59" s="6" t="s">
        <v>61</v>
      </c>
      <c r="B59" s="7">
        <f>+SUM(B45:B50)+B58</f>
        <v>21597</v>
      </c>
      <c r="C59" s="7">
        <f>+SUM(C45:C50)+C58</f>
        <v>21396</v>
      </c>
      <c r="D59" s="7">
        <f>+SUM(D45:D50)+D58</f>
        <v>23259</v>
      </c>
      <c r="E59" s="7">
        <f>+SUM(E45:E50)+E58</f>
        <v>22536</v>
      </c>
      <c r="F59" s="7">
        <f>+SUM(F45:F50)+F58</f>
        <v>23717</v>
      </c>
      <c r="G59" s="7">
        <f>+SUM(G45:G50)+G58</f>
        <v>31342</v>
      </c>
      <c r="H59" s="7">
        <f>+SUM(H45:H50)+H58</f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>+C59-C36</f>
        <v>0</v>
      </c>
      <c r="D60" s="13">
        <f>+D59-D36</f>
        <v>0</v>
      </c>
      <c r="E60" s="13">
        <f>+E59-E36</f>
        <v>0</v>
      </c>
      <c r="F60" s="13">
        <f>+F59-F36</f>
        <v>0</v>
      </c>
      <c r="G60" s="13">
        <f>+G59-G36</f>
        <v>0</v>
      </c>
      <c r="H60" s="13">
        <f>+H59-H36</f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73</v>
      </c>
      <c r="B76" s="26">
        <f>+SUM(B64:B75)</f>
        <v>4680</v>
      </c>
      <c r="C76" s="26">
        <f>+SUM(C64:C75)</f>
        <v>3399</v>
      </c>
      <c r="D76" s="26">
        <f>+SUM(D64:D75)</f>
        <v>3846</v>
      </c>
      <c r="E76" s="26">
        <f>+SUM(E64:E75)</f>
        <v>4955</v>
      </c>
      <c r="F76" s="26">
        <f>+SUM(F64:F75)</f>
        <v>5903</v>
      </c>
      <c r="G76" s="26">
        <f>+SUM(G64:G75)</f>
        <v>2485</v>
      </c>
      <c r="H76" s="26">
        <f>+SUM(H64:H75)</f>
        <v>6657</v>
      </c>
      <c r="I76" s="26">
        <f>+SUM(I64:I75)</f>
        <v>5188</v>
      </c>
    </row>
    <row r="77" spans="1:9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79</v>
      </c>
      <c r="B83" s="26">
        <f>+SUM(B78:B82)</f>
        <v>-28</v>
      </c>
      <c r="C83" s="26">
        <f>+SUM(C78:C82)</f>
        <v>-1194</v>
      </c>
      <c r="D83" s="26">
        <f>+SUM(D78:D82)</f>
        <v>-1021</v>
      </c>
      <c r="E83" s="26">
        <f>+SUM(E78:E82)</f>
        <v>273</v>
      </c>
      <c r="F83" s="26">
        <f>+SUM(F78:F82)</f>
        <v>-264</v>
      </c>
      <c r="G83" s="26">
        <f>+SUM(G78:G82)</f>
        <v>-1028</v>
      </c>
      <c r="H83" s="26">
        <f>+SUM(H78:H82)</f>
        <v>-3800</v>
      </c>
      <c r="I83" s="26">
        <f>+SUM(I78:I82)</f>
        <v>-1524</v>
      </c>
    </row>
    <row r="84" spans="1:9" x14ac:dyDescent="0.25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5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5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5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25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25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>+B96-B25</f>
        <v>0</v>
      </c>
      <c r="C97" s="13">
        <f>+C96-C25</f>
        <v>0</v>
      </c>
      <c r="D97" s="13">
        <f>+D96-D25</f>
        <v>0</v>
      </c>
      <c r="E97" s="13">
        <f>+E96-E25</f>
        <v>0</v>
      </c>
      <c r="F97" s="13">
        <f>+F96-F25</f>
        <v>0</v>
      </c>
      <c r="G97" s="13">
        <f>+G96-G25</f>
        <v>0</v>
      </c>
      <c r="H97" s="13">
        <f>+H96-H25</f>
        <v>0</v>
      </c>
      <c r="I97" s="13">
        <f>+I96-I25</f>
        <v>0</v>
      </c>
    </row>
    <row r="98" spans="1:9" x14ac:dyDescent="0.25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99</v>
      </c>
      <c r="B107" s="9">
        <f>+SUM(B108:B110)</f>
        <v>13740</v>
      </c>
      <c r="C107" s="9">
        <f>+SUM(C108:C110)</f>
        <v>14764</v>
      </c>
      <c r="D107" s="9">
        <f>+SUM(D108:D110)</f>
        <v>15216</v>
      </c>
      <c r="E107" s="9">
        <f>+SUM(E108:E110)</f>
        <v>14855</v>
      </c>
      <c r="F107" s="9">
        <f>+SUM(F108:F110)</f>
        <v>15902</v>
      </c>
      <c r="G107" s="9">
        <f>+SUM(G108:G110)</f>
        <v>14484</v>
      </c>
      <c r="H107" s="9">
        <f>+SUM(H108:H110)</f>
        <v>17179</v>
      </c>
      <c r="I107" s="9">
        <f>+SUM(I108:I110)</f>
        <v>18353</v>
      </c>
    </row>
    <row r="108" spans="1:9" x14ac:dyDescent="0.25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25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25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25">
      <c r="A111" s="10" t="s">
        <v>100</v>
      </c>
      <c r="B111" s="9">
        <f>+SUM(B112:B114)</f>
        <v>11779</v>
      </c>
      <c r="C111" s="9">
        <f>+SUM(C112:C114)</f>
        <v>11885</v>
      </c>
      <c r="D111" s="9">
        <f>+SUM(D112:D114)</f>
        <v>7970</v>
      </c>
      <c r="E111" s="9">
        <f>+SUM(E112:E114)</f>
        <v>9242</v>
      </c>
      <c r="F111" s="9">
        <f>+SUM(F112:F114)</f>
        <v>9812</v>
      </c>
      <c r="G111" s="9">
        <f>+SUM(G112:G114)</f>
        <v>9347</v>
      </c>
      <c r="H111" s="9">
        <f>+SUM(H112:H114)</f>
        <v>11456</v>
      </c>
      <c r="I111" s="9">
        <f>+SUM(I112:I114)</f>
        <v>12479</v>
      </c>
    </row>
    <row r="112" spans="1:9" x14ac:dyDescent="0.25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25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25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101</v>
      </c>
      <c r="B115" s="9">
        <f>+SUM(B116:B118)</f>
        <v>3067</v>
      </c>
      <c r="C115" s="9">
        <f>+SUM(C116:C118)</f>
        <v>3785</v>
      </c>
      <c r="D115" s="9">
        <f>+SUM(D116:D118)</f>
        <v>4237</v>
      </c>
      <c r="E115" s="9">
        <f>+SUM(E116:E118)</f>
        <v>5134</v>
      </c>
      <c r="F115" s="9">
        <f>+SUM(F116:F118)</f>
        <v>6208</v>
      </c>
      <c r="G115" s="9">
        <f>+SUM(G116:G118)</f>
        <v>6679</v>
      </c>
      <c r="H115" s="9">
        <f>+SUM(H116:H118)</f>
        <v>8290</v>
      </c>
      <c r="I115" s="9">
        <f>+SUM(I116:I118)</f>
        <v>7547</v>
      </c>
    </row>
    <row r="116" spans="1:9" x14ac:dyDescent="0.25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25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105</v>
      </c>
      <c r="B119" s="9">
        <f>+SUM(B120:B122)</f>
        <v>0</v>
      </c>
      <c r="C119" s="9">
        <f>+SUM(C120:C122)</f>
        <v>0</v>
      </c>
      <c r="D119" s="9">
        <f>+SUM(D120:D122)</f>
        <v>4737</v>
      </c>
      <c r="E119" s="9">
        <f>+SUM(E120:E122)</f>
        <v>5166</v>
      </c>
      <c r="F119" s="9">
        <f>+SUM(F120:F122)</f>
        <v>5254</v>
      </c>
      <c r="G119" s="9">
        <f>+SUM(G120:G122)</f>
        <v>5028</v>
      </c>
      <c r="H119" s="9">
        <f>+SUM(H120:H122)</f>
        <v>5343</v>
      </c>
      <c r="I119" s="9">
        <f>+SUM(I120:I122)</f>
        <v>5955</v>
      </c>
    </row>
    <row r="120" spans="1:9" x14ac:dyDescent="0.25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102</v>
      </c>
      <c r="B124" s="5">
        <f>+B107+B111+B115+B119+B123</f>
        <v>28701</v>
      </c>
      <c r="C124" s="5">
        <f>+C107+C111+C115+C119+C123</f>
        <v>30507</v>
      </c>
      <c r="D124" s="5">
        <f>+D107+D111+D115+D119+D123</f>
        <v>32233</v>
      </c>
      <c r="E124" s="5">
        <f>+E107+E111+E115+E119+E123</f>
        <v>34485</v>
      </c>
      <c r="F124" s="5">
        <f>+F107+F111+F115+F119+F123</f>
        <v>37218</v>
      </c>
      <c r="G124" s="5">
        <f>+G107+G111+G115+G119+G123</f>
        <v>35568</v>
      </c>
      <c r="H124" s="5">
        <f>+H107+H111+H115+H119+H123</f>
        <v>42293</v>
      </c>
      <c r="I124" s="5">
        <f>+I107+I111+I115+I119+I123</f>
        <v>44436</v>
      </c>
    </row>
    <row r="125" spans="1:9" x14ac:dyDescent="0.25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104</v>
      </c>
      <c r="B131" s="7">
        <f>+B124+B125+B130</f>
        <v>30601</v>
      </c>
      <c r="C131" s="7">
        <f>+C124+C125+C130</f>
        <v>32376</v>
      </c>
      <c r="D131" s="7">
        <f>+D124+D125+D130</f>
        <v>34350</v>
      </c>
      <c r="E131" s="7">
        <f>+E124+E125+E130</f>
        <v>36397</v>
      </c>
      <c r="F131" s="7">
        <f>+F124+F125+F130</f>
        <v>39117</v>
      </c>
      <c r="G131" s="7">
        <f>+G124+G125+G130</f>
        <v>37403</v>
      </c>
      <c r="H131" s="7">
        <f>+H124+H125+H130</f>
        <v>44538</v>
      </c>
      <c r="I131" s="7">
        <f>+I124+I125+I130</f>
        <v>46710</v>
      </c>
    </row>
    <row r="132" spans="1:9" s="12" customFormat="1" ht="15.75" thickTop="1" x14ac:dyDescent="0.25">
      <c r="A132" s="12" t="s">
        <v>110</v>
      </c>
      <c r="B132" s="13">
        <f>+B131-B2</f>
        <v>0</v>
      </c>
      <c r="C132" s="13">
        <f>+C131-C2</f>
        <v>0</v>
      </c>
      <c r="D132" s="13">
        <f>+D131-D2</f>
        <v>0</v>
      </c>
      <c r="E132" s="13">
        <f>+E131-E2</f>
        <v>0</v>
      </c>
      <c r="F132" s="13">
        <f>+F131-F2</f>
        <v>0</v>
      </c>
      <c r="G132" s="13">
        <f>+G131-G2</f>
        <v>0</v>
      </c>
      <c r="H132" s="13">
        <f>+H131-H2</f>
        <v>0</v>
      </c>
      <c r="I132" s="13">
        <f>+I131-I2</f>
        <v>0</v>
      </c>
    </row>
    <row r="133" spans="1:9" x14ac:dyDescent="0.25">
      <c r="A133" s="1" t="s">
        <v>109</v>
      </c>
    </row>
    <row r="134" spans="1:9" x14ac:dyDescent="0.25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102</v>
      </c>
      <c r="B139" s="5">
        <f>+SUM(B134:B138)</f>
        <v>4813</v>
      </c>
      <c r="C139" s="5">
        <f>+SUM(C134:C138)</f>
        <v>5328</v>
      </c>
      <c r="D139" s="5">
        <f>+SUM(D134:D138)</f>
        <v>5192</v>
      </c>
      <c r="E139" s="5">
        <f>+SUM(E134:E138)</f>
        <v>5525</v>
      </c>
      <c r="F139" s="5">
        <f>+SUM(F134:F138)</f>
        <v>6357</v>
      </c>
      <c r="G139" s="5">
        <f>+SUM(G134:G138)</f>
        <v>4646</v>
      </c>
      <c r="H139" s="5">
        <f>+SUM(H134:H138)</f>
        <v>8641</v>
      </c>
      <c r="I139" s="5">
        <f>+SUM(I134:I138)</f>
        <v>8406</v>
      </c>
    </row>
    <row r="140" spans="1:9" x14ac:dyDescent="0.25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111</v>
      </c>
      <c r="B142" s="7">
        <f>+SUM(B139:B141)</f>
        <v>4233</v>
      </c>
      <c r="C142" s="7">
        <f>+SUM(C139:C141)</f>
        <v>4642</v>
      </c>
      <c r="D142" s="7">
        <f>+SUM(D139:D141)</f>
        <v>4945</v>
      </c>
      <c r="E142" s="7">
        <f>+SUM(E139:E141)</f>
        <v>4379</v>
      </c>
      <c r="F142" s="7">
        <f>+SUM(F139:F141)</f>
        <v>4850</v>
      </c>
      <c r="G142" s="7">
        <f>+SUM(G139:G141)</f>
        <v>2976</v>
      </c>
      <c r="H142" s="7">
        <f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110</v>
      </c>
      <c r="B143" s="13">
        <f>+B142-B10-B8</f>
        <v>0</v>
      </c>
      <c r="C143" s="13">
        <f>+C142-C10-C8</f>
        <v>0</v>
      </c>
      <c r="D143" s="13">
        <f>+D142-D10-D8</f>
        <v>0</v>
      </c>
      <c r="E143" s="13">
        <f>+E142-E10-E8</f>
        <v>0</v>
      </c>
      <c r="F143" s="13">
        <f>+F142-F10-F8</f>
        <v>0</v>
      </c>
      <c r="G143" s="13">
        <f>+G142-G10-G8</f>
        <v>0</v>
      </c>
      <c r="H143" s="13">
        <f>+H142-H10-H8</f>
        <v>0</v>
      </c>
      <c r="I143" s="13">
        <f>+I142-I10-I8</f>
        <v>0</v>
      </c>
    </row>
    <row r="144" spans="1:9" x14ac:dyDescent="0.25">
      <c r="A144" s="1" t="s">
        <v>116</v>
      </c>
    </row>
    <row r="145" spans="1:9" x14ac:dyDescent="0.25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118</v>
      </c>
      <c r="B150" s="5">
        <f>+SUM(B145:B149)</f>
        <v>2176</v>
      </c>
      <c r="C150" s="5">
        <f>+SUM(C145:C149)</f>
        <v>2458</v>
      </c>
      <c r="D150" s="5">
        <f>+SUM(D145:D149)</f>
        <v>2626</v>
      </c>
      <c r="E150" s="5">
        <f>+SUM(E145:E149)</f>
        <v>2889</v>
      </c>
      <c r="F150" s="5">
        <f>+SUM(F145:F149)</f>
        <v>2971</v>
      </c>
      <c r="G150" s="5">
        <f>+SUM(G145:G149)</f>
        <v>2870</v>
      </c>
      <c r="H150" s="5">
        <f>+SUM(H145:H149)</f>
        <v>2971</v>
      </c>
      <c r="I150" s="5">
        <f>+SUM(I145:I149)</f>
        <v>2925</v>
      </c>
    </row>
    <row r="151" spans="1:9" x14ac:dyDescent="0.25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119</v>
      </c>
      <c r="B153" s="7">
        <f>+SUM(B150:B152)</f>
        <v>3011</v>
      </c>
      <c r="C153" s="7">
        <f>+SUM(C150:C152)</f>
        <v>3520</v>
      </c>
      <c r="D153" s="7">
        <f>+SUM(D150:D152)</f>
        <v>3989</v>
      </c>
      <c r="E153" s="7">
        <f>+SUM(E150:E152)</f>
        <v>4454</v>
      </c>
      <c r="F153" s="7">
        <f>+SUM(F150:F152)</f>
        <v>4744</v>
      </c>
      <c r="G153" s="7">
        <f>+SUM(G150:G152)</f>
        <v>4866</v>
      </c>
      <c r="H153" s="7">
        <f>+SUM(H150:H152)</f>
        <v>4904</v>
      </c>
      <c r="I153" s="7">
        <f>+SUM(I150:I152)</f>
        <v>4791</v>
      </c>
    </row>
    <row r="154" spans="1:9" ht="15.75" thickTop="1" x14ac:dyDescent="0.25">
      <c r="A154" s="12" t="s">
        <v>110</v>
      </c>
      <c r="B154" s="13">
        <f>+B153-B31</f>
        <v>0</v>
      </c>
      <c r="C154" s="13">
        <f>+C153-C31</f>
        <v>0</v>
      </c>
      <c r="D154" s="13">
        <f>+D153-D31</f>
        <v>0</v>
      </c>
      <c r="E154" s="13">
        <f>+E153-E31</f>
        <v>0</v>
      </c>
      <c r="F154" s="13">
        <f>+F153-F31</f>
        <v>0</v>
      </c>
      <c r="G154" s="13">
        <f>+G153-G31</f>
        <v>0</v>
      </c>
      <c r="H154" s="13">
        <f>+H153-H31</f>
        <v>0</v>
      </c>
      <c r="I154" s="13">
        <f>+I153-I31</f>
        <v>0</v>
      </c>
    </row>
    <row r="155" spans="1:9" x14ac:dyDescent="0.25">
      <c r="A155" s="1" t="s">
        <v>121</v>
      </c>
    </row>
    <row r="156" spans="1:9" x14ac:dyDescent="0.25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5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25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25">
      <c r="A163" s="2" t="s">
        <v>107</v>
      </c>
      <c r="B163" s="3">
        <f>-(SUM(B161:B162)+B81)</f>
        <v>104</v>
      </c>
      <c r="C163" s="3">
        <f>-(SUM(C161:C162)+C81)</f>
        <v>264</v>
      </c>
      <c r="D163" s="3">
        <f>-(SUM(D161:D162)+D81)</f>
        <v>291</v>
      </c>
      <c r="E163" s="3">
        <f>-(SUM(E161:E162)+E81)</f>
        <v>159</v>
      </c>
      <c r="F163" s="3">
        <f>-(SUM(F161:F162)+F81)</f>
        <v>768</v>
      </c>
      <c r="G163" s="3">
        <f>-(SUM(G161:G162)+G81)</f>
        <v>318</v>
      </c>
      <c r="H163" s="3">
        <f>-(SUM(H161:H162)+H81)</f>
        <v>11</v>
      </c>
      <c r="I163" s="3">
        <f>-(SUM(I161:I162)+I81)</f>
        <v>50</v>
      </c>
    </row>
    <row r="164" spans="1:9" ht="15.75" thickBot="1" x14ac:dyDescent="0.3">
      <c r="A164" s="6" t="s">
        <v>122</v>
      </c>
      <c r="B164" s="7">
        <f>+SUM(B161:B163)</f>
        <v>963</v>
      </c>
      <c r="C164" s="7">
        <f>+SUM(C161:C163)</f>
        <v>1143</v>
      </c>
      <c r="D164" s="7">
        <f>+SUM(D161:D163)</f>
        <v>1105</v>
      </c>
      <c r="E164" s="7">
        <f>+SUM(E161:E163)</f>
        <v>1028</v>
      </c>
      <c r="F164" s="7">
        <f>+SUM(F161:F163)</f>
        <v>1119</v>
      </c>
      <c r="G164" s="7">
        <f>+SUM(G161:G163)</f>
        <v>1086</v>
      </c>
      <c r="H164" s="7">
        <f>+SUM(H161:H163)</f>
        <v>695</v>
      </c>
      <c r="I164" s="7">
        <f>+SUM(I161:I163)</f>
        <v>758</v>
      </c>
    </row>
    <row r="165" spans="1:9" ht="15.75" thickTop="1" x14ac:dyDescent="0.25">
      <c r="A165" s="12" t="s">
        <v>110</v>
      </c>
      <c r="B165" s="13">
        <f>+B164+B81</f>
        <v>0</v>
      </c>
      <c r="C165" s="13">
        <f>+C164+C81</f>
        <v>0</v>
      </c>
      <c r="D165" s="13">
        <f>+D164+D81</f>
        <v>0</v>
      </c>
      <c r="E165" s="13">
        <f>+E164+E81</f>
        <v>0</v>
      </c>
      <c r="F165" s="13">
        <f>+F164+F81</f>
        <v>0</v>
      </c>
      <c r="G165" s="13">
        <f>+G164+G81</f>
        <v>0</v>
      </c>
      <c r="H165" s="13">
        <f>+H164+H81</f>
        <v>0</v>
      </c>
      <c r="I165" s="13">
        <f>+I164+I81</f>
        <v>0</v>
      </c>
    </row>
    <row r="166" spans="1:9" x14ac:dyDescent="0.25">
      <c r="A166" s="1" t="s">
        <v>123</v>
      </c>
    </row>
    <row r="167" spans="1:9" x14ac:dyDescent="0.25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118</v>
      </c>
      <c r="B172" s="5">
        <f>+SUM(B167:B171)</f>
        <v>513</v>
      </c>
      <c r="C172" s="5">
        <f>+SUM(C167:C171)</f>
        <v>538</v>
      </c>
      <c r="D172" s="5">
        <f>+SUM(D167:D171)</f>
        <v>587</v>
      </c>
      <c r="E172" s="5">
        <f>+SUM(E167:E171)</f>
        <v>604</v>
      </c>
      <c r="F172" s="5">
        <f>+SUM(F167:F171)</f>
        <v>558</v>
      </c>
      <c r="G172" s="5">
        <f>+SUM(G167:G171)</f>
        <v>584</v>
      </c>
      <c r="H172" s="5">
        <f>+SUM(H167:H171)</f>
        <v>577</v>
      </c>
      <c r="I172" s="5">
        <f>+SUM(I167:I171)</f>
        <v>561</v>
      </c>
    </row>
    <row r="173" spans="1:9" x14ac:dyDescent="0.25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124</v>
      </c>
      <c r="B175" s="7">
        <f>+SUM(B172:B174)</f>
        <v>606</v>
      </c>
      <c r="C175" s="7">
        <f>+SUM(C172:C174)</f>
        <v>649</v>
      </c>
      <c r="D175" s="7">
        <f>+SUM(D172:D174)</f>
        <v>706</v>
      </c>
      <c r="E175" s="7">
        <f>+SUM(E172:E174)</f>
        <v>747</v>
      </c>
      <c r="F175" s="7">
        <f>+SUM(F172:F174)</f>
        <v>705</v>
      </c>
      <c r="G175" s="7">
        <f>+SUM(G172:G174)</f>
        <v>721</v>
      </c>
      <c r="H175" s="7">
        <f>+SUM(H172:H174)</f>
        <v>744</v>
      </c>
      <c r="I175" s="7">
        <f>+SUM(I172:I174)</f>
        <v>717</v>
      </c>
    </row>
    <row r="176" spans="1:9" ht="15.75" thickTop="1" x14ac:dyDescent="0.25">
      <c r="A176" s="12" t="s">
        <v>110</v>
      </c>
      <c r="B176" s="13">
        <f>+B175-B66</f>
        <v>0</v>
      </c>
      <c r="C176" s="13">
        <f>+C175-C66</f>
        <v>0</v>
      </c>
      <c r="D176" s="13">
        <f>+D175-D66</f>
        <v>0</v>
      </c>
      <c r="E176" s="13">
        <f>+E175-E66</f>
        <v>0</v>
      </c>
      <c r="F176" s="13">
        <f>+F175-F66</f>
        <v>0</v>
      </c>
      <c r="G176" s="13">
        <f>+G175-G66</f>
        <v>0</v>
      </c>
      <c r="H176" s="13">
        <f>+H175-H66</f>
        <v>0</v>
      </c>
      <c r="I176" s="13">
        <f>+I175-I66</f>
        <v>0</v>
      </c>
    </row>
    <row r="177" spans="1:9" x14ac:dyDescent="0.2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126</v>
      </c>
      <c r="D178" t="s">
        <v>154</v>
      </c>
    </row>
    <row r="179" spans="1:9" x14ac:dyDescent="0.25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5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5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5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5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25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25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5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25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5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5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5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5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5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5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5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5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25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25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5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25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25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25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25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.75" thickBot="1" x14ac:dyDescent="0.3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.75" thickTop="1" x14ac:dyDescent="0.25"/>
    <row r="205" spans="1:9" x14ac:dyDescent="0.25">
      <c r="A205" t="s">
        <v>153</v>
      </c>
      <c r="B205" s="46">
        <f>B142+B175</f>
        <v>4839</v>
      </c>
      <c r="C205" s="46">
        <f>C142+C175</f>
        <v>5291</v>
      </c>
      <c r="D205" s="46">
        <f>D142+D175</f>
        <v>5651</v>
      </c>
      <c r="E205" s="46">
        <f>E142+E175</f>
        <v>5126</v>
      </c>
      <c r="F205" s="46">
        <f>F142+F175</f>
        <v>5555</v>
      </c>
      <c r="G205" s="46">
        <f>G142+G175</f>
        <v>3697</v>
      </c>
      <c r="H205" s="46">
        <f>H142+H175</f>
        <v>7667</v>
      </c>
      <c r="I205" s="46">
        <f>I142+I175</f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zoomScale="85" zoomScaleNormal="85" workbookViewId="0">
      <selection activeCell="B17" sqref="B17:N1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s="1" customFormat="1" x14ac:dyDescent="0.25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s="1" t="s">
        <v>143</v>
      </c>
    </row>
    <row r="4" spans="1:15" x14ac:dyDescent="0.25">
      <c r="A4" s="41" t="s">
        <v>128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5" x14ac:dyDescent="0.25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  <c r="O5" t="s">
        <v>144</v>
      </c>
    </row>
    <row r="6" spans="1:15" x14ac:dyDescent="0.25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5" x14ac:dyDescent="0.25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5" s="1" customFormat="1" x14ac:dyDescent="0.25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  <c r="O8" s="1" t="s">
        <v>145</v>
      </c>
    </row>
    <row r="9" spans="1:15" x14ac:dyDescent="0.25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5" x14ac:dyDescent="0.25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5" s="1" customFormat="1" x14ac:dyDescent="0.25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  <c r="O11" s="1" t="s">
        <v>146</v>
      </c>
    </row>
    <row r="12" spans="1:15" x14ac:dyDescent="0.25">
      <c r="A12" s="41" t="s">
        <v>128</v>
      </c>
      <c r="B12" s="45" t="str">
        <f t="shared" ref="B12:H12" si="15">+IFERROR(B11/A11-1,"nm")</f>
        <v>nm</v>
      </c>
      <c r="C12" s="45">
        <f t="shared" si="15"/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5" x14ac:dyDescent="0.25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5" x14ac:dyDescent="0.25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  <c r="O14" t="s">
        <v>147</v>
      </c>
    </row>
    <row r="15" spans="1:15" x14ac:dyDescent="0.25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5" x14ac:dyDescent="0.25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5" x14ac:dyDescent="0.25">
      <c r="A17" s="9" t="s">
        <v>142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  <c r="O17" t="s">
        <v>148</v>
      </c>
    </row>
    <row r="18" spans="1:15" x14ac:dyDescent="0.25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5" x14ac:dyDescent="0.25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5" x14ac:dyDescent="0.25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25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5" s="1" customFormat="1" x14ac:dyDescent="0.25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5" x14ac:dyDescent="0.25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5" x14ac:dyDescent="0.25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5" x14ac:dyDescent="0.25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5" s="1" customFormat="1" x14ac:dyDescent="0.25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5" x14ac:dyDescent="0.25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5" x14ac:dyDescent="0.25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5" x14ac:dyDescent="0.25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5" s="1" customFormat="1" x14ac:dyDescent="0.25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5" x14ac:dyDescent="0.25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25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25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25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25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25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25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25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25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25">
      <c r="A41" s="44" t="s">
        <v>141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25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5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25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25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25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25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25">
      <c r="A48" s="9" t="s">
        <v>142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25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25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25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25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25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25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25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25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25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25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25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25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25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25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25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25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25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25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25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25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25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25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25">
      <c r="A72" s="44" t="s">
        <v>141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25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25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25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25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25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25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25">
      <c r="A79" s="9" t="s">
        <v>142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25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25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25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25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25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25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25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25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25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25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25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25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25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25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25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25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25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25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25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25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25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25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25">
      <c r="A103" s="44" t="s">
        <v>141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25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25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25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25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25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25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25">
      <c r="A110" s="9" t="s">
        <v>142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25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25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25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25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25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25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25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25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25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25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25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25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25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25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25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25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25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25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25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25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25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25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25">
      <c r="A134" s="44" t="s">
        <v>141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25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25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25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25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25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25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25">
      <c r="A141" s="9" t="s">
        <v>142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25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25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25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25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J146: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25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25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25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25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25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25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25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25">
      <c r="A154" s="43" t="s">
        <v>137</v>
      </c>
      <c r="B154" s="45" t="str">
        <f t="shared" ref="B154:H154" si="651">+IFERROR(B152-B153,"nm")</f>
        <v>nm</v>
      </c>
      <c r="C154" s="45" t="str">
        <f t="shared" si="651"/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25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25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25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25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25">
      <c r="A159" s="49" t="s">
        <v>155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25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25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25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25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25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25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25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25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25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25">
      <c r="A169" s="44" t="s">
        <v>141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25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25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25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25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25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25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25">
      <c r="A176" s="9" t="s">
        <v>142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25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25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25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25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25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25">
      <c r="A182" s="9" t="s">
        <v>129</v>
      </c>
      <c r="B182" s="46">
        <f>+B189+B185</f>
        <v>-2057</v>
      </c>
      <c r="C182" s="46">
        <f>+C189+C185</f>
        <v>-2366</v>
      </c>
      <c r="D182" s="46">
        <f>+D189+D185</f>
        <v>-2444</v>
      </c>
      <c r="E182" s="46">
        <f>+E189+E185</f>
        <v>-2441</v>
      </c>
      <c r="F182" s="46">
        <f>+F189+F185</f>
        <v>-3067</v>
      </c>
      <c r="G182" s="46">
        <f>+G189+G185</f>
        <v>-3254</v>
      </c>
      <c r="H182" s="46">
        <f t="shared" ref="C182:H182" si="772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25">
      <c r="A183" s="44" t="s">
        <v>128</v>
      </c>
      <c r="B183" s="45" t="str">
        <f t="shared" ref="B183" si="773">+IFERROR(B182/A182-1,"nm")</f>
        <v>nm</v>
      </c>
      <c r="C183" s="45">
        <f t="shared" ref="C183" si="774">+IFERROR(C182/B182-1,"nm")</f>
        <v>0.15021876519202726</v>
      </c>
      <c r="D183" s="45">
        <f t="shared" ref="D183" si="775">+IFERROR(D182/C182-1,"nm")</f>
        <v>3.2967032967033072E-2</v>
      </c>
      <c r="E183" s="45">
        <f t="shared" ref="E183" si="776">+IFERROR(E182/D182-1,"nm")</f>
        <v>-1.2274959083469206E-3</v>
      </c>
      <c r="F183" s="45">
        <f t="shared" ref="F183" si="777">+IFERROR(F182/E182-1,"nm")</f>
        <v>0.25645227365833678</v>
      </c>
      <c r="G183" s="45">
        <f t="shared" ref="G183" si="778">+IFERROR(G182/F182-1,"nm")</f>
        <v>6.0971633518095869E-2</v>
      </c>
      <c r="H183" s="45">
        <f t="shared" ref="H183" si="779">+IFERROR(H182/G182-1,"nm")</f>
        <v>5.5316533497234088E-2</v>
      </c>
      <c r="I183" s="45">
        <f>+IFERROR(I182/H182-1,"nm")</f>
        <v>0.1770529994175889</v>
      </c>
      <c r="J183" s="45">
        <f t="shared" ref="J183" si="780">+IFERROR(J182/I182-1,"nm")</f>
        <v>0</v>
      </c>
      <c r="K183" s="45">
        <f t="shared" ref="K183" si="781">+IFERROR(K182/J182-1,"nm")</f>
        <v>0</v>
      </c>
      <c r="L183" s="45">
        <f>+IFERROR(L182/K182-1,"nm")</f>
        <v>0</v>
      </c>
      <c r="M183" s="45">
        <f t="shared" ref="M183" si="782">+IFERROR(M182/L182-1,"nm")</f>
        <v>0</v>
      </c>
      <c r="N183" s="45">
        <f t="shared" ref="N183" si="783">+IFERROR(N182/M182-1,"nm")</f>
        <v>0</v>
      </c>
    </row>
    <row r="184" spans="1:14" x14ac:dyDescent="0.25">
      <c r="A184" s="44" t="s">
        <v>130</v>
      </c>
      <c r="B184" s="45">
        <f>+IFERROR(B182/B$180,"nm")</f>
        <v>-17.88695652173913</v>
      </c>
      <c r="C184" s="45">
        <f t="shared" ref="C184:I184" si="784">+IFERROR(C182/C$180,"nm")</f>
        <v>-32.410958904109592</v>
      </c>
      <c r="D184" s="45">
        <f t="shared" si="784"/>
        <v>-33.479452054794521</v>
      </c>
      <c r="E184" s="45">
        <f t="shared" si="784"/>
        <v>-27.738636363636363</v>
      </c>
      <c r="F184" s="45">
        <f t="shared" si="784"/>
        <v>-73.023809523809518</v>
      </c>
      <c r="G184" s="45">
        <f t="shared" si="784"/>
        <v>-108.46666666666667</v>
      </c>
      <c r="H184" s="45">
        <f t="shared" si="784"/>
        <v>-137.36000000000001</v>
      </c>
      <c r="I184" s="45">
        <f t="shared" si="784"/>
        <v>-39.627450980392155</v>
      </c>
      <c r="J184" s="47">
        <f>+I184</f>
        <v>-39.627450980392155</v>
      </c>
      <c r="K184" s="47">
        <f t="shared" ref="K184" si="785">+J184</f>
        <v>-39.627450980392155</v>
      </c>
      <c r="L184" s="47">
        <f t="shared" ref="L184" si="786">+K184</f>
        <v>-39.627450980392155</v>
      </c>
      <c r="M184" s="47">
        <f t="shared" ref="M184" si="787">+L184</f>
        <v>-39.627450980392155</v>
      </c>
      <c r="N184" s="47">
        <f t="shared" ref="N184" si="788">+M184</f>
        <v>-39.627450980392155</v>
      </c>
    </row>
    <row r="185" spans="1:14" x14ac:dyDescent="0.25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89">+K188*K195</f>
        <v>219.99999999999997</v>
      </c>
      <c r="L185" s="9">
        <f t="shared" si="789"/>
        <v>219.99999999999997</v>
      </c>
      <c r="M185" s="9">
        <f t="shared" si="789"/>
        <v>219.99999999999997</v>
      </c>
      <c r="N185" s="9">
        <f t="shared" si="789"/>
        <v>219.99999999999997</v>
      </c>
    </row>
    <row r="186" spans="1:14" x14ac:dyDescent="0.25">
      <c r="A186" s="44" t="s">
        <v>128</v>
      </c>
      <c r="B186" s="45" t="str">
        <f t="shared" ref="B186" si="790">+IFERROR(B185/A185-1,"nm")</f>
        <v>nm</v>
      </c>
      <c r="C186" s="45">
        <f t="shared" ref="C186" si="791">+IFERROR(C185/B185-1,"nm")</f>
        <v>9.5238095238095344E-2</v>
      </c>
      <c r="D186" s="45">
        <f t="shared" ref="D186" si="792">+IFERROR(D185/C185-1,"nm")</f>
        <v>1.304347826086949E-2</v>
      </c>
      <c r="E186" s="45">
        <f t="shared" ref="E186" si="793">+IFERROR(E185/D185-1,"nm")</f>
        <v>-6.8669527896995763E-2</v>
      </c>
      <c r="F186" s="45">
        <f t="shared" ref="F186" si="794">+IFERROR(F185/E185-1,"nm")</f>
        <v>-0.10138248847926268</v>
      </c>
      <c r="G186" s="45">
        <f t="shared" ref="G186" si="795">+IFERROR(G185/F185-1,"nm")</f>
        <v>9.7435897435897534E-2</v>
      </c>
      <c r="H186" s="45">
        <f t="shared" ref="H186" si="796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7">+IFERROR(K185/J185-1,"nm")</f>
        <v>0</v>
      </c>
      <c r="L186" s="45">
        <f t="shared" ref="L186" si="798">+IFERROR(L185/K185-1,"nm")</f>
        <v>0</v>
      </c>
      <c r="M186" s="45">
        <f t="shared" ref="M186" si="799">+IFERROR(M185/L185-1,"nm")</f>
        <v>0</v>
      </c>
      <c r="N186" s="45">
        <f t="shared" ref="N186" si="800">+IFERROR(N185/M185-1,"nm")</f>
        <v>0</v>
      </c>
    </row>
    <row r="187" spans="1:14" x14ac:dyDescent="0.25">
      <c r="A187" s="44" t="s">
        <v>132</v>
      </c>
      <c r="B187" s="45">
        <f>+IFERROR(B185/B$180,"nm")</f>
        <v>1.826086956521739</v>
      </c>
      <c r="C187" s="45">
        <f t="shared" ref="C187:I187" si="801">+IFERROR(C185/C$180,"nm")</f>
        <v>3.1506849315068495</v>
      </c>
      <c r="D187" s="45">
        <f t="shared" si="801"/>
        <v>3.1917808219178081</v>
      </c>
      <c r="E187" s="45">
        <f t="shared" si="801"/>
        <v>2.4659090909090908</v>
      </c>
      <c r="F187" s="45">
        <f t="shared" si="801"/>
        <v>4.6428571428571432</v>
      </c>
      <c r="G187" s="45">
        <f t="shared" si="801"/>
        <v>7.1333333333333337</v>
      </c>
      <c r="H187" s="45">
        <f t="shared" si="801"/>
        <v>8.8800000000000008</v>
      </c>
      <c r="I187" s="45">
        <f t="shared" si="801"/>
        <v>2.1568627450980391</v>
      </c>
      <c r="J187" s="45">
        <f>+IFERROR(J185/J$21,"nm")</f>
        <v>1.1987141066855554E-2</v>
      </c>
      <c r="K187" s="45">
        <f t="shared" ref="K187:N187" si="802">+IFERROR(K185/K$21,"nm")</f>
        <v>1.1987141066855554E-2</v>
      </c>
      <c r="L187" s="45">
        <f t="shared" si="802"/>
        <v>1.1987141066855554E-2</v>
      </c>
      <c r="M187" s="45">
        <f t="shared" si="802"/>
        <v>1.1987141066855554E-2</v>
      </c>
      <c r="N187" s="45">
        <f t="shared" si="802"/>
        <v>1.1987141066855554E-2</v>
      </c>
    </row>
    <row r="188" spans="1:14" x14ac:dyDescent="0.25">
      <c r="A188" s="44" t="s">
        <v>141</v>
      </c>
      <c r="B188" s="45">
        <f t="shared" ref="B188:H188" si="803">+IFERROR(B185/B195,"nm")</f>
        <v>0.43388429752066116</v>
      </c>
      <c r="C188" s="45">
        <f t="shared" si="803"/>
        <v>0.45009784735812131</v>
      </c>
      <c r="D188" s="45">
        <f t="shared" si="803"/>
        <v>0.43714821763602252</v>
      </c>
      <c r="E188" s="45">
        <f t="shared" si="803"/>
        <v>0.36348408710217756</v>
      </c>
      <c r="F188" s="45">
        <f t="shared" si="803"/>
        <v>0.2932330827067669</v>
      </c>
      <c r="G188" s="45">
        <f t="shared" si="803"/>
        <v>0.25783132530120484</v>
      </c>
      <c r="H188" s="45">
        <f t="shared" si="803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4">+J188</f>
        <v>0.27883396704689478</v>
      </c>
      <c r="L188" s="47">
        <f t="shared" ref="L188" si="805">+K188</f>
        <v>0.27883396704689478</v>
      </c>
      <c r="M188" s="47">
        <f t="shared" ref="M188" si="806">+L188</f>
        <v>0.27883396704689478</v>
      </c>
      <c r="N188" s="47">
        <f t="shared" ref="N188" si="807">+M188</f>
        <v>0.27883396704689478</v>
      </c>
    </row>
    <row r="189" spans="1:14" x14ac:dyDescent="0.25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8">+K182-K185</f>
        <v>-4262</v>
      </c>
      <c r="L189" s="9">
        <f t="shared" si="808"/>
        <v>-4262</v>
      </c>
      <c r="M189" s="9">
        <f t="shared" si="808"/>
        <v>-4262</v>
      </c>
      <c r="N189" s="9">
        <f t="shared" si="808"/>
        <v>-4262</v>
      </c>
    </row>
    <row r="190" spans="1:14" x14ac:dyDescent="0.25">
      <c r="A190" s="44" t="s">
        <v>128</v>
      </c>
      <c r="B190" s="45" t="str">
        <f t="shared" ref="B190" si="809">+IFERROR(B189/A189-1,"nm")</f>
        <v>nm</v>
      </c>
      <c r="C190" s="45">
        <f t="shared" ref="C190" si="810">+IFERROR(C189/B189-1,"nm")</f>
        <v>0.145125716806352</v>
      </c>
      <c r="D190" s="45">
        <f t="shared" ref="D190" si="811">+IFERROR(D189/C189-1,"nm")</f>
        <v>3.1201848998459125E-2</v>
      </c>
      <c r="E190" s="45">
        <f t="shared" ref="E190" si="812">+IFERROR(E189/D189-1,"nm")</f>
        <v>-7.097497198356395E-3</v>
      </c>
      <c r="F190" s="45">
        <f t="shared" ref="F190" si="813">+IFERROR(F189/E189-1,"nm")</f>
        <v>0.22723852520692245</v>
      </c>
      <c r="G190" s="45">
        <f t="shared" ref="G190" si="814">+IFERROR(G189/F189-1,"nm")</f>
        <v>6.3151440833844275E-2</v>
      </c>
      <c r="H190" s="45">
        <f t="shared" ref="H190" si="815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6">+IFERROR(K189/J189-1,"nm")</f>
        <v>0</v>
      </c>
      <c r="L190" s="45">
        <f t="shared" ref="L190" si="817">+IFERROR(L189/K189-1,"nm")</f>
        <v>0</v>
      </c>
      <c r="M190" s="45">
        <f t="shared" ref="M190" si="818">+IFERROR(M189/L189-1,"nm")</f>
        <v>0</v>
      </c>
      <c r="N190" s="45">
        <f t="shared" ref="N190" si="819">+IFERROR(N189/M189-1,"nm")</f>
        <v>0</v>
      </c>
    </row>
    <row r="191" spans="1:14" x14ac:dyDescent="0.25">
      <c r="A191" s="44" t="s">
        <v>130</v>
      </c>
      <c r="B191" s="45">
        <f t="shared" ref="B191:H191" si="820">+IFERROR(B189/B$180,"nm")</f>
        <v>-19.713043478260868</v>
      </c>
      <c r="C191" s="45">
        <f t="shared" si="820"/>
        <v>-35.561643835616437</v>
      </c>
      <c r="D191" s="45">
        <f t="shared" si="820"/>
        <v>-36.671232876712331</v>
      </c>
      <c r="E191" s="45">
        <f t="shared" si="820"/>
        <v>-30.204545454545453</v>
      </c>
      <c r="F191" s="45">
        <f t="shared" si="820"/>
        <v>-77.666666666666671</v>
      </c>
      <c r="G191" s="45">
        <f t="shared" si="820"/>
        <v>-115.6</v>
      </c>
      <c r="H191" s="45">
        <f t="shared" si="820"/>
        <v>-146.24</v>
      </c>
      <c r="I191" s="45">
        <f>+IFERROR(I189/I$180,"nm")</f>
        <v>-41.784313725490193</v>
      </c>
      <c r="J191" s="45">
        <f t="shared" ref="J191:N191" si="821">+IFERROR(J189/J$180,"nm")</f>
        <v>-41.784313725490193</v>
      </c>
      <c r="K191" s="45">
        <f t="shared" si="821"/>
        <v>-41.784313725490193</v>
      </c>
      <c r="L191" s="45">
        <f t="shared" si="821"/>
        <v>-41.784313725490193</v>
      </c>
      <c r="M191" s="45">
        <f t="shared" si="821"/>
        <v>-41.784313725490193</v>
      </c>
      <c r="N191" s="45">
        <f t="shared" si="821"/>
        <v>-41.784313725490193</v>
      </c>
    </row>
    <row r="192" spans="1:14" x14ac:dyDescent="0.25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25">
      <c r="A193" s="44" t="s">
        <v>128</v>
      </c>
      <c r="B193" s="45" t="str">
        <f t="shared" ref="B193" si="822">+IFERROR(B192/A192-1,"nm")</f>
        <v>nm</v>
      </c>
      <c r="C193" s="45">
        <f t="shared" ref="C193" si="823">+IFERROR(C192/B192-1,"nm")</f>
        <v>0.14666666666666672</v>
      </c>
      <c r="D193" s="45">
        <f t="shared" ref="D193" si="824">+IFERROR(D192/C192-1,"nm")</f>
        <v>7.7519379844961156E-2</v>
      </c>
      <c r="E193" s="45">
        <f t="shared" ref="E193" si="825">+IFERROR(E192/D192-1,"nm")</f>
        <v>2.877697841726623E-2</v>
      </c>
      <c r="F193" s="45">
        <f t="shared" ref="F193" si="826">+IFERROR(F192/E192-1,"nm")</f>
        <v>-2.7972027972028024E-2</v>
      </c>
      <c r="G193" s="45">
        <f t="shared" ref="G193" si="827">+IFERROR(G192/F192-1,"nm")</f>
        <v>0.57553956834532372</v>
      </c>
      <c r="H193" s="45">
        <f t="shared" ref="H193" si="828">+IFERROR(H192/G192-1,"nm")</f>
        <v>-0.36529680365296802</v>
      </c>
      <c r="I193" s="45">
        <f>+IFERROR(I192/H192-1,"nm")</f>
        <v>-0.20143884892086328</v>
      </c>
      <c r="J193" s="45">
        <f t="shared" ref="J193" si="829">+IFERROR(J192/I192-1,"nm")</f>
        <v>-1.1102230246251565E-16</v>
      </c>
      <c r="K193" s="45">
        <f t="shared" ref="K193" si="830">+IFERROR(K192/J192-1,"nm")</f>
        <v>0</v>
      </c>
      <c r="L193" s="45">
        <f t="shared" ref="L193" si="831">+IFERROR(L192/K192-1,"nm")</f>
        <v>0</v>
      </c>
      <c r="M193" s="45">
        <f t="shared" ref="M193" si="832">+IFERROR(M192/L192-1,"nm")</f>
        <v>0</v>
      </c>
      <c r="N193" s="45">
        <f t="shared" ref="N193" si="833">+IFERROR(N192/M192-1,"nm")</f>
        <v>0</v>
      </c>
    </row>
    <row r="194" spans="1:14" x14ac:dyDescent="0.25">
      <c r="A194" s="44" t="s">
        <v>132</v>
      </c>
      <c r="B194" s="45">
        <f>+IFERROR(B192/B$180,"nm")</f>
        <v>1.9565217391304348</v>
      </c>
      <c r="C194" s="45">
        <f t="shared" ref="C194:I194" si="834">+IFERROR(C192/C$180,"nm")</f>
        <v>3.5342465753424657</v>
      </c>
      <c r="D194" s="45">
        <f t="shared" si="834"/>
        <v>3.8082191780821919</v>
      </c>
      <c r="E194" s="45">
        <f t="shared" si="834"/>
        <v>3.25</v>
      </c>
      <c r="F194" s="45">
        <f t="shared" si="834"/>
        <v>6.6190476190476186</v>
      </c>
      <c r="G194" s="45">
        <f t="shared" si="834"/>
        <v>14.6</v>
      </c>
      <c r="H194" s="45">
        <f t="shared" si="834"/>
        <v>11.12</v>
      </c>
      <c r="I194" s="45">
        <f t="shared" si="834"/>
        <v>2.1764705882352939</v>
      </c>
      <c r="J194" s="47">
        <f>+I194</f>
        <v>2.1764705882352939</v>
      </c>
      <c r="K194" s="47">
        <f t="shared" ref="K194" si="835">+J194</f>
        <v>2.1764705882352939</v>
      </c>
      <c r="L194" s="47">
        <f t="shared" ref="L194" si="836">+K194</f>
        <v>2.1764705882352939</v>
      </c>
      <c r="M194" s="47">
        <f t="shared" ref="M194" si="837">+L194</f>
        <v>2.1764705882352939</v>
      </c>
      <c r="N194" s="47">
        <f t="shared" ref="N194" si="838">+M194</f>
        <v>2.1764705882352939</v>
      </c>
    </row>
    <row r="195" spans="1:14" x14ac:dyDescent="0.25">
      <c r="A195" s="9" t="s">
        <v>142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25">
      <c r="A196" s="44" t="s">
        <v>128</v>
      </c>
      <c r="B196" s="45" t="str">
        <f t="shared" ref="B196" si="839">+IFERROR(B195/A195-1,"nm")</f>
        <v>nm</v>
      </c>
      <c r="C196" s="45">
        <f t="shared" ref="C196" si="840">+IFERROR(C195/B195-1,"nm")</f>
        <v>5.5785123966942241E-2</v>
      </c>
      <c r="D196" s="45">
        <f t="shared" ref="D196" si="841">+IFERROR(D195/C195-1,"nm")</f>
        <v>4.3052837573385627E-2</v>
      </c>
      <c r="E196" s="45">
        <f t="shared" ref="E196" si="842">+IFERROR(E195/D195-1,"nm")</f>
        <v>0.12007504690431525</v>
      </c>
      <c r="F196" s="45">
        <f t="shared" ref="F196" si="843">+IFERROR(F195/E195-1,"nm")</f>
        <v>0.11390284757118918</v>
      </c>
      <c r="G196" s="45">
        <f t="shared" ref="G196" si="844">+IFERROR(G195/F195-1,"nm")</f>
        <v>0.24812030075187974</v>
      </c>
      <c r="H196" s="45">
        <f t="shared" ref="H196" si="845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6">+K197+K198</f>
        <v>7.7352941176470589</v>
      </c>
      <c r="L196" s="45">
        <f t="shared" si="846"/>
        <v>7.7352941176470589</v>
      </c>
      <c r="M196" s="45">
        <f t="shared" si="846"/>
        <v>7.7352941176470589</v>
      </c>
      <c r="N196" s="45">
        <f t="shared" si="846"/>
        <v>7.7352941176470589</v>
      </c>
    </row>
    <row r="197" spans="1:14" x14ac:dyDescent="0.25">
      <c r="A197" s="44" t="s">
        <v>132</v>
      </c>
      <c r="B197" s="45">
        <f>+IFERROR(B195/B$180,"nm")</f>
        <v>4.2086956521739127</v>
      </c>
      <c r="C197" s="45">
        <f t="shared" ref="C197:I197" si="847">+IFERROR(C195/C$180,"nm")</f>
        <v>7</v>
      </c>
      <c r="D197" s="45">
        <f t="shared" si="847"/>
        <v>7.3013698630136989</v>
      </c>
      <c r="E197" s="45">
        <f t="shared" si="847"/>
        <v>6.7840909090909092</v>
      </c>
      <c r="F197" s="45">
        <f t="shared" si="847"/>
        <v>15.833333333333334</v>
      </c>
      <c r="G197" s="45">
        <f t="shared" si="847"/>
        <v>27.666666666666668</v>
      </c>
      <c r="H197" s="45">
        <f t="shared" si="847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8">+J197</f>
        <v>7.7352941176470589</v>
      </c>
      <c r="L197" s="47">
        <f t="shared" ref="L197" si="849">+K197</f>
        <v>7.7352941176470589</v>
      </c>
      <c r="M197" s="47">
        <f t="shared" ref="M197" si="850">+L197</f>
        <v>7.7352941176470589</v>
      </c>
      <c r="N197" s="47">
        <f t="shared" ref="N197" si="851">+M197</f>
        <v>7.7352941176470589</v>
      </c>
    </row>
    <row r="198" spans="1:14" x14ac:dyDescent="0.25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25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52">J199</f>
        <v>-72</v>
      </c>
      <c r="L199" s="9">
        <f t="shared" si="852"/>
        <v>-72</v>
      </c>
      <c r="M199" s="9">
        <f t="shared" si="852"/>
        <v>-72</v>
      </c>
      <c r="N199" s="9">
        <f t="shared" si="852"/>
        <v>-72</v>
      </c>
    </row>
    <row r="200" spans="1:14" x14ac:dyDescent="0.25">
      <c r="A200" s="43" t="s">
        <v>128</v>
      </c>
      <c r="B200" s="45" t="str">
        <f>+IFERROR(B199/A199-1,"nm")</f>
        <v>nm</v>
      </c>
      <c r="C200" s="45">
        <f t="shared" ref="C200" si="853">+IFERROR(C199/B199-1,"nm")</f>
        <v>4.8780487804878092E-2</v>
      </c>
      <c r="D200" s="45">
        <f t="shared" ref="D200" si="854">+IFERROR(D199/C199-1,"nm")</f>
        <v>-1.8720930232558139</v>
      </c>
      <c r="E200" s="45">
        <f t="shared" ref="E200" si="855">+IFERROR(E199/D199-1,"nm")</f>
        <v>-0.65333333333333332</v>
      </c>
      <c r="F200" s="45">
        <f t="shared" ref="F200" si="856">+IFERROR(F199/E199-1,"nm")</f>
        <v>-1.2692307692307692</v>
      </c>
      <c r="G200" s="45">
        <f t="shared" ref="G200" si="857">+IFERROR(G199/F199-1,"nm")</f>
        <v>0.5714285714285714</v>
      </c>
      <c r="H200" s="45">
        <f t="shared" ref="H200" si="858">+IFERROR(H199/G199-1,"nm")</f>
        <v>-4.6363636363636367</v>
      </c>
      <c r="I200" s="45">
        <f t="shared" ref="I200" si="859">+IFERROR(I199/H199-1,"nm")</f>
        <v>-2.8</v>
      </c>
      <c r="J200" s="45">
        <f t="shared" ref="J200" si="860">+IFERROR(J199/I199-1,"nm")</f>
        <v>0</v>
      </c>
      <c r="K200" s="45">
        <f t="shared" ref="K200" si="861">+IFERROR(K199/J199-1,"nm")</f>
        <v>0</v>
      </c>
      <c r="L200" s="45">
        <f t="shared" ref="L200" si="862">+IFERROR(L199/K199-1,"nm")</f>
        <v>0</v>
      </c>
      <c r="M200" s="45">
        <f t="shared" ref="M200" si="863">+IFERROR(M199/L199-1,"nm")</f>
        <v>0</v>
      </c>
      <c r="N200" s="45">
        <f t="shared" ref="N200" si="864">+IFERROR(N199/M199-1,"nm")</f>
        <v>0</v>
      </c>
    </row>
    <row r="201" spans="1:14" x14ac:dyDescent="0.25">
      <c r="A201" s="9" t="s">
        <v>129</v>
      </c>
      <c r="B201" s="46">
        <f>+B208+B204</f>
        <v>-1022</v>
      </c>
      <c r="C201" s="46">
        <f>+C208+C204</f>
        <v>-1089</v>
      </c>
      <c r="D201" s="46">
        <f>+D208+D204</f>
        <v>-633</v>
      </c>
      <c r="E201" s="46">
        <f>+E208+E204</f>
        <v>-1346</v>
      </c>
      <c r="F201" s="46">
        <f>+F208+F204</f>
        <v>-1694</v>
      </c>
      <c r="G201" s="46">
        <f>+G208+G204</f>
        <v>-1855</v>
      </c>
      <c r="H201" s="46">
        <f t="shared" ref="H201:M201" si="865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25">
      <c r="A202" s="44" t="s">
        <v>128</v>
      </c>
      <c r="B202" s="45" t="str">
        <f t="shared" ref="B202" si="866">+IFERROR(B201/A201-1,"nm")</f>
        <v>nm</v>
      </c>
      <c r="C202" s="45">
        <f t="shared" ref="C202" si="867">+IFERROR(C201/B201-1,"nm")</f>
        <v>6.5557729941291498E-2</v>
      </c>
      <c r="D202" s="45">
        <f t="shared" ref="D202" si="868">+IFERROR(D201/C201-1,"nm")</f>
        <v>-0.41873278236914602</v>
      </c>
      <c r="E202" s="45">
        <f t="shared" ref="E202" si="869">+IFERROR(E201/D201-1,"nm")</f>
        <v>1.126382306477093</v>
      </c>
      <c r="F202" s="45">
        <f t="shared" ref="F202" si="870">+IFERROR(F201/E201-1,"nm")</f>
        <v>0.25854383358098065</v>
      </c>
      <c r="G202" s="45">
        <f t="shared" ref="G202" si="871">+IFERROR(G201/F201-1,"nm")</f>
        <v>9.5041322314049603E-2</v>
      </c>
      <c r="H202" s="45">
        <f t="shared" ref="H202" si="872">+IFERROR(H201/G201-1,"nm")</f>
        <v>0.14285714285714279</v>
      </c>
      <c r="I202" s="45">
        <f>+IFERROR(I201/H201-1,"nm")</f>
        <v>-1.650943396226412E-2</v>
      </c>
      <c r="J202" s="45">
        <f t="shared" ref="J202" si="873">+IFERROR(J201/I201-1,"nm")</f>
        <v>0</v>
      </c>
      <c r="K202" s="45">
        <f t="shared" ref="K202" si="874">+IFERROR(K201/J201-1,"nm")</f>
        <v>0</v>
      </c>
      <c r="L202" s="45">
        <f>+IFERROR(L201/K201-1,"nm")</f>
        <v>0</v>
      </c>
      <c r="M202" s="45">
        <f t="shared" ref="M202" si="875">+IFERROR(M201/L201-1,"nm")</f>
        <v>0</v>
      </c>
      <c r="N202" s="45">
        <f t="shared" ref="N202" si="876">+IFERROR(N201/M201-1,"nm")</f>
        <v>0</v>
      </c>
    </row>
    <row r="203" spans="1:14" x14ac:dyDescent="0.25">
      <c r="A203" s="44" t="s">
        <v>130</v>
      </c>
      <c r="B203" s="45">
        <f>+IFERROR(B201/B$199,"nm")</f>
        <v>12.463414634146341</v>
      </c>
      <c r="C203" s="45">
        <f t="shared" ref="C203:N203" si="877">+IFERROR(C201/C$199,"nm")</f>
        <v>12.662790697674419</v>
      </c>
      <c r="D203" s="45">
        <f t="shared" si="877"/>
        <v>-8.44</v>
      </c>
      <c r="E203" s="45">
        <f t="shared" si="877"/>
        <v>-51.769230769230766</v>
      </c>
      <c r="F203" s="45">
        <f t="shared" si="877"/>
        <v>242</v>
      </c>
      <c r="G203" s="45">
        <f t="shared" si="877"/>
        <v>168.63636363636363</v>
      </c>
      <c r="H203" s="45">
        <f t="shared" si="877"/>
        <v>-53</v>
      </c>
      <c r="I203" s="45">
        <f t="shared" si="877"/>
        <v>28.958333333333332</v>
      </c>
      <c r="J203" s="47">
        <f>+I203</f>
        <v>28.958333333333332</v>
      </c>
      <c r="K203" s="47">
        <f t="shared" ref="K203" si="878">+J203</f>
        <v>28.958333333333332</v>
      </c>
      <c r="L203" s="47">
        <f t="shared" ref="L203" si="879">+K203</f>
        <v>28.958333333333332</v>
      </c>
      <c r="M203" s="47">
        <f t="shared" ref="M203" si="880">+L203</f>
        <v>28.958333333333332</v>
      </c>
      <c r="N203" s="47">
        <f t="shared" ref="N203" si="881">+M203</f>
        <v>28.958333333333332</v>
      </c>
    </row>
    <row r="204" spans="1:14" x14ac:dyDescent="0.25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2">+K207*K214</f>
        <v>134</v>
      </c>
      <c r="L204" s="9">
        <f t="shared" si="882"/>
        <v>134</v>
      </c>
      <c r="M204" s="9">
        <f t="shared" si="882"/>
        <v>134</v>
      </c>
      <c r="N204" s="9">
        <f t="shared" si="882"/>
        <v>134</v>
      </c>
    </row>
    <row r="205" spans="1:14" x14ac:dyDescent="0.25">
      <c r="A205" s="44" t="s">
        <v>128</v>
      </c>
      <c r="B205" s="45" t="str">
        <f t="shared" ref="B205" si="883">+IFERROR(B204/A204-1,"nm")</f>
        <v>nm</v>
      </c>
      <c r="C205" s="45">
        <f t="shared" ref="C205" si="884">+IFERROR(C204/B204-1,"nm")</f>
        <v>0.12000000000000011</v>
      </c>
      <c r="D205" s="45">
        <f t="shared" ref="D205" si="885">+IFERROR(D204/C204-1,"nm")</f>
        <v>8.3333333333333259E-2</v>
      </c>
      <c r="E205" s="45">
        <f t="shared" ref="E205" si="886">+IFERROR(E204/D204-1,"nm")</f>
        <v>0.20879120879120872</v>
      </c>
      <c r="F205" s="45">
        <f t="shared" ref="F205" si="887">+IFERROR(F204/E204-1,"nm")</f>
        <v>5.4545454545454453E-2</v>
      </c>
      <c r="G205" s="45">
        <f t="shared" ref="G205" si="888">+IFERROR(G204/F204-1,"nm")</f>
        <v>-3.4482758620689613E-2</v>
      </c>
      <c r="H205" s="45">
        <f t="shared" ref="H205" si="889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0">+IFERROR(K204/J204-1,"nm")</f>
        <v>0</v>
      </c>
      <c r="L205" s="45">
        <f t="shared" ref="L205" si="891">+IFERROR(L204/K204-1,"nm")</f>
        <v>0</v>
      </c>
      <c r="M205" s="45">
        <f t="shared" ref="M205" si="892">+IFERROR(M204/L204-1,"nm")</f>
        <v>0</v>
      </c>
      <c r="N205" s="45">
        <f t="shared" ref="N205" si="893">+IFERROR(N204/M204-1,"nm")</f>
        <v>0</v>
      </c>
    </row>
    <row r="206" spans="1:14" x14ac:dyDescent="0.25">
      <c r="A206" s="44" t="s">
        <v>132</v>
      </c>
      <c r="B206" s="45">
        <f>+IFERROR(B204/B$199,"nm")</f>
        <v>-0.91463414634146345</v>
      </c>
      <c r="C206" s="45">
        <f t="shared" ref="C206:N206" si="894">+IFERROR(C204/C$199,"nm")</f>
        <v>-0.97674418604651159</v>
      </c>
      <c r="D206" s="45">
        <f t="shared" si="894"/>
        <v>1.2133333333333334</v>
      </c>
      <c r="E206" s="45">
        <f t="shared" si="894"/>
        <v>4.2307692307692308</v>
      </c>
      <c r="F206" s="45">
        <f t="shared" si="894"/>
        <v>-16.571428571428573</v>
      </c>
      <c r="G206" s="45">
        <f t="shared" si="894"/>
        <v>-10.181818181818182</v>
      </c>
      <c r="H206" s="45">
        <f t="shared" si="894"/>
        <v>3.5249999999999999</v>
      </c>
      <c r="I206" s="45">
        <f t="shared" si="894"/>
        <v>-1.8611111111111112</v>
      </c>
      <c r="J206" s="45">
        <f t="shared" si="894"/>
        <v>-1.8611111111111112</v>
      </c>
      <c r="K206" s="45">
        <f t="shared" si="894"/>
        <v>-1.8611111111111112</v>
      </c>
      <c r="L206" s="45">
        <f t="shared" si="894"/>
        <v>-1.8611111111111112</v>
      </c>
      <c r="M206" s="45">
        <f t="shared" si="894"/>
        <v>-1.8611111111111112</v>
      </c>
      <c r="N206" s="45">
        <f t="shared" si="894"/>
        <v>-1.8611111111111112</v>
      </c>
    </row>
    <row r="207" spans="1:14" x14ac:dyDescent="0.25">
      <c r="A207" s="44" t="s">
        <v>141</v>
      </c>
      <c r="B207" s="45">
        <f t="shared" ref="B207:H207" si="895">+IFERROR(B204/B214,"nm")</f>
        <v>0.10518934081346423</v>
      </c>
      <c r="C207" s="45">
        <f t="shared" si="895"/>
        <v>8.9647812166488788E-2</v>
      </c>
      <c r="D207" s="45">
        <f t="shared" si="895"/>
        <v>7.3505654281098551E-2</v>
      </c>
      <c r="E207" s="45">
        <f t="shared" si="895"/>
        <v>7.586206896551724E-2</v>
      </c>
      <c r="F207" s="45">
        <f t="shared" si="895"/>
        <v>6.9336521219366412E-2</v>
      </c>
      <c r="G207" s="45">
        <f t="shared" si="895"/>
        <v>5.845511482254697E-2</v>
      </c>
      <c r="H207" s="45">
        <f t="shared" si="895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6">+J207</f>
        <v>7.374793615850303E-2</v>
      </c>
      <c r="L207" s="47">
        <f t="shared" ref="L207" si="897">+K207</f>
        <v>7.374793615850303E-2</v>
      </c>
      <c r="M207" s="47">
        <f t="shared" ref="M207" si="898">+L207</f>
        <v>7.374793615850303E-2</v>
      </c>
      <c r="N207" s="47">
        <f t="shared" ref="N207" si="899">+M207</f>
        <v>7.374793615850303E-2</v>
      </c>
    </row>
    <row r="208" spans="1:14" x14ac:dyDescent="0.25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0">+K201-K204</f>
        <v>-2219</v>
      </c>
      <c r="L208" s="9">
        <f t="shared" si="900"/>
        <v>-2219</v>
      </c>
      <c r="M208" s="9">
        <f t="shared" si="900"/>
        <v>-2219</v>
      </c>
      <c r="N208" s="9">
        <f t="shared" si="900"/>
        <v>-2219</v>
      </c>
    </row>
    <row r="209" spans="1:14" x14ac:dyDescent="0.25">
      <c r="A209" s="44" t="s">
        <v>128</v>
      </c>
      <c r="B209" s="45" t="str">
        <f t="shared" ref="B209" si="901">+IFERROR(B208/A208-1,"nm")</f>
        <v>nm</v>
      </c>
      <c r="C209" s="45">
        <f t="shared" ref="C209" si="902">+IFERROR(C208/B208-1,"nm")</f>
        <v>6.9279854147675568E-2</v>
      </c>
      <c r="D209" s="45">
        <f t="shared" ref="D209" si="903">+IFERROR(D208/C208-1,"nm")</f>
        <v>-0.38277919863597609</v>
      </c>
      <c r="E209" s="45">
        <f t="shared" ref="E209" si="904">+IFERROR(E208/D208-1,"nm")</f>
        <v>1.0110497237569063</v>
      </c>
      <c r="F209" s="45">
        <f t="shared" ref="F209" si="905">+IFERROR(F208/E208-1,"nm")</f>
        <v>0.24313186813186816</v>
      </c>
      <c r="G209" s="45">
        <f t="shared" ref="G209" si="906">+IFERROR(G208/F208-1,"nm")</f>
        <v>8.6740331491712785E-2</v>
      </c>
      <c r="H209" s="45">
        <f t="shared" ref="H209" si="907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08">+IFERROR(K208/J208-1,"nm")</f>
        <v>0</v>
      </c>
      <c r="L209" s="45">
        <f t="shared" ref="L209" si="909">+IFERROR(L208/K208-1,"nm")</f>
        <v>0</v>
      </c>
      <c r="M209" s="45">
        <f t="shared" ref="M209" si="910">+IFERROR(M208/L208-1,"nm")</f>
        <v>0</v>
      </c>
      <c r="N209" s="45">
        <f t="shared" ref="N209" si="911">+IFERROR(N208/M208-1,"nm")</f>
        <v>0</v>
      </c>
    </row>
    <row r="210" spans="1:14" x14ac:dyDescent="0.25">
      <c r="A210" s="44" t="s">
        <v>130</v>
      </c>
      <c r="B210" s="45">
        <f>+IFERROR(B208/B$199,"nm")</f>
        <v>13.378048780487806</v>
      </c>
      <c r="C210" s="45">
        <f t="shared" ref="C210:N210" si="912">+IFERROR(C208/C$199,"nm")</f>
        <v>13.63953488372093</v>
      </c>
      <c r="D210" s="45">
        <f t="shared" si="912"/>
        <v>-9.6533333333333342</v>
      </c>
      <c r="E210" s="45">
        <f t="shared" si="912"/>
        <v>-56</v>
      </c>
      <c r="F210" s="45">
        <f t="shared" si="912"/>
        <v>258.57142857142856</v>
      </c>
      <c r="G210" s="45">
        <f t="shared" si="912"/>
        <v>178.81818181818181</v>
      </c>
      <c r="H210" s="45">
        <f t="shared" si="912"/>
        <v>-56.524999999999999</v>
      </c>
      <c r="I210" s="45">
        <f t="shared" si="912"/>
        <v>30.819444444444443</v>
      </c>
      <c r="J210" s="45">
        <f>+IFERROR(J208/J$199,"nm")</f>
        <v>30.819444444444443</v>
      </c>
      <c r="K210" s="45">
        <f t="shared" si="912"/>
        <v>30.819444444444443</v>
      </c>
      <c r="L210" s="45">
        <f t="shared" si="912"/>
        <v>30.819444444444443</v>
      </c>
      <c r="M210" s="45">
        <f t="shared" si="912"/>
        <v>30.819444444444443</v>
      </c>
      <c r="N210" s="45">
        <f t="shared" si="912"/>
        <v>30.819444444444443</v>
      </c>
    </row>
    <row r="211" spans="1:14" x14ac:dyDescent="0.25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25">
      <c r="A212" s="44" t="s">
        <v>128</v>
      </c>
      <c r="B212" s="45" t="str">
        <f t="shared" ref="B212" si="913">+IFERROR(B211/A211-1,"nm")</f>
        <v>nm</v>
      </c>
      <c r="C212" s="45">
        <f t="shared" ref="C212" si="914">+IFERROR(C211/B211-1,"nm")</f>
        <v>1.5384615384615383</v>
      </c>
      <c r="D212" s="45">
        <f t="shared" ref="D212" si="915">+IFERROR(D211/C211-1,"nm")</f>
        <v>0.10227272727272729</v>
      </c>
      <c r="E212" s="45">
        <f t="shared" ref="E212" si="916">+IFERROR(E211/D211-1,"nm")</f>
        <v>-0.45360824742268047</v>
      </c>
      <c r="F212" s="45">
        <f t="shared" ref="F212" si="917">+IFERROR(F211/E211-1,"nm")</f>
        <v>3.8301886792452828</v>
      </c>
      <c r="G212" s="45">
        <f t="shared" ref="G212" si="918">+IFERROR(G211/F211-1,"nm")</f>
        <v>-0.5859375</v>
      </c>
      <c r="H212" s="45">
        <f t="shared" ref="H212" si="919">+IFERROR(H211/G211-1,"nm")</f>
        <v>-0.96540880503144655</v>
      </c>
      <c r="I212" s="45">
        <f>+IFERROR(I211/H211-1,"nm")</f>
        <v>3.5454545454545459</v>
      </c>
      <c r="J212" s="45">
        <f t="shared" ref="J212" si="920">+IFERROR(J211/I211-1,"nm")</f>
        <v>0</v>
      </c>
      <c r="K212" s="45">
        <f t="shared" ref="K212" si="921">+IFERROR(K211/J211-1,"nm")</f>
        <v>0</v>
      </c>
      <c r="L212" s="45">
        <f t="shared" ref="L212" si="922">+IFERROR(L211/K211-1,"nm")</f>
        <v>0</v>
      </c>
      <c r="M212" s="45">
        <f t="shared" ref="M212" si="923">+IFERROR(M211/L211-1,"nm")</f>
        <v>0</v>
      </c>
      <c r="N212" s="45">
        <f t="shared" ref="N212" si="924">+IFERROR(N211/M211-1,"nm")</f>
        <v>0</v>
      </c>
    </row>
    <row r="213" spans="1:14" x14ac:dyDescent="0.25">
      <c r="A213" s="44" t="s">
        <v>132</v>
      </c>
      <c r="B213" s="45">
        <f>+IFERROR(B211/B$199,"nm")</f>
        <v>-1.2682926829268293</v>
      </c>
      <c r="C213" s="45">
        <f t="shared" ref="C213:I213" si="925">+IFERROR(C211/C$199,"nm")</f>
        <v>-3.0697674418604652</v>
      </c>
      <c r="D213" s="45">
        <f t="shared" si="925"/>
        <v>3.88</v>
      </c>
      <c r="E213" s="45">
        <f t="shared" si="925"/>
        <v>6.115384615384615</v>
      </c>
      <c r="F213" s="45">
        <f t="shared" si="925"/>
        <v>-109.71428571428571</v>
      </c>
      <c r="G213" s="45">
        <f t="shared" si="925"/>
        <v>-28.90909090909091</v>
      </c>
      <c r="H213" s="45">
        <f t="shared" si="925"/>
        <v>0.27500000000000002</v>
      </c>
      <c r="I213" s="45">
        <f t="shared" si="925"/>
        <v>-0.69444444444444442</v>
      </c>
      <c r="J213" s="47">
        <f>+I213</f>
        <v>-0.69444444444444442</v>
      </c>
      <c r="K213" s="47">
        <f t="shared" ref="K213" si="926">+J213</f>
        <v>-0.69444444444444442</v>
      </c>
      <c r="L213" s="47">
        <f t="shared" ref="L213" si="927">+K213</f>
        <v>-0.69444444444444442</v>
      </c>
      <c r="M213" s="47">
        <f t="shared" ref="M213" si="928">+L213</f>
        <v>-0.69444444444444442</v>
      </c>
      <c r="N213" s="47">
        <f t="shared" ref="N213" si="929">+M213</f>
        <v>-0.69444444444444442</v>
      </c>
    </row>
    <row r="214" spans="1:14" x14ac:dyDescent="0.25">
      <c r="A214" s="9" t="s">
        <v>142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25">
      <c r="A215" s="44" t="s">
        <v>128</v>
      </c>
      <c r="B215" s="45" t="str">
        <f t="shared" ref="B215" si="930">+IFERROR(B214/A214-1,"nm")</f>
        <v>nm</v>
      </c>
      <c r="C215" s="45">
        <f t="shared" ref="C215" si="931">+IFERROR(C214/B214-1,"nm")</f>
        <v>0.31416549789621318</v>
      </c>
      <c r="D215" s="45">
        <f t="shared" ref="D215" si="932">+IFERROR(D214/C214-1,"nm")</f>
        <v>0.32123799359658478</v>
      </c>
      <c r="E215" s="45">
        <f t="shared" ref="E215" si="933">+IFERROR(E214/D214-1,"nm")</f>
        <v>0.17124394184168024</v>
      </c>
      <c r="F215" s="45">
        <f t="shared" ref="F215" si="934">+IFERROR(F214/E214-1,"nm")</f>
        <v>0.15379310344827579</v>
      </c>
      <c r="G215" s="45">
        <f t="shared" ref="G215" si="935">+IFERROR(G214/F214-1,"nm")</f>
        <v>0.14524805738194857</v>
      </c>
      <c r="H215" s="45">
        <f t="shared" ref="H215" si="936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7">+K216+K217</f>
        <v>-25.236111111111111</v>
      </c>
      <c r="L215" s="45">
        <f t="shared" si="937"/>
        <v>-25.236111111111111</v>
      </c>
      <c r="M215" s="45">
        <f t="shared" si="937"/>
        <v>-25.236111111111111</v>
      </c>
      <c r="N215" s="45">
        <f t="shared" si="937"/>
        <v>-25.236111111111111</v>
      </c>
    </row>
    <row r="216" spans="1:14" x14ac:dyDescent="0.25">
      <c r="A216" s="44" t="s">
        <v>132</v>
      </c>
      <c r="B216" s="45">
        <f>+IFERROR(B214/B$199,"nm")</f>
        <v>-8.6951219512195124</v>
      </c>
      <c r="C216" s="45">
        <f t="shared" ref="C216:I216" si="938">+IFERROR(C214/C$199,"nm")</f>
        <v>-10.895348837209303</v>
      </c>
      <c r="D216" s="45">
        <f t="shared" si="938"/>
        <v>16.506666666666668</v>
      </c>
      <c r="E216" s="45">
        <f t="shared" si="938"/>
        <v>55.769230769230766</v>
      </c>
      <c r="F216" s="45">
        <f t="shared" si="938"/>
        <v>-239</v>
      </c>
      <c r="G216" s="45">
        <f t="shared" si="938"/>
        <v>-174.18181818181819</v>
      </c>
      <c r="H216" s="45">
        <f t="shared" si="938"/>
        <v>46.75</v>
      </c>
      <c r="I216" s="45">
        <f t="shared" si="938"/>
        <v>-25.236111111111111</v>
      </c>
      <c r="J216" s="47">
        <f>+I216</f>
        <v>-25.236111111111111</v>
      </c>
      <c r="K216" s="47">
        <f t="shared" ref="K216" si="939">+J216</f>
        <v>-25.236111111111111</v>
      </c>
      <c r="L216" s="47">
        <f t="shared" ref="L216" si="940">+K216</f>
        <v>-25.236111111111111</v>
      </c>
      <c r="M216" s="47">
        <f t="shared" ref="M216" si="941">+L216</f>
        <v>-25.236111111111111</v>
      </c>
      <c r="N216" s="47">
        <f t="shared" ref="N216" si="942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2023-12-04T00:20:31Z</dcterms:modified>
</cp:coreProperties>
</file>