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49E8FAC0-F491-4A4A-B9DA-F0AC7FD9D10E}" xr6:coauthVersionLast="36" xr6:coauthVersionMax="47" xr10:uidLastSave="{00000000-0000-0000-0000-000000000000}"/>
  <bookViews>
    <workbookView xWindow="0" yWindow="720" windowWidth="29400" windowHeight="184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J357" i="3"/>
  <c r="K356" i="3"/>
  <c r="L356" i="3"/>
  <c r="M356" i="3"/>
  <c r="N356" i="3"/>
  <c r="J356" i="3"/>
  <c r="K326" i="3"/>
  <c r="L326" i="3"/>
  <c r="M326" i="3"/>
  <c r="N326" i="3"/>
  <c r="J326" i="3"/>
  <c r="K325" i="3"/>
  <c r="L325" i="3"/>
  <c r="M325" i="3"/>
  <c r="N325" i="3"/>
  <c r="J325" i="3"/>
  <c r="K291" i="3"/>
  <c r="L291" i="3"/>
  <c r="M291" i="3"/>
  <c r="N291" i="3"/>
  <c r="J291" i="3"/>
  <c r="K290" i="3"/>
  <c r="L290" i="3"/>
  <c r="M290" i="3"/>
  <c r="N290" i="3"/>
  <c r="J290" i="3"/>
  <c r="K136" i="3"/>
  <c r="L136" i="3"/>
  <c r="M136" i="3"/>
  <c r="N136" i="3"/>
  <c r="J136" i="3"/>
  <c r="K135" i="3"/>
  <c r="L135" i="3"/>
  <c r="M135" i="3"/>
  <c r="N135" i="3"/>
  <c r="J135" i="3"/>
  <c r="K105" i="3"/>
  <c r="L105" i="3"/>
  <c r="M105" i="3"/>
  <c r="N105" i="3"/>
  <c r="J105" i="3"/>
  <c r="K104" i="3"/>
  <c r="L104" i="3"/>
  <c r="M104" i="3"/>
  <c r="N104" i="3"/>
  <c r="J104" i="3"/>
  <c r="K74" i="3"/>
  <c r="L74" i="3"/>
  <c r="M74" i="3"/>
  <c r="N74" i="3"/>
  <c r="J74" i="3"/>
  <c r="K73" i="3"/>
  <c r="L73" i="3"/>
  <c r="M73" i="3"/>
  <c r="N73" i="3"/>
  <c r="J73" i="3"/>
  <c r="K43" i="3"/>
  <c r="L43" i="3"/>
  <c r="M43" i="3"/>
  <c r="N43" i="3"/>
  <c r="J43" i="3"/>
  <c r="K42" i="3"/>
  <c r="L42" i="3"/>
  <c r="M42" i="3"/>
  <c r="N42" i="3"/>
  <c r="J42" i="3"/>
  <c r="K318" i="3"/>
  <c r="L318" i="3" s="1"/>
  <c r="M318" i="3" s="1"/>
  <c r="N318" i="3" s="1"/>
  <c r="J318" i="3"/>
  <c r="J11" i="3" l="1"/>
  <c r="K62" i="4" l="1"/>
  <c r="L62" i="4"/>
  <c r="M62" i="4"/>
  <c r="N62" i="4"/>
  <c r="J62" i="4"/>
  <c r="K15" i="4"/>
  <c r="L15" i="4" s="1"/>
  <c r="M15" i="4" s="1"/>
  <c r="N15" i="4" s="1"/>
  <c r="J15" i="4"/>
  <c r="K25" i="4" l="1"/>
  <c r="L25" i="4" s="1"/>
  <c r="M25" i="4" s="1"/>
  <c r="N25" i="4" s="1"/>
  <c r="J25" i="4"/>
  <c r="K4" i="4" l="1"/>
  <c r="L4" i="4"/>
  <c r="M4" i="4"/>
  <c r="N4" i="4"/>
  <c r="J4" i="4"/>
  <c r="J363" i="3"/>
  <c r="K363" i="3" s="1"/>
  <c r="L363" i="3" s="1"/>
  <c r="M363" i="3" s="1"/>
  <c r="N363" i="3" s="1"/>
  <c r="K360" i="3"/>
  <c r="J360" i="3"/>
  <c r="J359" i="3"/>
  <c r="K353" i="3"/>
  <c r="J353" i="3"/>
  <c r="J352" i="3"/>
  <c r="J350" i="3"/>
  <c r="K350" i="3" s="1"/>
  <c r="L350" i="3" s="1"/>
  <c r="M350" i="3" s="1"/>
  <c r="N350" i="3" s="1"/>
  <c r="J349" i="3"/>
  <c r="J336" i="3"/>
  <c r="K336" i="3" s="1"/>
  <c r="L336" i="3" s="1"/>
  <c r="M336" i="3" s="1"/>
  <c r="N336" i="3" s="1"/>
  <c r="J335" i="3"/>
  <c r="J333" i="3"/>
  <c r="K332" i="3"/>
  <c r="L332" i="3" s="1"/>
  <c r="M332" i="3" s="1"/>
  <c r="N332" i="3" s="1"/>
  <c r="J332" i="3"/>
  <c r="K331" i="3"/>
  <c r="J331" i="3"/>
  <c r="J329" i="3"/>
  <c r="J328" i="3" s="1"/>
  <c r="J330" i="3" s="1"/>
  <c r="J322" i="3"/>
  <c r="K322" i="3" s="1"/>
  <c r="L322" i="3" s="1"/>
  <c r="M322" i="3" s="1"/>
  <c r="N322" i="3" s="1"/>
  <c r="J321" i="3"/>
  <c r="L319" i="3"/>
  <c r="M319" i="3" s="1"/>
  <c r="N319" i="3" s="1"/>
  <c r="J319" i="3"/>
  <c r="K319" i="3" s="1"/>
  <c r="J317" i="3"/>
  <c r="N316" i="3"/>
  <c r="N317" i="3" s="1"/>
  <c r="M316" i="3"/>
  <c r="L316" i="3"/>
  <c r="L317" i="3" s="1"/>
  <c r="K316" i="3"/>
  <c r="J316" i="3"/>
  <c r="M314" i="3"/>
  <c r="N313" i="3"/>
  <c r="M313" i="3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308" i="3" s="1"/>
  <c r="J303" i="3"/>
  <c r="J302" i="3" s="1"/>
  <c r="L301" i="3"/>
  <c r="J301" i="3"/>
  <c r="K301" i="3" s="1"/>
  <c r="J300" i="3"/>
  <c r="K300" i="3" s="1"/>
  <c r="M297" i="3"/>
  <c r="N297" i="3" s="1"/>
  <c r="L297" i="3"/>
  <c r="K297" i="3"/>
  <c r="J297" i="3"/>
  <c r="J296" i="3"/>
  <c r="M293" i="3"/>
  <c r="N293" i="3" s="1"/>
  <c r="K293" i="3"/>
  <c r="L293" i="3" s="1"/>
  <c r="J293" i="3"/>
  <c r="J289" i="3"/>
  <c r="L287" i="3"/>
  <c r="M287" i="3" s="1"/>
  <c r="N287" i="3" s="1"/>
  <c r="K287" i="3"/>
  <c r="J287" i="3"/>
  <c r="J286" i="3"/>
  <c r="J284" i="3"/>
  <c r="J270" i="3"/>
  <c r="L142" i="3"/>
  <c r="K142" i="3"/>
  <c r="J142" i="3"/>
  <c r="J141" i="3"/>
  <c r="J140" i="3"/>
  <c r="L139" i="3"/>
  <c r="M139" i="3" s="1"/>
  <c r="N139" i="3" s="1"/>
  <c r="K139" i="3"/>
  <c r="J139" i="3"/>
  <c r="J138" i="3" s="1"/>
  <c r="J131" i="3"/>
  <c r="J130" i="3"/>
  <c r="K130" i="3" s="1"/>
  <c r="L130" i="3" s="1"/>
  <c r="M130" i="3" s="1"/>
  <c r="N130" i="3" s="1"/>
  <c r="J129" i="3"/>
  <c r="M126" i="3"/>
  <c r="N126" i="3" s="1"/>
  <c r="L126" i="3"/>
  <c r="J126" i="3"/>
  <c r="K126" i="3" s="1"/>
  <c r="J125" i="3"/>
  <c r="J124" i="3" s="1"/>
  <c r="M122" i="3"/>
  <c r="L122" i="3"/>
  <c r="K122" i="3"/>
  <c r="J122" i="3"/>
  <c r="N122" i="3" s="1"/>
  <c r="J121" i="3"/>
  <c r="K117" i="3"/>
  <c r="L117" i="3" s="1"/>
  <c r="M117" i="3" s="1"/>
  <c r="N117" i="3" s="1"/>
  <c r="J117" i="3"/>
  <c r="J116" i="3" s="1"/>
  <c r="N115" i="3"/>
  <c r="N114" i="3" s="1"/>
  <c r="M115" i="3"/>
  <c r="L115" i="3"/>
  <c r="K115" i="3"/>
  <c r="J114" i="3"/>
  <c r="K114" i="3" s="1"/>
  <c r="L114" i="3" s="1"/>
  <c r="M114" i="3" s="1"/>
  <c r="L111" i="3"/>
  <c r="M111" i="3" s="1"/>
  <c r="N111" i="3" s="1"/>
  <c r="K111" i="3"/>
  <c r="J111" i="3"/>
  <c r="J110" i="3" s="1"/>
  <c r="J108" i="3"/>
  <c r="K106" i="3"/>
  <c r="L106" i="3" s="1"/>
  <c r="M106" i="3" s="1"/>
  <c r="N106" i="3" s="1"/>
  <c r="J106" i="3"/>
  <c r="J103" i="3"/>
  <c r="J102" i="3"/>
  <c r="J101" i="3"/>
  <c r="J100" i="3"/>
  <c r="K99" i="3"/>
  <c r="J99" i="3"/>
  <c r="K98" i="3"/>
  <c r="K97" i="3" s="1"/>
  <c r="J98" i="3"/>
  <c r="J97" i="3" s="1"/>
  <c r="J95" i="3"/>
  <c r="J94" i="3"/>
  <c r="K94" i="3" s="1"/>
  <c r="L94" i="3" s="1"/>
  <c r="J91" i="3"/>
  <c r="M90" i="3"/>
  <c r="N90" i="3" s="1"/>
  <c r="L90" i="3"/>
  <c r="J90" i="3"/>
  <c r="K90" i="3" s="1"/>
  <c r="J89" i="3"/>
  <c r="K89" i="3" s="1"/>
  <c r="L89" i="3" s="1"/>
  <c r="M89" i="3" s="1"/>
  <c r="N89" i="3" s="1"/>
  <c r="L86" i="3"/>
  <c r="K86" i="3"/>
  <c r="J86" i="3"/>
  <c r="M86" i="3" s="1"/>
  <c r="J83" i="3"/>
  <c r="K83" i="3" s="1"/>
  <c r="L83" i="3" s="1"/>
  <c r="M83" i="3" s="1"/>
  <c r="N83" i="3" s="1"/>
  <c r="M81" i="3"/>
  <c r="N81" i="3" s="1"/>
  <c r="K81" i="3"/>
  <c r="L81" i="3" s="1"/>
  <c r="J81" i="3"/>
  <c r="K80" i="3"/>
  <c r="L80" i="3" s="1"/>
  <c r="J80" i="3"/>
  <c r="J77" i="3"/>
  <c r="J72" i="3"/>
  <c r="J71" i="3"/>
  <c r="M70" i="3"/>
  <c r="N70" i="3" s="1"/>
  <c r="L70" i="3"/>
  <c r="J70" i="3"/>
  <c r="K70" i="3" s="1"/>
  <c r="J69" i="3"/>
  <c r="K69" i="3" s="1"/>
  <c r="L69" i="3" s="1"/>
  <c r="M69" i="3" s="1"/>
  <c r="N69" i="3" s="1"/>
  <c r="K68" i="3"/>
  <c r="J68" i="3"/>
  <c r="L67" i="3"/>
  <c r="M67" i="3" s="1"/>
  <c r="N67" i="3" s="1"/>
  <c r="K67" i="3"/>
  <c r="J67" i="3"/>
  <c r="J66" i="3"/>
  <c r="K66" i="3" s="1"/>
  <c r="L66" i="3" s="1"/>
  <c r="M66" i="3" s="1"/>
  <c r="N66" i="3" s="1"/>
  <c r="J64" i="3"/>
  <c r="L63" i="3"/>
  <c r="K63" i="3"/>
  <c r="J63" i="3"/>
  <c r="M60" i="3"/>
  <c r="L60" i="3"/>
  <c r="K60" i="3"/>
  <c r="J60" i="3"/>
  <c r="N60" i="3" s="1"/>
  <c r="K58" i="3"/>
  <c r="L58" i="3" s="1"/>
  <c r="M58" i="3" s="1"/>
  <c r="N58" i="3" s="1"/>
  <c r="J58" i="3"/>
  <c r="K56" i="3"/>
  <c r="J56" i="3"/>
  <c r="K54" i="3"/>
  <c r="L54" i="3" s="1"/>
  <c r="M54" i="3" s="1"/>
  <c r="N54" i="3" s="1"/>
  <c r="J54" i="3"/>
  <c r="M53" i="3"/>
  <c r="N53" i="3" s="1"/>
  <c r="L53" i="3"/>
  <c r="K53" i="3"/>
  <c r="J52" i="3"/>
  <c r="K52" i="3" s="1"/>
  <c r="L52" i="3" s="1"/>
  <c r="M52" i="3" s="1"/>
  <c r="N52" i="3" s="1"/>
  <c r="J50" i="3"/>
  <c r="K50" i="3" s="1"/>
  <c r="L49" i="3"/>
  <c r="K49" i="3"/>
  <c r="J49" i="3"/>
  <c r="J48" i="3" s="1"/>
  <c r="K48" i="3"/>
  <c r="L48" i="3" s="1"/>
  <c r="J46" i="3"/>
  <c r="J40" i="3"/>
  <c r="M39" i="3"/>
  <c r="L39" i="3"/>
  <c r="K39" i="3"/>
  <c r="J39" i="3"/>
  <c r="J38" i="3"/>
  <c r="K38" i="3" s="1"/>
  <c r="K41" i="3" s="1"/>
  <c r="J37" i="3"/>
  <c r="K36" i="3"/>
  <c r="L36" i="3" s="1"/>
  <c r="J36" i="3"/>
  <c r="N33" i="3"/>
  <c r="M33" i="3"/>
  <c r="L33" i="3"/>
  <c r="K33" i="3"/>
  <c r="J33" i="3"/>
  <c r="J32" i="3"/>
  <c r="K29" i="3"/>
  <c r="L29" i="3" s="1"/>
  <c r="M29" i="3" s="1"/>
  <c r="N29" i="3" s="1"/>
  <c r="J29" i="3"/>
  <c r="M27" i="3"/>
  <c r="N27" i="3" s="1"/>
  <c r="L27" i="3"/>
  <c r="J27" i="3"/>
  <c r="K27" i="3" s="1"/>
  <c r="M23" i="3"/>
  <c r="N23" i="3" s="1"/>
  <c r="J23" i="3"/>
  <c r="K23" i="3" s="1"/>
  <c r="L23" i="3" s="1"/>
  <c r="K21" i="3"/>
  <c r="J21" i="3"/>
  <c r="J8" i="3"/>
  <c r="L284" i="3" l="1"/>
  <c r="M284" i="3" s="1"/>
  <c r="L21" i="3"/>
  <c r="J137" i="3"/>
  <c r="M301" i="3"/>
  <c r="N301" i="3" s="1"/>
  <c r="M360" i="3"/>
  <c r="N360" i="3" s="1"/>
  <c r="L360" i="3"/>
  <c r="M36" i="3"/>
  <c r="N36" i="3" s="1"/>
  <c r="J35" i="3"/>
  <c r="L38" i="3"/>
  <c r="M72" i="3"/>
  <c r="N72" i="3" s="1"/>
  <c r="K72" i="3"/>
  <c r="L72" i="3" s="1"/>
  <c r="L98" i="3"/>
  <c r="M98" i="3" s="1"/>
  <c r="N98" i="3" s="1"/>
  <c r="J133" i="3"/>
  <c r="J134" i="3"/>
  <c r="K131" i="3"/>
  <c r="K317" i="3"/>
  <c r="K335" i="3"/>
  <c r="L335" i="3" s="1"/>
  <c r="M335" i="3" s="1"/>
  <c r="N335" i="3" s="1"/>
  <c r="J354" i="3"/>
  <c r="J351" i="3"/>
  <c r="J107" i="3"/>
  <c r="K108" i="3"/>
  <c r="L108" i="3" s="1"/>
  <c r="M108" i="3" s="1"/>
  <c r="N108" i="3" s="1"/>
  <c r="K121" i="3"/>
  <c r="L121" i="3" s="1"/>
  <c r="M121" i="3" s="1"/>
  <c r="N121" i="3" s="1"/>
  <c r="J120" i="3"/>
  <c r="K120" i="3" s="1"/>
  <c r="L120" i="3" s="1"/>
  <c r="M120" i="3" s="1"/>
  <c r="N120" i="3" s="1"/>
  <c r="J283" i="3"/>
  <c r="K32" i="3"/>
  <c r="L32" i="3" s="1"/>
  <c r="L68" i="3"/>
  <c r="M68" i="3" s="1"/>
  <c r="N68" i="3" s="1"/>
  <c r="K137" i="3"/>
  <c r="L50" i="3"/>
  <c r="M50" i="3" s="1"/>
  <c r="N50" i="3" s="1"/>
  <c r="J93" i="3"/>
  <c r="K93" i="3" s="1"/>
  <c r="L93" i="3" s="1"/>
  <c r="M94" i="3"/>
  <c r="N94" i="3" s="1"/>
  <c r="L308" i="3"/>
  <c r="J9" i="3"/>
  <c r="N39" i="3"/>
  <c r="L56" i="3"/>
  <c r="M56" i="3" s="1"/>
  <c r="J143" i="3"/>
  <c r="K141" i="3"/>
  <c r="M308" i="3"/>
  <c r="N308" i="3"/>
  <c r="M317" i="3"/>
  <c r="L331" i="3"/>
  <c r="N86" i="3"/>
  <c r="N314" i="3"/>
  <c r="J323" i="3"/>
  <c r="J305" i="3" s="1"/>
  <c r="J306" i="3" s="1"/>
  <c r="J324" i="3"/>
  <c r="K321" i="3"/>
  <c r="J358" i="3"/>
  <c r="K125" i="3"/>
  <c r="L125" i="3" s="1"/>
  <c r="M125" i="3" s="1"/>
  <c r="N125" i="3" s="1"/>
  <c r="K284" i="3"/>
  <c r="N284" i="3" s="1"/>
  <c r="K40" i="3"/>
  <c r="K64" i="3"/>
  <c r="J41" i="3"/>
  <c r="L311" i="3"/>
  <c r="J31" i="3"/>
  <c r="M48" i="3"/>
  <c r="J75" i="3"/>
  <c r="J76" i="3"/>
  <c r="K77" i="3"/>
  <c r="L77" i="3" s="1"/>
  <c r="M77" i="3" s="1"/>
  <c r="N77" i="3" s="1"/>
  <c r="L95" i="3"/>
  <c r="M95" i="3" s="1"/>
  <c r="K95" i="3"/>
  <c r="K102" i="3"/>
  <c r="K270" i="3"/>
  <c r="L270" i="3" s="1"/>
  <c r="J269" i="3"/>
  <c r="J3" i="3"/>
  <c r="J315" i="3" s="1"/>
  <c r="K37" i="3"/>
  <c r="J44" i="3"/>
  <c r="L46" i="3"/>
  <c r="J45" i="3"/>
  <c r="K46" i="3"/>
  <c r="K103" i="3"/>
  <c r="L103" i="3" s="1"/>
  <c r="J128" i="3"/>
  <c r="K128" i="3" s="1"/>
  <c r="L128" i="3" s="1"/>
  <c r="M128" i="3" s="1"/>
  <c r="N128" i="3" s="1"/>
  <c r="K129" i="3"/>
  <c r="L129" i="3" s="1"/>
  <c r="M129" i="3" s="1"/>
  <c r="N129" i="3" s="1"/>
  <c r="M142" i="3"/>
  <c r="N142" i="3" s="1"/>
  <c r="K296" i="3"/>
  <c r="L300" i="3"/>
  <c r="M311" i="3"/>
  <c r="J314" i="3"/>
  <c r="K328" i="3"/>
  <c r="K349" i="3"/>
  <c r="K333" i="3"/>
  <c r="M80" i="3"/>
  <c r="N80" i="3" s="1"/>
  <c r="J79" i="3"/>
  <c r="K110" i="3"/>
  <c r="K116" i="3"/>
  <c r="L116" i="3" s="1"/>
  <c r="M116" i="3" s="1"/>
  <c r="N116" i="3" s="1"/>
  <c r="K311" i="3"/>
  <c r="K329" i="3"/>
  <c r="L329" i="3" s="1"/>
  <c r="M329" i="3" s="1"/>
  <c r="N329" i="3" s="1"/>
  <c r="L353" i="3"/>
  <c r="K314" i="3"/>
  <c r="J361" i="3"/>
  <c r="K359" i="3"/>
  <c r="M49" i="3"/>
  <c r="N49" i="3" s="1"/>
  <c r="M63" i="3"/>
  <c r="N63" i="3" s="1"/>
  <c r="J62" i="3"/>
  <c r="K62" i="3" s="1"/>
  <c r="L62" i="3" s="1"/>
  <c r="J112" i="3"/>
  <c r="K138" i="3"/>
  <c r="K303" i="3"/>
  <c r="L303" i="3" s="1"/>
  <c r="M303" i="3" s="1"/>
  <c r="N303" i="3" s="1"/>
  <c r="N311" i="3"/>
  <c r="L314" i="3"/>
  <c r="K352" i="3"/>
  <c r="M99" i="3"/>
  <c r="N99" i="3" s="1"/>
  <c r="L99" i="3"/>
  <c r="J288" i="3"/>
  <c r="K286" i="3"/>
  <c r="K357" i="3"/>
  <c r="L357" i="3" s="1"/>
  <c r="M357" i="3" s="1"/>
  <c r="N357" i="3" s="1"/>
  <c r="J362" i="3"/>
  <c r="K71" i="3"/>
  <c r="K91" i="3"/>
  <c r="K101" i="3"/>
  <c r="J85" i="3"/>
  <c r="K85" i="3" s="1"/>
  <c r="L85" i="3" s="1"/>
  <c r="M85" i="3" s="1"/>
  <c r="N270" i="3" l="1"/>
  <c r="M102" i="3"/>
  <c r="L286" i="3"/>
  <c r="K289" i="3"/>
  <c r="K302" i="3"/>
  <c r="L302" i="3" s="1"/>
  <c r="M302" i="3" s="1"/>
  <c r="N302" i="3" s="1"/>
  <c r="J327" i="3"/>
  <c r="L137" i="3"/>
  <c r="M270" i="3"/>
  <c r="K351" i="3"/>
  <c r="L349" i="3"/>
  <c r="L102" i="3"/>
  <c r="N85" i="3"/>
  <c r="K112" i="3"/>
  <c r="L110" i="3"/>
  <c r="K330" i="3"/>
  <c r="L328" i="3"/>
  <c r="K44" i="3"/>
  <c r="K269" i="3"/>
  <c r="K292" i="3" s="1"/>
  <c r="K76" i="3"/>
  <c r="J78" i="3"/>
  <c r="L321" i="3"/>
  <c r="K324" i="3"/>
  <c r="K323" i="3"/>
  <c r="M103" i="3"/>
  <c r="N103" i="3" s="1"/>
  <c r="M93" i="3"/>
  <c r="N93" i="3" s="1"/>
  <c r="L41" i="3"/>
  <c r="L40" i="3"/>
  <c r="M38" i="3"/>
  <c r="L97" i="3"/>
  <c r="M97" i="3" s="1"/>
  <c r="N97" i="3" s="1"/>
  <c r="K75" i="3"/>
  <c r="L131" i="3"/>
  <c r="K133" i="3"/>
  <c r="K134" i="3"/>
  <c r="K35" i="3"/>
  <c r="L138" i="3"/>
  <c r="K140" i="3"/>
  <c r="K79" i="3"/>
  <c r="J17" i="3"/>
  <c r="M37" i="3"/>
  <c r="N37" i="3" s="1"/>
  <c r="K124" i="3"/>
  <c r="L124" i="3" s="1"/>
  <c r="M124" i="3" s="1"/>
  <c r="N124" i="3" s="1"/>
  <c r="M300" i="3"/>
  <c r="N300" i="3" s="1"/>
  <c r="L37" i="3"/>
  <c r="N48" i="3"/>
  <c r="K283" i="3"/>
  <c r="J285" i="3"/>
  <c r="M21" i="3"/>
  <c r="J364" i="3"/>
  <c r="K362" i="3"/>
  <c r="J355" i="3"/>
  <c r="K358" i="3"/>
  <c r="L296" i="3"/>
  <c r="K298" i="3"/>
  <c r="M46" i="3"/>
  <c r="N46" i="3" s="1"/>
  <c r="J309" i="3"/>
  <c r="J4" i="3"/>
  <c r="J312" i="3"/>
  <c r="N95" i="3"/>
  <c r="K31" i="3"/>
  <c r="L31" i="3" s="1"/>
  <c r="M31" i="3" s="1"/>
  <c r="N31" i="3" s="1"/>
  <c r="L141" i="3"/>
  <c r="K143" i="3"/>
  <c r="N56" i="3"/>
  <c r="M32" i="3"/>
  <c r="L101" i="3"/>
  <c r="N101" i="3" s="1"/>
  <c r="M101" i="3"/>
  <c r="L359" i="3"/>
  <c r="K361" i="3"/>
  <c r="K107" i="3"/>
  <c r="J109" i="3"/>
  <c r="L91" i="3"/>
  <c r="M91" i="3" s="1"/>
  <c r="L71" i="3"/>
  <c r="K100" i="3"/>
  <c r="L64" i="3"/>
  <c r="M64" i="3" s="1"/>
  <c r="N32" i="3"/>
  <c r="K355" i="3"/>
  <c r="L352" i="3"/>
  <c r="K354" i="3"/>
  <c r="M62" i="3"/>
  <c r="N62" i="3" s="1"/>
  <c r="M353" i="3"/>
  <c r="N353" i="3" s="1"/>
  <c r="J298" i="3"/>
  <c r="K45" i="3"/>
  <c r="J47" i="3"/>
  <c r="J14" i="3"/>
  <c r="J292" i="3"/>
  <c r="L333" i="3"/>
  <c r="M331" i="3"/>
  <c r="J10" i="3"/>
  <c r="K78" i="3" l="1"/>
  <c r="L76" i="3"/>
  <c r="L289" i="3"/>
  <c r="L288" i="3"/>
  <c r="M286" i="3"/>
  <c r="M296" i="3"/>
  <c r="N71" i="3"/>
  <c r="L358" i="3"/>
  <c r="L283" i="3"/>
  <c r="K285" i="3"/>
  <c r="J15" i="3"/>
  <c r="J16" i="3"/>
  <c r="L35" i="3"/>
  <c r="M40" i="3"/>
  <c r="N38" i="3"/>
  <c r="M41" i="3"/>
  <c r="M321" i="3"/>
  <c r="L324" i="3"/>
  <c r="L323" i="3"/>
  <c r="K47" i="3"/>
  <c r="K14" i="3"/>
  <c r="L45" i="3"/>
  <c r="K109" i="3"/>
  <c r="L107" i="3"/>
  <c r="M141" i="3"/>
  <c r="L143" i="3"/>
  <c r="L112" i="3"/>
  <c r="M110" i="3"/>
  <c r="K288" i="3"/>
  <c r="N137" i="3"/>
  <c r="M137" i="3"/>
  <c r="L100" i="3"/>
  <c r="K8" i="3"/>
  <c r="J18" i="3"/>
  <c r="J19" i="3"/>
  <c r="N102" i="3"/>
  <c r="M71" i="3"/>
  <c r="L79" i="3"/>
  <c r="K17" i="3"/>
  <c r="J13" i="3"/>
  <c r="J12" i="3"/>
  <c r="N64" i="3"/>
  <c r="L354" i="3"/>
  <c r="M352" i="3"/>
  <c r="L75" i="3"/>
  <c r="K305" i="3"/>
  <c r="K306" i="3" s="1"/>
  <c r="L44" i="3"/>
  <c r="L351" i="3"/>
  <c r="M349" i="3"/>
  <c r="L292" i="3"/>
  <c r="N21" i="3"/>
  <c r="L361" i="3"/>
  <c r="M359" i="3"/>
  <c r="L269" i="3"/>
  <c r="L298" i="3" s="1"/>
  <c r="K3" i="3"/>
  <c r="K327" i="3"/>
  <c r="L11" i="3"/>
  <c r="M333" i="3"/>
  <c r="N331" i="3"/>
  <c r="N333" i="3" s="1"/>
  <c r="L134" i="3"/>
  <c r="L133" i="3"/>
  <c r="M131" i="3"/>
  <c r="K11" i="3"/>
  <c r="N91" i="3"/>
  <c r="K364" i="3"/>
  <c r="L362" i="3"/>
  <c r="L355" i="3" s="1"/>
  <c r="L140" i="3"/>
  <c r="M138" i="3"/>
  <c r="L330" i="3"/>
  <c r="M328" i="3"/>
  <c r="N138" i="3" l="1"/>
  <c r="N140" i="3" s="1"/>
  <c r="M140" i="3"/>
  <c r="L305" i="3"/>
  <c r="L306" i="3" s="1"/>
  <c r="L12" i="3"/>
  <c r="N296" i="3"/>
  <c r="M100" i="3"/>
  <c r="L8" i="3"/>
  <c r="M143" i="3"/>
  <c r="N141" i="3"/>
  <c r="N143" i="3" s="1"/>
  <c r="M324" i="3"/>
  <c r="M323" i="3"/>
  <c r="N321" i="3"/>
  <c r="M289" i="3"/>
  <c r="N286" i="3"/>
  <c r="K18" i="3"/>
  <c r="K19" i="3"/>
  <c r="M107" i="3"/>
  <c r="L109" i="3"/>
  <c r="K4" i="3"/>
  <c r="K315" i="3"/>
  <c r="K312" i="3"/>
  <c r="K309" i="3"/>
  <c r="N41" i="3"/>
  <c r="N40" i="3"/>
  <c r="L285" i="3"/>
  <c r="M283" i="3"/>
  <c r="M35" i="3"/>
  <c r="K10" i="3"/>
  <c r="K9" i="3"/>
  <c r="M75" i="3"/>
  <c r="N75" i="3"/>
  <c r="K13" i="3"/>
  <c r="K12" i="3"/>
  <c r="N328" i="3"/>
  <c r="N330" i="3" s="1"/>
  <c r="M330" i="3"/>
  <c r="M269" i="3"/>
  <c r="L3" i="3"/>
  <c r="L13" i="3" s="1"/>
  <c r="M45" i="3"/>
  <c r="L47" i="3"/>
  <c r="L14" i="3"/>
  <c r="N358" i="3"/>
  <c r="M358" i="3"/>
  <c r="M76" i="3"/>
  <c r="L78" i="3"/>
  <c r="M362" i="3"/>
  <c r="M355" i="3" s="1"/>
  <c r="L364" i="3"/>
  <c r="L327" i="3"/>
  <c r="N349" i="3"/>
  <c r="N351" i="3" s="1"/>
  <c r="M351" i="3"/>
  <c r="M79" i="3"/>
  <c r="L17" i="3"/>
  <c r="M134" i="3"/>
  <c r="N131" i="3"/>
  <c r="M133" i="3"/>
  <c r="M361" i="3"/>
  <c r="N359" i="3"/>
  <c r="N361" i="3" s="1"/>
  <c r="M44" i="3"/>
  <c r="M354" i="3"/>
  <c r="N352" i="3"/>
  <c r="N110" i="3"/>
  <c r="N112" i="3" s="1"/>
  <c r="M112" i="3"/>
  <c r="K16" i="3"/>
  <c r="K15" i="3"/>
  <c r="M327" i="3" l="1"/>
  <c r="N327" i="3"/>
  <c r="M305" i="3"/>
  <c r="M306" i="3" s="1"/>
  <c r="L18" i="3"/>
  <c r="L19" i="3"/>
  <c r="M14" i="3"/>
  <c r="M47" i="3"/>
  <c r="N45" i="3"/>
  <c r="M109" i="3"/>
  <c r="N107" i="3"/>
  <c r="N109" i="3" s="1"/>
  <c r="N11" i="3"/>
  <c r="N44" i="3"/>
  <c r="L315" i="3"/>
  <c r="L4" i="3"/>
  <c r="L312" i="3"/>
  <c r="L309" i="3"/>
  <c r="N269" i="3"/>
  <c r="N3" i="3" s="1"/>
  <c r="M3" i="3"/>
  <c r="L9" i="3"/>
  <c r="L10" i="3"/>
  <c r="N100" i="3"/>
  <c r="N8" i="3" s="1"/>
  <c r="M8" i="3"/>
  <c r="N79" i="3"/>
  <c r="N17" i="3" s="1"/>
  <c r="M17" i="3"/>
  <c r="K320" i="3"/>
  <c r="K5" i="3"/>
  <c r="K5" i="4" s="1"/>
  <c r="N283" i="3"/>
  <c r="N285" i="3" s="1"/>
  <c r="M285" i="3"/>
  <c r="M288" i="3"/>
  <c r="N298" i="3"/>
  <c r="M364" i="3"/>
  <c r="N362" i="3"/>
  <c r="N364" i="3" s="1"/>
  <c r="M11" i="3"/>
  <c r="M78" i="3"/>
  <c r="N76" i="3"/>
  <c r="N78" i="3" s="1"/>
  <c r="N35" i="3"/>
  <c r="N289" i="3"/>
  <c r="N288" i="3"/>
  <c r="M292" i="3"/>
  <c r="N354" i="3"/>
  <c r="N355" i="3"/>
  <c r="N133" i="3"/>
  <c r="N134" i="3"/>
  <c r="L16" i="3"/>
  <c r="L15" i="3"/>
  <c r="N323" i="3"/>
  <c r="N324" i="3"/>
  <c r="M298" i="3"/>
  <c r="N19" i="3" l="1"/>
  <c r="N18" i="3"/>
  <c r="N14" i="3"/>
  <c r="N47" i="3"/>
  <c r="M9" i="3"/>
  <c r="M10" i="3"/>
  <c r="L320" i="3"/>
  <c r="L5" i="3"/>
  <c r="L5" i="4" s="1"/>
  <c r="N9" i="3"/>
  <c r="N10" i="3"/>
  <c r="K7" i="3"/>
  <c r="M315" i="3"/>
  <c r="M4" i="3"/>
  <c r="M312" i="3"/>
  <c r="M309" i="3"/>
  <c r="N13" i="3"/>
  <c r="N12" i="3"/>
  <c r="M16" i="3"/>
  <c r="M15" i="3"/>
  <c r="M12" i="3"/>
  <c r="M13" i="3"/>
  <c r="N309" i="3"/>
  <c r="N4" i="3"/>
  <c r="N320" i="3"/>
  <c r="N315" i="3"/>
  <c r="N312" i="3"/>
  <c r="N305" i="3"/>
  <c r="N306" i="3" s="1"/>
  <c r="N292" i="3"/>
  <c r="M19" i="3"/>
  <c r="M18" i="3"/>
  <c r="L6" i="3" l="1"/>
  <c r="L7" i="3"/>
  <c r="M320" i="3"/>
  <c r="M5" i="3"/>
  <c r="M5" i="4" s="1"/>
  <c r="N5" i="3"/>
  <c r="N5" i="4" s="1"/>
  <c r="N15" i="3"/>
  <c r="N16" i="3"/>
  <c r="N6" i="3" l="1"/>
  <c r="N7" i="3"/>
  <c r="M6" i="3"/>
  <c r="M7" i="3"/>
  <c r="J3" i="4" l="1"/>
  <c r="K7" i="4" l="1"/>
  <c r="L7" i="4"/>
  <c r="M7" i="4"/>
  <c r="N7" i="4"/>
  <c r="K19" i="4" l="1"/>
  <c r="L19" i="4" s="1"/>
  <c r="J19" i="4"/>
  <c r="J10" i="4"/>
  <c r="K3" i="4"/>
  <c r="L3" i="4"/>
  <c r="M3" i="4"/>
  <c r="N3" i="4"/>
  <c r="M19" i="4" l="1"/>
  <c r="N19" i="4" s="1"/>
  <c r="J52" i="4" l="1"/>
  <c r="K52" i="4"/>
  <c r="K58" i="4" s="1"/>
  <c r="L52" i="4"/>
  <c r="L58" i="4" s="1"/>
  <c r="M52" i="4"/>
  <c r="M58" i="4" s="1"/>
  <c r="N52" i="4"/>
  <c r="N58" i="4" s="1"/>
  <c r="K60" i="4"/>
  <c r="L60" i="4" s="1"/>
  <c r="M60" i="4" s="1"/>
  <c r="N60" i="4" s="1"/>
  <c r="J59" i="4"/>
  <c r="J47" i="4"/>
  <c r="K47" i="4"/>
  <c r="L47" i="4"/>
  <c r="M47" i="4"/>
  <c r="N47" i="4"/>
  <c r="K46" i="4"/>
  <c r="L46" i="4"/>
  <c r="M46" i="4"/>
  <c r="N46" i="4"/>
  <c r="J46" i="4"/>
  <c r="J58" i="4" l="1"/>
  <c r="J26" i="4"/>
  <c r="K26" i="4" s="1"/>
  <c r="L26" i="4" s="1"/>
  <c r="M26" i="4" s="1"/>
  <c r="N26" i="4" s="1"/>
  <c r="K6" i="4"/>
  <c r="L6" i="4"/>
  <c r="M6" i="4"/>
  <c r="N6" i="4"/>
  <c r="J6" i="4"/>
  <c r="F63" i="4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H8" i="3" l="1"/>
  <c r="F8" i="3"/>
  <c r="D8" i="3"/>
  <c r="G8" i="3"/>
  <c r="C8" i="3"/>
  <c r="E8" i="3"/>
  <c r="I8" i="3"/>
  <c r="B8" i="3"/>
  <c r="C59" i="4" l="1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B57" i="4"/>
  <c r="C17" i="4"/>
  <c r="D17" i="4"/>
  <c r="E17" i="4"/>
  <c r="F17" i="4"/>
  <c r="G17" i="4"/>
  <c r="H17" i="4"/>
  <c r="I17" i="4"/>
  <c r="B17" i="4"/>
  <c r="C76" i="3" l="1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G14" i="3" s="1"/>
  <c r="G52" i="4" s="1"/>
  <c r="G58" i="4" s="1"/>
  <c r="H45" i="3"/>
  <c r="I45" i="3"/>
  <c r="B45" i="3"/>
  <c r="H14" i="3" l="1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K48" i="4" l="1"/>
  <c r="J49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I43" i="4" l="1"/>
  <c r="J32" i="4"/>
  <c r="L48" i="4"/>
  <c r="K49" i="4"/>
  <c r="C18" i="4"/>
  <c r="M48" i="4" l="1"/>
  <c r="L49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B10" i="4"/>
  <c r="I363" i="3"/>
  <c r="E363" i="3"/>
  <c r="H357" i="3"/>
  <c r="D357" i="3"/>
  <c r="I355" i="3"/>
  <c r="B354" i="3"/>
  <c r="G364" i="3"/>
  <c r="C364" i="3"/>
  <c r="I332" i="3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F121" i="3"/>
  <c r="F123" i="3" s="1"/>
  <c r="G117" i="3"/>
  <c r="G119" i="3" s="1"/>
  <c r="E140" i="3"/>
  <c r="I111" i="3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E92" i="3" s="1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H77" i="3"/>
  <c r="G77" i="3"/>
  <c r="F77" i="3"/>
  <c r="I74" i="3"/>
  <c r="H74" i="3"/>
  <c r="G74" i="3"/>
  <c r="F74" i="3"/>
  <c r="I72" i="3"/>
  <c r="H72" i="3"/>
  <c r="G72" i="3"/>
  <c r="F72" i="3"/>
  <c r="E72" i="3"/>
  <c r="I70" i="3"/>
  <c r="H70" i="3"/>
  <c r="G70" i="3"/>
  <c r="F70" i="3"/>
  <c r="E70" i="3"/>
  <c r="I66" i="3"/>
  <c r="H66" i="3"/>
  <c r="G66" i="3"/>
  <c r="F66" i="3"/>
  <c r="E66" i="3"/>
  <c r="F63" i="3"/>
  <c r="F65" i="3" s="1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L32" i="4" l="1"/>
  <c r="K43" i="4"/>
  <c r="K70" i="4"/>
  <c r="N48" i="4"/>
  <c r="N49" i="4" s="1"/>
  <c r="M49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C34" i="3" s="1"/>
  <c r="G32" i="3"/>
  <c r="G34" i="3" s="1"/>
  <c r="F35" i="3"/>
  <c r="I35" i="3"/>
  <c r="F9" i="3"/>
  <c r="F46" i="3"/>
  <c r="B17" i="3"/>
  <c r="B18" i="3" s="1"/>
  <c r="F59" i="3"/>
  <c r="F61" i="3" s="1"/>
  <c r="F108" i="3"/>
  <c r="F115" i="3"/>
  <c r="I117" i="3"/>
  <c r="I119" i="3" s="1"/>
  <c r="G134" i="3"/>
  <c r="F137" i="3"/>
  <c r="I140" i="3"/>
  <c r="C156" i="3"/>
  <c r="C158" i="3" s="1"/>
  <c r="C210" i="3"/>
  <c r="C212" i="3" s="1"/>
  <c r="C226" i="3"/>
  <c r="D239" i="3"/>
  <c r="I322" i="3"/>
  <c r="H329" i="3"/>
  <c r="G355" i="3"/>
  <c r="E28" i="3"/>
  <c r="E30" i="3" s="1"/>
  <c r="B35" i="3"/>
  <c r="B36" i="3" s="1"/>
  <c r="C88" i="3"/>
  <c r="G88" i="3"/>
  <c r="I125" i="3"/>
  <c r="I127" i="3" s="1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D34" i="3" s="1"/>
  <c r="H32" i="3"/>
  <c r="H34" i="3" s="1"/>
  <c r="D44" i="3"/>
  <c r="H44" i="3"/>
  <c r="G46" i="3"/>
  <c r="C49" i="3"/>
  <c r="G49" i="3"/>
  <c r="G59" i="3"/>
  <c r="G61" i="3" s="1"/>
  <c r="G63" i="3"/>
  <c r="G65" i="3" s="1"/>
  <c r="F86" i="3"/>
  <c r="F88" i="3" s="1"/>
  <c r="F90" i="3"/>
  <c r="F92" i="3" s="1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C3" i="3"/>
  <c r="C3" i="4" s="1"/>
  <c r="C24" i="4" s="1"/>
  <c r="B26" i="3"/>
  <c r="B34" i="3"/>
  <c r="F32" i="3"/>
  <c r="F34" i="3" s="1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I351" i="3" s="1"/>
  <c r="D3" i="3"/>
  <c r="D3" i="4" s="1"/>
  <c r="C17" i="3"/>
  <c r="C18" i="3" s="1"/>
  <c r="E39" i="3"/>
  <c r="I39" i="3"/>
  <c r="H41" i="3"/>
  <c r="E43" i="3"/>
  <c r="I43" i="3"/>
  <c r="D50" i="3"/>
  <c r="H81" i="3"/>
  <c r="C90" i="3"/>
  <c r="C92" i="3" s="1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96" i="3" s="1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F26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I305" i="3" s="1"/>
  <c r="H307" i="3"/>
  <c r="H309" i="3" s="1"/>
  <c r="I311" i="3"/>
  <c r="I313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D88" i="3" s="1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I65" i="3" s="1"/>
  <c r="H63" i="3"/>
  <c r="H65" i="3" s="1"/>
  <c r="G68" i="3"/>
  <c r="F68" i="3"/>
  <c r="E71" i="3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L70" i="4" l="1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I130" i="3"/>
  <c r="I5" i="3"/>
  <c r="I5" i="4" s="1"/>
  <c r="F5" i="3"/>
  <c r="F5" i="4" s="1"/>
  <c r="B351" i="3"/>
  <c r="C350" i="3"/>
  <c r="I320" i="3"/>
  <c r="I319" i="3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0" i="4" l="1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J24" i="4" l="1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4" i="4" l="1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B66" i="4" l="1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B69" i="4" l="1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D67" i="4" l="1"/>
  <c r="D68" i="4" s="1"/>
  <c r="C69" i="4"/>
  <c r="I99" i="1"/>
  <c r="I100" i="1" s="1"/>
  <c r="I101" i="1" s="1"/>
  <c r="H101" i="1"/>
  <c r="G167" i="1"/>
  <c r="E67" i="4" l="1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51" i="4" s="1"/>
  <c r="N23" i="4"/>
  <c r="M51" i="4" l="1"/>
  <c r="K59" i="4" l="1"/>
  <c r="L59" i="4"/>
  <c r="M59" i="4"/>
  <c r="N59" i="4" s="1"/>
  <c r="J11" i="4" l="1"/>
  <c r="J55" i="4"/>
  <c r="K55" i="4"/>
  <c r="J50" i="4"/>
  <c r="J53" i="4" s="1"/>
  <c r="K10" i="4"/>
  <c r="K50" i="4" s="1"/>
  <c r="K53" i="4" s="1"/>
  <c r="L10" i="4"/>
  <c r="L55" i="4" s="1"/>
  <c r="J12" i="4" l="1"/>
  <c r="J14" i="4" s="1"/>
  <c r="L11" i="4"/>
  <c r="K11" i="4"/>
  <c r="M10" i="4"/>
  <c r="L50" i="4"/>
  <c r="L53" i="4" s="1"/>
  <c r="K12" i="4" l="1"/>
  <c r="K14" i="4" s="1"/>
  <c r="L12" i="4"/>
  <c r="L14" i="4" s="1"/>
  <c r="M11" i="4"/>
  <c r="M55" i="4"/>
  <c r="M50" i="4"/>
  <c r="M53" i="4" s="1"/>
  <c r="N10" i="4"/>
  <c r="M12" i="4" l="1"/>
  <c r="M14" i="4" s="1"/>
  <c r="N55" i="4"/>
  <c r="N11" i="4"/>
  <c r="N50" i="4"/>
  <c r="N53" i="4" s="1"/>
  <c r="N12" i="4" l="1"/>
  <c r="N14" i="4" s="1"/>
  <c r="K16" i="4"/>
  <c r="K17" i="4" s="1"/>
  <c r="K61" i="4" s="1"/>
  <c r="K41" i="4" s="1"/>
  <c r="J16" i="4"/>
  <c r="J17" i="4" s="1"/>
  <c r="J61" i="4" s="1"/>
  <c r="J41" i="4" s="1"/>
  <c r="J18" i="4" l="1"/>
  <c r="L16" i="4"/>
  <c r="L17" i="4" s="1"/>
  <c r="L61" i="4" s="1"/>
  <c r="L41" i="4" s="1"/>
  <c r="K18" i="4"/>
  <c r="K64" i="4"/>
  <c r="K66" i="4" s="1"/>
  <c r="K68" i="4" s="1"/>
  <c r="L64" i="4" l="1"/>
  <c r="L66" i="4" s="1"/>
  <c r="L68" i="4" s="1"/>
  <c r="L18" i="4"/>
  <c r="N16" i="4"/>
  <c r="N17" i="4" s="1"/>
  <c r="N61" i="4" s="1"/>
  <c r="N41" i="4" s="1"/>
  <c r="M16" i="4"/>
  <c r="M17" i="4" s="1"/>
  <c r="M61" i="4" s="1"/>
  <c r="M41" i="4" s="1"/>
  <c r="J64" i="4"/>
  <c r="J66" i="4" s="1"/>
  <c r="J68" i="4" s="1"/>
  <c r="J21" i="4" s="1"/>
  <c r="K21" i="4" l="1"/>
  <c r="J31" i="4"/>
  <c r="M64" i="4"/>
  <c r="M66" i="4" s="1"/>
  <c r="M68" i="4" s="1"/>
  <c r="M18" i="4"/>
  <c r="N18" i="4"/>
  <c r="N64" i="4"/>
  <c r="N66" i="4" s="1"/>
  <c r="N68" i="4" s="1"/>
  <c r="K31" i="4" l="1"/>
  <c r="L21" i="4"/>
  <c r="M21" i="4" l="1"/>
  <c r="L31" i="4"/>
  <c r="N21" i="4" l="1"/>
  <c r="N31" i="4" s="1"/>
  <c r="M31" i="4"/>
  <c r="J320" i="3"/>
  <c r="J5" i="3"/>
  <c r="J7" i="3" s="1"/>
  <c r="J6" i="3" l="1"/>
  <c r="K6" i="3"/>
  <c r="J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<sst xmlns="http://schemas.openxmlformats.org/spreadsheetml/2006/main" count="816" uniqueCount="215">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</sst>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65" fontId="5" fillId="0" borderId="0" xfId="0" applyNumberFormat="1" applyFont="1" applyFill="1"/>
    <xf numFmtId="165" fontId="2" fillId="0" borderId="0" xfId="0" applyNumberFormat="1" applyFont="1" applyFill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191</v>
      </c>
    </row>
    <row r="3" spans="1:1" ht="16" x14ac:dyDescent="0.2">
      <c r="A3" s="38" t="s">
        <v>189</v>
      </c>
    </row>
    <row r="4" spans="1:1" ht="16" x14ac:dyDescent="0.2">
      <c r="A4" s="19" t="s">
        <v>190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B89" sqref="B89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2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2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2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6" thickBot="1" x14ac:dyDescent="0.2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6" thickTop="1" x14ac:dyDescent="0.2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82">
        <f t="shared" si="19"/>
        <v>0</v>
      </c>
      <c r="F101" s="82">
        <f t="shared" si="19"/>
        <v>0</v>
      </c>
      <c r="G101" s="82">
        <f t="shared" si="19"/>
        <v>0</v>
      </c>
      <c r="H101" s="82">
        <f t="shared" si="19"/>
        <v>0</v>
      </c>
      <c r="I101" s="82">
        <f t="shared" si="19"/>
        <v>0</v>
      </c>
    </row>
    <row r="102" spans="1:9" x14ac:dyDescent="0.2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2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2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2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2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2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2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2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2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2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2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2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2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2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2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2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2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2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2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6" thickBot="1" x14ac:dyDescent="0.2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6" thickTop="1" x14ac:dyDescent="0.2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2">
      <c r="A153" s="1" t="s">
        <v>109</v>
      </c>
    </row>
    <row r="154" spans="1:9" x14ac:dyDescent="0.2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2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2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2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2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2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2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2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2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2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2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6" thickBot="1" x14ac:dyDescent="0.2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6" thickTop="1" x14ac:dyDescent="0.2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2">
      <c r="A168" s="1" t="s">
        <v>116</v>
      </c>
    </row>
    <row r="169" spans="1:9" x14ac:dyDescent="0.2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2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2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2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2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2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2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2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2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2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2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6" thickBot="1" x14ac:dyDescent="0.2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6" thickTop="1" x14ac:dyDescent="0.2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2">
      <c r="A183" s="1" t="s">
        <v>121</v>
      </c>
    </row>
    <row r="184" spans="1:9" x14ac:dyDescent="0.2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2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2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2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2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2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2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2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2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2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2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2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6" thickBot="1" x14ac:dyDescent="0.2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6" thickTop="1" x14ac:dyDescent="0.2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2">
      <c r="A198" s="1" t="s">
        <v>123</v>
      </c>
    </row>
    <row r="199" spans="1:9" x14ac:dyDescent="0.2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2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2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2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2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2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2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2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2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2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2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6" thickBot="1" x14ac:dyDescent="0.2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6" thickTop="1" x14ac:dyDescent="0.2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2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2">
      <c r="A214" s="28" t="s">
        <v>126</v>
      </c>
    </row>
    <row r="215" spans="1:9" x14ac:dyDescent="0.2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2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2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2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2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2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2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2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2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2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2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2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2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2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2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2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2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2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2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2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2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2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2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2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2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2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2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2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2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2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2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2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2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2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2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2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2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2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2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2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6" thickBot="1" x14ac:dyDescent="0.2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203" zoomScale="113" workbookViewId="0">
      <selection activeCell="J356" sqref="J35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2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2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2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2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2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4">
        <f>J38+J69+J100+J131+J286+J321+J352</f>
        <v>722.35626729696696</v>
      </c>
      <c r="K8" s="84">
        <f t="shared" ref="K8:N8" si="13">K38+K69+K100+K131+K286+K321+K352</f>
        <v>726.86508888046012</v>
      </c>
      <c r="L8" s="84">
        <f t="shared" si="13"/>
        <v>731.24139556730415</v>
      </c>
      <c r="M8" s="84">
        <f t="shared" si="13"/>
        <v>731.21297332920824</v>
      </c>
      <c r="N8" s="84">
        <f t="shared" si="13"/>
        <v>733.94561474338491</v>
      </c>
    </row>
    <row r="9" spans="1:15" x14ac:dyDescent="0.2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2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2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2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2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2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2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2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2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2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2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2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2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2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2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2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2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2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2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2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2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2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2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2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2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2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2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2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2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2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2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2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2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2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2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2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2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2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2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2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2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2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2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2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2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2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2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5">
        <f>I58*(1+J59)</f>
        <v>4979.7000000000007</v>
      </c>
      <c r="K58" s="85">
        <f t="shared" ref="K58:N58" si="81">J58*(1+K59)</f>
        <v>5328.2790000000014</v>
      </c>
      <c r="L58" s="85">
        <f t="shared" si="81"/>
        <v>5594.6929500000015</v>
      </c>
      <c r="M58" s="85">
        <f t="shared" si="81"/>
        <v>5706.5868090000013</v>
      </c>
      <c r="N58" s="85">
        <f t="shared" si="81"/>
        <v>5706.5868090000013</v>
      </c>
    </row>
    <row r="59" spans="1:14" x14ac:dyDescent="0.2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2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2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2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5">
        <f>I62*(1+J63)</f>
        <v>608.01893639031346</v>
      </c>
      <c r="K62" s="85">
        <f t="shared" ref="K62:N62" si="85">J62*(1+K63)</f>
        <v>665.55716616322854</v>
      </c>
      <c r="L62" s="85">
        <f t="shared" si="85"/>
        <v>755.84098399511436</v>
      </c>
      <c r="M62" s="85">
        <f t="shared" si="85"/>
        <v>842.64024175675092</v>
      </c>
      <c r="N62" s="85">
        <f t="shared" si="85"/>
        <v>931.78516078644657</v>
      </c>
    </row>
    <row r="63" spans="1:14" x14ac:dyDescent="0.2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2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2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2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2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2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2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2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2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2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2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2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2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2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5">
        <f>I76*(1+J77)</f>
        <v>253.65359477124184</v>
      </c>
      <c r="K76" s="85">
        <f t="shared" ref="K76:N76" si="103">J76*(1+K77)</f>
        <v>326.59972660088005</v>
      </c>
      <c r="L76" s="85">
        <f t="shared" si="103"/>
        <v>420.52383098283252</v>
      </c>
      <c r="M76" s="85">
        <f t="shared" si="103"/>
        <v>541.45878891253608</v>
      </c>
      <c r="N76" s="85">
        <f t="shared" si="103"/>
        <v>697.17242755404982</v>
      </c>
    </row>
    <row r="77" spans="1:14" x14ac:dyDescent="0.2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2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6" x14ac:dyDescent="0.2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2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2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2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2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2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2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2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2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2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2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2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2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2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2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2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2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2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2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2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2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2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2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2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2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2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2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2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2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2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2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2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2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2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2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2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2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2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2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2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2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2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2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2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2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2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2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2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2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2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2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2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2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2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2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2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2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2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2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2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2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2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2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2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2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2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2">
      <c r="A145" s="9" t="s">
        <v>135</v>
      </c>
      <c r="B145">
        <v>5705</v>
      </c>
      <c r="C145">
        <v>5884</v>
      </c>
      <c r="D145">
        <v>6211</v>
      </c>
    </row>
    <row r="146" spans="1:14" x14ac:dyDescent="0.2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2">
      <c r="A147" s="45" t="s">
        <v>112</v>
      </c>
      <c r="B147">
        <v>3876</v>
      </c>
      <c r="C147">
        <v>3985</v>
      </c>
      <c r="D147">
        <v>4068</v>
      </c>
    </row>
    <row r="148" spans="1:14" x14ac:dyDescent="0.2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2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2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2">
      <c r="A151" s="45" t="s">
        <v>113</v>
      </c>
      <c r="B151">
        <v>1552</v>
      </c>
      <c r="C151">
        <v>1628</v>
      </c>
      <c r="D151">
        <v>1868</v>
      </c>
    </row>
    <row r="152" spans="1:14" x14ac:dyDescent="0.2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2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2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2">
      <c r="A155" s="45" t="s">
        <v>114</v>
      </c>
      <c r="B155">
        <v>277</v>
      </c>
      <c r="C155">
        <v>271</v>
      </c>
      <c r="D155">
        <v>275</v>
      </c>
    </row>
    <row r="156" spans="1:14" x14ac:dyDescent="0.2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2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2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2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2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2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2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2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2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2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2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2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2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2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2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2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2">
      <c r="A172" s="72" t="s">
        <v>140</v>
      </c>
      <c r="B172">
        <v>47</v>
      </c>
      <c r="C172">
        <v>50</v>
      </c>
      <c r="D172">
        <v>48</v>
      </c>
    </row>
    <row r="173" spans="1:14" x14ac:dyDescent="0.2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2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2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2">
      <c r="A176" s="9" t="s">
        <v>135</v>
      </c>
      <c r="B176">
        <v>1421</v>
      </c>
      <c r="C176">
        <v>1431</v>
      </c>
      <c r="D176">
        <v>1487</v>
      </c>
    </row>
    <row r="177" spans="1:14" x14ac:dyDescent="0.2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2">
      <c r="A178" s="45" t="s">
        <v>112</v>
      </c>
      <c r="B178">
        <v>827</v>
      </c>
      <c r="C178">
        <v>882</v>
      </c>
      <c r="D178">
        <v>927</v>
      </c>
    </row>
    <row r="179" spans="1:14" x14ac:dyDescent="0.2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2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2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2">
      <c r="A182" s="45" t="s">
        <v>113</v>
      </c>
      <c r="B182">
        <v>499</v>
      </c>
      <c r="C182">
        <v>463</v>
      </c>
      <c r="D182">
        <v>471</v>
      </c>
    </row>
    <row r="183" spans="1:14" x14ac:dyDescent="0.2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2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2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2">
      <c r="A186" s="45" t="s">
        <v>114</v>
      </c>
      <c r="B186">
        <v>95</v>
      </c>
      <c r="C186">
        <v>86</v>
      </c>
      <c r="D186">
        <v>89</v>
      </c>
    </row>
    <row r="187" spans="1:14" x14ac:dyDescent="0.2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2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2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2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2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2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2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2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2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2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2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2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2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2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2">
      <c r="A201" s="46" t="s">
        <v>128</v>
      </c>
      <c r="J201" s="67"/>
      <c r="K201" s="67"/>
      <c r="L201" s="67"/>
      <c r="M201" s="67"/>
      <c r="N201" s="67"/>
    </row>
    <row r="202" spans="1:14" x14ac:dyDescent="0.2">
      <c r="A202" s="46" t="s">
        <v>132</v>
      </c>
      <c r="J202" s="63"/>
      <c r="K202" s="63"/>
      <c r="L202" s="63"/>
      <c r="M202" s="63"/>
      <c r="N202" s="63"/>
    </row>
    <row r="203" spans="1:14" x14ac:dyDescent="0.2">
      <c r="A203" s="72" t="s">
        <v>140</v>
      </c>
      <c r="B203">
        <v>47</v>
      </c>
      <c r="C203">
        <v>50</v>
      </c>
      <c r="D203">
        <v>48</v>
      </c>
    </row>
    <row r="204" spans="1:14" x14ac:dyDescent="0.2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2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2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2">
      <c r="A207" s="9" t="s">
        <v>135</v>
      </c>
      <c r="B207">
        <v>755</v>
      </c>
      <c r="C207">
        <v>869</v>
      </c>
      <c r="D207">
        <v>1014</v>
      </c>
    </row>
    <row r="208" spans="1:14" x14ac:dyDescent="0.2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2">
      <c r="A209" s="45" t="s">
        <v>112</v>
      </c>
      <c r="B209">
        <v>452</v>
      </c>
      <c r="C209">
        <v>570</v>
      </c>
      <c r="D209">
        <v>666</v>
      </c>
    </row>
    <row r="210" spans="1:14" x14ac:dyDescent="0.2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2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2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2">
      <c r="A213" s="45" t="s">
        <v>113</v>
      </c>
      <c r="B213">
        <v>230</v>
      </c>
      <c r="C213">
        <v>228</v>
      </c>
      <c r="D213">
        <v>275</v>
      </c>
    </row>
    <row r="214" spans="1:14" x14ac:dyDescent="0.2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2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2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2">
      <c r="A217" s="45" t="s">
        <v>114</v>
      </c>
      <c r="B217">
        <v>73</v>
      </c>
      <c r="C217">
        <v>71</v>
      </c>
      <c r="D217">
        <v>73</v>
      </c>
    </row>
    <row r="218" spans="1:14" x14ac:dyDescent="0.2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2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2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2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2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2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2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2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2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2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2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2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2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2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2">
      <c r="A232" s="46" t="s">
        <v>128</v>
      </c>
      <c r="J232" s="67"/>
      <c r="K232" s="67"/>
      <c r="L232" s="67"/>
      <c r="M232" s="67"/>
      <c r="N232" s="67"/>
    </row>
    <row r="233" spans="1:14" x14ac:dyDescent="0.2">
      <c r="A233" s="46" t="s">
        <v>132</v>
      </c>
      <c r="J233" s="63"/>
      <c r="K233" s="63"/>
      <c r="L233" s="63"/>
      <c r="M233" s="63"/>
      <c r="N233" s="63"/>
    </row>
    <row r="234" spans="1:14" x14ac:dyDescent="0.2">
      <c r="A234" s="72" t="s">
        <v>140</v>
      </c>
      <c r="B234">
        <v>205</v>
      </c>
      <c r="C234">
        <v>223</v>
      </c>
      <c r="D234">
        <v>223</v>
      </c>
    </row>
    <row r="235" spans="1:14" x14ac:dyDescent="0.2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2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2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2">
      <c r="A238" s="9" t="s">
        <v>135</v>
      </c>
      <c r="B238">
        <v>3898</v>
      </c>
      <c r="C238">
        <v>3701</v>
      </c>
      <c r="D238">
        <v>3995</v>
      </c>
    </row>
    <row r="239" spans="1:14" x14ac:dyDescent="0.2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2">
      <c r="A240" s="45" t="s">
        <v>112</v>
      </c>
      <c r="B240">
        <v>2641</v>
      </c>
      <c r="C240">
        <v>2536</v>
      </c>
      <c r="D240">
        <v>2816</v>
      </c>
    </row>
    <row r="241" spans="1:14" x14ac:dyDescent="0.2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2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2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2">
      <c r="A244" s="45" t="s">
        <v>113</v>
      </c>
      <c r="B244">
        <v>1021</v>
      </c>
      <c r="C244">
        <v>947</v>
      </c>
      <c r="D244">
        <v>966</v>
      </c>
    </row>
    <row r="245" spans="1:14" x14ac:dyDescent="0.2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2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2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2">
      <c r="A248" s="45" t="s">
        <v>114</v>
      </c>
      <c r="B248">
        <v>236</v>
      </c>
      <c r="C248">
        <v>218</v>
      </c>
      <c r="D248">
        <v>213</v>
      </c>
    </row>
    <row r="249" spans="1:14" x14ac:dyDescent="0.2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2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2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2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2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2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2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2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2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2">
      <c r="A258" s="46" t="s">
        <v>139</v>
      </c>
      <c r="J258" s="63"/>
      <c r="K258" s="63"/>
      <c r="L258" s="63"/>
      <c r="M258" s="63"/>
      <c r="N258" s="63"/>
    </row>
    <row r="259" spans="1:14" x14ac:dyDescent="0.2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2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2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2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2">
      <c r="A263" s="46" t="s">
        <v>128</v>
      </c>
      <c r="J263" s="67"/>
      <c r="K263" s="67"/>
      <c r="L263" s="67"/>
      <c r="M263" s="67"/>
      <c r="N263" s="67"/>
    </row>
    <row r="264" spans="1:14" x14ac:dyDescent="0.2">
      <c r="A264" s="46" t="s">
        <v>132</v>
      </c>
      <c r="J264" s="63"/>
      <c r="K264" s="63"/>
      <c r="L264" s="63"/>
      <c r="M264" s="63"/>
      <c r="N264" s="63"/>
    </row>
    <row r="265" spans="1:14" x14ac:dyDescent="0.2">
      <c r="A265" s="72" t="s">
        <v>140</v>
      </c>
      <c r="B265">
        <v>103</v>
      </c>
      <c r="C265">
        <v>109</v>
      </c>
      <c r="D265">
        <v>120</v>
      </c>
    </row>
    <row r="266" spans="1:14" x14ac:dyDescent="0.2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2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2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2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2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2">
      <c r="A271" s="45" t="s">
        <v>112</v>
      </c>
    </row>
    <row r="272" spans="1:14" x14ac:dyDescent="0.2">
      <c r="A272" s="46" t="s">
        <v>128</v>
      </c>
      <c r="J272" s="64"/>
      <c r="K272" s="64"/>
      <c r="L272" s="64"/>
      <c r="M272" s="64"/>
      <c r="N272" s="64"/>
    </row>
    <row r="273" spans="1:14" x14ac:dyDescent="0.2">
      <c r="A273" s="44" t="s">
        <v>136</v>
      </c>
      <c r="J273" s="49"/>
      <c r="K273" s="49"/>
      <c r="L273" s="49"/>
      <c r="M273" s="49"/>
      <c r="N273" s="49"/>
    </row>
    <row r="274" spans="1:14" x14ac:dyDescent="0.2">
      <c r="A274" s="44" t="s">
        <v>137</v>
      </c>
      <c r="J274" s="49"/>
      <c r="K274" s="49"/>
      <c r="L274" s="49"/>
      <c r="M274" s="49"/>
      <c r="N274" s="49"/>
    </row>
    <row r="275" spans="1:14" x14ac:dyDescent="0.2">
      <c r="A275" s="45" t="s">
        <v>113</v>
      </c>
    </row>
    <row r="276" spans="1:14" x14ac:dyDescent="0.2">
      <c r="A276" s="44" t="s">
        <v>128</v>
      </c>
      <c r="J276" s="64"/>
      <c r="K276" s="64"/>
      <c r="L276" s="64"/>
      <c r="M276" s="64"/>
      <c r="N276" s="64"/>
    </row>
    <row r="277" spans="1:14" x14ac:dyDescent="0.2">
      <c r="A277" s="44" t="s">
        <v>136</v>
      </c>
      <c r="J277" s="65"/>
      <c r="K277" s="65"/>
      <c r="L277" s="65"/>
      <c r="M277" s="65"/>
      <c r="N277" s="65"/>
    </row>
    <row r="278" spans="1:14" x14ac:dyDescent="0.2">
      <c r="A278" s="44" t="s">
        <v>137</v>
      </c>
      <c r="J278" s="65"/>
      <c r="K278" s="65"/>
      <c r="L278" s="65"/>
      <c r="M278" s="65"/>
      <c r="N278" s="65"/>
    </row>
    <row r="279" spans="1:14" x14ac:dyDescent="0.2">
      <c r="A279" s="45" t="s">
        <v>114</v>
      </c>
    </row>
    <row r="280" spans="1:14" x14ac:dyDescent="0.2">
      <c r="A280" s="44" t="s">
        <v>128</v>
      </c>
      <c r="J280" s="64"/>
      <c r="K280" s="64"/>
      <c r="L280" s="64"/>
      <c r="M280" s="64"/>
      <c r="N280" s="64"/>
    </row>
    <row r="281" spans="1:14" x14ac:dyDescent="0.2">
      <c r="A281" s="44" t="s">
        <v>136</v>
      </c>
      <c r="J281" s="65"/>
      <c r="K281" s="65"/>
      <c r="L281" s="65"/>
      <c r="M281" s="65"/>
      <c r="N281" s="65"/>
    </row>
    <row r="282" spans="1:14" x14ac:dyDescent="0.2">
      <c r="A282" s="44" t="s">
        <v>137</v>
      </c>
      <c r="J282" s="65"/>
      <c r="K282" s="65"/>
      <c r="L282" s="65"/>
      <c r="M282" s="65"/>
      <c r="N282" s="65"/>
    </row>
    <row r="283" spans="1:14" x14ac:dyDescent="0.2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2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2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2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2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2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2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2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2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2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2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2">
      <c r="A294" s="46" t="s">
        <v>128</v>
      </c>
      <c r="J294" s="67"/>
      <c r="K294" s="67"/>
      <c r="L294" s="67"/>
      <c r="M294" s="67"/>
      <c r="N294" s="67"/>
    </row>
    <row r="295" spans="1:14" x14ac:dyDescent="0.2">
      <c r="A295" s="46" t="s">
        <v>132</v>
      </c>
      <c r="J295" s="63"/>
      <c r="K295" s="63"/>
      <c r="L295" s="63"/>
      <c r="M295" s="63"/>
      <c r="N295" s="63"/>
    </row>
    <row r="296" spans="1:14" x14ac:dyDescent="0.2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2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2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2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2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2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2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2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2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2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2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214</v>
      </c>
    </row>
    <row r="307" spans="1:15" x14ac:dyDescent="0.2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2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2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2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4">
        <f>J340+J371+J402+J433+J588+J623+J654</f>
        <v>0</v>
      </c>
      <c r="K310" s="84">
        <f t="shared" ref="K310:N310" si="255">K340+K371+K402+K433+K588+K623+K654</f>
        <v>0</v>
      </c>
      <c r="L310" s="84">
        <f t="shared" si="255"/>
        <v>0</v>
      </c>
      <c r="M310" s="84">
        <f t="shared" si="255"/>
        <v>0</v>
      </c>
      <c r="N310" s="84">
        <f t="shared" si="255"/>
        <v>0</v>
      </c>
    </row>
    <row r="311" spans="1:15" x14ac:dyDescent="0.2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2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2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2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2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2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2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2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6">
        <f>I318*(1+J319)</f>
        <v>839.15817223198599</v>
      </c>
      <c r="K318" s="86">
        <f t="shared" ref="K318:N318" si="268">J318*(1+K319)</f>
        <v>1019.083123044468</v>
      </c>
      <c r="L318" s="86">
        <f t="shared" si="268"/>
        <v>1237.5860070715771</v>
      </c>
      <c r="M318" s="86">
        <f t="shared" si="268"/>
        <v>1502.9383671115286</v>
      </c>
      <c r="N318" s="86">
        <f t="shared" si="268"/>
        <v>1825.1852577751604</v>
      </c>
    </row>
    <row r="319" spans="1:15" x14ac:dyDescent="0.2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2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2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2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2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2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2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2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2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2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2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2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2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2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2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2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2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2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2">
      <c r="A337" s="45" t="s">
        <v>112</v>
      </c>
    </row>
    <row r="338" spans="1:14" x14ac:dyDescent="0.2">
      <c r="A338" s="46" t="s">
        <v>128</v>
      </c>
      <c r="J338" s="64"/>
      <c r="K338" s="64"/>
      <c r="L338" s="64"/>
      <c r="M338" s="64"/>
      <c r="N338" s="64"/>
    </row>
    <row r="339" spans="1:14" x14ac:dyDescent="0.2">
      <c r="A339" s="44" t="s">
        <v>136</v>
      </c>
      <c r="J339" s="49"/>
      <c r="K339" s="49"/>
      <c r="L339" s="49"/>
      <c r="M339" s="49"/>
      <c r="N339" s="49"/>
    </row>
    <row r="340" spans="1:14" x14ac:dyDescent="0.2">
      <c r="A340" s="44" t="s">
        <v>137</v>
      </c>
      <c r="J340" s="49"/>
      <c r="K340" s="49"/>
      <c r="L340" s="49"/>
      <c r="M340" s="49"/>
      <c r="N340" s="49"/>
    </row>
    <row r="341" spans="1:14" x14ac:dyDescent="0.2">
      <c r="A341" s="45" t="s">
        <v>113</v>
      </c>
    </row>
    <row r="342" spans="1:14" x14ac:dyDescent="0.2">
      <c r="A342" s="44" t="s">
        <v>128</v>
      </c>
      <c r="J342" s="64"/>
      <c r="K342" s="64"/>
      <c r="L342" s="64"/>
      <c r="M342" s="64"/>
      <c r="N342" s="64"/>
    </row>
    <row r="343" spans="1:14" x14ac:dyDescent="0.2">
      <c r="A343" s="44" t="s">
        <v>136</v>
      </c>
      <c r="J343" s="65"/>
      <c r="K343" s="65"/>
      <c r="L343" s="65"/>
      <c r="M343" s="65"/>
      <c r="N343" s="65"/>
    </row>
    <row r="344" spans="1:14" x14ac:dyDescent="0.2">
      <c r="A344" s="44" t="s">
        <v>137</v>
      </c>
      <c r="J344" s="65"/>
      <c r="K344" s="65"/>
      <c r="L344" s="65"/>
      <c r="M344" s="65"/>
      <c r="N344" s="65"/>
    </row>
    <row r="345" spans="1:14" x14ac:dyDescent="0.2">
      <c r="A345" s="45" t="s">
        <v>114</v>
      </c>
    </row>
    <row r="346" spans="1:14" x14ac:dyDescent="0.2">
      <c r="A346" s="44" t="s">
        <v>128</v>
      </c>
      <c r="J346" s="64"/>
      <c r="K346" s="64"/>
      <c r="L346" s="64"/>
      <c r="M346" s="64"/>
      <c r="N346" s="64"/>
    </row>
    <row r="347" spans="1:14" x14ac:dyDescent="0.2">
      <c r="A347" s="44" t="s">
        <v>136</v>
      </c>
      <c r="J347" s="65"/>
      <c r="K347" s="65"/>
      <c r="L347" s="65"/>
      <c r="M347" s="65"/>
      <c r="N347" s="65"/>
    </row>
    <row r="348" spans="1:14" x14ac:dyDescent="0.2">
      <c r="A348" s="44" t="s">
        <v>137</v>
      </c>
      <c r="J348" s="65"/>
      <c r="K348" s="65"/>
      <c r="L348" s="65"/>
      <c r="M348" s="65"/>
      <c r="N348" s="65"/>
    </row>
    <row r="349" spans="1:14" x14ac:dyDescent="0.2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2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2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2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2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2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2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2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2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2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2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2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2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2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2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2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workbookViewId="0">
      <selection activeCell="K10" sqref="K10"/>
    </sheetView>
  </sheetViews>
  <sheetFormatPr baseColWidth="10" defaultColWidth="8.83203125" defaultRowHeight="15" x14ac:dyDescent="0.2"/>
  <cols>
    <col min="1" max="1" width="48.83203125" customWidth="1"/>
    <col min="2" max="8" width="11.83203125" customWidth="1"/>
    <col min="9" max="9" width="15" customWidth="1"/>
    <col min="10" max="10" width="13.164062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5" customWidth="1"/>
    <col min="18" max="19" width="13.33203125" customWidth="1"/>
  </cols>
  <sheetData>
    <row r="1" spans="1:19" ht="60" customHeight="1" x14ac:dyDescent="0.2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2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2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2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2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2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2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2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8537.813600388039</v>
      </c>
      <c r="K11" s="5">
        <f t="shared" si="6"/>
        <v>11114.294474864051</v>
      </c>
      <c r="L11" s="5">
        <f t="shared" si="6"/>
        <v>14574.340251871869</v>
      </c>
      <c r="M11" s="5">
        <f t="shared" si="6"/>
        <v>19220.501177824994</v>
      </c>
      <c r="N11" s="5">
        <f t="shared" si="6"/>
        <v>25111.786994739457</v>
      </c>
      <c r="O11" s="41"/>
    </row>
    <row r="12" spans="1:19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853.781360038804</v>
      </c>
      <c r="K12" s="3">
        <f t="shared" ref="K12:N12" si="7">K11*K13</f>
        <v>1111.4294474864053</v>
      </c>
      <c r="L12" s="3">
        <f t="shared" si="7"/>
        <v>1457.434025187187</v>
      </c>
      <c r="M12" s="3">
        <f t="shared" si="7"/>
        <v>1922.0501177824995</v>
      </c>
      <c r="N12" s="3">
        <f t="shared" si="7"/>
        <v>2511.1786994739459</v>
      </c>
      <c r="O12" s="3"/>
    </row>
    <row r="13" spans="1:19" x14ac:dyDescent="0.2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210</v>
      </c>
    </row>
    <row r="14" spans="1:19" ht="16" thickBot="1" x14ac:dyDescent="0.2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7684.0322403492355</v>
      </c>
      <c r="K14" s="7">
        <f t="shared" ref="K14:N14" si="10">K11-K12</f>
        <v>10002.865027377646</v>
      </c>
      <c r="L14" s="7">
        <f t="shared" si="10"/>
        <v>13116.906226684681</v>
      </c>
      <c r="M14" s="7">
        <f t="shared" si="10"/>
        <v>17298.451060042495</v>
      </c>
      <c r="N14" s="7">
        <f t="shared" si="10"/>
        <v>22600.608295265512</v>
      </c>
      <c r="O14" s="41"/>
    </row>
    <row r="15" spans="1:19" ht="16" thickTop="1" x14ac:dyDescent="0.2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2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4.7703204869314852</v>
      </c>
      <c r="K16" s="58">
        <f t="shared" si="12"/>
        <v>6.2098739926605697</v>
      </c>
      <c r="L16" s="58">
        <f t="shared" si="12"/>
        <v>8.1431004635489703</v>
      </c>
      <c r="M16" s="58">
        <f t="shared" si="12"/>
        <v>10.739043369780541</v>
      </c>
      <c r="N16" s="58">
        <f t="shared" si="12"/>
        <v>14.030673140840273</v>
      </c>
      <c r="O16" s="58"/>
    </row>
    <row r="17" spans="1:15" x14ac:dyDescent="0.2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4.7757051776392441</v>
      </c>
      <c r="K17" s="58">
        <f t="shared" ref="K17:N17" si="13">K16*K19</f>
        <v>6.2179306000328518</v>
      </c>
      <c r="L17" s="58">
        <f t="shared" si="13"/>
        <v>8.1539570905999561</v>
      </c>
      <c r="M17" s="58">
        <f t="shared" si="13"/>
        <v>10.752959822072246</v>
      </c>
      <c r="N17" s="58">
        <f t="shared" si="13"/>
        <v>14.043842165526966</v>
      </c>
      <c r="O17" s="58"/>
    </row>
    <row r="18" spans="1:15" x14ac:dyDescent="0.2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-0.27352138070379839</v>
      </c>
      <c r="K18" s="56">
        <f t="shared" ref="K18" si="16">-(K17/J17-1)</f>
        <v>-0.30199213911829825</v>
      </c>
      <c r="L18" s="56">
        <f t="shared" ref="L18" si="17">-(L17/K17-1)</f>
        <v>-0.31136186861861659</v>
      </c>
      <c r="M18" s="56">
        <f t="shared" ref="M18" si="18">-(M17/L17-1)</f>
        <v>-0.31874128139188662</v>
      </c>
      <c r="N18" s="56">
        <f t="shared" ref="N18" si="19">-(N17/M17-1)</f>
        <v>-0.30604432620492417</v>
      </c>
      <c r="O18" s="57"/>
    </row>
    <row r="19" spans="1:15" x14ac:dyDescent="0.2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56"/>
    </row>
    <row r="20" spans="1:15" x14ac:dyDescent="0.2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2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22811.149635217618</v>
      </c>
      <c r="K21" s="3">
        <f t="shared" ref="K21:N21" si="22">J21</f>
        <v>22811.149635217618</v>
      </c>
      <c r="L21" s="3">
        <f t="shared" si="22"/>
        <v>22811.149635217618</v>
      </c>
      <c r="M21" s="3">
        <f t="shared" si="22"/>
        <v>22811.149635217618</v>
      </c>
      <c r="N21" s="3">
        <f t="shared" si="22"/>
        <v>22811.149635217618</v>
      </c>
      <c r="O21" s="3"/>
    </row>
    <row r="22" spans="1:15" x14ac:dyDescent="0.2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2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  <c r="O23" s="3"/>
    </row>
    <row r="24" spans="1:15" x14ac:dyDescent="0.2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2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</row>
    <row r="26" spans="1:15" x14ac:dyDescent="0.2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  <c r="O26" s="3"/>
    </row>
    <row r="27" spans="1:15" x14ac:dyDescent="0.2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2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6" thickBot="1" x14ac:dyDescent="0.2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52023.17714558947</v>
      </c>
      <c r="K31" s="7">
        <f t="shared" si="32"/>
        <v>53617.585980729942</v>
      </c>
      <c r="L31" s="7">
        <f t="shared" si="32"/>
        <v>56923.693495652435</v>
      </c>
      <c r="M31" s="7">
        <f t="shared" si="32"/>
        <v>56157.699769804851</v>
      </c>
      <c r="N31" s="7">
        <f t="shared" si="32"/>
        <v>74164.452252988864</v>
      </c>
      <c r="O31" s="41"/>
    </row>
    <row r="32" spans="1:15" ht="16" thickTop="1" x14ac:dyDescent="0.2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2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2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2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 t="shared" si="34"/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</row>
    <row r="40" spans="1:15" x14ac:dyDescent="0.2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7">J40</f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5" x14ac:dyDescent="0.2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J67+J14-J61</f>
        <v>25265.738140490532</v>
      </c>
      <c r="K41" s="3">
        <f t="shared" ref="K41:N41" si="38">K67+K14-K61</f>
        <v>29907.707637910564</v>
      </c>
      <c r="L41" s="3">
        <f t="shared" si="38"/>
        <v>36140.300308223086</v>
      </c>
      <c r="M41" s="3">
        <f t="shared" si="38"/>
        <v>44508.318741436466</v>
      </c>
      <c r="N41" s="3">
        <f t="shared" si="38"/>
        <v>55111.429255496347</v>
      </c>
    </row>
    <row r="42" spans="1:15" x14ac:dyDescent="0.2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9">J42</f>
        <v>11802</v>
      </c>
      <c r="L42" s="3">
        <f t="shared" si="39"/>
        <v>11802</v>
      </c>
      <c r="M42" s="3">
        <f t="shared" si="39"/>
        <v>11802</v>
      </c>
      <c r="N42" s="3">
        <f t="shared" si="39"/>
        <v>11802</v>
      </c>
    </row>
    <row r="43" spans="1:15" ht="16" thickBot="1" x14ac:dyDescent="0.25">
      <c r="A43" s="6" t="s">
        <v>167</v>
      </c>
      <c r="B43" s="7">
        <f>B32+B35+B36+B38+B39</f>
        <v>19466</v>
      </c>
      <c r="C43" s="7">
        <f t="shared" ref="C43:F43" si="40">C32+C35+C36+C38+C39</f>
        <v>19205</v>
      </c>
      <c r="D43" s="7">
        <f t="shared" si="40"/>
        <v>21211</v>
      </c>
      <c r="E43" s="7">
        <f t="shared" si="40"/>
        <v>20257</v>
      </c>
      <c r="F43" s="7">
        <f t="shared" si="40"/>
        <v>21105</v>
      </c>
      <c r="G43" s="7">
        <f>G32+G35+G36+G38+G39+G37</f>
        <v>29094</v>
      </c>
      <c r="H43" s="7">
        <f t="shared" ref="H43:N43" si="41">H32+H35+H36+H38+H39+H37</f>
        <v>34904</v>
      </c>
      <c r="I43" s="7">
        <f t="shared" si="41"/>
        <v>36963</v>
      </c>
      <c r="J43" s="7">
        <f t="shared" si="41"/>
        <v>36963</v>
      </c>
      <c r="K43" s="7">
        <f t="shared" si="41"/>
        <v>36963</v>
      </c>
      <c r="L43" s="7">
        <f t="shared" si="41"/>
        <v>36963</v>
      </c>
      <c r="M43" s="7">
        <f t="shared" si="41"/>
        <v>36963</v>
      </c>
      <c r="N43" s="7">
        <f t="shared" si="41"/>
        <v>36963</v>
      </c>
      <c r="O43" s="41"/>
    </row>
    <row r="44" spans="1:15" s="1" customFormat="1" ht="16" thickTop="1" x14ac:dyDescent="0.2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1:15" x14ac:dyDescent="0.2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2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8742.813600388039</v>
      </c>
      <c r="K46" s="9">
        <f>'Segmental forecast'!K11</f>
        <v>11319.294474864051</v>
      </c>
      <c r="L46" s="9">
        <f>'Segmental forecast'!L11</f>
        <v>14779.340251871869</v>
      </c>
      <c r="M46" s="9">
        <f>'Segmental forecast'!M11</f>
        <v>19425.501177824994</v>
      </c>
      <c r="N46" s="9">
        <f>'Segmental forecast'!N11</f>
        <v>25316.786994739457</v>
      </c>
      <c r="O46" s="9"/>
    </row>
    <row r="47" spans="1:15" x14ac:dyDescent="0.2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2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2">J48</f>
        <v>1231</v>
      </c>
      <c r="L48" s="3">
        <f t="shared" si="42"/>
        <v>1231</v>
      </c>
      <c r="M48" s="3">
        <f t="shared" si="42"/>
        <v>1231</v>
      </c>
      <c r="N48" s="3">
        <f t="shared" si="42"/>
        <v>1231</v>
      </c>
      <c r="O48" s="3"/>
    </row>
    <row r="49" spans="1:15" x14ac:dyDescent="0.2">
      <c r="A49" s="1" t="s">
        <v>170</v>
      </c>
      <c r="B49" s="9">
        <f>B46-B48</f>
        <v>2971</v>
      </c>
      <c r="C49" s="9">
        <f t="shared" ref="C49:N49" si="43">C46-C48</f>
        <v>3894</v>
      </c>
      <c r="D49" s="9">
        <f t="shared" si="43"/>
        <v>4242</v>
      </c>
      <c r="E49" s="9">
        <f t="shared" si="43"/>
        <v>3850</v>
      </c>
      <c r="F49" s="9">
        <f t="shared" si="43"/>
        <v>4093</v>
      </c>
      <c r="G49" s="9">
        <f t="shared" si="43"/>
        <v>1948</v>
      </c>
      <c r="H49" s="9">
        <f t="shared" si="43"/>
        <v>5746</v>
      </c>
      <c r="I49" s="9">
        <f t="shared" si="43"/>
        <v>5625</v>
      </c>
      <c r="J49" s="9">
        <f t="shared" si="43"/>
        <v>7511.813600388039</v>
      </c>
      <c r="K49" s="9">
        <f t="shared" si="43"/>
        <v>10088.294474864051</v>
      </c>
      <c r="L49" s="9">
        <f t="shared" si="43"/>
        <v>13548.340251871869</v>
      </c>
      <c r="M49" s="9">
        <f t="shared" si="43"/>
        <v>18194.501177824994</v>
      </c>
      <c r="N49" s="9">
        <f t="shared" si="43"/>
        <v>24085.786994739457</v>
      </c>
      <c r="O49" s="9"/>
    </row>
    <row r="50" spans="1:15" x14ac:dyDescent="0.2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4">K70/K10</f>
        <v>32.453658536585365</v>
      </c>
      <c r="L50" s="3">
        <f t="shared" si="44"/>
        <v>32.453658536585365</v>
      </c>
      <c r="M50" s="3">
        <f t="shared" si="44"/>
        <v>32.453658536585365</v>
      </c>
      <c r="N50" s="3">
        <f t="shared" si="44"/>
        <v>32.453658536585365</v>
      </c>
      <c r="O50" s="3"/>
    </row>
    <row r="51" spans="1:15" x14ac:dyDescent="0.2">
      <c r="A51" t="s">
        <v>172</v>
      </c>
      <c r="B51" s="3">
        <f>5451-B23</f>
        <v>-113</v>
      </c>
      <c r="C51" s="3">
        <f>B23-C23</f>
        <v>-324</v>
      </c>
      <c r="D51" s="3">
        <f t="shared" ref="D51:I51" si="45">C23-D23</f>
        <v>-796</v>
      </c>
      <c r="E51" s="3">
        <f t="shared" si="45"/>
        <v>204</v>
      </c>
      <c r="F51" s="3">
        <f t="shared" si="45"/>
        <v>-802</v>
      </c>
      <c r="G51" s="3">
        <f t="shared" si="45"/>
        <v>-586</v>
      </c>
      <c r="H51" s="3">
        <f t="shared" si="45"/>
        <v>-613</v>
      </c>
      <c r="I51" s="3">
        <f t="shared" si="45"/>
        <v>-1248</v>
      </c>
      <c r="J51" s="3">
        <f t="shared" ref="J51" si="46">I23-J23</f>
        <v>-720.27405499745873</v>
      </c>
      <c r="K51" s="3">
        <f t="shared" ref="K51" si="47">J23-K23</f>
        <v>-1383.5731114774371</v>
      </c>
      <c r="L51" s="3">
        <f t="shared" ref="L51" si="48">K23-L23</f>
        <v>-2932.9231983119389</v>
      </c>
      <c r="M51" s="3">
        <f t="shared" ref="M51" si="49">L23-M23</f>
        <v>1412.5052659196681</v>
      </c>
      <c r="N51" s="3">
        <f t="shared" ref="N51" si="50">M23-N23</f>
        <v>-16995.672226771057</v>
      </c>
      <c r="O51" s="3"/>
    </row>
    <row r="52" spans="1:15" x14ac:dyDescent="0.2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</row>
    <row r="53" spans="1:15" x14ac:dyDescent="0.2">
      <c r="A53" s="1" t="s">
        <v>173</v>
      </c>
      <c r="B53" s="9">
        <f>B49+B47-B50+B52</f>
        <v>2561</v>
      </c>
      <c r="C53" s="9">
        <f t="shared" ref="C53:N53" si="51">C49+C47-C50+C51+C52</f>
        <v>3006</v>
      </c>
      <c r="D53" s="9">
        <f t="shared" si="51"/>
        <v>2949</v>
      </c>
      <c r="E53" s="9">
        <f t="shared" si="51"/>
        <v>3648</v>
      </c>
      <c r="F53" s="9">
        <f t="shared" si="51"/>
        <v>2724</v>
      </c>
      <c r="G53" s="9">
        <f t="shared" si="51"/>
        <v>857</v>
      </c>
      <c r="H53" s="9">
        <f t="shared" si="51"/>
        <v>4889</v>
      </c>
      <c r="I53" s="9">
        <f t="shared" si="51"/>
        <v>4046</v>
      </c>
      <c r="J53" s="9">
        <f t="shared" si="51"/>
        <v>8306.5518768223264</v>
      </c>
      <c r="K53" s="9">
        <f t="shared" si="51"/>
        <v>10336.833606273984</v>
      </c>
      <c r="L53" s="9">
        <f t="shared" si="51"/>
        <v>12418.630502768499</v>
      </c>
      <c r="M53" s="9">
        <f t="shared" si="51"/>
        <v>21683.490271938579</v>
      </c>
      <c r="N53" s="9">
        <f t="shared" si="51"/>
        <v>9536.6325953315427</v>
      </c>
      <c r="O53" s="9"/>
    </row>
    <row r="54" spans="1:15" x14ac:dyDescent="0.2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2">
      <c r="A55" s="27" t="s">
        <v>175</v>
      </c>
      <c r="B55" s="26">
        <f>B49+B47+B54</f>
        <v>4680</v>
      </c>
      <c r="C55" s="26">
        <f t="shared" ref="C55:H55" si="52">C49+C51+C47+C54</f>
        <v>3096</v>
      </c>
      <c r="D55" s="26">
        <f t="shared" si="52"/>
        <v>3640</v>
      </c>
      <c r="E55" s="26">
        <f t="shared" si="52"/>
        <v>4955</v>
      </c>
      <c r="F55" s="26">
        <f t="shared" si="52"/>
        <v>5813</v>
      </c>
      <c r="G55" s="26">
        <f t="shared" si="52"/>
        <v>2485</v>
      </c>
      <c r="H55" s="26">
        <f t="shared" si="52"/>
        <v>6657</v>
      </c>
      <c r="I55" s="26">
        <f>I49+I51+I47+I54</f>
        <v>5188</v>
      </c>
      <c r="J55" s="26">
        <f t="shared" ref="J55:M55" si="53">J49+J51+J47+J54</f>
        <v>7513.8958126875477</v>
      </c>
      <c r="K55" s="26">
        <f t="shared" si="53"/>
        <v>9431.5864522670745</v>
      </c>
      <c r="L55" s="26">
        <f t="shared" si="53"/>
        <v>11346.658449127233</v>
      </c>
      <c r="M55" s="26">
        <f t="shared" si="53"/>
        <v>20338.219417073873</v>
      </c>
      <c r="N55" s="26">
        <f t="shared" ref="N55" si="54">N49+N51+N47+N54</f>
        <v>7824.0603827117848</v>
      </c>
      <c r="O55" s="41"/>
    </row>
    <row r="56" spans="1:15" x14ac:dyDescent="0.2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/>
      <c r="K57" s="3"/>
      <c r="L57" s="3"/>
      <c r="M57" s="3"/>
      <c r="N57" s="3"/>
      <c r="O57" s="3"/>
    </row>
    <row r="58" spans="1:15" x14ac:dyDescent="0.2">
      <c r="A58" s="27" t="s">
        <v>178</v>
      </c>
      <c r="B58" s="26">
        <f>B52+B57</f>
        <v>-175</v>
      </c>
      <c r="C58" s="26">
        <f t="shared" ref="C58:N58" si="55">C52+C57</f>
        <v>-1034</v>
      </c>
      <c r="D58" s="26">
        <f t="shared" si="55"/>
        <v>-1008</v>
      </c>
      <c r="E58" s="26">
        <f t="shared" si="55"/>
        <v>276</v>
      </c>
      <c r="F58" s="26">
        <f t="shared" si="55"/>
        <v>-264</v>
      </c>
      <c r="G58" s="26">
        <f t="shared" si="55"/>
        <v>-1028</v>
      </c>
      <c r="H58" s="26">
        <f t="shared" si="55"/>
        <v>-3800</v>
      </c>
      <c r="I58" s="26">
        <f t="shared" si="55"/>
        <v>-1524</v>
      </c>
      <c r="J58" s="26">
        <f t="shared" si="55"/>
        <v>825.10972267136481</v>
      </c>
      <c r="K58" s="26">
        <f t="shared" si="55"/>
        <v>937.70081254349566</v>
      </c>
      <c r="L58" s="26">
        <f t="shared" si="55"/>
        <v>1104.4257121778523</v>
      </c>
      <c r="M58" s="26">
        <f t="shared" si="55"/>
        <v>1377.7245134012901</v>
      </c>
      <c r="N58" s="26">
        <f t="shared" si="55"/>
        <v>1745.0258711563436</v>
      </c>
      <c r="O58" s="41"/>
    </row>
    <row r="59" spans="1:15" x14ac:dyDescent="0.2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6">J59*(1+K60)</f>
        <v>-3156.4575000000004</v>
      </c>
      <c r="L59" s="3">
        <f t="shared" si="56"/>
        <v>-3314.2803750000007</v>
      </c>
      <c r="M59" s="3">
        <f t="shared" si="56"/>
        <v>-3479.9943937500011</v>
      </c>
      <c r="N59" s="3">
        <f t="shared" si="56"/>
        <v>-3653.9941134375013</v>
      </c>
      <c r="O59" s="3"/>
    </row>
    <row r="60" spans="1:15" x14ac:dyDescent="0.2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7">D59/C59-1</f>
        <v>1.0984987184181616E-3</v>
      </c>
      <c r="E60" s="56">
        <f t="shared" si="57"/>
        <v>0.28785662033650339</v>
      </c>
      <c r="F60" s="56">
        <f t="shared" si="57"/>
        <v>1.8460664583924924E-2</v>
      </c>
      <c r="G60" s="56">
        <f t="shared" si="57"/>
        <v>-0.39152258784160621</v>
      </c>
      <c r="H60" s="56">
        <f t="shared" si="57"/>
        <v>-1.2584784601283228</v>
      </c>
      <c r="I60" s="56">
        <f t="shared" si="57"/>
        <v>-6.0762411347517729</v>
      </c>
      <c r="J60" s="56">
        <v>0.05</v>
      </c>
      <c r="K60" s="56">
        <f t="shared" ref="K60:N60" si="58">J60</f>
        <v>0.05</v>
      </c>
      <c r="L60" s="56">
        <f t="shared" si="58"/>
        <v>0.05</v>
      </c>
      <c r="M60" s="56">
        <f t="shared" si="58"/>
        <v>0.05</v>
      </c>
      <c r="N60" s="56">
        <f t="shared" si="58"/>
        <v>0.05</v>
      </c>
      <c r="O60" s="56"/>
    </row>
    <row r="61" spans="1:15" x14ac:dyDescent="0.2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-(J17*J15)</f>
        <v>-7692.7059001412945</v>
      </c>
      <c r="K61" s="3">
        <f t="shared" ref="K61:N61" si="59">-(K17*K15)</f>
        <v>-10015.842610532918</v>
      </c>
      <c r="L61" s="3">
        <f t="shared" si="59"/>
        <v>-13134.394081538408</v>
      </c>
      <c r="M61" s="3">
        <f t="shared" si="59"/>
        <v>-17320.867681393971</v>
      </c>
      <c r="N61" s="3">
        <f t="shared" si="59"/>
        <v>-22621.820960230838</v>
      </c>
      <c r="O61" s="3"/>
    </row>
    <row r="62" spans="1:15" x14ac:dyDescent="0.2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J36+J35-J33</f>
        <v>15282</v>
      </c>
      <c r="K62" s="3">
        <f t="shared" ref="K62:N62" si="60">K36+K35-K33</f>
        <v>15282</v>
      </c>
      <c r="L62" s="3">
        <f t="shared" si="60"/>
        <v>15282</v>
      </c>
      <c r="M62" s="3">
        <f t="shared" si="60"/>
        <v>15282</v>
      </c>
      <c r="N62" s="3">
        <f t="shared" si="60"/>
        <v>15282</v>
      </c>
      <c r="O62" s="3"/>
    </row>
    <row r="63" spans="1:15" x14ac:dyDescent="0.2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2">
      <c r="A64" s="27" t="s">
        <v>183</v>
      </c>
      <c r="B64" s="26">
        <f>B59+B61+B63+B62</f>
        <v>-2790</v>
      </c>
      <c r="C64" s="26">
        <f t="shared" ref="C64:N64" si="61">C59+C61+C63+C62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-4836</v>
      </c>
      <c r="J64" s="26">
        <f t="shared" si="61"/>
        <v>4583.1440998587059</v>
      </c>
      <c r="K64" s="26">
        <f t="shared" si="61"/>
        <v>2109.6998894670814</v>
      </c>
      <c r="L64" s="26">
        <f t="shared" si="61"/>
        <v>-1166.6744565384106</v>
      </c>
      <c r="M64" s="26">
        <f t="shared" si="61"/>
        <v>-5518.8620751439739</v>
      </c>
      <c r="N64" s="26">
        <f t="shared" si="61"/>
        <v>-10993.815073668338</v>
      </c>
      <c r="O64" s="41"/>
    </row>
    <row r="65" spans="1:15" x14ac:dyDescent="0.2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2">
      <c r="A66" s="27" t="s">
        <v>185</v>
      </c>
      <c r="B66" s="26">
        <f>B55+B58+B64+B65</f>
        <v>1632</v>
      </c>
      <c r="C66" s="26">
        <f t="shared" ref="C66:H66" si="62">C58+C64+C65+C55</f>
        <v>-714</v>
      </c>
      <c r="D66" s="26">
        <f t="shared" si="62"/>
        <v>670</v>
      </c>
      <c r="E66" s="26">
        <f t="shared" si="62"/>
        <v>441</v>
      </c>
      <c r="F66" s="26">
        <v>217</v>
      </c>
      <c r="G66" s="26">
        <f t="shared" si="62"/>
        <v>3882</v>
      </c>
      <c r="H66" s="26">
        <f t="shared" si="62"/>
        <v>1541</v>
      </c>
      <c r="I66" s="26">
        <f>I58+I64+I65+I55</f>
        <v>-1315</v>
      </c>
      <c r="J66" s="26">
        <f>J58+J64+J65+J55</f>
        <v>12922.149635217618</v>
      </c>
      <c r="K66" s="26">
        <f>K58+K64+K65+K55</f>
        <v>12478.987154277653</v>
      </c>
      <c r="L66" s="26">
        <f>L58+L64+L65+L55</f>
        <v>11284.409704766675</v>
      </c>
      <c r="M66" s="26">
        <f>M58+M64+M65+N55</f>
        <v>3682.9228209691009</v>
      </c>
      <c r="N66" s="26" t="e">
        <f>N58+N64+N65+#REF!</f>
        <v>#REF!</v>
      </c>
      <c r="O66" s="41"/>
    </row>
    <row r="67" spans="1:15" x14ac:dyDescent="0.2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3">C68</f>
        <v>3138</v>
      </c>
      <c r="E67" s="3">
        <f t="shared" si="63"/>
        <v>3808</v>
      </c>
      <c r="F67" s="3">
        <f t="shared" si="63"/>
        <v>4249</v>
      </c>
      <c r="G67" s="3">
        <f t="shared" si="63"/>
        <v>4466</v>
      </c>
      <c r="H67" s="3">
        <f t="shared" si="63"/>
        <v>8348</v>
      </c>
      <c r="I67" s="3">
        <f t="shared" si="63"/>
        <v>9889</v>
      </c>
      <c r="J67" s="3">
        <f>I67</f>
        <v>9889</v>
      </c>
      <c r="K67" s="3">
        <f t="shared" ref="K67:N67" si="64">J67</f>
        <v>9889</v>
      </c>
      <c r="L67" s="3">
        <f t="shared" si="64"/>
        <v>9889</v>
      </c>
      <c r="M67" s="3">
        <f t="shared" si="64"/>
        <v>9889</v>
      </c>
      <c r="N67" s="3">
        <f t="shared" si="64"/>
        <v>9889</v>
      </c>
      <c r="O67" s="3"/>
    </row>
    <row r="68" spans="1:15" ht="16" thickBot="1" x14ac:dyDescent="0.25">
      <c r="A68" s="6" t="s">
        <v>187</v>
      </c>
      <c r="B68" s="7">
        <f>B66+B67</f>
        <v>3852</v>
      </c>
      <c r="C68" s="7">
        <f t="shared" ref="C68:N68" si="65">C66+C67</f>
        <v>3138</v>
      </c>
      <c r="D68" s="7">
        <f t="shared" si="65"/>
        <v>3808</v>
      </c>
      <c r="E68" s="7">
        <f t="shared" si="65"/>
        <v>4249</v>
      </c>
      <c r="F68" s="7">
        <f t="shared" si="65"/>
        <v>4466</v>
      </c>
      <c r="G68" s="7">
        <f t="shared" si="65"/>
        <v>8348</v>
      </c>
      <c r="H68" s="7">
        <f t="shared" si="65"/>
        <v>9889</v>
      </c>
      <c r="I68" s="7">
        <f t="shared" si="65"/>
        <v>8574</v>
      </c>
      <c r="J68" s="7">
        <f t="shared" si="65"/>
        <v>22811.149635217618</v>
      </c>
      <c r="K68" s="7">
        <f t="shared" si="65"/>
        <v>22367.987154277653</v>
      </c>
      <c r="L68" s="7">
        <f t="shared" si="65"/>
        <v>21173.409704766673</v>
      </c>
      <c r="M68" s="7">
        <f t="shared" si="65"/>
        <v>13571.922820969101</v>
      </c>
      <c r="N68" s="7" t="e">
        <f t="shared" si="65"/>
        <v>#REF!</v>
      </c>
      <c r="O68" s="41"/>
    </row>
    <row r="69" spans="1:15" ht="16" thickTop="1" x14ac:dyDescent="0.2">
      <c r="A69" s="60" t="s">
        <v>168</v>
      </c>
      <c r="B69" s="83">
        <f t="shared" ref="B69:I69" si="66">+B68-B21</f>
        <v>0</v>
      </c>
      <c r="C69" s="83">
        <f t="shared" si="66"/>
        <v>0</v>
      </c>
      <c r="D69" s="83">
        <f t="shared" si="66"/>
        <v>0</v>
      </c>
      <c r="E69" s="83">
        <f t="shared" si="66"/>
        <v>0</v>
      </c>
      <c r="F69" s="83">
        <f t="shared" si="66"/>
        <v>0</v>
      </c>
      <c r="G69" s="83">
        <f t="shared" si="66"/>
        <v>0</v>
      </c>
      <c r="H69" s="83">
        <f t="shared" si="66"/>
        <v>0</v>
      </c>
      <c r="I69" s="83">
        <f t="shared" si="66"/>
        <v>0</v>
      </c>
      <c r="J69" s="41"/>
      <c r="K69" s="41"/>
      <c r="L69" s="41"/>
      <c r="M69" s="41"/>
      <c r="N69" s="41"/>
      <c r="O69" s="41"/>
    </row>
    <row r="70" spans="1:15" x14ac:dyDescent="0.2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7">J70</f>
        <v>6653</v>
      </c>
      <c r="L70" s="48">
        <f t="shared" si="67"/>
        <v>6653</v>
      </c>
      <c r="M70" s="48">
        <f t="shared" si="67"/>
        <v>6653</v>
      </c>
      <c r="N70" s="48">
        <f t="shared" si="67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2024-01-18T20:01:45Z</dcterms:modified>
</cp:coreProperties>
</file>