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8562D7CE-056A-0442-BE76-0E8758776A18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4" l="1"/>
  <c r="L39" i="4"/>
  <c r="M39" i="4"/>
  <c r="N39" i="4"/>
  <c r="J39" i="4"/>
  <c r="K41" i="4"/>
  <c r="L41" i="4" s="1"/>
  <c r="M41" i="4" s="1"/>
  <c r="N41" i="4" s="1"/>
  <c r="J41" i="4"/>
  <c r="J7" i="4" l="1"/>
  <c r="J357" i="3"/>
  <c r="K356" i="3"/>
  <c r="L356" i="3"/>
  <c r="M356" i="3"/>
  <c r="N356" i="3"/>
  <c r="J356" i="3"/>
  <c r="K326" i="3"/>
  <c r="L326" i="3"/>
  <c r="M326" i="3"/>
  <c r="N326" i="3"/>
  <c r="J326" i="3"/>
  <c r="K325" i="3"/>
  <c r="L325" i="3"/>
  <c r="M325" i="3"/>
  <c r="N325" i="3"/>
  <c r="J325" i="3"/>
  <c r="K291" i="3"/>
  <c r="L291" i="3"/>
  <c r="M291" i="3"/>
  <c r="N291" i="3"/>
  <c r="J291" i="3"/>
  <c r="K290" i="3"/>
  <c r="L290" i="3"/>
  <c r="M290" i="3"/>
  <c r="N290" i="3"/>
  <c r="J290" i="3"/>
  <c r="K136" i="3"/>
  <c r="L136" i="3"/>
  <c r="M136" i="3"/>
  <c r="N136" i="3"/>
  <c r="J136" i="3"/>
  <c r="K135" i="3"/>
  <c r="L135" i="3"/>
  <c r="M135" i="3"/>
  <c r="N135" i="3"/>
  <c r="J135" i="3"/>
  <c r="K105" i="3"/>
  <c r="L105" i="3"/>
  <c r="M105" i="3"/>
  <c r="N105" i="3"/>
  <c r="J105" i="3"/>
  <c r="K104" i="3"/>
  <c r="L104" i="3"/>
  <c r="M104" i="3"/>
  <c r="N104" i="3"/>
  <c r="J104" i="3"/>
  <c r="K74" i="3"/>
  <c r="L74" i="3"/>
  <c r="M74" i="3"/>
  <c r="N74" i="3"/>
  <c r="J74" i="3"/>
  <c r="K73" i="3"/>
  <c r="L73" i="3"/>
  <c r="M73" i="3"/>
  <c r="N73" i="3"/>
  <c r="J73" i="3"/>
  <c r="K43" i="3"/>
  <c r="L43" i="3"/>
  <c r="M43" i="3"/>
  <c r="N43" i="3"/>
  <c r="J43" i="3"/>
  <c r="K42" i="3"/>
  <c r="L42" i="3"/>
  <c r="M42" i="3"/>
  <c r="N42" i="3"/>
  <c r="J42" i="3"/>
  <c r="K318" i="3"/>
  <c r="L318" i="3" s="1"/>
  <c r="M318" i="3" s="1"/>
  <c r="N318" i="3" s="1"/>
  <c r="J318" i="3"/>
  <c r="J11" i="3" l="1"/>
  <c r="K15" i="4" l="1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L331" i="3"/>
  <c r="N86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J327" i="3"/>
  <c r="L137" i="3"/>
  <c r="M270" i="3"/>
  <c r="K351" i="3"/>
  <c r="L349" i="3"/>
  <c r="L102" i="3"/>
  <c r="N85" i="3"/>
  <c r="K112" i="3"/>
  <c r="L110" i="3"/>
  <c r="K330" i="3"/>
  <c r="L328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7" i="3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L75" i="3"/>
  <c r="K305" i="3"/>
  <c r="K306" i="3" s="1"/>
  <c r="L44" i="3"/>
  <c r="L351" i="3"/>
  <c r="M349" i="3"/>
  <c r="L292" i="3"/>
  <c r="N21" i="3"/>
  <c r="L361" i="3"/>
  <c r="M359" i="3"/>
  <c r="L269" i="3"/>
  <c r="L298" i="3" s="1"/>
  <c r="K3" i="3"/>
  <c r="K327" i="3"/>
  <c r="L11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5" i="3"/>
  <c r="K13" i="3"/>
  <c r="K12" i="3"/>
  <c r="N328" i="3"/>
  <c r="N330" i="3" s="1"/>
  <c r="M330" i="3"/>
  <c r="M269" i="3"/>
  <c r="L3" i="3"/>
  <c r="L13" i="3" s="1"/>
  <c r="M45" i="3"/>
  <c r="L47" i="3"/>
  <c r="L14" i="3"/>
  <c r="N358" i="3"/>
  <c r="M358" i="3"/>
  <c r="M76" i="3"/>
  <c r="L78" i="3"/>
  <c r="M362" i="3"/>
  <c r="M355" i="3" s="1"/>
  <c r="L364" i="3"/>
  <c r="L327" i="3"/>
  <c r="N349" i="3"/>
  <c r="N351" i="3" s="1"/>
  <c r="M351" i="3"/>
  <c r="M79" i="3"/>
  <c r="L17" i="3"/>
  <c r="M134" i="3"/>
  <c r="N131" i="3"/>
  <c r="M133" i="3"/>
  <c r="M361" i="3"/>
  <c r="N359" i="3"/>
  <c r="N361" i="3" s="1"/>
  <c r="M44" i="3"/>
  <c r="M354" i="3"/>
  <c r="N352" i="3"/>
  <c r="N110" i="3"/>
  <c r="N112" i="3" s="1"/>
  <c r="M112" i="3"/>
  <c r="K16" i="3"/>
  <c r="K15" i="3"/>
  <c r="M327" i="3" l="1"/>
  <c r="N327" i="3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K19" i="4" l="1"/>
  <c r="L19" i="4" s="1"/>
  <c r="J19" i="4"/>
  <c r="J10" i="4"/>
  <c r="K3" i="4"/>
  <c r="L3" i="4"/>
  <c r="M3" i="4"/>
  <c r="N3" i="4"/>
  <c r="M19" i="4" l="1"/>
  <c r="N19" i="4" s="1"/>
  <c r="J52" i="4" l="1"/>
  <c r="K52" i="4"/>
  <c r="K58" i="4" s="1"/>
  <c r="L52" i="4"/>
  <c r="L58" i="4" s="1"/>
  <c r="M52" i="4"/>
  <c r="M58" i="4" s="1"/>
  <c r="N52" i="4"/>
  <c r="N58" i="4" s="1"/>
  <c r="K60" i="4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J58" i="4" l="1"/>
  <c r="J26" i="4"/>
  <c r="K26" i="4" s="1"/>
  <c r="L26" i="4" s="1"/>
  <c r="M26" i="4" s="1"/>
  <c r="N26" i="4" s="1"/>
  <c r="K6" i="4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G58" i="4" s="1"/>
  <c r="H45" i="3"/>
  <c r="I45" i="3"/>
  <c r="B45" i="3"/>
  <c r="H14" i="3" l="1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K48" i="4" l="1"/>
  <c r="J49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L48" i="4"/>
  <c r="K49" i="4"/>
  <c r="C18" i="4"/>
  <c r="M48" i="4" l="1"/>
  <c r="L49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43" i="4"/>
  <c r="K70" i="4"/>
  <c r="N48" i="4"/>
  <c r="N49" i="4" s="1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L4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N43" i="4" s="1"/>
  <c r="M43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D67" i="4" l="1"/>
  <c r="D68" i="4" s="1"/>
  <c r="C69" i="4"/>
  <c r="I99" i="1"/>
  <c r="I100" i="1" s="1"/>
  <c r="I101" i="1" s="1"/>
  <c r="H101" i="1"/>
  <c r="G167" i="1"/>
  <c r="E67" i="4" l="1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K61" i="4" s="1"/>
  <c r="J16" i="4"/>
  <c r="J17" i="4" s="1"/>
  <c r="J61" i="4" s="1"/>
  <c r="J18" i="4" l="1"/>
  <c r="L16" i="4"/>
  <c r="L17" i="4" s="1"/>
  <c r="L61" i="4" s="1"/>
  <c r="K18" i="4"/>
  <c r="K64" i="4"/>
  <c r="K66" i="4" s="1"/>
  <c r="K68" i="4" s="1"/>
  <c r="L64" i="4" l="1"/>
  <c r="L66" i="4" s="1"/>
  <c r="L68" i="4" s="1"/>
  <c r="L18" i="4"/>
  <c r="N16" i="4"/>
  <c r="N17" i="4" s="1"/>
  <c r="N61" i="4" s="1"/>
  <c r="M16" i="4"/>
  <c r="M17" i="4" s="1"/>
  <c r="M61" i="4" s="1"/>
  <c r="J64" i="4"/>
  <c r="J66" i="4" s="1"/>
  <c r="J68" i="4" s="1"/>
  <c r="J21" i="4" s="1"/>
  <c r="K21" i="4" l="1"/>
  <c r="J31" i="4"/>
  <c r="M64" i="4"/>
  <c r="M66" i="4" s="1"/>
  <c r="M68" i="4" s="1"/>
  <c r="M18" i="4"/>
  <c r="N18" i="4"/>
  <c r="N64" i="4"/>
  <c r="N66" i="4" s="1"/>
  <c r="N68" i="4" s="1"/>
  <c r="K31" i="4" l="1"/>
  <c r="L21" i="4"/>
  <c r="M21" i="4" l="1"/>
  <c r="L31" i="4"/>
  <c r="N21" i="4" l="1"/>
  <c r="N31" i="4" s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<sst xmlns="http://schemas.openxmlformats.org/spreadsheetml/2006/main" count="816" uniqueCount="215">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</sst>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356" sqref="J35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2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2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2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2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2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1">J58*(1+K59)</f>
        <v>5328.2790000000014</v>
      </c>
      <c r="L58" s="85">
        <f t="shared" si="81"/>
        <v>5594.6929500000015</v>
      </c>
      <c r="M58" s="85">
        <f t="shared" si="81"/>
        <v>5706.5868090000013</v>
      </c>
      <c r="N58" s="85">
        <f t="shared" si="81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5">J62*(1+K63)</f>
        <v>665.55716616322854</v>
      </c>
      <c r="L62" s="85">
        <f t="shared" si="85"/>
        <v>755.84098399511436</v>
      </c>
      <c r="M62" s="85">
        <f t="shared" si="85"/>
        <v>842.64024175675092</v>
      </c>
      <c r="N62" s="85">
        <f t="shared" si="85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2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3">J76*(1+K77)</f>
        <v>326.59972660088005</v>
      </c>
      <c r="L76" s="85">
        <f t="shared" si="103"/>
        <v>420.52383098283252</v>
      </c>
      <c r="M76" s="85">
        <f t="shared" si="103"/>
        <v>541.45878891253608</v>
      </c>
      <c r="N76" s="85">
        <f t="shared" si="103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5">K340+K371+K402+K433+K588+K623+K654</f>
        <v>0</v>
      </c>
      <c r="L310" s="84">
        <f t="shared" si="255"/>
        <v>0</v>
      </c>
      <c r="M310" s="84">
        <f t="shared" si="255"/>
        <v>0</v>
      </c>
      <c r="N310" s="84">
        <f t="shared" si="255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6">
        <f>I318*(1+J319)</f>
        <v>839.15817223198599</v>
      </c>
      <c r="K318" s="86">
        <f t="shared" ref="K318:N318" si="268">J318*(1+K319)</f>
        <v>1019.083123044468</v>
      </c>
      <c r="L318" s="86">
        <f t="shared" si="268"/>
        <v>1237.5860070715771</v>
      </c>
      <c r="M318" s="86">
        <f t="shared" si="268"/>
        <v>1502.9383671115286</v>
      </c>
      <c r="N318" s="86">
        <f t="shared" si="268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12" workbookViewId="0">
      <selection activeCell="L42" sqref="L42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2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4.7757051776392441</v>
      </c>
      <c r="K17" s="58">
        <f t="shared" ref="K17:N17" si="13">K16*K19</f>
        <v>6.2179306000328518</v>
      </c>
      <c r="L17" s="58">
        <f t="shared" si="13"/>
        <v>8.1539570905999561</v>
      </c>
      <c r="M17" s="58">
        <f t="shared" si="13"/>
        <v>10.752959822072246</v>
      </c>
      <c r="N17" s="58">
        <f t="shared" si="13"/>
        <v>14.043842165526966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-0.27352138070379839</v>
      </c>
      <c r="K18" s="56">
        <f t="shared" ref="K18" si="16">-(K17/J17-1)</f>
        <v>-0.30199213911829825</v>
      </c>
      <c r="L18" s="56">
        <f t="shared" ref="L18" si="17">-(L17/K17-1)</f>
        <v>-0.31136186861861659</v>
      </c>
      <c r="M18" s="56">
        <f t="shared" ref="M18" si="18">-(M17/L17-1)</f>
        <v>-0.31874128139188662</v>
      </c>
      <c r="N18" s="56">
        <f t="shared" ref="N18" si="19">-(N17/M17-1)</f>
        <v>-0.30604432620492417</v>
      </c>
      <c r="O18" s="57"/>
    </row>
    <row r="19" spans="1:15" x14ac:dyDescent="0.2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7529.1496352176182</v>
      </c>
      <c r="K21" s="3">
        <f t="shared" ref="K21:N21" si="22">J21</f>
        <v>7529.1496352176182</v>
      </c>
      <c r="L21" s="3">
        <f t="shared" si="22"/>
        <v>7529.1496352176182</v>
      </c>
      <c r="M21" s="3">
        <f t="shared" si="22"/>
        <v>7529.1496352176182</v>
      </c>
      <c r="N21" s="3">
        <f t="shared" si="22"/>
        <v>7529.1496352176182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36741.177145589478</v>
      </c>
      <c r="K31" s="7">
        <f t="shared" si="32"/>
        <v>38335.585980729942</v>
      </c>
      <c r="L31" s="7">
        <f t="shared" si="32"/>
        <v>41641.693495652435</v>
      </c>
      <c r="M31" s="7">
        <f t="shared" si="32"/>
        <v>40875.699769804851</v>
      </c>
      <c r="N31" s="7">
        <f t="shared" si="32"/>
        <v>58882.452252988864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>J40+J41+J42</f>
        <v>33663.888140490533</v>
      </c>
      <c r="K39" s="3">
        <f t="shared" ref="K39:N39" si="37">K40+K41+K42</f>
        <v>56839.053278401101</v>
      </c>
      <c r="L39" s="3">
        <f t="shared" si="37"/>
        <v>86404.633961624189</v>
      </c>
      <c r="M39" s="3">
        <f t="shared" si="37"/>
        <v>124503.94709681066</v>
      </c>
      <c r="N39" s="3">
        <f t="shared" si="37"/>
        <v>173380.37046574452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8">J40</f>
        <v>3</v>
      </c>
      <c r="L40" s="3">
        <f t="shared" si="38"/>
        <v>3</v>
      </c>
      <c r="M40" s="3">
        <f t="shared" si="38"/>
        <v>3</v>
      </c>
      <c r="N40" s="3">
        <f t="shared" si="38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I41+J14-J61-J59</f>
        <v>21858.888140490533</v>
      </c>
      <c r="K41" s="3">
        <f t="shared" ref="K41:N41" si="39">J41+K14-K61-K59</f>
        <v>45034.053278401101</v>
      </c>
      <c r="L41" s="3">
        <f t="shared" si="39"/>
        <v>74599.633961624189</v>
      </c>
      <c r="M41" s="3">
        <f t="shared" si="39"/>
        <v>112698.94709681066</v>
      </c>
      <c r="N41" s="3">
        <f t="shared" si="39"/>
        <v>161575.37046574452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0">J42</f>
        <v>11802</v>
      </c>
      <c r="L42" s="3">
        <f t="shared" si="40"/>
        <v>11802</v>
      </c>
      <c r="M42" s="3">
        <f t="shared" si="40"/>
        <v>11802</v>
      </c>
      <c r="N42" s="3">
        <f t="shared" si="40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1">C32+C35+C36+C38+C39</f>
        <v>19205</v>
      </c>
      <c r="D43" s="7">
        <f t="shared" si="41"/>
        <v>21211</v>
      </c>
      <c r="E43" s="7">
        <f t="shared" si="41"/>
        <v>20257</v>
      </c>
      <c r="F43" s="7">
        <f t="shared" si="41"/>
        <v>21105</v>
      </c>
      <c r="G43" s="7">
        <f>G32+G35+G36+G38+G39+G37</f>
        <v>29094</v>
      </c>
      <c r="H43" s="7">
        <f t="shared" ref="H43:N43" si="42">H32+H35+H36+H38+H39+H37</f>
        <v>34904</v>
      </c>
      <c r="I43" s="7">
        <f t="shared" si="42"/>
        <v>36963</v>
      </c>
      <c r="J43" s="7">
        <f t="shared" si="42"/>
        <v>55345.888140490533</v>
      </c>
      <c r="K43" s="7">
        <f t="shared" si="42"/>
        <v>78521.053278401101</v>
      </c>
      <c r="L43" s="7">
        <f t="shared" si="42"/>
        <v>108086.63396162419</v>
      </c>
      <c r="M43" s="7">
        <f t="shared" si="42"/>
        <v>146185.94709681068</v>
      </c>
      <c r="N43" s="7">
        <f t="shared" si="42"/>
        <v>195062.37046574452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3">J48</f>
        <v>1231</v>
      </c>
      <c r="L48" s="3">
        <f t="shared" si="43"/>
        <v>1231</v>
      </c>
      <c r="M48" s="3">
        <f t="shared" si="43"/>
        <v>1231</v>
      </c>
      <c r="N48" s="3">
        <f t="shared" si="43"/>
        <v>1231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4">C46-C48</f>
        <v>3894</v>
      </c>
      <c r="D49" s="9">
        <f t="shared" si="44"/>
        <v>4242</v>
      </c>
      <c r="E49" s="9">
        <f t="shared" si="44"/>
        <v>3850</v>
      </c>
      <c r="F49" s="9">
        <f t="shared" si="44"/>
        <v>4093</v>
      </c>
      <c r="G49" s="9">
        <f t="shared" si="44"/>
        <v>1948</v>
      </c>
      <c r="H49" s="9">
        <f t="shared" si="44"/>
        <v>5746</v>
      </c>
      <c r="I49" s="9">
        <f t="shared" si="44"/>
        <v>5625</v>
      </c>
      <c r="J49" s="9">
        <f t="shared" si="44"/>
        <v>7511.813600388039</v>
      </c>
      <c r="K49" s="9">
        <f t="shared" si="44"/>
        <v>10088.294474864051</v>
      </c>
      <c r="L49" s="9">
        <f t="shared" si="44"/>
        <v>13548.340251871869</v>
      </c>
      <c r="M49" s="9">
        <f t="shared" si="44"/>
        <v>18194.501177824994</v>
      </c>
      <c r="N49" s="9">
        <f t="shared" si="44"/>
        <v>24085.786994739457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5">K70/K10</f>
        <v>32.453658536585365</v>
      </c>
      <c r="L50" s="3">
        <f t="shared" si="45"/>
        <v>32.453658536585365</v>
      </c>
      <c r="M50" s="3">
        <f t="shared" si="45"/>
        <v>32.453658536585365</v>
      </c>
      <c r="N50" s="3">
        <f t="shared" si="45"/>
        <v>32.453658536585365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6">C23-D23</f>
        <v>-796</v>
      </c>
      <c r="E51" s="3">
        <f t="shared" si="46"/>
        <v>204</v>
      </c>
      <c r="F51" s="3">
        <f t="shared" si="46"/>
        <v>-802</v>
      </c>
      <c r="G51" s="3">
        <f t="shared" si="46"/>
        <v>-586</v>
      </c>
      <c r="H51" s="3">
        <f t="shared" si="46"/>
        <v>-613</v>
      </c>
      <c r="I51" s="3">
        <f t="shared" si="46"/>
        <v>-1248</v>
      </c>
      <c r="J51" s="3">
        <f t="shared" ref="J51" si="47">I23-J23</f>
        <v>-720.27405499745873</v>
      </c>
      <c r="K51" s="3">
        <f t="shared" ref="K51" si="48">J23-K23</f>
        <v>-1383.5731114774371</v>
      </c>
      <c r="L51" s="3">
        <f t="shared" ref="L51" si="49">K23-L23</f>
        <v>-2932.9231983119389</v>
      </c>
      <c r="M51" s="3">
        <f t="shared" ref="M51" si="50">L23-M23</f>
        <v>1412.5052659196681</v>
      </c>
      <c r="N51" s="3">
        <f t="shared" ref="N51" si="51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2">C49+C47-C50+C51+C52</f>
        <v>3006</v>
      </c>
      <c r="D53" s="9">
        <f t="shared" si="52"/>
        <v>2949</v>
      </c>
      <c r="E53" s="9">
        <f t="shared" si="52"/>
        <v>3648</v>
      </c>
      <c r="F53" s="9">
        <f t="shared" si="52"/>
        <v>2724</v>
      </c>
      <c r="G53" s="9">
        <f t="shared" si="52"/>
        <v>857</v>
      </c>
      <c r="H53" s="9">
        <f t="shared" si="52"/>
        <v>4889</v>
      </c>
      <c r="I53" s="9">
        <f t="shared" si="52"/>
        <v>4046</v>
      </c>
      <c r="J53" s="9">
        <f t="shared" si="52"/>
        <v>8306.5518768223264</v>
      </c>
      <c r="K53" s="9">
        <f t="shared" si="52"/>
        <v>10336.833606273984</v>
      </c>
      <c r="L53" s="9">
        <f t="shared" si="52"/>
        <v>12418.630502768499</v>
      </c>
      <c r="M53" s="9">
        <f t="shared" si="52"/>
        <v>21683.490271938579</v>
      </c>
      <c r="N53" s="9">
        <f t="shared" si="52"/>
        <v>9536.6325953315427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7513.8958126875477</v>
      </c>
      <c r="K55" s="26">
        <f t="shared" si="54"/>
        <v>9431.5864522670745</v>
      </c>
      <c r="L55" s="26">
        <f t="shared" si="54"/>
        <v>11346.658449127233</v>
      </c>
      <c r="M55" s="26">
        <f t="shared" si="54"/>
        <v>20338.219417073873</v>
      </c>
      <c r="N55" s="26">
        <f t="shared" ref="N55" si="55">N49+N51+N47+N54</f>
        <v>7824.0603827117848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</f>
        <v>-175</v>
      </c>
      <c r="C58" s="26">
        <f t="shared" ref="C58:N58" si="56">C52+C57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 t="shared" si="56"/>
        <v>825.10972267136481</v>
      </c>
      <c r="K58" s="26">
        <f t="shared" si="56"/>
        <v>937.70081254349566</v>
      </c>
      <c r="L58" s="26">
        <f t="shared" si="56"/>
        <v>1104.4257121778523</v>
      </c>
      <c r="M58" s="26">
        <f t="shared" si="56"/>
        <v>1377.7245134012901</v>
      </c>
      <c r="N58" s="26">
        <f t="shared" si="56"/>
        <v>1745.0258711563436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7">J59*(1+K60)</f>
        <v>-3156.4575000000004</v>
      </c>
      <c r="L59" s="3">
        <f t="shared" si="57"/>
        <v>-3314.2803750000007</v>
      </c>
      <c r="M59" s="3">
        <f t="shared" si="57"/>
        <v>-3479.9943937500011</v>
      </c>
      <c r="N59" s="3">
        <f t="shared" si="57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8">D59/C59-1</f>
        <v>1.0984987184181616E-3</v>
      </c>
      <c r="E60" s="56">
        <f t="shared" si="58"/>
        <v>0.28785662033650339</v>
      </c>
      <c r="F60" s="56">
        <f t="shared" si="58"/>
        <v>1.8460664583924924E-2</v>
      </c>
      <c r="G60" s="56">
        <f t="shared" si="58"/>
        <v>-0.39152258784160621</v>
      </c>
      <c r="H60" s="56">
        <f t="shared" si="58"/>
        <v>-1.2584784601283228</v>
      </c>
      <c r="I60" s="56">
        <f t="shared" si="58"/>
        <v>-6.0762411347517729</v>
      </c>
      <c r="J60" s="56">
        <v>0.05</v>
      </c>
      <c r="K60" s="56">
        <f t="shared" ref="K60:N60" si="59">J60</f>
        <v>0.05</v>
      </c>
      <c r="L60" s="56">
        <f t="shared" si="59"/>
        <v>0.05</v>
      </c>
      <c r="M60" s="56">
        <f t="shared" si="59"/>
        <v>0.05</v>
      </c>
      <c r="N60" s="56">
        <f t="shared" si="59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-7692.7059001412945</v>
      </c>
      <c r="K61" s="3">
        <f t="shared" ref="K61:N61" si="60">-(K17*K15)</f>
        <v>-10015.842610532918</v>
      </c>
      <c r="L61" s="3">
        <f t="shared" si="60"/>
        <v>-13134.394081538408</v>
      </c>
      <c r="M61" s="3">
        <f t="shared" si="60"/>
        <v>-17320.867681393971</v>
      </c>
      <c r="N61" s="3">
        <f t="shared" si="60"/>
        <v>-22621.820960230838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1">C59+C61+C63+C62</f>
        <v>-2671</v>
      </c>
      <c r="D64" s="26">
        <f t="shared" si="61"/>
        <v>-1942</v>
      </c>
      <c r="E64" s="26">
        <f t="shared" si="61"/>
        <v>-4835</v>
      </c>
      <c r="F64" s="26">
        <f t="shared" si="61"/>
        <v>-5293</v>
      </c>
      <c r="G64" s="26">
        <f t="shared" si="61"/>
        <v>2491</v>
      </c>
      <c r="H64" s="26">
        <f t="shared" si="61"/>
        <v>-1459</v>
      </c>
      <c r="I64" s="26">
        <f t="shared" si="61"/>
        <v>-4836</v>
      </c>
      <c r="J64" s="26">
        <f t="shared" si="61"/>
        <v>-10698.855900141294</v>
      </c>
      <c r="K64" s="26">
        <f t="shared" si="61"/>
        <v>-13172.300110532919</v>
      </c>
      <c r="L64" s="26">
        <f t="shared" si="61"/>
        <v>-16448.674456538411</v>
      </c>
      <c r="M64" s="26">
        <f t="shared" si="61"/>
        <v>-20800.862075143974</v>
      </c>
      <c r="N64" s="26">
        <f t="shared" si="61"/>
        <v>-26275.815073668338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1632</v>
      </c>
      <c r="C66" s="26">
        <f t="shared" ref="C66:H66" si="62">C58+C64+C65+C55</f>
        <v>-714</v>
      </c>
      <c r="D66" s="26">
        <f t="shared" si="62"/>
        <v>670</v>
      </c>
      <c r="E66" s="26">
        <f t="shared" si="62"/>
        <v>441</v>
      </c>
      <c r="F66" s="26">
        <v>217</v>
      </c>
      <c r="G66" s="26">
        <f t="shared" si="62"/>
        <v>3882</v>
      </c>
      <c r="H66" s="26">
        <f t="shared" si="62"/>
        <v>1541</v>
      </c>
      <c r="I66" s="26">
        <f>I58+I64+I65+I55</f>
        <v>-1315</v>
      </c>
      <c r="J66" s="26">
        <f>J58+J64+J65+J55</f>
        <v>-2359.8503647823818</v>
      </c>
      <c r="K66" s="26">
        <f>K58+K64+K65+K55</f>
        <v>-2803.0128457223491</v>
      </c>
      <c r="L66" s="26">
        <f>L58+L64+L65+L55</f>
        <v>-3997.5902952333254</v>
      </c>
      <c r="M66" s="26">
        <f>M58+M64+M65+N55</f>
        <v>-11599.077179030897</v>
      </c>
      <c r="N66" s="26" t="e">
        <f>N58+N64+N65+#REF!</f>
        <v>#REF!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3">C68</f>
        <v>3138</v>
      </c>
      <c r="E67" s="3">
        <f t="shared" si="63"/>
        <v>3808</v>
      </c>
      <c r="F67" s="3">
        <f t="shared" si="63"/>
        <v>4249</v>
      </c>
      <c r="G67" s="3">
        <f t="shared" si="63"/>
        <v>4466</v>
      </c>
      <c r="H67" s="3">
        <f t="shared" si="63"/>
        <v>8348</v>
      </c>
      <c r="I67" s="3">
        <f t="shared" si="63"/>
        <v>9889</v>
      </c>
      <c r="J67" s="3">
        <f>I67</f>
        <v>9889</v>
      </c>
      <c r="K67" s="3">
        <f t="shared" ref="K67:N67" si="64">J67</f>
        <v>9889</v>
      </c>
      <c r="L67" s="3">
        <f t="shared" si="64"/>
        <v>9889</v>
      </c>
      <c r="M67" s="3">
        <f t="shared" si="64"/>
        <v>9889</v>
      </c>
      <c r="N67" s="3">
        <f t="shared" si="64"/>
        <v>9889</v>
      </c>
      <c r="O67" s="3"/>
    </row>
    <row r="68" spans="1:15" ht="16" thickBot="1" x14ac:dyDescent="0.25">
      <c r="A68" s="6" t="s">
        <v>187</v>
      </c>
      <c r="B68" s="7">
        <f>B66+B67</f>
        <v>3852</v>
      </c>
      <c r="C68" s="7">
        <f t="shared" ref="C68:N68" si="65">C66+C67</f>
        <v>3138</v>
      </c>
      <c r="D68" s="7">
        <f t="shared" si="65"/>
        <v>3808</v>
      </c>
      <c r="E68" s="7">
        <f t="shared" si="65"/>
        <v>4249</v>
      </c>
      <c r="F68" s="7">
        <f t="shared" si="65"/>
        <v>4466</v>
      </c>
      <c r="G68" s="7">
        <f t="shared" si="65"/>
        <v>8348</v>
      </c>
      <c r="H68" s="7">
        <f t="shared" si="65"/>
        <v>9889</v>
      </c>
      <c r="I68" s="7">
        <f t="shared" si="65"/>
        <v>8574</v>
      </c>
      <c r="J68" s="7">
        <f t="shared" si="65"/>
        <v>7529.1496352176182</v>
      </c>
      <c r="K68" s="7">
        <f t="shared" si="65"/>
        <v>7085.9871542776509</v>
      </c>
      <c r="L68" s="7">
        <f t="shared" si="65"/>
        <v>5891.4097047666746</v>
      </c>
      <c r="M68" s="7">
        <f t="shared" si="65"/>
        <v>-1710.0771790308972</v>
      </c>
      <c r="N68" s="7" t="e">
        <f t="shared" si="65"/>
        <v>#REF!</v>
      </c>
      <c r="O68" s="41"/>
    </row>
    <row r="69" spans="1:15" ht="16" thickTop="1" x14ac:dyDescent="0.2">
      <c r="A69" s="60" t="s">
        <v>168</v>
      </c>
      <c r="B69" s="83">
        <f t="shared" ref="B69:I69" si="66">+B68-B21</f>
        <v>0</v>
      </c>
      <c r="C69" s="83">
        <f t="shared" si="66"/>
        <v>0</v>
      </c>
      <c r="D69" s="83">
        <f t="shared" si="66"/>
        <v>0</v>
      </c>
      <c r="E69" s="83">
        <f t="shared" si="66"/>
        <v>0</v>
      </c>
      <c r="F69" s="83">
        <f t="shared" si="66"/>
        <v>0</v>
      </c>
      <c r="G69" s="83">
        <f t="shared" si="66"/>
        <v>0</v>
      </c>
      <c r="H69" s="83">
        <f t="shared" si="66"/>
        <v>0</v>
      </c>
      <c r="I69" s="83">
        <f t="shared" si="66"/>
        <v>0</v>
      </c>
      <c r="J69" s="41"/>
      <c r="K69" s="41"/>
      <c r="L69" s="41"/>
      <c r="M69" s="41"/>
      <c r="N69" s="41"/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7">J70</f>
        <v>6653</v>
      </c>
      <c r="L70" s="48">
        <f t="shared" si="67"/>
        <v>6653</v>
      </c>
      <c r="M70" s="48">
        <f t="shared" si="67"/>
        <v>6653</v>
      </c>
      <c r="N70" s="48">
        <f t="shared" si="67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2024-01-29T08:47:19Z</dcterms:modified>
</cp:coreProperties>
</file>