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81836C4A-A5C5-AF41-8F0C-1B5F9EBDB9D1}" xr6:coauthVersionLast="47" xr6:coauthVersionMax="47" xr10:uidLastSave="{00000000-0000-0000-0000-000000000000}"/>
  <bookViews>
    <workbookView xWindow="-56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B8" i="3"/>
  <c r="C8" i="3"/>
  <c r="D8" i="3"/>
  <c r="E8" i="3"/>
  <c r="F8" i="3"/>
  <c r="G8" i="3"/>
  <c r="H8" i="3"/>
  <c r="I8" i="3"/>
  <c r="J8" i="3"/>
  <c r="K8" i="3"/>
  <c r="L8" i="3"/>
  <c r="M8" i="3"/>
  <c r="N8" i="3"/>
  <c r="C5" i="3"/>
  <c r="D5" i="3"/>
  <c r="E5" i="3"/>
  <c r="F5" i="3"/>
  <c r="G5" i="3"/>
  <c r="H5" i="3"/>
  <c r="I5" i="3"/>
  <c r="J5" i="3"/>
  <c r="K5" i="3"/>
  <c r="L5" i="3"/>
  <c r="M5" i="3"/>
  <c r="N5" i="3"/>
  <c r="C3" i="3"/>
  <c r="D3" i="3"/>
  <c r="E3" i="3"/>
  <c r="F3" i="3"/>
  <c r="G3" i="3"/>
  <c r="H3" i="3"/>
  <c r="I3" i="3"/>
  <c r="J3" i="3"/>
  <c r="K3" i="3"/>
  <c r="L3" i="3"/>
  <c r="M3" i="3"/>
  <c r="N3" i="3"/>
  <c r="B3" i="3"/>
  <c r="B124" i="1"/>
  <c r="B130" i="1"/>
  <c r="C68" i="3"/>
  <c r="D68" i="3"/>
  <c r="E68" i="3"/>
  <c r="F68" i="3"/>
  <c r="G68" i="3"/>
  <c r="H68" i="3"/>
  <c r="B72" i="3"/>
  <c r="C72" i="3"/>
  <c r="D72" i="3"/>
  <c r="E72" i="3"/>
  <c r="F72" i="3"/>
  <c r="G72" i="3"/>
  <c r="H72" i="3"/>
  <c r="B75" i="3"/>
  <c r="C75" i="3"/>
  <c r="D75" i="3"/>
  <c r="E75" i="3"/>
  <c r="F75" i="3"/>
  <c r="G75" i="3"/>
  <c r="H75" i="3"/>
  <c r="B78" i="3"/>
  <c r="C78" i="3"/>
  <c r="D78" i="3"/>
  <c r="E78" i="3"/>
  <c r="F78" i="3"/>
  <c r="G78" i="3"/>
  <c r="H78" i="3"/>
  <c r="B81" i="3"/>
  <c r="C81" i="3"/>
  <c r="D81" i="3"/>
  <c r="E81" i="3"/>
  <c r="F81" i="3"/>
  <c r="G81" i="3"/>
  <c r="H81" i="3"/>
  <c r="B99" i="3"/>
  <c r="C99" i="3"/>
  <c r="D99" i="3"/>
  <c r="E99" i="3"/>
  <c r="F99" i="3"/>
  <c r="G99" i="3"/>
  <c r="H99" i="3"/>
  <c r="B103" i="3"/>
  <c r="C103" i="3"/>
  <c r="D103" i="3"/>
  <c r="E103" i="3"/>
  <c r="F103" i="3"/>
  <c r="G103" i="3"/>
  <c r="H103" i="3"/>
  <c r="B106" i="3"/>
  <c r="C106" i="3"/>
  <c r="D106" i="3"/>
  <c r="E106" i="3"/>
  <c r="F106" i="3"/>
  <c r="G106" i="3"/>
  <c r="H106" i="3"/>
  <c r="B109" i="3"/>
  <c r="C109" i="3"/>
  <c r="D109" i="3"/>
  <c r="E109" i="3"/>
  <c r="F109" i="3"/>
  <c r="G109" i="3"/>
  <c r="H109" i="3"/>
  <c r="B112" i="3"/>
  <c r="C112" i="3"/>
  <c r="D112" i="3"/>
  <c r="E112" i="3"/>
  <c r="F112" i="3"/>
  <c r="G112" i="3"/>
  <c r="H112" i="3"/>
  <c r="B130" i="3"/>
  <c r="C130" i="3"/>
  <c r="D130" i="3"/>
  <c r="E130" i="3"/>
  <c r="F130" i="3"/>
  <c r="G130" i="3"/>
  <c r="H130" i="3"/>
  <c r="B134" i="3"/>
  <c r="C134" i="3"/>
  <c r="D134" i="3"/>
  <c r="E134" i="3"/>
  <c r="F134" i="3"/>
  <c r="G134" i="3"/>
  <c r="H134" i="3"/>
  <c r="B137" i="3"/>
  <c r="C137" i="3"/>
  <c r="D137" i="3"/>
  <c r="E137" i="3"/>
  <c r="F137" i="3"/>
  <c r="G137" i="3"/>
  <c r="H137" i="3"/>
  <c r="B140" i="3"/>
  <c r="C140" i="3"/>
  <c r="D140" i="3"/>
  <c r="E140" i="3"/>
  <c r="F140" i="3"/>
  <c r="G140" i="3"/>
  <c r="H140" i="3"/>
  <c r="B143" i="3"/>
  <c r="C143" i="3"/>
  <c r="D143" i="3"/>
  <c r="E143" i="3"/>
  <c r="F143" i="3"/>
  <c r="G143" i="3"/>
  <c r="H143" i="3"/>
  <c r="B161" i="3"/>
  <c r="C161" i="3"/>
  <c r="D161" i="3"/>
  <c r="E161" i="3"/>
  <c r="F161" i="3"/>
  <c r="G161" i="3"/>
  <c r="H161" i="3"/>
  <c r="B165" i="3"/>
  <c r="C165" i="3"/>
  <c r="D165" i="3"/>
  <c r="E165" i="3"/>
  <c r="F165" i="3"/>
  <c r="G165" i="3"/>
  <c r="H165" i="3"/>
  <c r="H168" i="3"/>
  <c r="B168" i="3"/>
  <c r="C168" i="3"/>
  <c r="D168" i="3"/>
  <c r="E168" i="3"/>
  <c r="F168" i="3"/>
  <c r="G168" i="3"/>
  <c r="I171" i="3"/>
  <c r="B171" i="3"/>
  <c r="C171" i="3"/>
  <c r="D171" i="3"/>
  <c r="E171" i="3"/>
  <c r="F171" i="3"/>
  <c r="G171" i="3"/>
  <c r="H171" i="3"/>
  <c r="B174" i="3"/>
  <c r="C174" i="3"/>
  <c r="D174" i="3"/>
  <c r="E174" i="3"/>
  <c r="F174" i="3"/>
  <c r="G174" i="3"/>
  <c r="H174" i="3"/>
  <c r="B197" i="3"/>
  <c r="C197" i="3"/>
  <c r="D197" i="3"/>
  <c r="E197" i="3"/>
  <c r="F197" i="3"/>
  <c r="G197" i="3"/>
  <c r="H197" i="3"/>
  <c r="B200" i="3"/>
  <c r="C200" i="3"/>
  <c r="D200" i="3"/>
  <c r="E200" i="3"/>
  <c r="F200" i="3"/>
  <c r="G200" i="3"/>
  <c r="H200" i="3"/>
  <c r="B204" i="3"/>
  <c r="C204" i="3"/>
  <c r="D204" i="3"/>
  <c r="E204" i="3"/>
  <c r="F204" i="3"/>
  <c r="G204" i="3"/>
  <c r="H204" i="3"/>
  <c r="B207" i="3"/>
  <c r="C207" i="3"/>
  <c r="D207" i="3"/>
  <c r="E207" i="3"/>
  <c r="F207" i="3"/>
  <c r="G207" i="3"/>
  <c r="H207" i="3"/>
  <c r="B210" i="3"/>
  <c r="C210" i="3"/>
  <c r="D210" i="3"/>
  <c r="E210" i="3"/>
  <c r="F210" i="3"/>
  <c r="G210" i="3"/>
  <c r="H210" i="3"/>
  <c r="B228" i="3"/>
  <c r="C228" i="3"/>
  <c r="D228" i="3"/>
  <c r="E228" i="3"/>
  <c r="F228" i="3"/>
  <c r="G228" i="3"/>
  <c r="H228" i="3"/>
  <c r="B232" i="3"/>
  <c r="C232" i="3"/>
  <c r="D232" i="3"/>
  <c r="E232" i="3"/>
  <c r="F232" i="3"/>
  <c r="G232" i="3"/>
  <c r="B237" i="3"/>
  <c r="C237" i="3"/>
  <c r="D237" i="3"/>
  <c r="E237" i="3"/>
  <c r="F237" i="3"/>
  <c r="G237" i="3"/>
  <c r="B241" i="3"/>
  <c r="C241" i="3"/>
  <c r="D241" i="3"/>
  <c r="E241" i="3"/>
  <c r="F241" i="3"/>
  <c r="G241" i="3"/>
  <c r="H241" i="3"/>
  <c r="K233" i="3"/>
  <c r="L233" i="3"/>
  <c r="M233" i="3"/>
  <c r="N233" i="3"/>
  <c r="J233" i="3"/>
  <c r="I226" i="3"/>
  <c r="J49" i="3"/>
  <c r="J50" i="3"/>
  <c r="J209" i="3"/>
  <c r="J240" i="3"/>
  <c r="J241" i="3"/>
  <c r="I228" i="3"/>
  <c r="I232" i="3"/>
  <c r="I238" i="3"/>
  <c r="I241" i="3"/>
  <c r="C239" i="3"/>
  <c r="C240" i="3" s="1"/>
  <c r="D239" i="3"/>
  <c r="E239" i="3"/>
  <c r="F239" i="3"/>
  <c r="G239" i="3"/>
  <c r="H239" i="3"/>
  <c r="I239" i="3"/>
  <c r="B239" i="3"/>
  <c r="I240" i="3"/>
  <c r="C236" i="3"/>
  <c r="D236" i="3"/>
  <c r="E236" i="3"/>
  <c r="F236" i="3"/>
  <c r="G236" i="3"/>
  <c r="H236" i="3"/>
  <c r="H237" i="3" s="1"/>
  <c r="I236" i="3"/>
  <c r="B236" i="3"/>
  <c r="C233" i="3"/>
  <c r="C235" i="3" s="1"/>
  <c r="D233" i="3"/>
  <c r="E233" i="3"/>
  <c r="F233" i="3"/>
  <c r="G233" i="3"/>
  <c r="H233" i="3"/>
  <c r="I233" i="3"/>
  <c r="B233" i="3"/>
  <c r="C229" i="3"/>
  <c r="D229" i="3"/>
  <c r="E229" i="3"/>
  <c r="F229" i="3"/>
  <c r="G229" i="3"/>
  <c r="G230" i="3" s="1"/>
  <c r="H229" i="3"/>
  <c r="H226" i="3" s="1"/>
  <c r="I229" i="3"/>
  <c r="B229" i="3"/>
  <c r="C212" i="3"/>
  <c r="D212" i="3"/>
  <c r="D213" i="3" s="1"/>
  <c r="E212" i="3"/>
  <c r="F212" i="3"/>
  <c r="F213" i="3" s="1"/>
  <c r="G212" i="3"/>
  <c r="H213" i="3" s="1"/>
  <c r="H212" i="3"/>
  <c r="I212" i="3"/>
  <c r="B212" i="3"/>
  <c r="F240" i="3"/>
  <c r="B240" i="3"/>
  <c r="H240" i="3"/>
  <c r="G240" i="3"/>
  <c r="G238" i="3"/>
  <c r="D238" i="3"/>
  <c r="I237" i="3"/>
  <c r="E238" i="3"/>
  <c r="C238" i="3"/>
  <c r="B238" i="3"/>
  <c r="F235" i="3"/>
  <c r="B235" i="3"/>
  <c r="H234" i="3"/>
  <c r="G234" i="3"/>
  <c r="C234" i="3"/>
  <c r="B234" i="3"/>
  <c r="I235" i="3"/>
  <c r="H235" i="3"/>
  <c r="G235" i="3"/>
  <c r="F234" i="3"/>
  <c r="E234" i="3"/>
  <c r="D234" i="3"/>
  <c r="G231" i="3"/>
  <c r="F231" i="3"/>
  <c r="B231" i="3"/>
  <c r="F230" i="3"/>
  <c r="D230" i="3"/>
  <c r="C230" i="3"/>
  <c r="H232" i="3"/>
  <c r="E231" i="3"/>
  <c r="D231" i="3"/>
  <c r="C231" i="3"/>
  <c r="B230" i="3"/>
  <c r="B227" i="3"/>
  <c r="G226" i="3"/>
  <c r="B226" i="3"/>
  <c r="L225" i="3"/>
  <c r="M225" i="3" s="1"/>
  <c r="N225" i="3" s="1"/>
  <c r="K225" i="3"/>
  <c r="C225" i="3"/>
  <c r="K224" i="3"/>
  <c r="K223" i="3" s="1"/>
  <c r="I224" i="3"/>
  <c r="H224" i="3"/>
  <c r="G224" i="3"/>
  <c r="F224" i="3"/>
  <c r="E224" i="3"/>
  <c r="D224" i="3"/>
  <c r="C224" i="3"/>
  <c r="B224" i="3"/>
  <c r="J223" i="3"/>
  <c r="I223" i="3"/>
  <c r="I225" i="3" s="1"/>
  <c r="H223" i="3"/>
  <c r="H225" i="3" s="1"/>
  <c r="G223" i="3"/>
  <c r="G225" i="3" s="1"/>
  <c r="F223" i="3"/>
  <c r="F225" i="3" s="1"/>
  <c r="E223" i="3"/>
  <c r="E225" i="3" s="1"/>
  <c r="D223" i="3"/>
  <c r="D225" i="3" s="1"/>
  <c r="C223" i="3"/>
  <c r="B223" i="3"/>
  <c r="B225" i="3" s="1"/>
  <c r="J222" i="3"/>
  <c r="K222" i="3" s="1"/>
  <c r="K221" i="3"/>
  <c r="L221" i="3" s="1"/>
  <c r="M221" i="3" s="1"/>
  <c r="N221" i="3" s="1"/>
  <c r="E221" i="3"/>
  <c r="K220" i="3"/>
  <c r="K219" i="3" s="1"/>
  <c r="I220" i="3"/>
  <c r="H220" i="3"/>
  <c r="G220" i="3"/>
  <c r="F220" i="3"/>
  <c r="E220" i="3"/>
  <c r="D220" i="3"/>
  <c r="C220" i="3"/>
  <c r="B220" i="3"/>
  <c r="J219" i="3"/>
  <c r="J218" i="3" s="1"/>
  <c r="K218" i="3" s="1"/>
  <c r="I219" i="3"/>
  <c r="I221" i="3" s="1"/>
  <c r="H219" i="3"/>
  <c r="H221" i="3" s="1"/>
  <c r="G219" i="3"/>
  <c r="G221" i="3" s="1"/>
  <c r="F219" i="3"/>
  <c r="F221" i="3" s="1"/>
  <c r="E219" i="3"/>
  <c r="D219" i="3"/>
  <c r="D221" i="3" s="1"/>
  <c r="C219" i="3"/>
  <c r="C221" i="3" s="1"/>
  <c r="B219" i="3"/>
  <c r="B221" i="3" s="1"/>
  <c r="K217" i="3"/>
  <c r="L217" i="3" s="1"/>
  <c r="M217" i="3" s="1"/>
  <c r="N217" i="3" s="1"/>
  <c r="G217" i="3"/>
  <c r="L216" i="3"/>
  <c r="M216" i="3" s="1"/>
  <c r="K216" i="3"/>
  <c r="I216" i="3"/>
  <c r="H216" i="3"/>
  <c r="G216" i="3"/>
  <c r="F216" i="3"/>
  <c r="E216" i="3"/>
  <c r="D216" i="3"/>
  <c r="C216" i="3"/>
  <c r="B216" i="3"/>
  <c r="K215" i="3"/>
  <c r="J215" i="3"/>
  <c r="J214" i="3" s="1"/>
  <c r="K214" i="3" s="1"/>
  <c r="I215" i="3"/>
  <c r="I217" i="3" s="1"/>
  <c r="H215" i="3"/>
  <c r="H217" i="3" s="1"/>
  <c r="G215" i="3"/>
  <c r="F215" i="3"/>
  <c r="F217" i="3" s="1"/>
  <c r="E215" i="3"/>
  <c r="E217" i="3" s="1"/>
  <c r="D215" i="3"/>
  <c r="D217" i="3" s="1"/>
  <c r="C215" i="3"/>
  <c r="C217" i="3" s="1"/>
  <c r="B215" i="3"/>
  <c r="B217" i="3" s="1"/>
  <c r="E213" i="3"/>
  <c r="C213" i="3"/>
  <c r="B213" i="3"/>
  <c r="I213" i="3"/>
  <c r="I195" i="3"/>
  <c r="J195" i="3"/>
  <c r="J202" i="3"/>
  <c r="K145" i="3"/>
  <c r="L145" i="3"/>
  <c r="M145" i="3" s="1"/>
  <c r="N145" i="3" s="1"/>
  <c r="J145" i="3"/>
  <c r="K176" i="3"/>
  <c r="L176" i="3"/>
  <c r="M176" i="3"/>
  <c r="N176" i="3"/>
  <c r="J176" i="3"/>
  <c r="C190" i="3"/>
  <c r="C191" i="3" s="1"/>
  <c r="C193" i="3" s="1"/>
  <c r="D190" i="3"/>
  <c r="E191" i="3" s="1"/>
  <c r="E193" i="3" s="1"/>
  <c r="E190" i="3"/>
  <c r="F190" i="3"/>
  <c r="G190" i="3"/>
  <c r="H190" i="3"/>
  <c r="I190" i="3"/>
  <c r="J190" i="3" s="1"/>
  <c r="K190" i="3" s="1"/>
  <c r="L190" i="3" s="1"/>
  <c r="B190" i="3"/>
  <c r="K193" i="3"/>
  <c r="L193" i="3" s="1"/>
  <c r="M193" i="3" s="1"/>
  <c r="N193" i="3" s="1"/>
  <c r="L192" i="3"/>
  <c r="L191" i="3" s="1"/>
  <c r="K192" i="3"/>
  <c r="K191" i="3" s="1"/>
  <c r="I192" i="3"/>
  <c r="H192" i="3"/>
  <c r="G192" i="3"/>
  <c r="F192" i="3"/>
  <c r="E192" i="3"/>
  <c r="D192" i="3"/>
  <c r="C192" i="3"/>
  <c r="B192" i="3"/>
  <c r="J191" i="3"/>
  <c r="I191" i="3"/>
  <c r="I193" i="3" s="1"/>
  <c r="B191" i="3"/>
  <c r="B193" i="3" s="1"/>
  <c r="H191" i="3"/>
  <c r="H193" i="3" s="1"/>
  <c r="F191" i="3"/>
  <c r="F193" i="3" s="1"/>
  <c r="H125" i="1"/>
  <c r="I182" i="3"/>
  <c r="I176" i="3"/>
  <c r="I208" i="3"/>
  <c r="I209" i="3" s="1"/>
  <c r="C208" i="3"/>
  <c r="C209" i="3" s="1"/>
  <c r="D208" i="3"/>
  <c r="E208" i="3"/>
  <c r="F208" i="3"/>
  <c r="F209" i="3" s="1"/>
  <c r="G208" i="3"/>
  <c r="H208" i="3"/>
  <c r="B208" i="3"/>
  <c r="C205" i="3"/>
  <c r="D205" i="3"/>
  <c r="D206" i="3" s="1"/>
  <c r="E205" i="3"/>
  <c r="F205" i="3"/>
  <c r="F206" i="3" s="1"/>
  <c r="G205" i="3"/>
  <c r="G206" i="3" s="1"/>
  <c r="H205" i="3"/>
  <c r="I205" i="3"/>
  <c r="B205" i="3"/>
  <c r="C202" i="3"/>
  <c r="D202" i="3"/>
  <c r="E202" i="3"/>
  <c r="E195" i="3" s="1"/>
  <c r="F202" i="3"/>
  <c r="G202" i="3"/>
  <c r="H203" i="3" s="1"/>
  <c r="H202" i="3"/>
  <c r="I202" i="3"/>
  <c r="B202" i="3"/>
  <c r="C198" i="3"/>
  <c r="D198" i="3"/>
  <c r="D199" i="3" s="1"/>
  <c r="E198" i="3"/>
  <c r="F198" i="3"/>
  <c r="F199" i="3" s="1"/>
  <c r="G198" i="3"/>
  <c r="H199" i="3" s="1"/>
  <c r="H198" i="3"/>
  <c r="I199" i="3" s="1"/>
  <c r="I198" i="3"/>
  <c r="B198" i="3"/>
  <c r="C186" i="3"/>
  <c r="D186" i="3"/>
  <c r="D187" i="3" s="1"/>
  <c r="E186" i="3"/>
  <c r="F186" i="3"/>
  <c r="F187" i="3" s="1"/>
  <c r="G186" i="3"/>
  <c r="H187" i="3" s="1"/>
  <c r="H186" i="3"/>
  <c r="I186" i="3"/>
  <c r="B186" i="3"/>
  <c r="C182" i="3"/>
  <c r="D182" i="3"/>
  <c r="E183" i="3" s="1"/>
  <c r="E182" i="3"/>
  <c r="F182" i="3"/>
  <c r="F183" i="3" s="1"/>
  <c r="G182" i="3"/>
  <c r="H183" i="3" s="1"/>
  <c r="H182" i="3"/>
  <c r="B182" i="3"/>
  <c r="C178" i="3"/>
  <c r="D178" i="3"/>
  <c r="E178" i="3"/>
  <c r="F179" i="3" s="1"/>
  <c r="F178" i="3"/>
  <c r="G178" i="3"/>
  <c r="G179" i="3" s="1"/>
  <c r="G181" i="3" s="1"/>
  <c r="H178" i="3"/>
  <c r="I178" i="3"/>
  <c r="B178" i="3"/>
  <c r="C176" i="3"/>
  <c r="D176" i="3"/>
  <c r="E176" i="3"/>
  <c r="F177" i="3" s="1"/>
  <c r="F176" i="3"/>
  <c r="G176" i="3"/>
  <c r="G177" i="3" s="1"/>
  <c r="H176" i="3"/>
  <c r="B176" i="3"/>
  <c r="B177" i="3" s="1"/>
  <c r="B209" i="3"/>
  <c r="I206" i="3"/>
  <c r="B206" i="3"/>
  <c r="E203" i="3"/>
  <c r="D203" i="3"/>
  <c r="C203" i="3"/>
  <c r="B203" i="3"/>
  <c r="B199" i="3"/>
  <c r="B201" i="3"/>
  <c r="B195" i="3"/>
  <c r="B196" i="3" s="1"/>
  <c r="K189" i="3"/>
  <c r="L189" i="3" s="1"/>
  <c r="M189" i="3" s="1"/>
  <c r="N189" i="3" s="1"/>
  <c r="K188" i="3"/>
  <c r="I188" i="3"/>
  <c r="H188" i="3"/>
  <c r="G188" i="3"/>
  <c r="F188" i="3"/>
  <c r="E188" i="3"/>
  <c r="D188" i="3"/>
  <c r="C188" i="3"/>
  <c r="B188" i="3"/>
  <c r="J187" i="3"/>
  <c r="J186" i="3" s="1"/>
  <c r="C187" i="3"/>
  <c r="B187" i="3"/>
  <c r="K185" i="3"/>
  <c r="K183" i="3" s="1"/>
  <c r="K184" i="3"/>
  <c r="L184" i="3" s="1"/>
  <c r="I184" i="3"/>
  <c r="H184" i="3"/>
  <c r="G184" i="3"/>
  <c r="F184" i="3"/>
  <c r="E184" i="3"/>
  <c r="D184" i="3"/>
  <c r="C184" i="3"/>
  <c r="B184" i="3"/>
  <c r="J183" i="3"/>
  <c r="I183" i="3"/>
  <c r="I185" i="3" s="1"/>
  <c r="D183" i="3"/>
  <c r="C183" i="3"/>
  <c r="B183" i="3"/>
  <c r="K181" i="3"/>
  <c r="L181" i="3" s="1"/>
  <c r="M181" i="3" s="1"/>
  <c r="N181" i="3" s="1"/>
  <c r="K180" i="3"/>
  <c r="L180" i="3" s="1"/>
  <c r="I180" i="3"/>
  <c r="H180" i="3"/>
  <c r="G180" i="3"/>
  <c r="F180" i="3"/>
  <c r="E180" i="3"/>
  <c r="D180" i="3"/>
  <c r="C180" i="3"/>
  <c r="B180" i="3"/>
  <c r="J179" i="3"/>
  <c r="D179" i="3"/>
  <c r="B179" i="3"/>
  <c r="E177" i="3"/>
  <c r="D177" i="3"/>
  <c r="C172" i="3"/>
  <c r="D172" i="3"/>
  <c r="E172" i="3"/>
  <c r="F172" i="3"/>
  <c r="G172" i="3"/>
  <c r="H172" i="3"/>
  <c r="I172" i="3"/>
  <c r="B172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B167" i="3" s="1"/>
  <c r="C162" i="3"/>
  <c r="D162" i="3"/>
  <c r="E162" i="3"/>
  <c r="F162" i="3"/>
  <c r="G162" i="3"/>
  <c r="H162" i="3"/>
  <c r="I162" i="3"/>
  <c r="B162" i="3"/>
  <c r="C145" i="3"/>
  <c r="D145" i="3"/>
  <c r="E145" i="3"/>
  <c r="F145" i="3"/>
  <c r="G145" i="3"/>
  <c r="H146" i="3" s="1"/>
  <c r="H145" i="3"/>
  <c r="I145" i="3"/>
  <c r="B145" i="3"/>
  <c r="B146" i="3" s="1"/>
  <c r="K158" i="3"/>
  <c r="L158" i="3" s="1"/>
  <c r="M158" i="3" s="1"/>
  <c r="N158" i="3" s="1"/>
  <c r="K157" i="3"/>
  <c r="I157" i="3"/>
  <c r="H157" i="3"/>
  <c r="G157" i="3"/>
  <c r="F157" i="3"/>
  <c r="E157" i="3"/>
  <c r="D157" i="3"/>
  <c r="C157" i="3"/>
  <c r="B157" i="3"/>
  <c r="J156" i="3"/>
  <c r="J155" i="3" s="1"/>
  <c r="F156" i="3"/>
  <c r="E156" i="3"/>
  <c r="I156" i="3"/>
  <c r="G156" i="3"/>
  <c r="D156" i="3"/>
  <c r="D158" i="3" s="1"/>
  <c r="C156" i="3"/>
  <c r="B156" i="3"/>
  <c r="K154" i="3"/>
  <c r="L154" i="3" s="1"/>
  <c r="M154" i="3" s="1"/>
  <c r="N154" i="3" s="1"/>
  <c r="K153" i="3"/>
  <c r="I153" i="3"/>
  <c r="H153" i="3"/>
  <c r="G153" i="3"/>
  <c r="F153" i="3"/>
  <c r="E153" i="3"/>
  <c r="D153" i="3"/>
  <c r="C153" i="3"/>
  <c r="B153" i="3"/>
  <c r="J152" i="3"/>
  <c r="J151" i="3" s="1"/>
  <c r="H152" i="3"/>
  <c r="H154" i="3" s="1"/>
  <c r="G152" i="3"/>
  <c r="G154" i="3" s="1"/>
  <c r="C152" i="3"/>
  <c r="B152" i="3"/>
  <c r="I152" i="3"/>
  <c r="F152" i="3"/>
  <c r="E152" i="3"/>
  <c r="D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J147" i="3" s="1"/>
  <c r="I148" i="3"/>
  <c r="E148" i="3"/>
  <c r="D148" i="3"/>
  <c r="B148" i="3"/>
  <c r="H148" i="3"/>
  <c r="G148" i="3"/>
  <c r="F148" i="3"/>
  <c r="F150" i="3" s="1"/>
  <c r="C14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6" i="3" s="1"/>
  <c r="C138" i="3"/>
  <c r="D138" i="3"/>
  <c r="E138" i="3"/>
  <c r="E139" i="3" s="1"/>
  <c r="F138" i="3"/>
  <c r="G138" i="3"/>
  <c r="H138" i="3"/>
  <c r="I138" i="3"/>
  <c r="B138" i="3"/>
  <c r="C141" i="3"/>
  <c r="D141" i="3"/>
  <c r="E141" i="3"/>
  <c r="E142" i="3" s="1"/>
  <c r="F141" i="3"/>
  <c r="G141" i="3"/>
  <c r="H141" i="3"/>
  <c r="I141" i="3"/>
  <c r="B141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C116" i="3"/>
  <c r="D116" i="3"/>
  <c r="E116" i="3"/>
  <c r="E117" i="3" s="1"/>
  <c r="F116" i="3"/>
  <c r="G116" i="3"/>
  <c r="H116" i="3"/>
  <c r="I117" i="3" s="1"/>
  <c r="I119" i="3" s="1"/>
  <c r="I116" i="3"/>
  <c r="B116" i="3"/>
  <c r="B117" i="3" s="1"/>
  <c r="C114" i="3"/>
  <c r="D114" i="3"/>
  <c r="E114" i="3"/>
  <c r="E115" i="3" s="1"/>
  <c r="F114" i="3"/>
  <c r="G114" i="3"/>
  <c r="H114" i="3"/>
  <c r="I114" i="3"/>
  <c r="B114" i="3"/>
  <c r="D128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B125" i="3"/>
  <c r="K123" i="3"/>
  <c r="L123" i="3" s="1"/>
  <c r="M123" i="3" s="1"/>
  <c r="N123" i="3" s="1"/>
  <c r="K122" i="3"/>
  <c r="L122" i="3" s="1"/>
  <c r="I122" i="3"/>
  <c r="H122" i="3"/>
  <c r="G122" i="3"/>
  <c r="F122" i="3"/>
  <c r="E122" i="3"/>
  <c r="D122" i="3"/>
  <c r="C122" i="3"/>
  <c r="B122" i="3"/>
  <c r="J121" i="3"/>
  <c r="D121" i="3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C104" i="3"/>
  <c r="D104" i="3"/>
  <c r="E105" i="3" s="1"/>
  <c r="E104" i="3"/>
  <c r="F104" i="3"/>
  <c r="G104" i="3"/>
  <c r="H104" i="3"/>
  <c r="I104" i="3"/>
  <c r="B104" i="3"/>
  <c r="B105" i="3" s="1"/>
  <c r="C100" i="3"/>
  <c r="D100" i="3"/>
  <c r="E100" i="3"/>
  <c r="F100" i="3"/>
  <c r="F101" i="3" s="1"/>
  <c r="G100" i="3"/>
  <c r="H100" i="3"/>
  <c r="I100" i="3"/>
  <c r="I103" i="3" s="1"/>
  <c r="B100" i="3"/>
  <c r="C93" i="3"/>
  <c r="D93" i="3"/>
  <c r="E93" i="3"/>
  <c r="F93" i="3"/>
  <c r="G93" i="3"/>
  <c r="H93" i="3"/>
  <c r="I93" i="3"/>
  <c r="B93" i="3"/>
  <c r="B94" i="3" s="1"/>
  <c r="C89" i="3"/>
  <c r="D89" i="3"/>
  <c r="E89" i="3"/>
  <c r="F89" i="3"/>
  <c r="F90" i="3" s="1"/>
  <c r="G89" i="3"/>
  <c r="H89" i="3"/>
  <c r="I89" i="3"/>
  <c r="B89" i="3"/>
  <c r="B90" i="3" s="1"/>
  <c r="C85" i="3"/>
  <c r="D85" i="3"/>
  <c r="E86" i="3" s="1"/>
  <c r="E85" i="3"/>
  <c r="F85" i="3"/>
  <c r="G85" i="3"/>
  <c r="H85" i="3"/>
  <c r="I85" i="3"/>
  <c r="B85" i="3"/>
  <c r="B86" i="3" s="1"/>
  <c r="C83" i="3"/>
  <c r="D83" i="3"/>
  <c r="E83" i="3"/>
  <c r="F83" i="3"/>
  <c r="G83" i="3"/>
  <c r="H83" i="3"/>
  <c r="I83" i="3"/>
  <c r="B83" i="3"/>
  <c r="B84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J94" i="3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K88" i="3"/>
  <c r="K87" i="3"/>
  <c r="L87" i="3" s="1"/>
  <c r="I87" i="3"/>
  <c r="H87" i="3"/>
  <c r="G87" i="3"/>
  <c r="F87" i="3"/>
  <c r="E87" i="3"/>
  <c r="D87" i="3"/>
  <c r="C87" i="3"/>
  <c r="B87" i="3"/>
  <c r="J86" i="3"/>
  <c r="K65" i="3"/>
  <c r="L65" i="3" s="1"/>
  <c r="M65" i="3" s="1"/>
  <c r="N65" i="3" s="1"/>
  <c r="K64" i="3"/>
  <c r="L64" i="3" s="1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C79" i="3"/>
  <c r="D79" i="3"/>
  <c r="E79" i="3"/>
  <c r="F79" i="3"/>
  <c r="G79" i="3"/>
  <c r="H79" i="3"/>
  <c r="I79" i="3"/>
  <c r="B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J238" i="3" l="1"/>
  <c r="K238" i="3" s="1"/>
  <c r="L238" i="3" s="1"/>
  <c r="M238" i="3" s="1"/>
  <c r="N238" i="3" s="1"/>
  <c r="J232" i="3"/>
  <c r="K232" i="3" s="1"/>
  <c r="H238" i="3"/>
  <c r="H227" i="3"/>
  <c r="G213" i="3"/>
  <c r="M215" i="3"/>
  <c r="N216" i="3"/>
  <c r="N215" i="3" s="1"/>
  <c r="L220" i="3"/>
  <c r="E230" i="3"/>
  <c r="H231" i="3"/>
  <c r="I234" i="3"/>
  <c r="D235" i="3"/>
  <c r="F238" i="3"/>
  <c r="D240" i="3"/>
  <c r="J212" i="3"/>
  <c r="I231" i="3"/>
  <c r="E235" i="3"/>
  <c r="E240" i="3"/>
  <c r="L215" i="3"/>
  <c r="L214" i="3" s="1"/>
  <c r="M214" i="3" s="1"/>
  <c r="N214" i="3" s="1"/>
  <c r="L224" i="3"/>
  <c r="C226" i="3"/>
  <c r="D226" i="3"/>
  <c r="H230" i="3"/>
  <c r="E226" i="3"/>
  <c r="I230" i="3"/>
  <c r="F226" i="3"/>
  <c r="G227" i="3" s="1"/>
  <c r="D191" i="3"/>
  <c r="D193" i="3" s="1"/>
  <c r="G191" i="3"/>
  <c r="G193" i="3" s="1"/>
  <c r="M192" i="3"/>
  <c r="F185" i="3"/>
  <c r="H86" i="3"/>
  <c r="H88" i="3" s="1"/>
  <c r="H108" i="3"/>
  <c r="K125" i="3"/>
  <c r="F136" i="3"/>
  <c r="E199" i="3"/>
  <c r="D123" i="3"/>
  <c r="J120" i="3"/>
  <c r="K156" i="3"/>
  <c r="E163" i="3"/>
  <c r="F115" i="3"/>
  <c r="F117" i="3"/>
  <c r="F119" i="3" s="1"/>
  <c r="F125" i="3"/>
  <c r="F139" i="3"/>
  <c r="F132" i="3"/>
  <c r="B159" i="3"/>
  <c r="I168" i="3"/>
  <c r="J171" i="3"/>
  <c r="K171" i="3" s="1"/>
  <c r="L171" i="3" s="1"/>
  <c r="M171" i="3" s="1"/>
  <c r="N171" i="3" s="1"/>
  <c r="B185" i="3"/>
  <c r="L185" i="3"/>
  <c r="M185" i="3" s="1"/>
  <c r="N185" i="3" s="1"/>
  <c r="E206" i="3"/>
  <c r="B88" i="3"/>
  <c r="K90" i="3"/>
  <c r="C185" i="3"/>
  <c r="G159" i="3"/>
  <c r="B189" i="3"/>
  <c r="C201" i="3"/>
  <c r="I74" i="3"/>
  <c r="K55" i="3"/>
  <c r="G84" i="3"/>
  <c r="G86" i="3"/>
  <c r="G88" i="3" s="1"/>
  <c r="H94" i="3"/>
  <c r="H105" i="3"/>
  <c r="G108" i="3"/>
  <c r="G111" i="3"/>
  <c r="C154" i="3"/>
  <c r="F163" i="3"/>
  <c r="F146" i="3"/>
  <c r="F167" i="3"/>
  <c r="F92" i="3"/>
  <c r="E159" i="3"/>
  <c r="E94" i="3"/>
  <c r="E96" i="3" s="1"/>
  <c r="E111" i="3"/>
  <c r="G115" i="3"/>
  <c r="G117" i="3"/>
  <c r="G125" i="3"/>
  <c r="G127" i="3" s="1"/>
  <c r="G139" i="3"/>
  <c r="E167" i="3"/>
  <c r="D146" i="3"/>
  <c r="G119" i="3"/>
  <c r="G121" i="3"/>
  <c r="G123" i="3" s="1"/>
  <c r="H163" i="3"/>
  <c r="H167" i="3"/>
  <c r="H170" i="3"/>
  <c r="H177" i="3"/>
  <c r="H179" i="3"/>
  <c r="H181" i="3" s="1"/>
  <c r="F127" i="3"/>
  <c r="E88" i="3"/>
  <c r="E97" i="3"/>
  <c r="G173" i="3"/>
  <c r="G94" i="3"/>
  <c r="G96" i="3" s="1"/>
  <c r="E121" i="3"/>
  <c r="E123" i="3" s="1"/>
  <c r="E136" i="3"/>
  <c r="D181" i="3"/>
  <c r="G105" i="3"/>
  <c r="D84" i="3"/>
  <c r="D86" i="3"/>
  <c r="D88" i="3" s="1"/>
  <c r="D90" i="3"/>
  <c r="D92" i="3" s="1"/>
  <c r="D105" i="3"/>
  <c r="D115" i="3"/>
  <c r="C142" i="3"/>
  <c r="D136" i="3"/>
  <c r="F159" i="3"/>
  <c r="D163" i="3"/>
  <c r="D159" i="3"/>
  <c r="E173" i="3"/>
  <c r="B96" i="3"/>
  <c r="B119" i="3"/>
  <c r="B123" i="3"/>
  <c r="I84" i="3"/>
  <c r="I86" i="3"/>
  <c r="I88" i="3" s="1"/>
  <c r="J93" i="3"/>
  <c r="I108" i="3"/>
  <c r="I111" i="3"/>
  <c r="H115" i="3"/>
  <c r="H125" i="3"/>
  <c r="H127" i="3" s="1"/>
  <c r="E146" i="3"/>
  <c r="I163" i="3"/>
  <c r="H189" i="3"/>
  <c r="F105" i="3"/>
  <c r="I106" i="3"/>
  <c r="G142" i="3"/>
  <c r="I159" i="3"/>
  <c r="I160" i="3" s="1"/>
  <c r="I173" i="3"/>
  <c r="H84" i="3"/>
  <c r="H90" i="3"/>
  <c r="H92" i="3" s="1"/>
  <c r="H111" i="3"/>
  <c r="K117" i="3"/>
  <c r="G158" i="3"/>
  <c r="H159" i="3"/>
  <c r="G167" i="3"/>
  <c r="G170" i="3"/>
  <c r="F203" i="3"/>
  <c r="H185" i="3"/>
  <c r="J89" i="3"/>
  <c r="L121" i="3"/>
  <c r="F142" i="3"/>
  <c r="D117" i="3"/>
  <c r="D119" i="3" s="1"/>
  <c r="D142" i="3"/>
  <c r="G150" i="3"/>
  <c r="I158" i="3"/>
  <c r="G146" i="3"/>
  <c r="F181" i="3"/>
  <c r="E101" i="3"/>
  <c r="F84" i="3"/>
  <c r="F86" i="3"/>
  <c r="F88" i="3" s="1"/>
  <c r="F94" i="3"/>
  <c r="F96" i="3" s="1"/>
  <c r="F111" i="3"/>
  <c r="C117" i="3"/>
  <c r="C119" i="3" s="1"/>
  <c r="H150" i="3"/>
  <c r="D154" i="3"/>
  <c r="B181" i="3"/>
  <c r="E154" i="3"/>
  <c r="C179" i="3"/>
  <c r="C181" i="3" s="1"/>
  <c r="E84" i="3"/>
  <c r="I115" i="3"/>
  <c r="I121" i="3"/>
  <c r="I123" i="3" s="1"/>
  <c r="J124" i="3"/>
  <c r="K124" i="3" s="1"/>
  <c r="I142" i="3"/>
  <c r="I136" i="3"/>
  <c r="D150" i="3"/>
  <c r="F158" i="3"/>
  <c r="D167" i="3"/>
  <c r="D173" i="3"/>
  <c r="I187" i="3"/>
  <c r="I189" i="3" s="1"/>
  <c r="C94" i="3"/>
  <c r="C96" i="3" s="1"/>
  <c r="C101" i="3"/>
  <c r="C111" i="3"/>
  <c r="H121" i="3"/>
  <c r="H123" i="3" s="1"/>
  <c r="H142" i="3"/>
  <c r="I165" i="3"/>
  <c r="J165" i="3" s="1"/>
  <c r="K165" i="3" s="1"/>
  <c r="L91" i="3"/>
  <c r="B92" i="3"/>
  <c r="I112" i="3"/>
  <c r="J112" i="3" s="1"/>
  <c r="C136" i="3"/>
  <c r="C115" i="3"/>
  <c r="C139" i="3"/>
  <c r="I143" i="3"/>
  <c r="J143" i="3" s="1"/>
  <c r="L157" i="3"/>
  <c r="L156" i="3" s="1"/>
  <c r="I167" i="3"/>
  <c r="C170" i="3"/>
  <c r="I174" i="3"/>
  <c r="K179" i="3"/>
  <c r="D185" i="3"/>
  <c r="F189" i="3"/>
  <c r="G201" i="3"/>
  <c r="H206" i="3"/>
  <c r="G187" i="3"/>
  <c r="G189" i="3" s="1"/>
  <c r="I72" i="3"/>
  <c r="J72" i="3" s="1"/>
  <c r="K72" i="3" s="1"/>
  <c r="L72" i="3" s="1"/>
  <c r="C90" i="3"/>
  <c r="C92" i="3" s="1"/>
  <c r="I109" i="3"/>
  <c r="J109" i="3" s="1"/>
  <c r="K109" i="3" s="1"/>
  <c r="L109" i="3" s="1"/>
  <c r="M109" i="3" s="1"/>
  <c r="N109" i="3" s="1"/>
  <c r="B127" i="3"/>
  <c r="I140" i="3"/>
  <c r="J140" i="3" s="1"/>
  <c r="K140" i="3" s="1"/>
  <c r="L140" i="3" s="1"/>
  <c r="M140" i="3" s="1"/>
  <c r="N140" i="3" s="1"/>
  <c r="E185" i="3"/>
  <c r="E187" i="3"/>
  <c r="E189" i="3" s="1"/>
  <c r="E201" i="3"/>
  <c r="J146" i="3"/>
  <c r="H96" i="3"/>
  <c r="D101" i="3"/>
  <c r="B108" i="3"/>
  <c r="I137" i="3"/>
  <c r="C146" i="3"/>
  <c r="B150" i="3"/>
  <c r="K155" i="3"/>
  <c r="D189" i="3"/>
  <c r="I146" i="3"/>
  <c r="C86" i="3"/>
  <c r="C88" i="3" s="1"/>
  <c r="C105" i="3"/>
  <c r="C108" i="3"/>
  <c r="G90" i="3"/>
  <c r="G92" i="3" s="1"/>
  <c r="G101" i="3"/>
  <c r="J116" i="3"/>
  <c r="K116" i="3" s="1"/>
  <c r="I125" i="3"/>
  <c r="I127" i="3" s="1"/>
  <c r="H128" i="3"/>
  <c r="I134" i="3"/>
  <c r="J134" i="3" s="1"/>
  <c r="K134" i="3" s="1"/>
  <c r="K152" i="3"/>
  <c r="K151" i="3" s="1"/>
  <c r="E158" i="3"/>
  <c r="C189" i="3"/>
  <c r="G199" i="3"/>
  <c r="H136" i="3"/>
  <c r="E150" i="3"/>
  <c r="F154" i="3"/>
  <c r="G183" i="3"/>
  <c r="G185" i="3" s="1"/>
  <c r="G203" i="3"/>
  <c r="G209" i="3"/>
  <c r="C206" i="3"/>
  <c r="I201" i="3"/>
  <c r="J201" i="3" s="1"/>
  <c r="K201" i="3" s="1"/>
  <c r="J182" i="3"/>
  <c r="K182" i="3" s="1"/>
  <c r="K86" i="3"/>
  <c r="C84" i="3"/>
  <c r="K59" i="3"/>
  <c r="D94" i="3"/>
  <c r="D96" i="3" s="1"/>
  <c r="E90" i="3"/>
  <c r="E92" i="3" s="1"/>
  <c r="F108" i="3"/>
  <c r="E125" i="3"/>
  <c r="E127" i="3" s="1"/>
  <c r="E132" i="3"/>
  <c r="I150" i="3"/>
  <c r="I154" i="3"/>
  <c r="B158" i="3"/>
  <c r="F170" i="3"/>
  <c r="E179" i="3"/>
  <c r="E181" i="3" s="1"/>
  <c r="I203" i="3"/>
  <c r="C159" i="3"/>
  <c r="B97" i="3"/>
  <c r="B98" i="3" s="1"/>
  <c r="D108" i="3"/>
  <c r="E119" i="3"/>
  <c r="K121" i="3"/>
  <c r="K120" i="3" s="1"/>
  <c r="L120" i="3" s="1"/>
  <c r="D132" i="3"/>
  <c r="C150" i="3"/>
  <c r="B154" i="3"/>
  <c r="C158" i="3"/>
  <c r="I170" i="3"/>
  <c r="K187" i="3"/>
  <c r="K186" i="3" s="1"/>
  <c r="I179" i="3"/>
  <c r="I181" i="3" s="1"/>
  <c r="I177" i="3"/>
  <c r="I210" i="3"/>
  <c r="J210" i="3" s="1"/>
  <c r="I207" i="3"/>
  <c r="J207" i="3" s="1"/>
  <c r="K207" i="3" s="1"/>
  <c r="L207" i="3" s="1"/>
  <c r="M207" i="3" s="1"/>
  <c r="N207" i="3" s="1"/>
  <c r="D201" i="3"/>
  <c r="D209" i="3"/>
  <c r="E209" i="3"/>
  <c r="H201" i="3"/>
  <c r="H209" i="3"/>
  <c r="C177" i="3"/>
  <c r="M180" i="3"/>
  <c r="L179" i="3"/>
  <c r="M184" i="3"/>
  <c r="L183" i="3"/>
  <c r="J178" i="3"/>
  <c r="D195" i="3"/>
  <c r="F201" i="3"/>
  <c r="L188" i="3"/>
  <c r="F195" i="3"/>
  <c r="G195" i="3"/>
  <c r="C199" i="3"/>
  <c r="H195" i="3"/>
  <c r="C195" i="3"/>
  <c r="I197" i="3"/>
  <c r="H173" i="3"/>
  <c r="B173" i="3"/>
  <c r="C173" i="3"/>
  <c r="E170" i="3"/>
  <c r="B170" i="3"/>
  <c r="B160" i="3"/>
  <c r="C163" i="3"/>
  <c r="L148" i="3"/>
  <c r="M149" i="3"/>
  <c r="L153" i="3"/>
  <c r="K148" i="3"/>
  <c r="K147" i="3" s="1"/>
  <c r="G163" i="3"/>
  <c r="C167" i="3"/>
  <c r="D170" i="3"/>
  <c r="F173" i="3"/>
  <c r="J174" i="3"/>
  <c r="J172" i="3" s="1"/>
  <c r="H156" i="3"/>
  <c r="H158" i="3" s="1"/>
  <c r="B163" i="3"/>
  <c r="I128" i="3"/>
  <c r="I139" i="3"/>
  <c r="B139" i="3"/>
  <c r="C125" i="3"/>
  <c r="C127" i="3" s="1"/>
  <c r="C121" i="3"/>
  <c r="C123" i="3" s="1"/>
  <c r="M118" i="3"/>
  <c r="L117" i="3"/>
  <c r="L126" i="3"/>
  <c r="C128" i="3"/>
  <c r="G132" i="3"/>
  <c r="D139" i="3"/>
  <c r="M122" i="3"/>
  <c r="H132" i="3"/>
  <c r="E128" i="3"/>
  <c r="I132" i="3"/>
  <c r="F128" i="3"/>
  <c r="B132" i="3"/>
  <c r="B115" i="3"/>
  <c r="H117" i="3"/>
  <c r="H119" i="3" s="1"/>
  <c r="F121" i="3"/>
  <c r="F123" i="3" s="1"/>
  <c r="D125" i="3"/>
  <c r="D127" i="3" s="1"/>
  <c r="G128" i="3"/>
  <c r="C132" i="3"/>
  <c r="G136" i="3"/>
  <c r="H139" i="3"/>
  <c r="B142" i="3"/>
  <c r="J103" i="3"/>
  <c r="K103" i="3" s="1"/>
  <c r="I97" i="3"/>
  <c r="I99" i="3" s="1"/>
  <c r="J99" i="3" s="1"/>
  <c r="K99" i="3" s="1"/>
  <c r="L99" i="3" s="1"/>
  <c r="M99" i="3" s="1"/>
  <c r="N99" i="3" s="1"/>
  <c r="I90" i="3"/>
  <c r="I92" i="3" s="1"/>
  <c r="M87" i="3"/>
  <c r="L94" i="3"/>
  <c r="M95" i="3"/>
  <c r="I105" i="3"/>
  <c r="D111" i="3"/>
  <c r="L88" i="3"/>
  <c r="M88" i="3" s="1"/>
  <c r="N88" i="3" s="1"/>
  <c r="J85" i="3"/>
  <c r="I94" i="3"/>
  <c r="I96" i="3" s="1"/>
  <c r="D97" i="3"/>
  <c r="H101" i="3"/>
  <c r="E108" i="3"/>
  <c r="I101" i="3"/>
  <c r="C97" i="3"/>
  <c r="K94" i="3"/>
  <c r="K93" i="3" s="1"/>
  <c r="F97" i="3"/>
  <c r="B101" i="3"/>
  <c r="G97" i="3"/>
  <c r="H97" i="3"/>
  <c r="L63" i="3"/>
  <c r="M64" i="3"/>
  <c r="L55" i="3"/>
  <c r="M56" i="3"/>
  <c r="L59" i="3"/>
  <c r="M60" i="3"/>
  <c r="K63" i="3"/>
  <c r="K241" i="3" l="1"/>
  <c r="C227" i="3"/>
  <c r="I227" i="3"/>
  <c r="J228" i="3"/>
  <c r="K228" i="3" s="1"/>
  <c r="L228" i="3" s="1"/>
  <c r="M228" i="3" s="1"/>
  <c r="N228" i="3" s="1"/>
  <c r="D227" i="3"/>
  <c r="L232" i="3"/>
  <c r="F227" i="3"/>
  <c r="J213" i="3"/>
  <c r="J236" i="3"/>
  <c r="K212" i="3"/>
  <c r="J239" i="3"/>
  <c r="J229" i="3" s="1"/>
  <c r="L223" i="3"/>
  <c r="L222" i="3" s="1"/>
  <c r="M224" i="3"/>
  <c r="E227" i="3"/>
  <c r="L219" i="3"/>
  <c r="L218" i="3" s="1"/>
  <c r="M220" i="3"/>
  <c r="M191" i="3"/>
  <c r="M190" i="3" s="1"/>
  <c r="N192" i="3"/>
  <c r="N191" i="3" s="1"/>
  <c r="K89" i="3"/>
  <c r="E160" i="3"/>
  <c r="J114" i="3"/>
  <c r="I161" i="3"/>
  <c r="J161" i="3" s="1"/>
  <c r="K161" i="3" s="1"/>
  <c r="L161" i="3" s="1"/>
  <c r="M161" i="3" s="1"/>
  <c r="N161" i="3" s="1"/>
  <c r="L182" i="3"/>
  <c r="L155" i="3"/>
  <c r="L93" i="3"/>
  <c r="I129" i="3"/>
  <c r="I130" i="3"/>
  <c r="J130" i="3" s="1"/>
  <c r="K130" i="3" s="1"/>
  <c r="L130" i="3" s="1"/>
  <c r="M130" i="3" s="1"/>
  <c r="N130" i="3" s="1"/>
  <c r="L90" i="3"/>
  <c r="L89" i="3" s="1"/>
  <c r="M91" i="3"/>
  <c r="M157" i="3"/>
  <c r="N157" i="3" s="1"/>
  <c r="N156" i="3" s="1"/>
  <c r="J208" i="3"/>
  <c r="F196" i="3"/>
  <c r="L187" i="3"/>
  <c r="L186" i="3" s="1"/>
  <c r="M188" i="3"/>
  <c r="G196" i="3"/>
  <c r="D196" i="3"/>
  <c r="E196" i="3"/>
  <c r="K210" i="3"/>
  <c r="J197" i="3"/>
  <c r="K197" i="3" s="1"/>
  <c r="L197" i="3" s="1"/>
  <c r="M197" i="3" s="1"/>
  <c r="N197" i="3" s="1"/>
  <c r="I196" i="3"/>
  <c r="L201" i="3"/>
  <c r="C196" i="3"/>
  <c r="H196" i="3"/>
  <c r="N184" i="3"/>
  <c r="N183" i="3" s="1"/>
  <c r="M183" i="3"/>
  <c r="K178" i="3"/>
  <c r="N180" i="3"/>
  <c r="N179" i="3" s="1"/>
  <c r="M179" i="3"/>
  <c r="L147" i="3"/>
  <c r="K174" i="3"/>
  <c r="C160" i="3"/>
  <c r="D160" i="3"/>
  <c r="L152" i="3"/>
  <c r="L151" i="3" s="1"/>
  <c r="M153" i="3"/>
  <c r="F160" i="3"/>
  <c r="L165" i="3"/>
  <c r="J169" i="3"/>
  <c r="J162" i="3"/>
  <c r="M148" i="3"/>
  <c r="N149" i="3"/>
  <c r="N148" i="3" s="1"/>
  <c r="H160" i="3"/>
  <c r="G160" i="3"/>
  <c r="J142" i="3"/>
  <c r="K143" i="3"/>
  <c r="G129" i="3"/>
  <c r="L125" i="3"/>
  <c r="L124" i="3" s="1"/>
  <c r="M126" i="3"/>
  <c r="C129" i="3"/>
  <c r="D129" i="3"/>
  <c r="B129" i="3"/>
  <c r="N118" i="3"/>
  <c r="N117" i="3" s="1"/>
  <c r="M117" i="3"/>
  <c r="L134" i="3"/>
  <c r="J115" i="3"/>
  <c r="J138" i="3"/>
  <c r="J141" i="3"/>
  <c r="J131" i="3" s="1"/>
  <c r="E129" i="3"/>
  <c r="H129" i="3"/>
  <c r="F129" i="3"/>
  <c r="M121" i="3"/>
  <c r="M120" i="3" s="1"/>
  <c r="N122" i="3"/>
  <c r="N121" i="3" s="1"/>
  <c r="L116" i="3"/>
  <c r="K114" i="3"/>
  <c r="F98" i="3"/>
  <c r="C98" i="3"/>
  <c r="L103" i="3"/>
  <c r="L86" i="3"/>
  <c r="K85" i="3"/>
  <c r="J83" i="3"/>
  <c r="H98" i="3"/>
  <c r="M86" i="3"/>
  <c r="N87" i="3"/>
  <c r="N86" i="3" s="1"/>
  <c r="E98" i="3"/>
  <c r="D98" i="3"/>
  <c r="G98" i="3"/>
  <c r="J111" i="3"/>
  <c r="K112" i="3"/>
  <c r="M94" i="3"/>
  <c r="N95" i="3"/>
  <c r="N94" i="3" s="1"/>
  <c r="I98" i="3"/>
  <c r="M72" i="3"/>
  <c r="N56" i="3"/>
  <c r="N55" i="3" s="1"/>
  <c r="M55" i="3"/>
  <c r="N60" i="3"/>
  <c r="N59" i="3" s="1"/>
  <c r="M59" i="3"/>
  <c r="M63" i="3"/>
  <c r="N64" i="3"/>
  <c r="N63" i="3" s="1"/>
  <c r="M219" i="3" l="1"/>
  <c r="N220" i="3"/>
  <c r="N219" i="3" s="1"/>
  <c r="K240" i="3"/>
  <c r="L241" i="3"/>
  <c r="J230" i="3"/>
  <c r="J231" i="3"/>
  <c r="K213" i="3"/>
  <c r="K236" i="3"/>
  <c r="K237" i="3" s="1"/>
  <c r="L212" i="3"/>
  <c r="K239" i="3"/>
  <c r="K229" i="3" s="1"/>
  <c r="K226" i="3"/>
  <c r="M218" i="3"/>
  <c r="N218" i="3" s="1"/>
  <c r="M223" i="3"/>
  <c r="M222" i="3" s="1"/>
  <c r="N222" i="3" s="1"/>
  <c r="N224" i="3"/>
  <c r="N223" i="3" s="1"/>
  <c r="J226" i="3"/>
  <c r="M232" i="3"/>
  <c r="N190" i="3"/>
  <c r="M93" i="3"/>
  <c r="J159" i="3"/>
  <c r="M182" i="3"/>
  <c r="N182" i="3" s="1"/>
  <c r="M156" i="3"/>
  <c r="M155" i="3" s="1"/>
  <c r="N155" i="3" s="1"/>
  <c r="N120" i="3"/>
  <c r="J128" i="3"/>
  <c r="J129" i="3" s="1"/>
  <c r="N93" i="3"/>
  <c r="N91" i="3"/>
  <c r="N90" i="3" s="1"/>
  <c r="M90" i="3"/>
  <c r="M89" i="3" s="1"/>
  <c r="N89" i="3" s="1"/>
  <c r="M201" i="3"/>
  <c r="M187" i="3"/>
  <c r="M186" i="3" s="1"/>
  <c r="N188" i="3"/>
  <c r="N187" i="3" s="1"/>
  <c r="L178" i="3"/>
  <c r="K209" i="3"/>
  <c r="L210" i="3"/>
  <c r="J177" i="3"/>
  <c r="J205" i="3"/>
  <c r="J206" i="3" s="1"/>
  <c r="J198" i="3"/>
  <c r="J173" i="3"/>
  <c r="J163" i="3"/>
  <c r="M152" i="3"/>
  <c r="M151" i="3" s="1"/>
  <c r="N151" i="3" s="1"/>
  <c r="N153" i="3"/>
  <c r="N152" i="3" s="1"/>
  <c r="M147" i="3"/>
  <c r="M165" i="3"/>
  <c r="J160" i="3"/>
  <c r="J166" i="3"/>
  <c r="K173" i="3"/>
  <c r="L174" i="3"/>
  <c r="K169" i="3"/>
  <c r="K170" i="3" s="1"/>
  <c r="K172" i="3"/>
  <c r="K162" i="3" s="1"/>
  <c r="K159" i="3"/>
  <c r="K146" i="3"/>
  <c r="M125" i="3"/>
  <c r="M124" i="3" s="1"/>
  <c r="N126" i="3"/>
  <c r="N125" i="3" s="1"/>
  <c r="K115" i="3"/>
  <c r="K138" i="3"/>
  <c r="K139" i="3" s="1"/>
  <c r="K141" i="3"/>
  <c r="K131" i="3" s="1"/>
  <c r="K128" i="3"/>
  <c r="M116" i="3"/>
  <c r="L114" i="3"/>
  <c r="K142" i="3"/>
  <c r="L143" i="3"/>
  <c r="M134" i="3"/>
  <c r="J132" i="3"/>
  <c r="M103" i="3"/>
  <c r="K111" i="3"/>
  <c r="L112" i="3"/>
  <c r="J84" i="3"/>
  <c r="J97" i="3"/>
  <c r="J107" i="3"/>
  <c r="J110" i="3"/>
  <c r="J100" i="3" s="1"/>
  <c r="L85" i="3"/>
  <c r="K83" i="3"/>
  <c r="N72" i="3"/>
  <c r="K227" i="3" l="1"/>
  <c r="L236" i="3"/>
  <c r="L237" i="3" s="1"/>
  <c r="M212" i="3"/>
  <c r="L239" i="3"/>
  <c r="L229" i="3" s="1"/>
  <c r="L226" i="3"/>
  <c r="L213" i="3"/>
  <c r="J227" i="3"/>
  <c r="M241" i="3"/>
  <c r="L240" i="3"/>
  <c r="K230" i="3"/>
  <c r="K231" i="3"/>
  <c r="N232" i="3"/>
  <c r="J135" i="3"/>
  <c r="N124" i="3"/>
  <c r="N186" i="3"/>
  <c r="J199" i="3"/>
  <c r="J196" i="3"/>
  <c r="N201" i="3"/>
  <c r="K177" i="3"/>
  <c r="K195" i="3"/>
  <c r="K205" i="3"/>
  <c r="K206" i="3" s="1"/>
  <c r="K208" i="3"/>
  <c r="K198" i="3" s="1"/>
  <c r="M178" i="3"/>
  <c r="M210" i="3"/>
  <c r="L209" i="3"/>
  <c r="N165" i="3"/>
  <c r="J167" i="3"/>
  <c r="L169" i="3"/>
  <c r="L170" i="3" s="1"/>
  <c r="L146" i="3"/>
  <c r="L172" i="3"/>
  <c r="L162" i="3" s="1"/>
  <c r="L159" i="3"/>
  <c r="N147" i="3"/>
  <c r="K160" i="3"/>
  <c r="K166" i="3"/>
  <c r="K163" i="3"/>
  <c r="M174" i="3"/>
  <c r="L173" i="3"/>
  <c r="K129" i="3"/>
  <c r="K135" i="3"/>
  <c r="K132" i="3"/>
  <c r="N116" i="3"/>
  <c r="N114" i="3" s="1"/>
  <c r="M114" i="3"/>
  <c r="N134" i="3"/>
  <c r="L138" i="3"/>
  <c r="L139" i="3" s="1"/>
  <c r="L141" i="3"/>
  <c r="L131" i="3" s="1"/>
  <c r="L128" i="3"/>
  <c r="L115" i="3"/>
  <c r="M143" i="3"/>
  <c r="L142" i="3"/>
  <c r="J136" i="3"/>
  <c r="J101" i="3"/>
  <c r="K84" i="3"/>
  <c r="K107" i="3"/>
  <c r="K108" i="3" s="1"/>
  <c r="K97" i="3"/>
  <c r="K110" i="3"/>
  <c r="K100" i="3" s="1"/>
  <c r="J98" i="3"/>
  <c r="J104" i="3"/>
  <c r="M112" i="3"/>
  <c r="L111" i="3"/>
  <c r="N103" i="3"/>
  <c r="M85" i="3"/>
  <c r="L83" i="3"/>
  <c r="L227" i="3" l="1"/>
  <c r="N241" i="3"/>
  <c r="N240" i="3" s="1"/>
  <c r="M240" i="3"/>
  <c r="K235" i="3"/>
  <c r="K234" i="3"/>
  <c r="L230" i="3"/>
  <c r="L231" i="3"/>
  <c r="M236" i="3"/>
  <c r="M237" i="3" s="1"/>
  <c r="N212" i="3"/>
  <c r="M239" i="3"/>
  <c r="M229" i="3" s="1"/>
  <c r="M226" i="3"/>
  <c r="M213" i="3"/>
  <c r="J235" i="3"/>
  <c r="J234" i="3"/>
  <c r="K196" i="3"/>
  <c r="K202" i="3"/>
  <c r="N210" i="3"/>
  <c r="N209" i="3" s="1"/>
  <c r="M209" i="3"/>
  <c r="L177" i="3"/>
  <c r="L205" i="3"/>
  <c r="L206" i="3" s="1"/>
  <c r="L208" i="3"/>
  <c r="L198" i="3" s="1"/>
  <c r="L195" i="3"/>
  <c r="J203" i="3"/>
  <c r="K199" i="3"/>
  <c r="N178" i="3"/>
  <c r="L166" i="3"/>
  <c r="L160" i="3"/>
  <c r="N174" i="3"/>
  <c r="N172" i="3" s="1"/>
  <c r="N162" i="3" s="1"/>
  <c r="K167" i="3"/>
  <c r="M169" i="3"/>
  <c r="M170" i="3" s="1"/>
  <c r="M172" i="3"/>
  <c r="M162" i="3" s="1"/>
  <c r="M159" i="3"/>
  <c r="M146" i="3"/>
  <c r="L163" i="3"/>
  <c r="N169" i="3"/>
  <c r="N159" i="3"/>
  <c r="N146" i="3"/>
  <c r="L135" i="3"/>
  <c r="L129" i="3"/>
  <c r="N138" i="3"/>
  <c r="N128" i="3"/>
  <c r="N115" i="3"/>
  <c r="L132" i="3"/>
  <c r="K136" i="3"/>
  <c r="M138" i="3"/>
  <c r="M139" i="3" s="1"/>
  <c r="M141" i="3"/>
  <c r="M131" i="3" s="1"/>
  <c r="M128" i="3"/>
  <c r="M115" i="3"/>
  <c r="N143" i="3"/>
  <c r="N142" i="3" s="1"/>
  <c r="M142" i="3"/>
  <c r="N85" i="3"/>
  <c r="N83" i="3" s="1"/>
  <c r="M83" i="3"/>
  <c r="J105" i="3"/>
  <c r="L84" i="3"/>
  <c r="L107" i="3"/>
  <c r="L108" i="3" s="1"/>
  <c r="L110" i="3"/>
  <c r="L100" i="3" s="1"/>
  <c r="L97" i="3"/>
  <c r="K98" i="3"/>
  <c r="K104" i="3"/>
  <c r="K101" i="3"/>
  <c r="N112" i="3"/>
  <c r="N111" i="3" s="1"/>
  <c r="M111" i="3"/>
  <c r="M227" i="3" l="1"/>
  <c r="M231" i="3"/>
  <c r="M230" i="3"/>
  <c r="N236" i="3"/>
  <c r="N237" i="3" s="1"/>
  <c r="N239" i="3"/>
  <c r="N229" i="3" s="1"/>
  <c r="N226" i="3"/>
  <c r="N213" i="3"/>
  <c r="L234" i="3"/>
  <c r="L235" i="3"/>
  <c r="L199" i="3"/>
  <c r="M205" i="3"/>
  <c r="M206" i="3" s="1"/>
  <c r="M208" i="3"/>
  <c r="M198" i="3" s="1"/>
  <c r="M195" i="3"/>
  <c r="M177" i="3"/>
  <c r="N205" i="3"/>
  <c r="N208" i="3"/>
  <c r="N198" i="3" s="1"/>
  <c r="N177" i="3"/>
  <c r="N195" i="3"/>
  <c r="K203" i="3"/>
  <c r="L196" i="3"/>
  <c r="L202" i="3"/>
  <c r="M173" i="3"/>
  <c r="N173" i="3"/>
  <c r="N163" i="3"/>
  <c r="M163" i="3"/>
  <c r="N160" i="3"/>
  <c r="N166" i="3"/>
  <c r="N170" i="3"/>
  <c r="M166" i="3"/>
  <c r="M160" i="3"/>
  <c r="L167" i="3"/>
  <c r="M135" i="3"/>
  <c r="M129" i="3"/>
  <c r="N129" i="3"/>
  <c r="M132" i="3"/>
  <c r="N141" i="3"/>
  <c r="N131" i="3" s="1"/>
  <c r="N139" i="3"/>
  <c r="L136" i="3"/>
  <c r="L104" i="3"/>
  <c r="L98" i="3"/>
  <c r="L101" i="3"/>
  <c r="K105" i="3"/>
  <c r="M107" i="3"/>
  <c r="M108" i="3" s="1"/>
  <c r="M84" i="3"/>
  <c r="M110" i="3"/>
  <c r="M100" i="3" s="1"/>
  <c r="M97" i="3"/>
  <c r="N107" i="3"/>
  <c r="N84" i="3"/>
  <c r="N110" i="3"/>
  <c r="N100" i="3" s="1"/>
  <c r="N97" i="3"/>
  <c r="N227" i="3" l="1"/>
  <c r="N231" i="3"/>
  <c r="N230" i="3"/>
  <c r="M234" i="3"/>
  <c r="M235" i="3"/>
  <c r="N206" i="3"/>
  <c r="M202" i="3"/>
  <c r="M196" i="3"/>
  <c r="M199" i="3"/>
  <c r="L203" i="3"/>
  <c r="N202" i="3"/>
  <c r="N196" i="3"/>
  <c r="N199" i="3"/>
  <c r="M167" i="3"/>
  <c r="N167" i="3"/>
  <c r="N132" i="3"/>
  <c r="N135" i="3"/>
  <c r="M136" i="3"/>
  <c r="N108" i="3"/>
  <c r="N101" i="3"/>
  <c r="N98" i="3"/>
  <c r="N104" i="3"/>
  <c r="M104" i="3"/>
  <c r="M98" i="3"/>
  <c r="M101" i="3"/>
  <c r="L105" i="3"/>
  <c r="N234" i="3" l="1"/>
  <c r="N235" i="3"/>
  <c r="N203" i="3"/>
  <c r="M203" i="3"/>
  <c r="N136" i="3"/>
  <c r="M105" i="3"/>
  <c r="N105" i="3"/>
  <c r="I66" i="3" l="1"/>
  <c r="B66" i="3"/>
  <c r="I58" i="3"/>
  <c r="I62" i="3"/>
  <c r="C62" i="3"/>
  <c r="D62" i="3"/>
  <c r="D63" i="3" s="1"/>
  <c r="E62" i="3"/>
  <c r="F62" i="3"/>
  <c r="F63" i="3" s="1"/>
  <c r="G62" i="3"/>
  <c r="H63" i="3" s="1"/>
  <c r="H65" i="3" s="1"/>
  <c r="H62" i="3"/>
  <c r="B62" i="3"/>
  <c r="B63" i="3" s="1"/>
  <c r="C58" i="3"/>
  <c r="D58" i="3"/>
  <c r="E58" i="3"/>
  <c r="F58" i="3"/>
  <c r="G58" i="3"/>
  <c r="G59" i="3" s="1"/>
  <c r="H58" i="3"/>
  <c r="H59" i="3" s="1"/>
  <c r="H61" i="3" s="1"/>
  <c r="B58" i="3"/>
  <c r="B59" i="3" s="1"/>
  <c r="C54" i="3"/>
  <c r="D54" i="3"/>
  <c r="E54" i="3"/>
  <c r="F54" i="3"/>
  <c r="G54" i="3"/>
  <c r="G55" i="3" s="1"/>
  <c r="H54" i="3"/>
  <c r="H55" i="3" s="1"/>
  <c r="I54" i="3"/>
  <c r="J54" i="3" s="1"/>
  <c r="B54" i="3"/>
  <c r="C80" i="3"/>
  <c r="C77" i="3"/>
  <c r="C74" i="3"/>
  <c r="B74" i="3"/>
  <c r="C70" i="3"/>
  <c r="B70" i="3"/>
  <c r="G66" i="3"/>
  <c r="F66" i="3"/>
  <c r="E66" i="3"/>
  <c r="D66" i="3"/>
  <c r="C66" i="3"/>
  <c r="I64" i="3"/>
  <c r="H64" i="3"/>
  <c r="G64" i="3"/>
  <c r="F64" i="3"/>
  <c r="E64" i="3"/>
  <c r="D64" i="3"/>
  <c r="C64" i="3"/>
  <c r="B64" i="3"/>
  <c r="I60" i="3"/>
  <c r="H60" i="3"/>
  <c r="G60" i="3"/>
  <c r="F60" i="3"/>
  <c r="E60" i="3"/>
  <c r="D60" i="3"/>
  <c r="C60" i="3"/>
  <c r="B60" i="3"/>
  <c r="I56" i="3"/>
  <c r="H56" i="3"/>
  <c r="G56" i="3"/>
  <c r="F56" i="3"/>
  <c r="E56" i="3"/>
  <c r="D56" i="3"/>
  <c r="C56" i="3"/>
  <c r="B56" i="3"/>
  <c r="D55" i="3"/>
  <c r="B55" i="3"/>
  <c r="C52" i="3"/>
  <c r="D52" i="3"/>
  <c r="E52" i="3"/>
  <c r="F52" i="3"/>
  <c r="F53" i="3" s="1"/>
  <c r="G52" i="3"/>
  <c r="H52" i="3"/>
  <c r="H53" i="3" s="1"/>
  <c r="I52" i="3"/>
  <c r="B52" i="3"/>
  <c r="B53" i="3" s="1"/>
  <c r="B174" i="1"/>
  <c r="C130" i="1"/>
  <c r="C131" i="1" s="1"/>
  <c r="C132" i="1" s="1"/>
  <c r="B131" i="1"/>
  <c r="B132" i="1" s="1"/>
  <c r="C141" i="1"/>
  <c r="B141" i="1"/>
  <c r="B172" i="1"/>
  <c r="D132" i="1"/>
  <c r="E132" i="1"/>
  <c r="F132" i="1"/>
  <c r="G132" i="1"/>
  <c r="B7" i="1"/>
  <c r="B5" i="3" l="1"/>
  <c r="B68" i="3"/>
  <c r="E55" i="3"/>
  <c r="C55" i="3"/>
  <c r="I53" i="3"/>
  <c r="C53" i="3"/>
  <c r="B57" i="3"/>
  <c r="D59" i="3"/>
  <c r="D61" i="3" s="1"/>
  <c r="F55" i="3"/>
  <c r="F57" i="3" s="1"/>
  <c r="E59" i="3"/>
  <c r="E61" i="3" s="1"/>
  <c r="F59" i="3"/>
  <c r="F61" i="3" s="1"/>
  <c r="E57" i="3"/>
  <c r="I68" i="3"/>
  <c r="J68" i="3" s="1"/>
  <c r="K68" i="3" s="1"/>
  <c r="L68" i="3" s="1"/>
  <c r="M68" i="3" s="1"/>
  <c r="N68" i="3" s="1"/>
  <c r="E53" i="3"/>
  <c r="G57" i="3"/>
  <c r="B65" i="3"/>
  <c r="G53" i="3"/>
  <c r="I55" i="3"/>
  <c r="I57" i="3" s="1"/>
  <c r="H57" i="3"/>
  <c r="G61" i="3"/>
  <c r="F65" i="3"/>
  <c r="E63" i="3"/>
  <c r="E65" i="3" s="1"/>
  <c r="I102" i="3"/>
  <c r="I164" i="3"/>
  <c r="I81" i="3"/>
  <c r="J81" i="3" s="1"/>
  <c r="I75" i="3"/>
  <c r="I133" i="3"/>
  <c r="I71" i="3"/>
  <c r="I78" i="3"/>
  <c r="J78" i="3" s="1"/>
  <c r="K78" i="3" s="1"/>
  <c r="L78" i="3" s="1"/>
  <c r="M78" i="3" s="1"/>
  <c r="N78" i="3" s="1"/>
  <c r="C57" i="3"/>
  <c r="D65" i="3"/>
  <c r="D53" i="3"/>
  <c r="D57" i="3"/>
  <c r="G63" i="3"/>
  <c r="G65" i="3" s="1"/>
  <c r="I63" i="3"/>
  <c r="I65" i="3" s="1"/>
  <c r="J62" i="3"/>
  <c r="K62" i="3" s="1"/>
  <c r="L62" i="3" s="1"/>
  <c r="M62" i="3" s="1"/>
  <c r="N62" i="3" s="1"/>
  <c r="I59" i="3"/>
  <c r="I61" i="3" s="1"/>
  <c r="J58" i="3"/>
  <c r="K58" i="3" s="1"/>
  <c r="L58" i="3" s="1"/>
  <c r="M58" i="3" s="1"/>
  <c r="N58" i="3" s="1"/>
  <c r="K54" i="3"/>
  <c r="B61" i="3"/>
  <c r="H66" i="3"/>
  <c r="D67" i="3"/>
  <c r="C59" i="3"/>
  <c r="C61" i="3" s="1"/>
  <c r="B77" i="3"/>
  <c r="B80" i="3"/>
  <c r="D70" i="3"/>
  <c r="D74" i="3"/>
  <c r="D77" i="3"/>
  <c r="D80" i="3"/>
  <c r="E67" i="3"/>
  <c r="E70" i="3"/>
  <c r="E74" i="3"/>
  <c r="E77" i="3"/>
  <c r="E80" i="3"/>
  <c r="F67" i="3"/>
  <c r="F70" i="3"/>
  <c r="F74" i="3"/>
  <c r="F77" i="3"/>
  <c r="F80" i="3"/>
  <c r="G67" i="3"/>
  <c r="G70" i="3"/>
  <c r="G74" i="3"/>
  <c r="G77" i="3"/>
  <c r="G80" i="3"/>
  <c r="C63" i="3"/>
  <c r="C65" i="3" s="1"/>
  <c r="H70" i="3"/>
  <c r="H74" i="3"/>
  <c r="H77" i="3"/>
  <c r="H80" i="3"/>
  <c r="I70" i="3"/>
  <c r="I77" i="3"/>
  <c r="I80" i="3"/>
  <c r="H163" i="1"/>
  <c r="C164" i="1"/>
  <c r="C165" i="1" s="1"/>
  <c r="C124" i="1"/>
  <c r="C119" i="1"/>
  <c r="B119" i="1"/>
  <c r="B111" i="1"/>
  <c r="G124" i="1"/>
  <c r="G131" i="1" s="1"/>
  <c r="D124" i="1"/>
  <c r="D131" i="1" s="1"/>
  <c r="E124" i="1"/>
  <c r="E131" i="1" s="1"/>
  <c r="F124" i="1"/>
  <c r="F131" i="1" s="1"/>
  <c r="B139" i="1"/>
  <c r="B142" i="1" s="1"/>
  <c r="B143" i="1" s="1"/>
  <c r="C139" i="1"/>
  <c r="C142" i="1" s="1"/>
  <c r="C143" i="1" s="1"/>
  <c r="D139" i="1"/>
  <c r="D142" i="1" s="1"/>
  <c r="D143" i="1" s="1"/>
  <c r="E139" i="1"/>
  <c r="E142" i="1" s="1"/>
  <c r="E143" i="1" s="1"/>
  <c r="F139" i="1"/>
  <c r="F142" i="1" s="1"/>
  <c r="F143" i="1" s="1"/>
  <c r="G139" i="1"/>
  <c r="G142" i="1" s="1"/>
  <c r="G143" i="1" s="1"/>
  <c r="B150" i="1"/>
  <c r="B153" i="1" s="1"/>
  <c r="B154" i="1" s="1"/>
  <c r="C150" i="1"/>
  <c r="C153" i="1" s="1"/>
  <c r="C154" i="1" s="1"/>
  <c r="D150" i="1"/>
  <c r="D153" i="1" s="1"/>
  <c r="D154" i="1" s="1"/>
  <c r="E150" i="1"/>
  <c r="E153" i="1" s="1"/>
  <c r="E154" i="1" s="1"/>
  <c r="F150" i="1"/>
  <c r="F153" i="1" s="1"/>
  <c r="F154" i="1" s="1"/>
  <c r="G150" i="1"/>
  <c r="G153" i="1" s="1"/>
  <c r="G154" i="1" s="1"/>
  <c r="C161" i="1"/>
  <c r="D161" i="1"/>
  <c r="E161" i="1"/>
  <c r="E164" i="1" s="1"/>
  <c r="E165" i="1" s="1"/>
  <c r="F161" i="1"/>
  <c r="F164" i="1" s="1"/>
  <c r="F165" i="1" s="1"/>
  <c r="G161" i="1"/>
  <c r="B175" i="1"/>
  <c r="B176" i="1" s="1"/>
  <c r="C172" i="1"/>
  <c r="C175" i="1" s="1"/>
  <c r="C176" i="1" s="1"/>
  <c r="D172" i="1"/>
  <c r="D175" i="1" s="1"/>
  <c r="D176" i="1" s="1"/>
  <c r="E172" i="1"/>
  <c r="E175" i="1" s="1"/>
  <c r="E176" i="1" s="1"/>
  <c r="F172" i="1"/>
  <c r="F175" i="1" s="1"/>
  <c r="F176" i="1" s="1"/>
  <c r="G172" i="1"/>
  <c r="G175" i="1" s="1"/>
  <c r="G176" i="1" s="1"/>
  <c r="G97" i="1"/>
  <c r="F97" i="1"/>
  <c r="E97" i="1"/>
  <c r="D97" i="1"/>
  <c r="C97" i="1"/>
  <c r="B97" i="1"/>
  <c r="E94" i="1"/>
  <c r="G92" i="1"/>
  <c r="E92" i="1"/>
  <c r="D92" i="1"/>
  <c r="C92" i="1"/>
  <c r="B92" i="1"/>
  <c r="G83" i="1"/>
  <c r="F83" i="1"/>
  <c r="E83" i="1"/>
  <c r="D83" i="1"/>
  <c r="C83" i="1"/>
  <c r="C94" i="1" s="1"/>
  <c r="B83" i="1"/>
  <c r="G76" i="1"/>
  <c r="G94" i="1" s="1"/>
  <c r="F76" i="1"/>
  <c r="E76" i="1"/>
  <c r="D76" i="1"/>
  <c r="D94" i="1" s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D59" i="1" s="1"/>
  <c r="C58" i="1"/>
  <c r="B58" i="1"/>
  <c r="G45" i="1"/>
  <c r="F45" i="1"/>
  <c r="E45" i="1"/>
  <c r="D45" i="1"/>
  <c r="C45" i="1"/>
  <c r="B45" i="1"/>
  <c r="G36" i="1"/>
  <c r="E36" i="1"/>
  <c r="D36" i="1"/>
  <c r="C36" i="1"/>
  <c r="B36" i="1"/>
  <c r="G30" i="1"/>
  <c r="F30" i="1"/>
  <c r="F36" i="1" s="1"/>
  <c r="E30" i="1"/>
  <c r="D30" i="1"/>
  <c r="C30" i="1"/>
  <c r="B30" i="1"/>
  <c r="D12" i="1"/>
  <c r="G10" i="1"/>
  <c r="G12" i="1" s="1"/>
  <c r="F10" i="1"/>
  <c r="F12" i="1" s="1"/>
  <c r="G7" i="1"/>
  <c r="F7" i="1"/>
  <c r="E7" i="1"/>
  <c r="D7" i="1"/>
  <c r="C7" i="1"/>
  <c r="C10" i="1" s="1"/>
  <c r="C12" i="1" s="1"/>
  <c r="G4" i="1"/>
  <c r="E4" i="1"/>
  <c r="E10" i="1" s="1"/>
  <c r="E12" i="1" s="1"/>
  <c r="D4" i="1"/>
  <c r="B4" i="1"/>
  <c r="B10" i="1" s="1"/>
  <c r="B12" i="1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H67" i="3" l="1"/>
  <c r="J52" i="3"/>
  <c r="K81" i="3"/>
  <c r="J80" i="3"/>
  <c r="I67" i="3"/>
  <c r="K52" i="3"/>
  <c r="L54" i="3"/>
  <c r="B67" i="3"/>
  <c r="C67" i="3"/>
  <c r="D164" i="1"/>
  <c r="D165" i="1" s="1"/>
  <c r="G164" i="1"/>
  <c r="G165" i="1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0" i="3" l="1"/>
  <c r="L81" i="3"/>
  <c r="J66" i="3"/>
  <c r="J67" i="3" s="1"/>
  <c r="J76" i="3"/>
  <c r="J79" i="3"/>
  <c r="J69" i="3" s="1"/>
  <c r="J53" i="3"/>
  <c r="M54" i="3"/>
  <c r="L52" i="3"/>
  <c r="K79" i="3"/>
  <c r="K69" i="3" s="1"/>
  <c r="K66" i="3"/>
  <c r="K76" i="3"/>
  <c r="K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I45" i="3"/>
  <c r="I38" i="3"/>
  <c r="I41" i="3" s="1"/>
  <c r="J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77" i="3" l="1"/>
  <c r="L79" i="3"/>
  <c r="L69" i="3" s="1"/>
  <c r="L53" i="3"/>
  <c r="L66" i="3"/>
  <c r="L76" i="3"/>
  <c r="L77" i="3" s="1"/>
  <c r="N54" i="3"/>
  <c r="N52" i="3" s="1"/>
  <c r="M52" i="3"/>
  <c r="J73" i="3"/>
  <c r="J70" i="3"/>
  <c r="K41" i="3"/>
  <c r="K67" i="3"/>
  <c r="K73" i="3"/>
  <c r="M81" i="3"/>
  <c r="L80" i="3"/>
  <c r="K70" i="3"/>
  <c r="L41" i="3"/>
  <c r="G32" i="3"/>
  <c r="G34" i="3" s="1"/>
  <c r="H24" i="3"/>
  <c r="H26" i="3" s="1"/>
  <c r="E28" i="3"/>
  <c r="E30" i="3" s="1"/>
  <c r="C24" i="3"/>
  <c r="C26" i="3" s="1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I163" i="1"/>
  <c r="I164" i="1"/>
  <c r="I165" i="1" s="1"/>
  <c r="I161" i="1"/>
  <c r="H161" i="1"/>
  <c r="H164" i="1" s="1"/>
  <c r="H165" i="1" s="1"/>
  <c r="I125" i="1"/>
  <c r="H154" i="1"/>
  <c r="I150" i="1"/>
  <c r="I153" i="1" s="1"/>
  <c r="I154" i="1" s="1"/>
  <c r="H150" i="1"/>
  <c r="H153" i="1" s="1"/>
  <c r="I36" i="3" l="1"/>
  <c r="J74" i="3"/>
  <c r="J75" i="3"/>
  <c r="M80" i="3"/>
  <c r="N81" i="3"/>
  <c r="N80" i="3" s="1"/>
  <c r="M79" i="3"/>
  <c r="M69" i="3" s="1"/>
  <c r="M66" i="3"/>
  <c r="M76" i="3"/>
  <c r="M77" i="3" s="1"/>
  <c r="M53" i="3"/>
  <c r="K74" i="3"/>
  <c r="N53" i="3"/>
  <c r="N76" i="3"/>
  <c r="N66" i="3"/>
  <c r="J164" i="3"/>
  <c r="J133" i="3"/>
  <c r="J200" i="3"/>
  <c r="J137" i="3"/>
  <c r="J168" i="3"/>
  <c r="J102" i="3"/>
  <c r="J204" i="3"/>
  <c r="J106" i="3"/>
  <c r="L73" i="3"/>
  <c r="L67" i="3"/>
  <c r="J71" i="3"/>
  <c r="L70" i="3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75" i="3" s="1"/>
  <c r="I119" i="1"/>
  <c r="H119" i="1"/>
  <c r="I115" i="1"/>
  <c r="H115" i="1"/>
  <c r="I111" i="1"/>
  <c r="H111" i="1"/>
  <c r="H107" i="1"/>
  <c r="H21" i="3" s="1"/>
  <c r="G21" i="3"/>
  <c r="F21" i="3"/>
  <c r="E21" i="3"/>
  <c r="D21" i="3"/>
  <c r="C21" i="3"/>
  <c r="B21" i="3"/>
  <c r="I107" i="1"/>
  <c r="I21" i="3" s="1"/>
  <c r="I139" i="1"/>
  <c r="I142" i="1" s="1"/>
  <c r="H139" i="1"/>
  <c r="H142" i="1" s="1"/>
  <c r="H164" i="3" l="1"/>
  <c r="H102" i="3"/>
  <c r="H133" i="3"/>
  <c r="H71" i="3"/>
  <c r="N67" i="3"/>
  <c r="M70" i="3"/>
  <c r="L74" i="3"/>
  <c r="I50" i="3"/>
  <c r="I200" i="3"/>
  <c r="I204" i="3"/>
  <c r="C37" i="3"/>
  <c r="C102" i="3"/>
  <c r="C133" i="3"/>
  <c r="C164" i="3"/>
  <c r="C71" i="3"/>
  <c r="N79" i="3"/>
  <c r="N69" i="3" s="1"/>
  <c r="N77" i="3"/>
  <c r="E37" i="3"/>
  <c r="E164" i="3"/>
  <c r="E133" i="3"/>
  <c r="E102" i="3"/>
  <c r="E71" i="3"/>
  <c r="F102" i="3"/>
  <c r="F164" i="3"/>
  <c r="F133" i="3"/>
  <c r="F71" i="3"/>
  <c r="B164" i="3"/>
  <c r="B102" i="3"/>
  <c r="B133" i="3"/>
  <c r="B22" i="3"/>
  <c r="B71" i="3"/>
  <c r="M73" i="3"/>
  <c r="M67" i="3"/>
  <c r="D37" i="3"/>
  <c r="D164" i="3"/>
  <c r="D133" i="3"/>
  <c r="D102" i="3"/>
  <c r="D71" i="3"/>
  <c r="G133" i="3"/>
  <c r="G164" i="3"/>
  <c r="G102" i="3"/>
  <c r="G71" i="3"/>
  <c r="K164" i="3"/>
  <c r="K133" i="3"/>
  <c r="K168" i="3"/>
  <c r="K200" i="3"/>
  <c r="K102" i="3"/>
  <c r="K137" i="3"/>
  <c r="K106" i="3"/>
  <c r="K204" i="3"/>
  <c r="K71" i="3"/>
  <c r="F50" i="3"/>
  <c r="F47" i="3"/>
  <c r="F40" i="3"/>
  <c r="F22" i="3"/>
  <c r="F44" i="3"/>
  <c r="G44" i="3"/>
  <c r="G50" i="3"/>
  <c r="G47" i="3"/>
  <c r="G40" i="3"/>
  <c r="G22" i="3"/>
  <c r="F37" i="3"/>
  <c r="N41" i="3"/>
  <c r="H50" i="3"/>
  <c r="H44" i="3"/>
  <c r="H22" i="3"/>
  <c r="H47" i="3"/>
  <c r="H40" i="3"/>
  <c r="H37" i="3"/>
  <c r="K50" i="3"/>
  <c r="B44" i="3"/>
  <c r="B50" i="3"/>
  <c r="B40" i="3"/>
  <c r="C50" i="3"/>
  <c r="C22" i="3"/>
  <c r="C44" i="3"/>
  <c r="C47" i="3"/>
  <c r="C40" i="3"/>
  <c r="D40" i="3"/>
  <c r="D22" i="3"/>
  <c r="D47" i="3"/>
  <c r="D50" i="3"/>
  <c r="D44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L75" i="3" s="1"/>
  <c r="M28" i="3"/>
  <c r="M27" i="3" s="1"/>
  <c r="N29" i="3"/>
  <c r="N28" i="3" s="1"/>
  <c r="H124" i="1"/>
  <c r="H131" i="1" s="1"/>
  <c r="H132" i="1" s="1"/>
  <c r="I124" i="1"/>
  <c r="N31" i="3" l="1"/>
  <c r="J48" i="3"/>
  <c r="J38" i="3" s="1"/>
  <c r="J39" i="3" s="1"/>
  <c r="N70" i="3"/>
  <c r="N73" i="3"/>
  <c r="M74" i="3"/>
  <c r="L164" i="3"/>
  <c r="L133" i="3"/>
  <c r="L168" i="3"/>
  <c r="L200" i="3"/>
  <c r="L137" i="3"/>
  <c r="L102" i="3"/>
  <c r="L204" i="3"/>
  <c r="L106" i="3"/>
  <c r="L71" i="3"/>
  <c r="L50" i="3"/>
  <c r="L48" i="3" s="1"/>
  <c r="L38" i="3" s="1"/>
  <c r="K49" i="3"/>
  <c r="K47" i="3"/>
  <c r="J45" i="3"/>
  <c r="J46" i="3" s="1"/>
  <c r="K48" i="3"/>
  <c r="K38" i="3" s="1"/>
  <c r="K37" i="3"/>
  <c r="J35" i="3"/>
  <c r="L22" i="3"/>
  <c r="N27" i="3"/>
  <c r="N21" i="3" s="1"/>
  <c r="M21" i="3"/>
  <c r="M75" i="3" s="1"/>
  <c r="I131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J36" i="3" l="1"/>
  <c r="J42" i="3"/>
  <c r="J43" i="3" s="1"/>
  <c r="M164" i="3"/>
  <c r="M133" i="3"/>
  <c r="M137" i="3"/>
  <c r="M200" i="3"/>
  <c r="M102" i="3"/>
  <c r="M168" i="3"/>
  <c r="M106" i="3"/>
  <c r="M204" i="3"/>
  <c r="M71" i="3"/>
  <c r="N164" i="3"/>
  <c r="N200" i="3"/>
  <c r="N102" i="3"/>
  <c r="N133" i="3"/>
  <c r="N168" i="3"/>
  <c r="N204" i="3"/>
  <c r="N106" i="3"/>
  <c r="N137" i="3"/>
  <c r="N75" i="3"/>
  <c r="N74" i="3"/>
  <c r="N71" i="3"/>
  <c r="J44" i="3"/>
  <c r="M48" i="3"/>
  <c r="M38" i="3" s="1"/>
  <c r="L47" i="3"/>
  <c r="K45" i="3"/>
  <c r="K46" i="3" s="1"/>
  <c r="L49" i="3"/>
  <c r="M50" i="3"/>
  <c r="L37" i="3"/>
  <c r="K35" i="3"/>
  <c r="K36" i="3" s="1"/>
  <c r="M22" i="3"/>
  <c r="N22" i="3"/>
  <c r="E20" i="1"/>
  <c r="F20" i="1"/>
  <c r="H12" i="1"/>
  <c r="H20" i="1" s="1"/>
  <c r="H143" i="1"/>
  <c r="I12" i="1"/>
  <c r="I20" i="1" s="1"/>
  <c r="I143" i="1"/>
  <c r="B20" i="1"/>
  <c r="C20" i="1"/>
  <c r="D20" i="1"/>
  <c r="B60" i="1"/>
  <c r="E60" i="1"/>
  <c r="F60" i="1"/>
  <c r="I59" i="1"/>
  <c r="I60" i="1" s="1"/>
  <c r="G60" i="1"/>
  <c r="H60" i="1"/>
  <c r="C60" i="1"/>
  <c r="D60" i="1"/>
  <c r="M47" i="3" l="1"/>
  <c r="L45" i="3"/>
  <c r="L46" i="3" s="1"/>
  <c r="K42" i="3"/>
  <c r="M49" i="3"/>
  <c r="N50" i="3"/>
  <c r="H64" i="1"/>
  <c r="H76" i="1" s="1"/>
  <c r="H94" i="1" s="1"/>
  <c r="H96" i="1" s="1"/>
  <c r="I95" i="1" s="1"/>
  <c r="I96" i="1" s="1"/>
  <c r="I97" i="1" s="1"/>
  <c r="M37" i="3"/>
  <c r="L35" i="3"/>
  <c r="I64" i="1"/>
  <c r="I76" i="1" s="1"/>
  <c r="I94" i="1" s="1"/>
  <c r="G20" i="1"/>
  <c r="H97" i="1" l="1"/>
  <c r="K44" i="3"/>
  <c r="K43" i="3"/>
  <c r="N49" i="3"/>
  <c r="N48" i="3"/>
  <c r="N38" i="3" s="1"/>
  <c r="N42" i="3" s="1"/>
  <c r="L36" i="3"/>
  <c r="L42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4" i="3" l="1"/>
  <c r="M36" i="3"/>
  <c r="M42" i="3"/>
  <c r="N45" i="3"/>
  <c r="N46" i="3" s="1"/>
  <c r="L44" i="3"/>
  <c r="L43" i="3"/>
  <c r="N36" i="3"/>
  <c r="M44" i="3" l="1"/>
  <c r="M43" i="3"/>
  <c r="N43" i="3"/>
  <c r="K39" i="3"/>
  <c r="M39" i="3"/>
  <c r="N39" i="3"/>
  <c r="M40" i="3"/>
  <c r="N40" i="3"/>
  <c r="K40" i="3"/>
  <c r="L39" i="3"/>
  <c r="J40" i="3"/>
  <c r="L40" i="3"/>
  <c r="B45" i="3" l="1"/>
  <c r="C46" i="3" s="1"/>
  <c r="B161" i="1"/>
  <c r="B164" i="1" s="1"/>
  <c r="B165" i="1" s="1"/>
  <c r="B47" i="3" l="1"/>
  <c r="B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<sst xmlns="http://schemas.openxmlformats.org/spreadsheetml/2006/main" count="452" uniqueCount="156">
  <si>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</si>
  <si>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</si>
  <si>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</si>
  <si>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</si>
  <si>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</si>
  <si>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</si>
  <si>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</si>
  <si>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</si>
  <si>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</si>
  <si>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</si>
  <si>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</si>
  <si>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</si>
  <si>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</si>
  <si>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</si>
  <si>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</si>
  <si>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</si>
  <si>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</si>
  <si>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</si>
  <si>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</si>
  <si>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</si>
  <si>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</si>
  <si>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</si>
  <si>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</si>
  <si>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</si>
  <si>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</si>
  <si>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</si>
  <si>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</si>
  <si>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</si>
  <si>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</si>
  <si>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</si>
  <si>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</si>
  <si>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</si>
  <si>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</si>
  <si>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</si>
  <si>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</si>
  <si>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</si>
  <si>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</si>
  <si>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</si>
  <si>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</si>
  <si>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</si>
  <si>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</si>
  <si>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</si>
  <si>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</si>
  <si>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</si>
  <si>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</si>
  <si>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</si>
  <si>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</si>
  <si>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</si>
  <si>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</si>
  <si>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</si>
  <si>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</si>
  <si>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</si>
  <si>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</si>
  <si>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</si>
  <si>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</si>
  <si>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</si>
  <si>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</si>
  <si>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</si>
  <si>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</si>
  <si>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</si>
  <si>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</si>
  <si>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</si>
  <si>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</si>
  <si>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</si>
  <si>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</si>
  <si>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</si>
  <si>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</si>
  <si>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</si>
  <si>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</si>
  <si>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</si>
  <si>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</si>
  <si>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</si>
  <si>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</si>
  <si>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</si>
  <si>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</si>
  <si>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</si>
  <si>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</si>
  <si>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</si>
  <si>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</si>
  <si>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</si>
  <si>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</si>
  <si>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</si>
  <si>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</si>
  <si>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</si>
  <si>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</si>
  <si>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</si>
  <si>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</si>
  <si>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</si>
  <si>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</si>
  <si>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</si>
  <si>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</si>
  <si>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</si>
  <si>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</si>
  <si>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</si>
  <si>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</si>
  <si>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</si>
  <si>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</si>
  <si>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</si>
  <si>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</si>
  <si>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</si>
  <si>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</si>
  <si>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</si>
  <si>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</si>
  <si>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</si>
  <si>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</si>
  <si>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</si>
  <si>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</si>
  <si>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</si>
  <si>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</si>
  <si>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</si>
  <si>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</si>
  <si>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</si>
  <si>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</si>
  <si>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</si>
  <si>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</si>
  <si>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</si>
  <si>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</si>
  <si>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</si>
  <si>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</si>
  <si>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</si>
  <si>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</si>
  <si>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</si>
  <si>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</si>
  <si>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</si>
  <si>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</si>
  <si>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</si>
  <si>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</si>
  <si>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</si>
  <si>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</si>
  <si>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</si>
  <si>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</si>
  <si>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</si>
  <si>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</si>
  <si>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</si>
  <si>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</si>
  <si>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</si>
  <si>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</si>
  <si>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</si>
  <si>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</si>
  <si>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</si>
  <si>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</si>
  <si>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</si>
  <si>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</si>
  <si>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</si>
  <si>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</si>
  <si>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</si>
  <si>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</si>
  <si>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</si>
  <si>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</si>
  <si>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</si>
  <si>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</si>
  <si>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</si>
  <si>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</si>
  <si>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</si>
  <si>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Europe,Middle East and Africa</t>
  </si>
  <si>
    <t>Asia Pacific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</si>
</sst>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3" fillId="0" borderId="0" xfId="0" applyNumberFormat="1" applyFont="1"/>
    <xf numFmtId="165" fontId="0" fillId="0" borderId="0" xfId="0" applyNumberFormat="1"/>
    <xf numFmtId="165" fontId="16" fillId="0" borderId="1" xfId="0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2" activePane="bottomLeft" state="frozen"/>
      <selection pane="bottomLeft" activeCell="B2" sqref="B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B7:G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B12: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21">+SUM(B64:B75)</f>
        <v>4680</v>
      </c>
      <c r="C76" s="26">
        <f t="shared" si="21"/>
        <v>3399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>+SUM(G64:G75)</f>
        <v>2485</v>
      </c>
      <c r="H76" s="26">
        <f t="shared" ref="B76: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-28</v>
      </c>
      <c r="C83" s="26">
        <f t="shared" si="23"/>
        <v>-1194</v>
      </c>
      <c r="D83" s="26">
        <f t="shared" si="23"/>
        <v>-1021</v>
      </c>
      <c r="E83" s="26">
        <f t="shared" si="23"/>
        <v>273</v>
      </c>
      <c r="F83" s="26">
        <f t="shared" si="23"/>
        <v>-264</v>
      </c>
      <c r="G83" s="26">
        <f t="shared" si="23"/>
        <v>-1028</v>
      </c>
      <c r="H83" s="26">
        <f t="shared" ref="B83: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B92:H92" si="25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B94:H94" si="26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7">+B96-B25</f>
        <v>0</v>
      </c>
      <c r="C97" s="13">
        <f t="shared" si="27"/>
        <v>0</v>
      </c>
      <c r="D97" s="13">
        <f t="shared" si="27"/>
        <v>0</v>
      </c>
      <c r="E97" s="13">
        <f t="shared" si="27"/>
        <v>0</v>
      </c>
      <c r="F97" s="13">
        <f t="shared" si="27"/>
        <v>0</v>
      </c>
      <c r="G97" s="13">
        <f t="shared" si="27"/>
        <v>0</v>
      </c>
      <c r="H97" s="13">
        <f t="shared" ref="B97:H97" si="28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29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0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C119" si="32">+SUM(B120:B122)</f>
        <v>0</v>
      </c>
      <c r="C119" s="3">
        <f t="shared" si="32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B124:I124" si="34">+D107+D111+D115+D119+D123</f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si="34"/>
        <v>42293</v>
      </c>
      <c r="I124" s="5">
        <f t="shared" si="34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B131:H131" si="35">+D124+D125+D130</f>
        <v>34350</v>
      </c>
      <c r="E131" s="7">
        <f t="shared" si="35"/>
        <v>36397</v>
      </c>
      <c r="F131" s="7">
        <f t="shared" si="35"/>
        <v>39117</v>
      </c>
      <c r="G131" s="7">
        <f t="shared" si="35"/>
        <v>37403</v>
      </c>
      <c r="H131" s="7">
        <f t="shared" si="35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36">+B131-B2</f>
        <v>0</v>
      </c>
      <c r="C132" s="13">
        <f t="shared" si="36"/>
        <v>0</v>
      </c>
      <c r="D132" s="13">
        <f t="shared" si="36"/>
        <v>0</v>
      </c>
      <c r="E132" s="13">
        <f t="shared" si="36"/>
        <v>0</v>
      </c>
      <c r="F132" s="13">
        <f t="shared" si="36"/>
        <v>0</v>
      </c>
      <c r="G132" s="13">
        <f t="shared" si="36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37">+SUM(B134:B138)</f>
        <v>2371</v>
      </c>
      <c r="C139" s="5">
        <f t="shared" si="37"/>
        <v>2539</v>
      </c>
      <c r="D139" s="5">
        <f t="shared" si="37"/>
        <v>5192</v>
      </c>
      <c r="E139" s="5">
        <f t="shared" si="37"/>
        <v>5525</v>
      </c>
      <c r="F139" s="5">
        <f t="shared" si="37"/>
        <v>6357</v>
      </c>
      <c r="G139" s="5">
        <f t="shared" si="37"/>
        <v>4646</v>
      </c>
      <c r="H139" s="5">
        <f t="shared" si="37"/>
        <v>8641</v>
      </c>
      <c r="I139" s="5">
        <f t="shared" si="37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38">+SUM(B139:B141)</f>
        <v>4233</v>
      </c>
      <c r="C142" s="7">
        <f t="shared" ref="C142" si="39">+SUM(C139:C141)</f>
        <v>4642</v>
      </c>
      <c r="D142" s="7">
        <f t="shared" ref="D142" si="40">+SUM(D139:D141)</f>
        <v>4945</v>
      </c>
      <c r="E142" s="7">
        <f t="shared" ref="E142" si="41">+SUM(E139:E141)</f>
        <v>4379</v>
      </c>
      <c r="F142" s="7">
        <f t="shared" ref="F142" si="42">+SUM(F139:F141)</f>
        <v>4850</v>
      </c>
      <c r="G142" s="7">
        <f t="shared" ref="G142" si="43">+SUM(G139:G141)</f>
        <v>2976</v>
      </c>
      <c r="H142" s="7">
        <f t="shared" ref="H142" si="44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46">+SUM(B145:B149)</f>
        <v>1370</v>
      </c>
      <c r="C150" s="5">
        <f t="shared" si="46"/>
        <v>1487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si="46"/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si="47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8">+B153-B31</f>
        <v>0</v>
      </c>
      <c r="C154" s="13">
        <f t="shared" si="48"/>
        <v>0</v>
      </c>
      <c r="D154" s="13">
        <f t="shared" si="48"/>
        <v>0</v>
      </c>
      <c r="E154" s="13">
        <f t="shared" si="48"/>
        <v>0</v>
      </c>
      <c r="F154" s="13">
        <f t="shared" si="48"/>
        <v>0</v>
      </c>
      <c r="G154" s="13">
        <f t="shared" si="48"/>
        <v>0</v>
      </c>
      <c r="H154" s="13">
        <f t="shared" si="48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50">
        <v>294</v>
      </c>
      <c r="C156" s="50">
        <v>242</v>
      </c>
      <c r="D156" s="50">
        <v>223</v>
      </c>
      <c r="E156" s="50">
        <v>196</v>
      </c>
      <c r="F156" s="50">
        <v>117</v>
      </c>
      <c r="G156" s="50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50">
        <v>0</v>
      </c>
      <c r="C157" s="50">
        <v>234</v>
      </c>
      <c r="D157" s="50">
        <v>173</v>
      </c>
      <c r="E157" s="50">
        <v>240</v>
      </c>
      <c r="F157" s="50">
        <v>233</v>
      </c>
      <c r="G157" s="50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50">
        <v>69</v>
      </c>
      <c r="C158" s="50">
        <v>44</v>
      </c>
      <c r="D158" s="50">
        <v>51</v>
      </c>
      <c r="E158" s="50">
        <v>76</v>
      </c>
      <c r="F158" s="50">
        <v>49</v>
      </c>
      <c r="G158" s="50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50">
        <v>0</v>
      </c>
      <c r="C159" s="50">
        <v>62</v>
      </c>
      <c r="D159" s="50">
        <v>59</v>
      </c>
      <c r="E159" s="50">
        <v>49</v>
      </c>
      <c r="F159" s="50">
        <v>47</v>
      </c>
      <c r="G159" s="50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50">
        <v>225</v>
      </c>
      <c r="C160" s="50">
        <v>258</v>
      </c>
      <c r="D160" s="50">
        <v>278</v>
      </c>
      <c r="E160" s="50">
        <v>286</v>
      </c>
      <c r="F160" s="50">
        <v>278</v>
      </c>
      <c r="G160" s="50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2">
        <f>B156+B158+B160</f>
        <v>588</v>
      </c>
      <c r="C161" s="5">
        <f t="shared" ref="B161:I161" si="49">+SUM(C156:C160)</f>
        <v>840</v>
      </c>
      <c r="D161" s="5">
        <f t="shared" si="49"/>
        <v>784</v>
      </c>
      <c r="E161" s="5">
        <f t="shared" si="49"/>
        <v>847</v>
      </c>
      <c r="F161" s="5">
        <f t="shared" si="49"/>
        <v>724</v>
      </c>
      <c r="G161" s="5">
        <f t="shared" si="49"/>
        <v>756</v>
      </c>
      <c r="H161" s="5">
        <f t="shared" si="49"/>
        <v>677</v>
      </c>
      <c r="I161" s="5">
        <f t="shared" si="49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50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B164:H164" si="51">+SUM(D161:D163)</f>
        <v>1105</v>
      </c>
      <c r="E164" s="7">
        <f t="shared" si="51"/>
        <v>1028</v>
      </c>
      <c r="F164" s="7">
        <f t="shared" si="51"/>
        <v>1119</v>
      </c>
      <c r="G164" s="7">
        <f t="shared" si="51"/>
        <v>1086</v>
      </c>
      <c r="H164" s="7">
        <f t="shared" si="51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B165:H165" si="52">+D164+D81</f>
        <v>0</v>
      </c>
      <c r="E165" s="13">
        <f t="shared" si="52"/>
        <v>0</v>
      </c>
      <c r="F165" s="13">
        <f t="shared" si="52"/>
        <v>0</v>
      </c>
      <c r="G165" s="13">
        <f t="shared" si="52"/>
        <v>0</v>
      </c>
      <c r="H165" s="13">
        <f t="shared" si="52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50">
        <v>121</v>
      </c>
      <c r="C167" s="50">
        <v>133</v>
      </c>
      <c r="D167" s="50">
        <v>140</v>
      </c>
      <c r="E167" s="50">
        <v>160</v>
      </c>
      <c r="F167" s="50">
        <v>149</v>
      </c>
      <c r="G167" s="50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50" t="s">
        <v>153</v>
      </c>
      <c r="C170" s="50">
        <v>42</v>
      </c>
      <c r="D170" s="50">
        <v>54</v>
      </c>
      <c r="E170" s="50">
        <v>55</v>
      </c>
      <c r="F170" s="50">
        <v>53</v>
      </c>
      <c r="G170" s="50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50">
        <v>210</v>
      </c>
      <c r="C171" s="50">
        <v>230</v>
      </c>
      <c r="D171" s="50">
        <v>233</v>
      </c>
      <c r="E171" s="50">
        <v>217</v>
      </c>
      <c r="F171" s="50">
        <v>195</v>
      </c>
      <c r="G171" s="50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B172:I172" si="53">+SUM(C167:C171)</f>
        <v>538</v>
      </c>
      <c r="D172" s="5">
        <f t="shared" si="53"/>
        <v>587</v>
      </c>
      <c r="E172" s="5">
        <f t="shared" si="53"/>
        <v>604</v>
      </c>
      <c r="F172" s="5">
        <f t="shared" si="53"/>
        <v>558</v>
      </c>
      <c r="G172" s="5">
        <f t="shared" si="53"/>
        <v>584</v>
      </c>
      <c r="H172" s="5">
        <f t="shared" si="53"/>
        <v>577</v>
      </c>
      <c r="I172" s="5">
        <f t="shared" si="53"/>
        <v>561</v>
      </c>
    </row>
    <row r="173" spans="1:9" x14ac:dyDescent="0.2">
      <c r="A173" s="2" t="s">
        <v>104</v>
      </c>
      <c r="B173" s="50">
        <v>18</v>
      </c>
      <c r="C173" s="50">
        <v>27</v>
      </c>
      <c r="D173" s="50">
        <v>28</v>
      </c>
      <c r="E173" s="50">
        <v>33</v>
      </c>
      <c r="F173" s="50">
        <v>31</v>
      </c>
      <c r="G173" s="50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50">
        <v>91</v>
      </c>
      <c r="E174" s="50">
        <v>110</v>
      </c>
      <c r="F174" s="50">
        <v>116</v>
      </c>
      <c r="G174" s="50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4">+SUM(B172:B174)</f>
        <v>606</v>
      </c>
      <c r="C175" s="7">
        <f t="shared" si="54"/>
        <v>649</v>
      </c>
      <c r="D175" s="7">
        <f t="shared" si="54"/>
        <v>706</v>
      </c>
      <c r="E175" s="7">
        <f t="shared" si="54"/>
        <v>747</v>
      </c>
      <c r="F175" s="7">
        <f t="shared" si="54"/>
        <v>705</v>
      </c>
      <c r="G175" s="7">
        <f t="shared" si="54"/>
        <v>721</v>
      </c>
      <c r="H175" s="7">
        <f t="shared" si="54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55">+B175-B66</f>
        <v>0</v>
      </c>
      <c r="C176" s="13">
        <f t="shared" si="55"/>
        <v>0</v>
      </c>
      <c r="D176" s="13">
        <f t="shared" si="55"/>
        <v>0</v>
      </c>
      <c r="E176" s="13">
        <f t="shared" si="55"/>
        <v>0</v>
      </c>
      <c r="F176" s="13">
        <f t="shared" si="55"/>
        <v>0</v>
      </c>
      <c r="G176" s="13">
        <f t="shared" si="55"/>
        <v>0</v>
      </c>
      <c r="H176" s="13">
        <f t="shared" si="55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1"/>
  <sheetViews>
    <sheetView tabSelected="1" zoomScale="90" zoomScaleNormal="90" workbookViewId="0">
      <selection activeCell="B17" sqref="B17:N1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B21+B52+B83+B114+B145+B176+B212</f>
        <v>30601</v>
      </c>
      <c r="C3" s="3">
        <f t="shared" ref="C3:N3" si="2">C21+C52+C83+C114+C145+C176+C212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130</v>
      </c>
      <c r="B5" s="51">
        <f>B35+B66+B97+B128+B159+B195+B226</f>
        <v>3997</v>
      </c>
      <c r="C5" s="51">
        <f t="shared" ref="C5:N5" si="5">C35+C66+C97+C128+C159+C195+C226</f>
        <v>4663</v>
      </c>
      <c r="D5" s="51">
        <f t="shared" si="5"/>
        <v>5003</v>
      </c>
      <c r="E5" s="51">
        <f t="shared" si="5"/>
        <v>4472</v>
      </c>
      <c r="F5" s="51">
        <f t="shared" si="5"/>
        <v>4933</v>
      </c>
      <c r="G5" s="51">
        <f t="shared" si="5"/>
        <v>3045</v>
      </c>
      <c r="H5" s="51">
        <f t="shared" si="5"/>
        <v>6941</v>
      </c>
      <c r="I5" s="51">
        <f t="shared" si="5"/>
        <v>6865</v>
      </c>
      <c r="J5" s="51">
        <f t="shared" si="5"/>
        <v>6865</v>
      </c>
      <c r="K5" s="51">
        <f t="shared" si="5"/>
        <v>6865</v>
      </c>
      <c r="L5" s="51">
        <f t="shared" si="5"/>
        <v>6865</v>
      </c>
      <c r="M5" s="51">
        <f t="shared" si="5"/>
        <v>6865</v>
      </c>
      <c r="N5" s="51">
        <f t="shared" si="5"/>
        <v>6865</v>
      </c>
      <c r="O5" t="s">
        <v>145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0.16662496872654486</v>
      </c>
      <c r="D6" s="47">
        <f t="shared" si="6"/>
        <v>7.2914432768603987E-2</v>
      </c>
      <c r="E6" s="47">
        <f t="shared" si="6"/>
        <v>-0.10613631820907454</v>
      </c>
      <c r="F6" s="47">
        <f t="shared" si="6"/>
        <v>0.10308586762075134</v>
      </c>
      <c r="G6" s="47">
        <f t="shared" si="6"/>
        <v>-0.38272856274072575</v>
      </c>
      <c r="H6" s="47">
        <f t="shared" si="6"/>
        <v>1.2794745484400658</v>
      </c>
      <c r="I6" s="47">
        <f>+IFERROR(I5/H5-1,"nm")</f>
        <v>-1.0949430917735148E-2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131</v>
      </c>
      <c r="B7" s="47">
        <f>+IFERROR(B5/B$3,"nm")</f>
        <v>0.13061664651481977</v>
      </c>
      <c r="C7" s="47">
        <f t="shared" ref="C7:I7" si="8">+IFERROR(C5/C$3,"nm")</f>
        <v>0.14402643933778106</v>
      </c>
      <c r="D7" s="47">
        <f t="shared" si="8"/>
        <v>0.14564774381368267</v>
      </c>
      <c r="E7" s="47">
        <f t="shared" si="8"/>
        <v>0.1228672692804352</v>
      </c>
      <c r="F7" s="47">
        <f t="shared" si="8"/>
        <v>0.1261088529283943</v>
      </c>
      <c r="G7" s="47">
        <f t="shared" si="8"/>
        <v>8.1410582038873885E-2</v>
      </c>
      <c r="H7" s="47">
        <f t="shared" si="8"/>
        <v>0.15584444743814271</v>
      </c>
      <c r="I7" s="47">
        <f t="shared" si="8"/>
        <v>0.14697067009205739</v>
      </c>
      <c r="J7" s="47">
        <f t="shared" ref="J7:N7" si="9">+IFERROR(J5/J$3,"nm")</f>
        <v>0.14697067009205739</v>
      </c>
      <c r="K7" s="47">
        <f t="shared" si="9"/>
        <v>0.14697067009205739</v>
      </c>
      <c r="L7" s="47">
        <f t="shared" si="9"/>
        <v>0.14697067009205739</v>
      </c>
      <c r="M7" s="47">
        <f t="shared" si="9"/>
        <v>0.14697067009205739</v>
      </c>
      <c r="N7" s="47">
        <f t="shared" si="9"/>
        <v>0.14697067009205739</v>
      </c>
    </row>
    <row r="8" spans="1:15" x14ac:dyDescent="0.2">
      <c r="A8" s="41" t="s">
        <v>132</v>
      </c>
      <c r="B8" s="51">
        <f>B38+B69+B100+B131+B162+B198+B229</f>
        <v>606</v>
      </c>
      <c r="C8" s="51">
        <f t="shared" ref="C8:N8" si="10">C38+C69+C100+C131+C162+C198+C229</f>
        <v>649</v>
      </c>
      <c r="D8" s="51">
        <f t="shared" si="10"/>
        <v>706</v>
      </c>
      <c r="E8" s="51">
        <f t="shared" si="10"/>
        <v>747</v>
      </c>
      <c r="F8" s="51">
        <f t="shared" si="10"/>
        <v>705</v>
      </c>
      <c r="G8" s="51">
        <f t="shared" si="10"/>
        <v>721</v>
      </c>
      <c r="H8" s="51">
        <f t="shared" si="10"/>
        <v>744</v>
      </c>
      <c r="I8" s="51">
        <f t="shared" si="10"/>
        <v>717</v>
      </c>
      <c r="J8" s="51">
        <f t="shared" si="10"/>
        <v>717</v>
      </c>
      <c r="K8" s="51">
        <f t="shared" si="10"/>
        <v>717</v>
      </c>
      <c r="L8" s="51">
        <f t="shared" si="10"/>
        <v>717</v>
      </c>
      <c r="M8" s="51">
        <f t="shared" si="10"/>
        <v>717</v>
      </c>
      <c r="N8" s="51">
        <f t="shared" si="10"/>
        <v>717</v>
      </c>
      <c r="O8" t="s">
        <v>146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51">
        <f>B5-B8</f>
        <v>3391</v>
      </c>
      <c r="C11" s="51">
        <f t="shared" ref="C11:N11" si="15">C5-C8</f>
        <v>4014</v>
      </c>
      <c r="D11" s="51">
        <f t="shared" si="15"/>
        <v>4297</v>
      </c>
      <c r="E11" s="51">
        <f t="shared" si="15"/>
        <v>3725</v>
      </c>
      <c r="F11" s="51">
        <f t="shared" si="15"/>
        <v>4228</v>
      </c>
      <c r="G11" s="51">
        <f t="shared" si="15"/>
        <v>2324</v>
      </c>
      <c r="H11" s="51">
        <f t="shared" si="15"/>
        <v>6197</v>
      </c>
      <c r="I11" s="51">
        <f t="shared" si="15"/>
        <v>6148</v>
      </c>
      <c r="J11" s="51">
        <f t="shared" si="15"/>
        <v>6148</v>
      </c>
      <c r="K11" s="51">
        <f t="shared" si="15"/>
        <v>6148</v>
      </c>
      <c r="L11" s="51">
        <f t="shared" si="15"/>
        <v>6148</v>
      </c>
      <c r="M11" s="51">
        <f t="shared" si="15"/>
        <v>6148</v>
      </c>
      <c r="N11" s="51">
        <f t="shared" si="15"/>
        <v>6148</v>
      </c>
      <c r="O11" t="s">
        <v>147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0.18372161604246529</v>
      </c>
      <c r="D12" s="47">
        <f t="shared" si="16"/>
        <v>7.0503238664673562E-2</v>
      </c>
      <c r="E12" s="47">
        <f t="shared" si="16"/>
        <v>-0.13311612753083546</v>
      </c>
      <c r="F12" s="47">
        <f t="shared" si="16"/>
        <v>0.13503355704697984</v>
      </c>
      <c r="G12" s="47">
        <f t="shared" si="16"/>
        <v>-0.45033112582781454</v>
      </c>
      <c r="H12" s="47">
        <f t="shared" si="16"/>
        <v>1.6665232358003443</v>
      </c>
      <c r="I12" s="47">
        <f>+IFERROR(I11/H11-1,"nm")</f>
        <v>-7.9070517992576583E-3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2">
      <c r="A13" s="42" t="s">
        <v>131</v>
      </c>
      <c r="B13" s="47">
        <f>+IFERROR(B11/B$3,"nm")</f>
        <v>0.11081337211202248</v>
      </c>
      <c r="C13" s="47">
        <f t="shared" ref="C13:I13" si="18">+IFERROR(C11/C$3,"nm")</f>
        <v>0.12398072646404744</v>
      </c>
      <c r="D13" s="47">
        <f t="shared" si="18"/>
        <v>0.12509461426491994</v>
      </c>
      <c r="E13" s="47">
        <f t="shared" si="18"/>
        <v>0.10234359974723191</v>
      </c>
      <c r="F13" s="47">
        <f t="shared" si="18"/>
        <v>0.10808599841501138</v>
      </c>
      <c r="G13" s="47">
        <f t="shared" si="18"/>
        <v>6.213405341817501E-2</v>
      </c>
      <c r="H13" s="47">
        <f t="shared" si="18"/>
        <v>0.13913961111859535</v>
      </c>
      <c r="I13" s="47">
        <f t="shared" si="18"/>
        <v>0.13162063797901949</v>
      </c>
      <c r="J13" s="47">
        <f t="shared" ref="J13:N13" si="19">+IFERROR(J11/J$3,"nm")</f>
        <v>0.13162063797901949</v>
      </c>
      <c r="K13" s="47">
        <f t="shared" si="19"/>
        <v>0.13162063797901949</v>
      </c>
      <c r="L13" s="47">
        <f t="shared" si="19"/>
        <v>0.13162063797901949</v>
      </c>
      <c r="M13" s="47">
        <f t="shared" si="19"/>
        <v>0.13162063797901949</v>
      </c>
      <c r="N13" s="47">
        <f t="shared" si="19"/>
        <v>0.13162063797901949</v>
      </c>
    </row>
    <row r="14" spans="1:15" x14ac:dyDescent="0.2">
      <c r="A14" s="41" t="s">
        <v>135</v>
      </c>
      <c r="B14" s="51">
        <f>B45+B76+B107+B138+B169+B205+B236</f>
        <v>963</v>
      </c>
      <c r="C14" s="51">
        <f t="shared" ref="C14:N14" si="20">C45+C76+C107+C138+C169+C205+C236</f>
        <v>1143</v>
      </c>
      <c r="D14" s="51">
        <f t="shared" si="20"/>
        <v>1105</v>
      </c>
      <c r="E14" s="51">
        <f t="shared" si="20"/>
        <v>1028</v>
      </c>
      <c r="F14" s="51">
        <f t="shared" si="20"/>
        <v>1119</v>
      </c>
      <c r="G14" s="51">
        <f t="shared" si="20"/>
        <v>1086</v>
      </c>
      <c r="H14" s="51">
        <f t="shared" si="20"/>
        <v>695</v>
      </c>
      <c r="I14" s="51">
        <f t="shared" si="20"/>
        <v>758</v>
      </c>
      <c r="J14" s="51">
        <f t="shared" si="20"/>
        <v>758</v>
      </c>
      <c r="K14" s="51">
        <f t="shared" si="20"/>
        <v>758</v>
      </c>
      <c r="L14" s="51">
        <f t="shared" si="20"/>
        <v>758</v>
      </c>
      <c r="M14" s="51">
        <f t="shared" si="20"/>
        <v>758</v>
      </c>
      <c r="N14" s="51">
        <f t="shared" si="20"/>
        <v>758</v>
      </c>
      <c r="O14" t="s">
        <v>148</v>
      </c>
    </row>
    <row r="15" spans="1:15" x14ac:dyDescent="0.2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5" x14ac:dyDescent="0.2">
      <c r="A17" s="9" t="s">
        <v>143</v>
      </c>
      <c r="B17" s="51">
        <f>B48+B79+B110+B141+B172+B208+B239</f>
        <v>3011</v>
      </c>
      <c r="C17" s="51">
        <f t="shared" ref="C17:N17" si="25">C48+C79+C110+C141+C172+C208+C239</f>
        <v>3520</v>
      </c>
      <c r="D17" s="51">
        <f t="shared" si="25"/>
        <v>3989</v>
      </c>
      <c r="E17" s="51">
        <f t="shared" si="25"/>
        <v>4454</v>
      </c>
      <c r="F17" s="51">
        <f t="shared" si="25"/>
        <v>4744</v>
      </c>
      <c r="G17" s="51">
        <f t="shared" si="25"/>
        <v>4866</v>
      </c>
      <c r="H17" s="51">
        <f t="shared" si="25"/>
        <v>4904</v>
      </c>
      <c r="I17" s="51">
        <f t="shared" si="25"/>
        <v>4791</v>
      </c>
      <c r="J17" s="51">
        <f t="shared" si="25"/>
        <v>4791</v>
      </c>
      <c r="K17" s="51">
        <f t="shared" si="25"/>
        <v>4791</v>
      </c>
      <c r="L17" s="51">
        <f t="shared" si="25"/>
        <v>4791</v>
      </c>
      <c r="M17" s="51">
        <f t="shared" si="25"/>
        <v>4791</v>
      </c>
      <c r="N17" s="51">
        <f t="shared" si="25"/>
        <v>4791</v>
      </c>
      <c r="O17" t="s">
        <v>149</v>
      </c>
    </row>
    <row r="18" spans="1:15" x14ac:dyDescent="0.2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2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2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2">
      <c r="A25" s="44" t="s">
        <v>137</v>
      </c>
      <c r="B25" s="47">
        <f>+Historicals!B180</f>
        <v>0.14000000000000001</v>
      </c>
      <c r="C25" s="47">
        <f>+Historicals!C180</f>
        <v>0.1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2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2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0.06</v>
      </c>
      <c r="F29" s="47">
        <f>+Historicals!F184</f>
        <v>0.12</v>
      </c>
      <c r="G29" s="47">
        <f>+Historicals!G184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2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2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2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-0.27567839195979904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2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2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2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2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2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2">
      <c r="A41" s="46" t="s">
        <v>142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>+IFERROR(J42/I42-1,"nm")</f>
        <v>0</v>
      </c>
      <c r="K43" s="47">
        <f t="shared" ref="J43:N43" si="128">+IFERROR(K42/J42-1,"nm")</f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2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2">
      <c r="A45" s="9" t="s">
        <v>135</v>
      </c>
      <c r="B45" s="9">
        <f>+Historicals!B156</f>
        <v>294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1">+K21*K47</f>
        <v>146</v>
      </c>
      <c r="L45" s="48">
        <f t="shared" si="131"/>
        <v>146</v>
      </c>
      <c r="M45" s="48">
        <f t="shared" si="131"/>
        <v>146</v>
      </c>
      <c r="N45" s="48">
        <f t="shared" si="131"/>
        <v>146</v>
      </c>
    </row>
    <row r="46" spans="1:14" x14ac:dyDescent="0.2">
      <c r="A46" s="46" t="s">
        <v>129</v>
      </c>
      <c r="B46" s="47" t="str">
        <f t="shared" ref="B46" si="132">+IFERROR(B45/A45-1,"nm")</f>
        <v>nm</v>
      </c>
      <c r="C46" s="47">
        <f t="shared" ref="C46" si="133">+IFERROR(C45/B45-1,"nm")</f>
        <v>-0.1768707482993197</v>
      </c>
      <c r="D46" s="47">
        <f t="shared" ref="D46" si="134">+IFERROR(D45/C45-1,"nm")</f>
        <v>-7.8512396694214837E-2</v>
      </c>
      <c r="E46" s="47">
        <f t="shared" ref="E46" si="135">+IFERROR(E45/D45-1,"nm")</f>
        <v>-0.12107623318385652</v>
      </c>
      <c r="F46" s="47">
        <f t="shared" ref="F46" si="136">+IFERROR(F45/E45-1,"nm")</f>
        <v>-0.40306122448979587</v>
      </c>
      <c r="G46" s="47">
        <f t="shared" ref="G46" si="137">+IFERROR(G45/F45-1,"nm")</f>
        <v>-5.9829059829059839E-2</v>
      </c>
      <c r="H46" s="47">
        <f t="shared" ref="H46" si="138">+IFERROR(H45/G45-1,"nm")</f>
        <v>-0.10909090909090913</v>
      </c>
      <c r="I46" s="47">
        <f>+IFERROR(I45/H45-1,"nm")</f>
        <v>0.48979591836734704</v>
      </c>
      <c r="J46" s="47">
        <f t="shared" ref="J46" si="139">+IFERROR(J45/I45-1,"nm")</f>
        <v>0</v>
      </c>
      <c r="K46" s="47">
        <f t="shared" ref="K46" si="140">+IFERROR(K45/J45-1,"nm")</f>
        <v>0</v>
      </c>
      <c r="L46" s="47">
        <f t="shared" ref="L46" si="141">+IFERROR(L45/K45-1,"nm")</f>
        <v>0</v>
      </c>
      <c r="M46" s="47">
        <f t="shared" ref="M46" si="142">+IFERROR(M45/L45-1,"nm")</f>
        <v>0</v>
      </c>
      <c r="N46" s="47">
        <f t="shared" ref="N46" si="143">+IFERROR(N45/M45-1,"nm")</f>
        <v>0</v>
      </c>
    </row>
    <row r="47" spans="1:14" x14ac:dyDescent="0.2">
      <c r="A47" s="46" t="s">
        <v>133</v>
      </c>
      <c r="B47" s="47">
        <f t="shared" ref="B47:H47" si="144">+IFERROR(B45/B$21,"nm")</f>
        <v>2.1397379912663755E-2</v>
      </c>
      <c r="C47" s="47">
        <f t="shared" si="144"/>
        <v>1.6391221891086428E-2</v>
      </c>
      <c r="D47" s="47">
        <f t="shared" si="144"/>
        <v>1.4655625657202945E-2</v>
      </c>
      <c r="E47" s="47">
        <f t="shared" si="144"/>
        <v>1.3194210703466847E-2</v>
      </c>
      <c r="F47" s="47">
        <f t="shared" si="144"/>
        <v>7.3575650861526856E-3</v>
      </c>
      <c r="G47" s="47">
        <f t="shared" si="144"/>
        <v>7.5945871306268989E-3</v>
      </c>
      <c r="H47" s="47">
        <f t="shared" si="14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5">+J47</f>
        <v>7.9551027080041418E-3</v>
      </c>
      <c r="L47" s="49">
        <f t="shared" si="145"/>
        <v>7.9551027080041418E-3</v>
      </c>
      <c r="M47" s="49">
        <f t="shared" si="145"/>
        <v>7.9551027080041418E-3</v>
      </c>
      <c r="N47" s="49">
        <f t="shared" si="145"/>
        <v>7.9551027080041418E-3</v>
      </c>
    </row>
    <row r="48" spans="1:14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6">+K21*K50</f>
        <v>639.00000000000011</v>
      </c>
      <c r="L48" s="48">
        <f t="shared" si="146"/>
        <v>639.00000000000011</v>
      </c>
      <c r="M48" s="48">
        <f t="shared" si="146"/>
        <v>639.00000000000011</v>
      </c>
      <c r="N48" s="48">
        <f t="shared" si="146"/>
        <v>639.00000000000011</v>
      </c>
    </row>
    <row r="49" spans="1:14" x14ac:dyDescent="0.2">
      <c r="A49" s="46" t="s">
        <v>129</v>
      </c>
      <c r="B49" s="47" t="str">
        <f t="shared" ref="B49" si="147">+IFERROR(B48/A48-1,"nm")</f>
        <v>nm</v>
      </c>
      <c r="C49" s="47">
        <f t="shared" ref="C49" si="148">+IFERROR(C48/B48-1,"nm")</f>
        <v>0.17405063291139244</v>
      </c>
      <c r="D49" s="47">
        <f t="shared" ref="D49" si="149">+IFERROR(D48/C48-1,"nm")</f>
        <v>0.10377358490566047</v>
      </c>
      <c r="E49" s="47">
        <f t="shared" ref="E49" si="150">+IFERROR(E48/D48-1,"nm")</f>
        <v>3.5409035409035505E-2</v>
      </c>
      <c r="F49" s="47">
        <f t="shared" ref="F49" si="151">+IFERROR(F48/E48-1,"nm")</f>
        <v>-4.0094339622641528E-2</v>
      </c>
      <c r="G49" s="47">
        <f t="shared" ref="G49" si="152">+IFERROR(G48/F48-1,"nm")</f>
        <v>-0.20761670761670759</v>
      </c>
      <c r="H49" s="47">
        <f t="shared" ref="H49" si="153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4">+K50+K51</f>
        <v>3.4817196098730456E-2</v>
      </c>
      <c r="L49" s="47">
        <f t="shared" ref="L49" si="155">+L50+L51</f>
        <v>3.4817196098730456E-2</v>
      </c>
      <c r="M49" s="47">
        <f t="shared" ref="M49" si="156">+M50+M51</f>
        <v>3.4817196098730456E-2</v>
      </c>
      <c r="N49" s="47">
        <f t="shared" ref="N49" si="157">+N50+N51</f>
        <v>3.4817196098730456E-2</v>
      </c>
    </row>
    <row r="50" spans="1:14" x14ac:dyDescent="0.2">
      <c r="A50" s="46" t="s">
        <v>133</v>
      </c>
      <c r="B50" s="47">
        <f t="shared" ref="B50:H50" si="158">+IFERROR(B48/B$21,"nm")</f>
        <v>4.599708879184862E-2</v>
      </c>
      <c r="C50" s="47">
        <f t="shared" si="158"/>
        <v>5.0257382823083174E-2</v>
      </c>
      <c r="D50" s="47">
        <f t="shared" si="158"/>
        <v>5.3824921135646686E-2</v>
      </c>
      <c r="E50" s="47">
        <f t="shared" si="158"/>
        <v>5.7085156512958597E-2</v>
      </c>
      <c r="F50" s="47">
        <f t="shared" si="158"/>
        <v>5.1188529744686205E-2</v>
      </c>
      <c r="G50" s="47">
        <f t="shared" si="158"/>
        <v>4.4531897265948632E-2</v>
      </c>
      <c r="H50" s="47">
        <f t="shared" si="15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9">+J50</f>
        <v>3.4817196098730456E-2</v>
      </c>
      <c r="L50" s="49">
        <f t="shared" si="159"/>
        <v>3.4817196098730456E-2</v>
      </c>
      <c r="M50" s="49">
        <f t="shared" si="159"/>
        <v>3.4817196098730456E-2</v>
      </c>
      <c r="N50" s="49">
        <f t="shared" si="159"/>
        <v>3.4817196098730456E-2</v>
      </c>
    </row>
    <row r="51" spans="1:14" x14ac:dyDescent="0.2">
      <c r="A51" s="43" t="s">
        <v>154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Historicals!B111</f>
        <v>0</v>
      </c>
      <c r="C52">
        <f>Historicals!C111</f>
        <v>0</v>
      </c>
      <c r="D52">
        <f>Historicals!D111</f>
        <v>7970</v>
      </c>
      <c r="E52">
        <f>Historicals!E111</f>
        <v>9242</v>
      </c>
      <c r="F52">
        <f>Historicals!F111</f>
        <v>9812</v>
      </c>
      <c r="G52">
        <f>Historicals!G111</f>
        <v>9347</v>
      </c>
      <c r="H52">
        <f>Historicals!H111</f>
        <v>11456</v>
      </c>
      <c r="I52">
        <f>Historicals!I111</f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 t="shared" si="160"/>
        <v>12479</v>
      </c>
      <c r="M52" s="9">
        <f t="shared" si="160"/>
        <v>12479</v>
      </c>
      <c r="N52" s="9">
        <f t="shared" si="160"/>
        <v>12479</v>
      </c>
    </row>
    <row r="53" spans="1:14" x14ac:dyDescent="0.2">
      <c r="A53" s="44" t="s">
        <v>129</v>
      </c>
      <c r="B53" s="47" t="str">
        <f t="shared" ref="B53" si="161">+IFERROR(B52/A52-1,"nm")</f>
        <v>nm</v>
      </c>
      <c r="C53" s="47" t="str">
        <f t="shared" ref="C53" si="162">+IFERROR(C52/B52-1,"nm")</f>
        <v>nm</v>
      </c>
      <c r="D53" s="47" t="str">
        <f t="shared" ref="D53" si="163">+IFERROR(D52/C52-1,"nm")</f>
        <v>nm</v>
      </c>
      <c r="E53" s="47">
        <f t="shared" ref="E53" si="164">+IFERROR(E52/D52-1,"nm")</f>
        <v>0.15959849435382689</v>
      </c>
      <c r="F53" s="47">
        <f t="shared" ref="F53" si="165">+IFERROR(F52/E52-1,"nm")</f>
        <v>6.1674962129409261E-2</v>
      </c>
      <c r="G53" s="47">
        <f t="shared" ref="G53" si="166">+IFERROR(G52/F52-1,"nm")</f>
        <v>-4.7390949857317621E-2</v>
      </c>
      <c r="H53" s="47">
        <f t="shared" ref="H53" si="167">+IFERROR(H52/G52-1,"nm")</f>
        <v>0.22563389322777372</v>
      </c>
      <c r="I53" s="47">
        <f>+IFERROR(I52/H52-1,"nm")</f>
        <v>8.9298184357541999E-2</v>
      </c>
      <c r="J53" s="47">
        <f t="shared" ref="J53" si="168">+IFERROR(J52/I52-1,"nm")</f>
        <v>0</v>
      </c>
      <c r="K53" s="47">
        <f t="shared" ref="K53" si="169">+IFERROR(K52/J52-1,"nm")</f>
        <v>0</v>
      </c>
      <c r="L53" s="47">
        <f t="shared" ref="L53" si="170">+IFERROR(L52/K52-1,"nm")</f>
        <v>0</v>
      </c>
      <c r="M53" s="47">
        <f t="shared" ref="M53" si="171">+IFERROR(M52/L52-1,"nm")</f>
        <v>0</v>
      </c>
      <c r="N53" s="47">
        <f t="shared" ref="N53" si="172">+IFERROR(N52/M52-1,"nm")</f>
        <v>0</v>
      </c>
    </row>
    <row r="54" spans="1:14" x14ac:dyDescent="0.2">
      <c r="A54" s="45" t="s">
        <v>113</v>
      </c>
      <c r="B54" s="3">
        <f>+Historicals!B112</f>
        <v>0</v>
      </c>
      <c r="C54" s="3">
        <f>+Historicals!C112</f>
        <v>0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">
      <c r="A55" s="44" t="s">
        <v>129</v>
      </c>
      <c r="B55" s="47" t="str">
        <f t="shared" ref="B55" si="177">+IFERROR(B54/A54-1,"nm")</f>
        <v>nm</v>
      </c>
      <c r="C55" s="47" t="str">
        <f t="shared" ref="C55" si="178">+IFERROR(C54/B54-1,"nm")</f>
        <v>nm</v>
      </c>
      <c r="D55" s="47" t="str">
        <f t="shared" ref="D55" si="179">+IFERROR(D54/C54-1,"nm")</f>
        <v>nm</v>
      </c>
      <c r="E55" s="47">
        <f t="shared" ref="E55" si="180">+IFERROR(E54/D54-1,"nm")</f>
        <v>0.1315485362095532</v>
      </c>
      <c r="F55" s="47">
        <f t="shared" ref="F55" si="181">+IFERROR(F54/E54-1,"nm")</f>
        <v>7.1148936170212673E-2</v>
      </c>
      <c r="G55" s="47">
        <f t="shared" ref="G55" si="182">+IFERROR(G54/F54-1,"nm")</f>
        <v>-6.3721595423486432E-2</v>
      </c>
      <c r="H55" s="47">
        <f t="shared" ref="H55" si="183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4">+K56+K57</f>
        <v>0</v>
      </c>
      <c r="L55" s="47">
        <f t="shared" si="184"/>
        <v>0</v>
      </c>
      <c r="M55" s="47">
        <f t="shared" si="184"/>
        <v>0</v>
      </c>
      <c r="N55" s="47">
        <f t="shared" si="184"/>
        <v>0</v>
      </c>
    </row>
    <row r="56" spans="1:14" x14ac:dyDescent="0.2">
      <c r="A56" s="44" t="s">
        <v>137</v>
      </c>
      <c r="B56" s="47">
        <f>+Historicals!B211</f>
        <v>0</v>
      </c>
      <c r="C56" s="47">
        <f>+Historicals!C211</f>
        <v>0</v>
      </c>
      <c r="D56" s="47">
        <f>+Historicals!D211</f>
        <v>0</v>
      </c>
      <c r="E56" s="47">
        <f>+Historicals!E211</f>
        <v>0</v>
      </c>
      <c r="F56" s="47">
        <f>+Historicals!F211</f>
        <v>0</v>
      </c>
      <c r="G56" s="47">
        <f>+Historicals!G211</f>
        <v>0</v>
      </c>
      <c r="H56" s="47">
        <f>+Historicals!H211</f>
        <v>0</v>
      </c>
      <c r="I56" s="47">
        <f>+Historicals!I211</f>
        <v>0</v>
      </c>
      <c r="J56" s="49">
        <v>0</v>
      </c>
      <c r="K56" s="49">
        <f t="shared" ref="K56:K57" si="185">+J56</f>
        <v>0</v>
      </c>
      <c r="L56" s="49">
        <f t="shared" ref="L56:L57" si="186">+K56</f>
        <v>0</v>
      </c>
      <c r="M56" s="49">
        <f t="shared" ref="M56:M57" si="187">+L56</f>
        <v>0</v>
      </c>
      <c r="N56" s="49">
        <f t="shared" ref="N56:N57" si="188">+M56</f>
        <v>0</v>
      </c>
    </row>
    <row r="57" spans="1:14" x14ac:dyDescent="0.2">
      <c r="A57" s="44" t="s">
        <v>138</v>
      </c>
      <c r="B57" s="47" t="str">
        <f t="shared" ref="B57:H57" si="189">+IFERROR(B55-B56,"nm")</f>
        <v>nm</v>
      </c>
      <c r="C57" s="47" t="str">
        <f t="shared" si="189"/>
        <v>nm</v>
      </c>
      <c r="D57" s="47" t="str">
        <f t="shared" si="189"/>
        <v>nm</v>
      </c>
      <c r="E57" s="47">
        <f t="shared" si="189"/>
        <v>0.1315485362095532</v>
      </c>
      <c r="F57" s="47">
        <f t="shared" si="189"/>
        <v>7.1148936170212673E-2</v>
      </c>
      <c r="G57" s="47">
        <f t="shared" si="189"/>
        <v>-6.3721595423486432E-2</v>
      </c>
      <c r="H57" s="47">
        <f t="shared" si="189"/>
        <v>0.18295994568907004</v>
      </c>
      <c r="I57" s="47">
        <f>+IFERROR(I55-I56,"nm")</f>
        <v>5.9971305595408975E-2</v>
      </c>
      <c r="J57" s="49">
        <v>0</v>
      </c>
      <c r="K57" s="49">
        <f t="shared" si="185"/>
        <v>0</v>
      </c>
      <c r="L57" s="49">
        <f t="shared" si="186"/>
        <v>0</v>
      </c>
      <c r="M57" s="49">
        <f t="shared" si="187"/>
        <v>0</v>
      </c>
      <c r="N57" s="49">
        <f t="shared" si="188"/>
        <v>0</v>
      </c>
    </row>
    <row r="58" spans="1:14" x14ac:dyDescent="0.2">
      <c r="A58" s="45" t="s">
        <v>114</v>
      </c>
      <c r="B58" s="3">
        <f>+Historicals!B113</f>
        <v>0</v>
      </c>
      <c r="C58" s="3">
        <f>+Historicals!C113</f>
        <v>0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90">+J58*(1+K59)</f>
        <v>4527</v>
      </c>
      <c r="L58" s="3">
        <f t="shared" ref="L58" si="191">+K58*(1+L59)</f>
        <v>4527</v>
      </c>
      <c r="M58" s="3">
        <f t="shared" ref="M58" si="192">+L58*(1+M59)</f>
        <v>4527</v>
      </c>
      <c r="N58" s="3">
        <f t="shared" ref="N58" si="193">+M58*(1+N59)</f>
        <v>4527</v>
      </c>
    </row>
    <row r="59" spans="1:14" x14ac:dyDescent="0.2">
      <c r="A59" s="44" t="s">
        <v>129</v>
      </c>
      <c r="B59" s="47" t="str">
        <f t="shared" ref="B59" si="194">+IFERROR(B58/A58-1,"nm")</f>
        <v>nm</v>
      </c>
      <c r="C59" s="47" t="str">
        <f t="shared" ref="C59" si="195">+IFERROR(C58/B58-1,"nm")</f>
        <v>nm</v>
      </c>
      <c r="D59" s="47" t="str">
        <f t="shared" ref="D59" si="196">+IFERROR(D58/C58-1,"nm")</f>
        <v>nm</v>
      </c>
      <c r="E59" s="47">
        <f t="shared" ref="E59" si="197">+IFERROR(E58/D58-1,"nm")</f>
        <v>0.22755741127348639</v>
      </c>
      <c r="F59" s="47">
        <f t="shared" ref="F59" si="198">+IFERROR(F58/E58-1,"nm")</f>
        <v>5.0000000000000044E-2</v>
      </c>
      <c r="G59" s="47">
        <f t="shared" ref="G59" si="199">+IFERROR(G58/F58-1,"nm")</f>
        <v>-1.1013929381276322E-2</v>
      </c>
      <c r="H59" s="47">
        <f t="shared" ref="H59" si="200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1">+K60+K61</f>
        <v>0</v>
      </c>
      <c r="L59" s="47">
        <f t="shared" si="201"/>
        <v>0</v>
      </c>
      <c r="M59" s="47">
        <f t="shared" si="201"/>
        <v>0</v>
      </c>
      <c r="N59" s="47">
        <f t="shared" si="201"/>
        <v>0</v>
      </c>
    </row>
    <row r="60" spans="1:14" x14ac:dyDescent="0.2">
      <c r="A60" s="44" t="s">
        <v>137</v>
      </c>
      <c r="B60" s="47">
        <f>+Historicals!B215</f>
        <v>0</v>
      </c>
      <c r="C60" s="47">
        <f>+Historicals!C215</f>
        <v>0</v>
      </c>
      <c r="D60" s="47">
        <f>+Historicals!D215</f>
        <v>0</v>
      </c>
      <c r="E60" s="47">
        <f>+Historicals!E215</f>
        <v>0</v>
      </c>
      <c r="F60" s="47">
        <f>+Historicals!F215</f>
        <v>0</v>
      </c>
      <c r="G60" s="47">
        <f>+Historicals!G215</f>
        <v>0</v>
      </c>
      <c r="H60" s="47">
        <f>+Historicals!H215</f>
        <v>0</v>
      </c>
      <c r="I60" s="47">
        <f>+Historicals!I215</f>
        <v>0</v>
      </c>
      <c r="J60" s="49">
        <v>0</v>
      </c>
      <c r="K60" s="49">
        <f t="shared" ref="K60:K61" si="202">+J60</f>
        <v>0</v>
      </c>
      <c r="L60" s="49">
        <f t="shared" ref="L60:L61" si="203">+K60</f>
        <v>0</v>
      </c>
      <c r="M60" s="49">
        <f t="shared" ref="M60:M61" si="204">+L60</f>
        <v>0</v>
      </c>
      <c r="N60" s="49">
        <f t="shared" ref="N60:N61" si="205">+M60</f>
        <v>0</v>
      </c>
    </row>
    <row r="61" spans="1:14" x14ac:dyDescent="0.2">
      <c r="A61" s="44" t="s">
        <v>138</v>
      </c>
      <c r="B61" s="47" t="str">
        <f t="shared" ref="B61:H61" si="206">+IFERROR(B59-B60,"nm")</f>
        <v>nm</v>
      </c>
      <c r="C61" s="47" t="str">
        <f t="shared" si="206"/>
        <v>nm</v>
      </c>
      <c r="D61" s="47" t="str">
        <f t="shared" si="206"/>
        <v>nm</v>
      </c>
      <c r="E61" s="47">
        <f t="shared" si="206"/>
        <v>0.22755741127348639</v>
      </c>
      <c r="F61" s="47">
        <f t="shared" si="206"/>
        <v>5.0000000000000044E-2</v>
      </c>
      <c r="G61" s="47">
        <f t="shared" si="206"/>
        <v>-1.1013929381276322E-2</v>
      </c>
      <c r="H61" s="47">
        <f t="shared" si="206"/>
        <v>0.30887651490337364</v>
      </c>
      <c r="I61" s="47">
        <f>+IFERROR(I59-I60,"nm")</f>
        <v>0.13288288288288297</v>
      </c>
      <c r="J61" s="49">
        <v>0</v>
      </c>
      <c r="K61" s="49">
        <f t="shared" si="202"/>
        <v>0</v>
      </c>
      <c r="L61" s="49">
        <f t="shared" si="203"/>
        <v>0</v>
      </c>
      <c r="M61" s="49">
        <f t="shared" si="204"/>
        <v>0</v>
      </c>
      <c r="N61" s="49">
        <f t="shared" si="205"/>
        <v>0</v>
      </c>
    </row>
    <row r="62" spans="1:14" x14ac:dyDescent="0.2">
      <c r="A62" s="45" t="s">
        <v>115</v>
      </c>
      <c r="B62" s="3">
        <f>+Historicals!B114</f>
        <v>0</v>
      </c>
      <c r="C62" s="3">
        <f>+Historicals!C114</f>
        <v>0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7">+J62*(1+K63)</f>
        <v>564</v>
      </c>
      <c r="L62" s="3">
        <f t="shared" ref="L62" si="208">+K62*(1+L63)</f>
        <v>564</v>
      </c>
      <c r="M62" s="3">
        <f t="shared" ref="M62" si="209">+L62*(1+M63)</f>
        <v>564</v>
      </c>
      <c r="N62" s="3">
        <f t="shared" ref="N62" si="210">+M62*(1+N63)</f>
        <v>564</v>
      </c>
    </row>
    <row r="63" spans="1:14" x14ac:dyDescent="0.2">
      <c r="A63" s="44" t="s">
        <v>129</v>
      </c>
      <c r="B63" s="47" t="str">
        <f t="shared" ref="B63" si="211">+IFERROR(B62/A62-1,"nm")</f>
        <v>nm</v>
      </c>
      <c r="C63" s="47" t="str">
        <f t="shared" ref="C63" si="212">+IFERROR(C62/B62-1,"nm")</f>
        <v>nm</v>
      </c>
      <c r="D63" s="47" t="str">
        <f t="shared" ref="D63" si="213">+IFERROR(D62/C62-1,"nm")</f>
        <v>nm</v>
      </c>
      <c r="E63" s="47">
        <f t="shared" ref="E63" si="214">+IFERROR(E62/D62-1,"nm")</f>
        <v>0.11488250652741505</v>
      </c>
      <c r="F63" s="47">
        <f t="shared" ref="F63" si="215">+IFERROR(F62/E62-1,"nm")</f>
        <v>1.1709601873536313E-2</v>
      </c>
      <c r="G63" s="47">
        <f t="shared" ref="G63" si="216">+IFERROR(G62/F62-1,"nm")</f>
        <v>-6.944444444444442E-2</v>
      </c>
      <c r="H63" s="47">
        <f t="shared" ref="H63" si="217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18">+K64+K65</f>
        <v>0</v>
      </c>
      <c r="L63" s="47">
        <f t="shared" si="218"/>
        <v>0</v>
      </c>
      <c r="M63" s="47">
        <f t="shared" si="218"/>
        <v>0</v>
      </c>
      <c r="N63" s="47">
        <f t="shared" si="218"/>
        <v>0</v>
      </c>
    </row>
    <row r="64" spans="1:14" x14ac:dyDescent="0.2">
      <c r="A64" s="44" t="s">
        <v>137</v>
      </c>
      <c r="B64" s="47">
        <f>+Historicals!B213</f>
        <v>0</v>
      </c>
      <c r="C64" s="47">
        <f>+Historicals!C213</f>
        <v>0</v>
      </c>
      <c r="D64" s="47">
        <f>+Historicals!D213</f>
        <v>0</v>
      </c>
      <c r="E64" s="47">
        <f>+Historicals!E213</f>
        <v>0</v>
      </c>
      <c r="F64" s="47">
        <f>+Historicals!F213</f>
        <v>0</v>
      </c>
      <c r="G64" s="47">
        <f>+Historicals!G213</f>
        <v>0</v>
      </c>
      <c r="H64" s="47">
        <f>+Historicals!H213</f>
        <v>0</v>
      </c>
      <c r="I64" s="47">
        <f>+Historicals!I213</f>
        <v>0</v>
      </c>
      <c r="J64" s="49">
        <v>0</v>
      </c>
      <c r="K64" s="49">
        <f t="shared" ref="K64:K65" si="219">+J64</f>
        <v>0</v>
      </c>
      <c r="L64" s="49">
        <f t="shared" ref="L64:L65" si="220">+K64</f>
        <v>0</v>
      </c>
      <c r="M64" s="49">
        <f t="shared" ref="M64:M65" si="221">+L64</f>
        <v>0</v>
      </c>
      <c r="N64" s="49">
        <f t="shared" ref="N64:N65" si="222">+M64</f>
        <v>0</v>
      </c>
    </row>
    <row r="65" spans="1:14" x14ac:dyDescent="0.2">
      <c r="A65" s="44" t="s">
        <v>138</v>
      </c>
      <c r="B65" s="47" t="str">
        <f t="shared" ref="B65:H65" si="223">+IFERROR(B63-B64,"nm")</f>
        <v>nm</v>
      </c>
      <c r="C65" s="47" t="str">
        <f t="shared" si="223"/>
        <v>nm</v>
      </c>
      <c r="D65" s="47" t="str">
        <f t="shared" si="223"/>
        <v>nm</v>
      </c>
      <c r="E65" s="47">
        <f t="shared" si="223"/>
        <v>0.11488250652741505</v>
      </c>
      <c r="F65" s="47">
        <f t="shared" si="223"/>
        <v>1.1709601873536313E-2</v>
      </c>
      <c r="G65" s="47">
        <f t="shared" si="223"/>
        <v>-6.944444444444442E-2</v>
      </c>
      <c r="H65" s="47">
        <f t="shared" si="223"/>
        <v>0.21890547263681581</v>
      </c>
      <c r="I65" s="47">
        <f>+IFERROR(I63-I64,"nm")</f>
        <v>0.15102040816326534</v>
      </c>
      <c r="J65" s="49">
        <v>0</v>
      </c>
      <c r="K65" s="49">
        <f t="shared" si="219"/>
        <v>0</v>
      </c>
      <c r="L65" s="49">
        <f t="shared" si="220"/>
        <v>0</v>
      </c>
      <c r="M65" s="49">
        <f t="shared" si="221"/>
        <v>0</v>
      </c>
      <c r="N65" s="49">
        <f t="shared" si="222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B66:H66" si="224">+C73+C69</f>
        <v>85</v>
      </c>
      <c r="D66" s="48">
        <f t="shared" si="224"/>
        <v>1613</v>
      </c>
      <c r="E66" s="48">
        <f t="shared" si="224"/>
        <v>1703</v>
      </c>
      <c r="F66" s="48">
        <f t="shared" si="224"/>
        <v>2106</v>
      </c>
      <c r="G66" s="48">
        <f t="shared" si="224"/>
        <v>1673</v>
      </c>
      <c r="H66" s="48">
        <f t="shared" si="224"/>
        <v>2571</v>
      </c>
      <c r="I66" s="48">
        <f>+I73+I69</f>
        <v>3427</v>
      </c>
      <c r="J66" s="48">
        <f>+J52*J68</f>
        <v>3427</v>
      </c>
      <c r="K66" s="48">
        <f t="shared" ref="K66:N66" si="225">+K52*K68</f>
        <v>3427</v>
      </c>
      <c r="L66" s="48">
        <f t="shared" si="225"/>
        <v>3427</v>
      </c>
      <c r="M66" s="48">
        <f t="shared" si="225"/>
        <v>3427</v>
      </c>
      <c r="N66" s="48">
        <f t="shared" si="225"/>
        <v>3427</v>
      </c>
    </row>
    <row r="67" spans="1:14" x14ac:dyDescent="0.2">
      <c r="A67" s="46" t="s">
        <v>129</v>
      </c>
      <c r="B67" s="47" t="str">
        <f t="shared" ref="B67" si="226">+IFERROR(B66/A66-1,"nm")</f>
        <v>nm</v>
      </c>
      <c r="C67" s="47" t="str">
        <f t="shared" ref="C67" si="227">+IFERROR(C66/B66-1,"nm")</f>
        <v>nm</v>
      </c>
      <c r="D67" s="47">
        <f t="shared" ref="D67" si="228">+IFERROR(D66/C66-1,"nm")</f>
        <v>17.976470588235294</v>
      </c>
      <c r="E67" s="47">
        <f t="shared" ref="E67" si="229">+IFERROR(E66/D66-1,"nm")</f>
        <v>5.5796652200867936E-2</v>
      </c>
      <c r="F67" s="47">
        <f t="shared" ref="F67" si="230">+IFERROR(F66/E66-1,"nm")</f>
        <v>0.23664122137404586</v>
      </c>
      <c r="G67" s="47">
        <f t="shared" ref="G67" si="231">+IFERROR(G66/F66-1,"nm")</f>
        <v>-0.20560303893637222</v>
      </c>
      <c r="H67" s="47">
        <f t="shared" ref="H67" si="232">+IFERROR(H66/G66-1,"nm")</f>
        <v>0.53676031081888831</v>
      </c>
      <c r="I67" s="47">
        <f>+IFERROR(I66/H66-1,"nm")</f>
        <v>0.33294437961882539</v>
      </c>
      <c r="J67" s="47">
        <f t="shared" ref="J67" si="233">+IFERROR(J66/I66-1,"nm")</f>
        <v>0</v>
      </c>
      <c r="K67" s="47">
        <f t="shared" ref="K67" si="234">+IFERROR(K66/J66-1,"nm")</f>
        <v>0</v>
      </c>
      <c r="L67" s="47">
        <f t="shared" ref="L67" si="235">+IFERROR(L66/K66-1,"nm")</f>
        <v>0</v>
      </c>
      <c r="M67" s="47">
        <f t="shared" ref="M67" si="236">+IFERROR(M66/L66-1,"nm")</f>
        <v>0</v>
      </c>
      <c r="N67" s="47">
        <f t="shared" ref="N67" si="237">+IFERROR(N66/M66-1,"nm")</f>
        <v>0</v>
      </c>
    </row>
    <row r="68" spans="1:14" x14ac:dyDescent="0.2">
      <c r="A68" s="46" t="s">
        <v>131</v>
      </c>
      <c r="B68" s="47" t="str">
        <f t="shared" ref="B68:H68" si="238">+IFERROR(B66/B$52,"nm")</f>
        <v>nm</v>
      </c>
      <c r="C68" s="47" t="str">
        <f t="shared" si="238"/>
        <v>nm</v>
      </c>
      <c r="D68" s="47">
        <f t="shared" si="238"/>
        <v>0.20238393977415309</v>
      </c>
      <c r="E68" s="47">
        <f t="shared" si="238"/>
        <v>0.18426747457260334</v>
      </c>
      <c r="F68" s="47">
        <f t="shared" si="238"/>
        <v>0.21463514064410924</v>
      </c>
      <c r="G68" s="47">
        <f t="shared" si="238"/>
        <v>0.17898791055953783</v>
      </c>
      <c r="H68" s="47">
        <f t="shared" si="238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" si="239">+J68</f>
        <v>0.27462136389133746</v>
      </c>
      <c r="L68" s="49">
        <f t="shared" ref="L68" si="240">+K68</f>
        <v>0.27462136389133746</v>
      </c>
      <c r="M68" s="49">
        <f t="shared" ref="M68" si="241">+L68</f>
        <v>0.27462136389133746</v>
      </c>
      <c r="N68" s="49">
        <f t="shared" ref="N68" si="242">+M68</f>
        <v>0.27462136389133746</v>
      </c>
    </row>
    <row r="69" spans="1:14" x14ac:dyDescent="0.2">
      <c r="A69" s="9" t="s">
        <v>132</v>
      </c>
      <c r="B69" s="9">
        <v>0</v>
      </c>
      <c r="C69" s="9">
        <f>+Historicals!C168</f>
        <v>85</v>
      </c>
      <c r="D69" s="9">
        <f>+Historicals!D168</f>
        <v>106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48">
        <f>+J72*J79</f>
        <v>134</v>
      </c>
      <c r="K69" s="48">
        <f t="shared" ref="K69:N69" si="243">+K72*K79</f>
        <v>134</v>
      </c>
      <c r="L69" s="48">
        <f t="shared" si="243"/>
        <v>134</v>
      </c>
      <c r="M69" s="48">
        <f t="shared" si="243"/>
        <v>134</v>
      </c>
      <c r="N69" s="48">
        <f t="shared" si="243"/>
        <v>134</v>
      </c>
    </row>
    <row r="70" spans="1:14" x14ac:dyDescent="0.2">
      <c r="A70" s="46" t="s">
        <v>129</v>
      </c>
      <c r="B70" s="47" t="str">
        <f t="shared" ref="B70" si="244">+IFERROR(B69/A69-1,"nm")</f>
        <v>nm</v>
      </c>
      <c r="C70" s="47" t="str">
        <f t="shared" ref="C70" si="245">+IFERROR(C69/B69-1,"nm")</f>
        <v>nm</v>
      </c>
      <c r="D70" s="47">
        <f t="shared" ref="D70" si="246">+IFERROR(D69/C69-1,"nm")</f>
        <v>0.24705882352941178</v>
      </c>
      <c r="E70" s="47">
        <f t="shared" ref="E70" si="247">+IFERROR(E69/D69-1,"nm")</f>
        <v>9.4339622641509413E-2</v>
      </c>
      <c r="F70" s="47">
        <f t="shared" ref="F70" si="248">+IFERROR(F69/E69-1,"nm")</f>
        <v>-4.31034482758621E-2</v>
      </c>
      <c r="G70" s="47">
        <f t="shared" ref="G70" si="249">+IFERROR(G69/F69-1,"nm")</f>
        <v>0.18918918918918926</v>
      </c>
      <c r="H70" s="47">
        <f t="shared" ref="H70" si="250">+IFERROR(H69/G69-1,"nm")</f>
        <v>3.0303030303030276E-2</v>
      </c>
      <c r="I70" s="47">
        <f>+IFERROR(I69/H69-1,"nm")</f>
        <v>-1.4705882352941124E-2</v>
      </c>
      <c r="J70" s="47">
        <f t="shared" ref="J70" si="251">+IFERROR(J69/I69-1,"nm")</f>
        <v>0</v>
      </c>
      <c r="K70" s="47">
        <f t="shared" ref="K70" si="252">+IFERROR(K69/J69-1,"nm")</f>
        <v>0</v>
      </c>
      <c r="L70" s="47">
        <f t="shared" ref="L70" si="253">+IFERROR(L69/K69-1,"nm")</f>
        <v>0</v>
      </c>
      <c r="M70" s="47">
        <f t="shared" ref="M70" si="254">+IFERROR(M69/L69-1,"nm")</f>
        <v>0</v>
      </c>
      <c r="N70" s="47">
        <f t="shared" ref="N70" si="255">+IFERROR(N69/M69-1,"nm")</f>
        <v>0</v>
      </c>
    </row>
    <row r="71" spans="1:14" x14ac:dyDescent="0.2">
      <c r="A71" s="46" t="s">
        <v>133</v>
      </c>
      <c r="B71" s="47">
        <f t="shared" ref="B71:H71" si="256">+IFERROR(B69/B$21,"nm")</f>
        <v>0</v>
      </c>
      <c r="C71" s="47">
        <f t="shared" si="256"/>
        <v>5.7572473584394475E-3</v>
      </c>
      <c r="D71" s="47">
        <f t="shared" si="256"/>
        <v>6.9663512092534175E-3</v>
      </c>
      <c r="E71" s="47">
        <f t="shared" si="256"/>
        <v>7.808818579602827E-3</v>
      </c>
      <c r="F71" s="47">
        <f t="shared" si="256"/>
        <v>6.9802540560935733E-3</v>
      </c>
      <c r="G71" s="47">
        <f t="shared" si="256"/>
        <v>9.1135045567522777E-3</v>
      </c>
      <c r="H71" s="47">
        <f t="shared" si="256"/>
        <v>7.9166424122475119E-3</v>
      </c>
      <c r="I71" s="47">
        <f>+IFERROR(I69/I$52,"nm")</f>
        <v>1.0738039907043834E-2</v>
      </c>
      <c r="J71" s="47">
        <f t="shared" ref="J71:N71" si="257">+IFERROR(J69/J$21,"nm")</f>
        <v>7.3012586498120199E-3</v>
      </c>
      <c r="K71" s="47">
        <f t="shared" si="257"/>
        <v>7.3012586498120199E-3</v>
      </c>
      <c r="L71" s="47">
        <f t="shared" si="257"/>
        <v>7.3012586498120199E-3</v>
      </c>
      <c r="M71" s="47">
        <f t="shared" si="257"/>
        <v>7.3012586498120199E-3</v>
      </c>
      <c r="N71" s="47">
        <f t="shared" si="257"/>
        <v>7.3012586498120199E-3</v>
      </c>
    </row>
    <row r="72" spans="1:14" x14ac:dyDescent="0.2">
      <c r="A72" s="46" t="s">
        <v>142</v>
      </c>
      <c r="B72" s="47" t="str">
        <f t="shared" ref="B72:H72" si="258">+IFERROR(B69/B79,"nm")</f>
        <v>nm</v>
      </c>
      <c r="C72" s="47" t="str">
        <f t="shared" si="258"/>
        <v>nm</v>
      </c>
      <c r="D72" s="47">
        <f t="shared" si="258"/>
        <v>0.14950634696755993</v>
      </c>
      <c r="E72" s="47">
        <f t="shared" si="258"/>
        <v>0.13663133097762073</v>
      </c>
      <c r="F72" s="47">
        <f t="shared" si="258"/>
        <v>0.11948331539289558</v>
      </c>
      <c r="G72" s="47">
        <f t="shared" si="258"/>
        <v>0.14915254237288136</v>
      </c>
      <c r="H72" s="47">
        <f t="shared" si="258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59">+J72</f>
        <v>0.14565217391304347</v>
      </c>
      <c r="L72" s="49">
        <f t="shared" ref="L72" si="260">+K72</f>
        <v>0.14565217391304347</v>
      </c>
      <c r="M72" s="49">
        <f t="shared" ref="M72" si="261">+L72</f>
        <v>0.14565217391304347</v>
      </c>
      <c r="N72" s="49">
        <f t="shared" ref="N72" si="262">+M72</f>
        <v>0.14565217391304347</v>
      </c>
    </row>
    <row r="73" spans="1:14" x14ac:dyDescent="0.2">
      <c r="A73" s="9" t="s">
        <v>134</v>
      </c>
      <c r="B73" s="9">
        <f>+Historicals!B135</f>
        <v>0</v>
      </c>
      <c r="C73" s="9">
        <f>+Historicals!C135</f>
        <v>0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3">+K66-K69</f>
        <v>3293</v>
      </c>
      <c r="L73" s="9">
        <f t="shared" si="263"/>
        <v>3293</v>
      </c>
      <c r="M73" s="9">
        <f t="shared" si="263"/>
        <v>3293</v>
      </c>
      <c r="N73" s="9">
        <f t="shared" si="263"/>
        <v>3293</v>
      </c>
    </row>
    <row r="74" spans="1:14" x14ac:dyDescent="0.2">
      <c r="A74" s="46" t="s">
        <v>129</v>
      </c>
      <c r="B74" s="47" t="str">
        <f t="shared" ref="B74" si="264">+IFERROR(B73/A73-1,"nm")</f>
        <v>nm</v>
      </c>
      <c r="C74" s="47" t="str">
        <f t="shared" ref="C74" si="265">+IFERROR(C73/B73-1,"nm")</f>
        <v>nm</v>
      </c>
      <c r="D74" s="47" t="str">
        <f t="shared" ref="D74" si="266">+IFERROR(D73/C73-1,"nm")</f>
        <v>nm</v>
      </c>
      <c r="E74" s="47">
        <f t="shared" ref="E74" si="267">+IFERROR(E73/D73-1,"nm")</f>
        <v>5.3085600530855981E-2</v>
      </c>
      <c r="F74" s="47">
        <f t="shared" ref="F74" si="268">+IFERROR(F73/E73-1,"nm")</f>
        <v>0.25708884688090738</v>
      </c>
      <c r="G74" s="47">
        <f t="shared" ref="G74" si="269">+IFERROR(G73/F73-1,"nm")</f>
        <v>-0.22756892230576442</v>
      </c>
      <c r="H74" s="47">
        <f t="shared" ref="H74" si="270">+IFERROR(H73/G73-1,"nm")</f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" si="271">+IFERROR(K73/J73-1,"nm")</f>
        <v>0</v>
      </c>
      <c r="L74" s="47">
        <f t="shared" ref="L74" si="272">+IFERROR(L73/K73-1,"nm")</f>
        <v>0</v>
      </c>
      <c r="M74" s="47">
        <f t="shared" ref="M74" si="273">+IFERROR(M73/L73-1,"nm")</f>
        <v>0</v>
      </c>
      <c r="N74" s="47">
        <f t="shared" ref="N74" si="274">+IFERROR(N73/M73-1,"nm")</f>
        <v>0</v>
      </c>
    </row>
    <row r="75" spans="1:14" x14ac:dyDescent="0.2">
      <c r="A75" s="46" t="s">
        <v>131</v>
      </c>
      <c r="B75" s="47" t="str">
        <f t="shared" ref="B75:H75" si="275">+IFERROR(B73/B$52,"nm")</f>
        <v>nm</v>
      </c>
      <c r="C75" s="47" t="str">
        <f t="shared" si="275"/>
        <v>nm</v>
      </c>
      <c r="D75" s="47">
        <f t="shared" si="275"/>
        <v>0.1890840652446675</v>
      </c>
      <c r="E75" s="47">
        <f t="shared" si="275"/>
        <v>0.17171607877082881</v>
      </c>
      <c r="F75" s="47">
        <f t="shared" si="275"/>
        <v>0.20332246229107215</v>
      </c>
      <c r="G75" s="47">
        <f t="shared" si="275"/>
        <v>0.16486573232053064</v>
      </c>
      <c r="H75" s="47">
        <f t="shared" si="275"/>
        <v>0.21255237430167598</v>
      </c>
      <c r="I75" s="47">
        <f>+IFERROR(I73/I$52,"nm")</f>
        <v>0.26388332398429359</v>
      </c>
      <c r="J75" s="47">
        <f t="shared" ref="J75:N75" si="276">+IFERROR(J73/J$21,"nm")</f>
        <v>0.17942570696888793</v>
      </c>
      <c r="K75" s="47">
        <f t="shared" si="276"/>
        <v>0.17942570696888793</v>
      </c>
      <c r="L75" s="47">
        <f t="shared" si="276"/>
        <v>0.17942570696888793</v>
      </c>
      <c r="M75" s="47">
        <f t="shared" si="276"/>
        <v>0.17942570696888793</v>
      </c>
      <c r="N75" s="47">
        <f t="shared" si="276"/>
        <v>0.17942570696888793</v>
      </c>
    </row>
    <row r="76" spans="1:14" x14ac:dyDescent="0.2">
      <c r="A76" s="9" t="s">
        <v>135</v>
      </c>
      <c r="B76" s="9">
        <f>+Historicals!B157</f>
        <v>0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8">
        <f>+J52*J78</f>
        <v>196.99999999999997</v>
      </c>
      <c r="K76" s="48">
        <f t="shared" ref="K76:N76" si="277">+K52*K78</f>
        <v>196.99999999999997</v>
      </c>
      <c r="L76" s="48">
        <f t="shared" si="277"/>
        <v>196.99999999999997</v>
      </c>
      <c r="M76" s="48">
        <f t="shared" si="277"/>
        <v>196.99999999999997</v>
      </c>
      <c r="N76" s="48">
        <f t="shared" si="277"/>
        <v>196.99999999999997</v>
      </c>
    </row>
    <row r="77" spans="1:14" x14ac:dyDescent="0.2">
      <c r="A77" s="46" t="s">
        <v>129</v>
      </c>
      <c r="B77" s="47" t="str">
        <f t="shared" ref="B77" si="278">+IFERROR(B76/A76-1,"nm")</f>
        <v>nm</v>
      </c>
      <c r="C77" s="47" t="str">
        <f t="shared" ref="C77" si="279">+IFERROR(C76/B76-1,"nm")</f>
        <v>nm</v>
      </c>
      <c r="D77" s="47">
        <f t="shared" ref="D77" si="280">+IFERROR(D76/C76-1,"nm")</f>
        <v>-0.26068376068376065</v>
      </c>
      <c r="E77" s="47">
        <f t="shared" ref="E77" si="281">+IFERROR(E76/D76-1,"nm")</f>
        <v>0.38728323699421963</v>
      </c>
      <c r="F77" s="47">
        <f t="shared" ref="F77" si="282">+IFERROR(F76/E76-1,"nm")</f>
        <v>-2.9166666666666674E-2</v>
      </c>
      <c r="G77" s="47">
        <f t="shared" ref="G77" si="283">+IFERROR(G76/F76-1,"nm")</f>
        <v>-0.40343347639484983</v>
      </c>
      <c r="H77" s="47">
        <f t="shared" ref="H77" si="284">+IFERROR(H76/G76-1,"nm")</f>
        <v>0.10071942446043169</v>
      </c>
      <c r="I77" s="47">
        <f>+IFERROR(I76/H76-1,"nm")</f>
        <v>0.28758169934640532</v>
      </c>
      <c r="J77" s="47">
        <v>0</v>
      </c>
      <c r="K77" s="47">
        <f t="shared" ref="K77" si="285">+IFERROR(K76/J76-1,"nm")</f>
        <v>0</v>
      </c>
      <c r="L77" s="47">
        <f t="shared" ref="L77" si="286">+IFERROR(L76/K76-1,"nm")</f>
        <v>0</v>
      </c>
      <c r="M77" s="47">
        <f t="shared" ref="M77" si="287">+IFERROR(M76/L76-1,"nm")</f>
        <v>0</v>
      </c>
      <c r="N77" s="47">
        <f t="shared" ref="N77" si="288">+IFERROR(N76/M76-1,"nm")</f>
        <v>0</v>
      </c>
    </row>
    <row r="78" spans="1:14" x14ac:dyDescent="0.2">
      <c r="A78" s="46" t="s">
        <v>133</v>
      </c>
      <c r="B78" s="47" t="str">
        <f t="shared" ref="B78:H78" si="289">+IFERROR(B76/B$52,"nm")</f>
        <v>nm</v>
      </c>
      <c r="C78" s="47" t="str">
        <f t="shared" si="289"/>
        <v>nm</v>
      </c>
      <c r="D78" s="47">
        <f t="shared" si="289"/>
        <v>2.1706398996235884E-2</v>
      </c>
      <c r="E78" s="47">
        <f t="shared" si="289"/>
        <v>2.5968405107119671E-2</v>
      </c>
      <c r="F78" s="47">
        <f t="shared" si="289"/>
        <v>2.3746432939258051E-2</v>
      </c>
      <c r="G78" s="47">
        <f t="shared" si="289"/>
        <v>1.4871081630469669E-2</v>
      </c>
      <c r="H78" s="47">
        <f t="shared" si="289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" si="290">+J78</f>
        <v>1.5786521355877874E-2</v>
      </c>
      <c r="L78" s="49">
        <f t="shared" ref="L78" si="291">+K78</f>
        <v>1.5786521355877874E-2</v>
      </c>
      <c r="M78" s="49">
        <f t="shared" ref="M78" si="292">+L78</f>
        <v>1.5786521355877874E-2</v>
      </c>
      <c r="N78" s="49">
        <f t="shared" ref="N78" si="293">+M78</f>
        <v>1.5786521355877874E-2</v>
      </c>
    </row>
    <row r="79" spans="1:14" x14ac:dyDescent="0.2">
      <c r="A79" s="9" t="s">
        <v>143</v>
      </c>
      <c r="B79" s="9">
        <f>+Historicals!B146</f>
        <v>0</v>
      </c>
      <c r="C79" s="9">
        <f>+Historicals!C146</f>
        <v>0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8">
        <f>+J52*J81</f>
        <v>920.00000000000011</v>
      </c>
      <c r="K79" s="48">
        <f t="shared" ref="K79:N79" si="294">+K52*K81</f>
        <v>920.00000000000011</v>
      </c>
      <c r="L79" s="48">
        <f t="shared" si="294"/>
        <v>920.00000000000011</v>
      </c>
      <c r="M79" s="48">
        <f t="shared" si="294"/>
        <v>920.00000000000011</v>
      </c>
      <c r="N79" s="48">
        <f t="shared" si="294"/>
        <v>920.00000000000011</v>
      </c>
    </row>
    <row r="80" spans="1:14" x14ac:dyDescent="0.2">
      <c r="A80" s="46" t="s">
        <v>129</v>
      </c>
      <c r="B80" s="47" t="str">
        <f t="shared" ref="B80" si="295">+IFERROR(B79/A79-1,"nm")</f>
        <v>nm</v>
      </c>
      <c r="C80" s="47" t="str">
        <f t="shared" ref="C80" si="296">+IFERROR(C79/B79-1,"nm")</f>
        <v>nm</v>
      </c>
      <c r="D80" s="47" t="str">
        <f t="shared" ref="D80" si="297">+IFERROR(D79/C79-1,"nm")</f>
        <v>nm</v>
      </c>
      <c r="E80" s="47">
        <f t="shared" ref="E80" si="298">+IFERROR(E79/D79-1,"nm")</f>
        <v>0.19746121297602248</v>
      </c>
      <c r="F80" s="47">
        <f t="shared" ref="F80" si="299">+IFERROR(F79/E79-1,"nm")</f>
        <v>9.4228504122497059E-2</v>
      </c>
      <c r="G80" s="47">
        <f t="shared" ref="G80" si="300">+IFERROR(G79/F79-1,"nm")</f>
        <v>-4.7362755651237931E-2</v>
      </c>
      <c r="H80" s="47">
        <f t="shared" ref="H80" si="301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2">+K81+K82</f>
        <v>7.37238560782114E-2</v>
      </c>
      <c r="L80" s="47">
        <f t="shared" si="302"/>
        <v>7.37238560782114E-2</v>
      </c>
      <c r="M80" s="47">
        <f t="shared" si="302"/>
        <v>7.37238560782114E-2</v>
      </c>
      <c r="N80" s="47">
        <f t="shared" si="302"/>
        <v>7.37238560782114E-2</v>
      </c>
    </row>
    <row r="81" spans="1:14" x14ac:dyDescent="0.2">
      <c r="A81" s="46" t="s">
        <v>133</v>
      </c>
      <c r="B81" s="47" t="str">
        <f t="shared" ref="B81:H81" si="303">+IFERROR(B79/B$52,"nm")</f>
        <v>nm</v>
      </c>
      <c r="C81" s="47" t="str">
        <f t="shared" si="303"/>
        <v>nm</v>
      </c>
      <c r="D81" s="47">
        <f t="shared" si="303"/>
        <v>8.8958594730238399E-2</v>
      </c>
      <c r="E81" s="47">
        <f t="shared" si="303"/>
        <v>9.1863233066435832E-2</v>
      </c>
      <c r="F81" s="47">
        <f t="shared" si="303"/>
        <v>9.4679983693436609E-2</v>
      </c>
      <c r="G81" s="47">
        <f t="shared" si="303"/>
        <v>9.4682785920616241E-2</v>
      </c>
      <c r="H81" s="47">
        <f t="shared" si="303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" si="304">+J81</f>
        <v>7.37238560782114E-2</v>
      </c>
      <c r="L81" s="49">
        <f t="shared" ref="L81" si="305">+K81</f>
        <v>7.37238560782114E-2</v>
      </c>
      <c r="M81" s="49">
        <f t="shared" ref="M81" si="306">+L81</f>
        <v>7.37238560782114E-2</v>
      </c>
      <c r="N81" s="49">
        <f t="shared" ref="N81" si="307">+M81</f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Historicals!B115</f>
        <v>3067</v>
      </c>
      <c r="C83">
        <f>Historicals!C115</f>
        <v>3785</v>
      </c>
      <c r="D83">
        <f>Historicals!D115</f>
        <v>4237</v>
      </c>
      <c r="E83">
        <f>Historicals!E115</f>
        <v>5134</v>
      </c>
      <c r="F83">
        <f>Historicals!F115</f>
        <v>6208</v>
      </c>
      <c r="G83">
        <f>Historicals!G115</f>
        <v>6679</v>
      </c>
      <c r="H83">
        <f>Historicals!H115</f>
        <v>8290</v>
      </c>
      <c r="I83">
        <f>Historicals!I115</f>
        <v>7547</v>
      </c>
      <c r="J83" s="9">
        <f>+SUM(J85+J89+J93)</f>
        <v>7547</v>
      </c>
      <c r="K83" s="9">
        <f t="shared" ref="K83:N83" si="308">+SUM(K85+K89+K93)</f>
        <v>7547</v>
      </c>
      <c r="L83" s="9">
        <f t="shared" si="308"/>
        <v>7547</v>
      </c>
      <c r="M83" s="9">
        <f t="shared" si="308"/>
        <v>7547</v>
      </c>
      <c r="N83" s="9">
        <f t="shared" si="308"/>
        <v>7547</v>
      </c>
    </row>
    <row r="84" spans="1:14" x14ac:dyDescent="0.2">
      <c r="A84" s="44" t="s">
        <v>129</v>
      </c>
      <c r="B84" s="47" t="str">
        <f t="shared" ref="B84" si="309">+IFERROR(B83/A83-1,"nm")</f>
        <v>nm</v>
      </c>
      <c r="C84" s="47">
        <f t="shared" ref="C84" si="310">+IFERROR(C83/B83-1,"nm")</f>
        <v>0.23410498858819695</v>
      </c>
      <c r="D84" s="47">
        <f t="shared" ref="D84" si="311">+IFERROR(D83/C83-1,"nm")</f>
        <v>0.11941875825627468</v>
      </c>
      <c r="E84" s="47">
        <f t="shared" ref="E84" si="312">+IFERROR(E83/D83-1,"nm")</f>
        <v>0.21170639603493036</v>
      </c>
      <c r="F84" s="47">
        <f t="shared" ref="F84" si="313">+IFERROR(F83/E83-1,"nm")</f>
        <v>0.20919361121932223</v>
      </c>
      <c r="G84" s="47">
        <f t="shared" ref="G84" si="314">+IFERROR(G83/F83-1,"nm")</f>
        <v>7.5869845360824639E-2</v>
      </c>
      <c r="H84" s="47">
        <f t="shared" ref="H84" si="315">+IFERROR(H83/G83-1,"nm")</f>
        <v>0.24120377301991325</v>
      </c>
      <c r="I84" s="47">
        <f>+IFERROR(I83/H83-1,"nm")</f>
        <v>-8.9626055488540413E-2</v>
      </c>
      <c r="J84" s="47">
        <f t="shared" ref="J84" si="316">+IFERROR(J83/I83-1,"nm")</f>
        <v>0</v>
      </c>
      <c r="K84" s="47">
        <f t="shared" ref="K84" si="317">+IFERROR(K83/J83-1,"nm")</f>
        <v>0</v>
      </c>
      <c r="L84" s="47">
        <f t="shared" ref="L84" si="318">+IFERROR(L83/K83-1,"nm")</f>
        <v>0</v>
      </c>
      <c r="M84" s="47">
        <f t="shared" ref="M84" si="319">+IFERROR(M83/L83-1,"nm")</f>
        <v>0</v>
      </c>
      <c r="N84" s="47">
        <f t="shared" ref="N84" si="320">+IFERROR(N83/M83-1,"nm")</f>
        <v>0</v>
      </c>
    </row>
    <row r="85" spans="1:14" x14ac:dyDescent="0.2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21">+J85*(1+K86)</f>
        <v>5416</v>
      </c>
      <c r="L85" s="3">
        <f t="shared" ref="L85" si="322">+K85*(1+L86)</f>
        <v>5416</v>
      </c>
      <c r="M85" s="3">
        <f t="shared" ref="M85" si="323">+L85*(1+M86)</f>
        <v>5416</v>
      </c>
      <c r="N85" s="3">
        <f t="shared" ref="N85" si="324">+M85*(1+N86)</f>
        <v>5416</v>
      </c>
    </row>
    <row r="86" spans="1:14" x14ac:dyDescent="0.2">
      <c r="A86" s="44" t="s">
        <v>129</v>
      </c>
      <c r="B86" s="47" t="str">
        <f t="shared" ref="B86" si="325">+IFERROR(B85/A85-1,"nm")</f>
        <v>nm</v>
      </c>
      <c r="C86" s="47">
        <f t="shared" ref="C86" si="326">+IFERROR(C85/B85-1,"nm")</f>
        <v>0.28918650793650791</v>
      </c>
      <c r="D86" s="47">
        <f t="shared" ref="D86" si="327">+IFERROR(D85/C85-1,"nm")</f>
        <v>0.12350904193920731</v>
      </c>
      <c r="E86" s="47">
        <f t="shared" ref="E86" si="328">+IFERROR(E85/D85-1,"nm")</f>
        <v>0.19726027397260282</v>
      </c>
      <c r="F86" s="47">
        <f t="shared" ref="F86" si="329">+IFERROR(F85/E85-1,"nm")</f>
        <v>0.21910755148741412</v>
      </c>
      <c r="G86" s="47">
        <f t="shared" ref="G86" si="330">+IFERROR(G85/F85-1,"nm")</f>
        <v>8.7517597372125833E-2</v>
      </c>
      <c r="H86" s="47">
        <f t="shared" ref="H86" si="331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332">+K87+K88</f>
        <v>0</v>
      </c>
      <c r="L86" s="47">
        <f t="shared" si="332"/>
        <v>0</v>
      </c>
      <c r="M86" s="47">
        <f t="shared" si="332"/>
        <v>0</v>
      </c>
      <c r="N86" s="47">
        <f t="shared" si="332"/>
        <v>0</v>
      </c>
    </row>
    <row r="87" spans="1:14" x14ac:dyDescent="0.2">
      <c r="A87" s="44" t="s">
        <v>137</v>
      </c>
      <c r="B87" s="47">
        <f>+Historicals!B242</f>
        <v>0</v>
      </c>
      <c r="C87" s="47">
        <f>+Historicals!C242</f>
        <v>0</v>
      </c>
      <c r="D87" s="47">
        <f>+Historicals!D242</f>
        <v>0</v>
      </c>
      <c r="E87" s="47">
        <f>+Historicals!E242</f>
        <v>0</v>
      </c>
      <c r="F87" s="47">
        <f>+Historicals!F242</f>
        <v>0</v>
      </c>
      <c r="G87" s="47">
        <f>+Historicals!G242</f>
        <v>0</v>
      </c>
      <c r="H87" s="47">
        <f>+Historicals!H242</f>
        <v>0</v>
      </c>
      <c r="I87" s="47">
        <f>+Historicals!I242</f>
        <v>0</v>
      </c>
      <c r="J87" s="49">
        <v>0</v>
      </c>
      <c r="K87" s="49">
        <f t="shared" ref="K87:K88" si="333">+J87</f>
        <v>0</v>
      </c>
      <c r="L87" s="49">
        <f t="shared" ref="L87:L88" si="334">+K87</f>
        <v>0</v>
      </c>
      <c r="M87" s="49">
        <f t="shared" ref="M87:M88" si="335">+L87</f>
        <v>0</v>
      </c>
      <c r="N87" s="49">
        <f t="shared" ref="N87:N88" si="336">+M87</f>
        <v>0</v>
      </c>
    </row>
    <row r="88" spans="1:14" x14ac:dyDescent="0.2">
      <c r="A88" s="44" t="s">
        <v>138</v>
      </c>
      <c r="B88" s="47" t="str">
        <f t="shared" ref="B88:H88" si="337">+IFERROR(B86-B87,"nm")</f>
        <v>nm</v>
      </c>
      <c r="C88" s="47">
        <f t="shared" si="337"/>
        <v>0.28918650793650791</v>
      </c>
      <c r="D88" s="47">
        <f t="shared" si="337"/>
        <v>0.12350904193920731</v>
      </c>
      <c r="E88" s="47">
        <f t="shared" si="337"/>
        <v>0.19726027397260282</v>
      </c>
      <c r="F88" s="47">
        <f t="shared" si="337"/>
        <v>0.21910755148741412</v>
      </c>
      <c r="G88" s="47">
        <f t="shared" si="337"/>
        <v>8.7517597372125833E-2</v>
      </c>
      <c r="H88" s="47">
        <f t="shared" si="337"/>
        <v>0.24012944983818763</v>
      </c>
      <c r="I88" s="47">
        <f>+IFERROR(I86-I87,"nm")</f>
        <v>-5.7759220598469052E-2</v>
      </c>
      <c r="J88" s="49">
        <v>0</v>
      </c>
      <c r="K88" s="49">
        <f t="shared" si="333"/>
        <v>0</v>
      </c>
      <c r="L88" s="49">
        <f t="shared" si="334"/>
        <v>0</v>
      </c>
      <c r="M88" s="49">
        <f t="shared" si="335"/>
        <v>0</v>
      </c>
      <c r="N88" s="49">
        <f t="shared" si="336"/>
        <v>0</v>
      </c>
    </row>
    <row r="89" spans="1:14" x14ac:dyDescent="0.2">
      <c r="A89" s="45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38">+J89*(1+K90)</f>
        <v>1938</v>
      </c>
      <c r="L89" s="3">
        <f t="shared" ref="L89" si="339">+K89*(1+L90)</f>
        <v>1938</v>
      </c>
      <c r="M89" s="3">
        <f t="shared" ref="M89" si="340">+L89*(1+M90)</f>
        <v>1938</v>
      </c>
      <c r="N89" s="3">
        <f t="shared" ref="N89" si="341">+M89*(1+N90)</f>
        <v>1938</v>
      </c>
    </row>
    <row r="90" spans="1:14" x14ac:dyDescent="0.2">
      <c r="A90" s="44" t="s">
        <v>129</v>
      </c>
      <c r="B90" s="47" t="str">
        <f t="shared" ref="B90" si="342">+IFERROR(B89/A89-1,"nm")</f>
        <v>nm</v>
      </c>
      <c r="C90" s="47">
        <f t="shared" ref="C90" si="343">+IFERROR(C89/B89-1,"nm")</f>
        <v>0.14054054054054044</v>
      </c>
      <c r="D90" s="47">
        <f t="shared" ref="D90" si="344">+IFERROR(D89/C89-1,"nm")</f>
        <v>0.12606635071090055</v>
      </c>
      <c r="E90" s="47">
        <f t="shared" ref="E90" si="345">+IFERROR(E89/D89-1,"nm")</f>
        <v>0.26936026936026947</v>
      </c>
      <c r="F90" s="47">
        <f t="shared" ref="F90" si="346">+IFERROR(F89/E89-1,"nm")</f>
        <v>0.19893899204244025</v>
      </c>
      <c r="G90" s="47">
        <f t="shared" ref="G90" si="347">+IFERROR(G89/F89-1,"nm")</f>
        <v>4.8672566371681381E-2</v>
      </c>
      <c r="H90" s="47">
        <f t="shared" ref="H90" si="348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349">+K91+K92</f>
        <v>0</v>
      </c>
      <c r="L90" s="47">
        <f t="shared" si="349"/>
        <v>0</v>
      </c>
      <c r="M90" s="47">
        <f t="shared" si="349"/>
        <v>0</v>
      </c>
      <c r="N90" s="47">
        <f t="shared" si="349"/>
        <v>0</v>
      </c>
    </row>
    <row r="91" spans="1:14" x14ac:dyDescent="0.2">
      <c r="A91" s="44" t="s">
        <v>137</v>
      </c>
      <c r="B91" s="47">
        <f>+Historicals!B246</f>
        <v>0</v>
      </c>
      <c r="C91" s="47">
        <f>+Historicals!C246</f>
        <v>0</v>
      </c>
      <c r="D91" s="47">
        <f>+Historicals!D246</f>
        <v>0</v>
      </c>
      <c r="E91" s="47">
        <f>+Historicals!E246</f>
        <v>0</v>
      </c>
      <c r="F91" s="47">
        <f>+Historicals!F246</f>
        <v>0</v>
      </c>
      <c r="G91" s="47">
        <f>+Historicals!G246</f>
        <v>0</v>
      </c>
      <c r="H91" s="47">
        <f>+Historicals!H246</f>
        <v>0</v>
      </c>
      <c r="I91" s="47">
        <f>+Historicals!I246</f>
        <v>0</v>
      </c>
      <c r="J91" s="49">
        <v>0</v>
      </c>
      <c r="K91" s="49">
        <f t="shared" ref="K91:K92" si="350">+J91</f>
        <v>0</v>
      </c>
      <c r="L91" s="49">
        <f t="shared" ref="L91:L92" si="351">+K91</f>
        <v>0</v>
      </c>
      <c r="M91" s="49">
        <f t="shared" ref="M91:M92" si="352">+L91</f>
        <v>0</v>
      </c>
      <c r="N91" s="49">
        <f t="shared" ref="N91:N92" si="353">+M91</f>
        <v>0</v>
      </c>
    </row>
    <row r="92" spans="1:14" x14ac:dyDescent="0.2">
      <c r="A92" s="44" t="s">
        <v>138</v>
      </c>
      <c r="B92" s="47" t="str">
        <f t="shared" ref="B92:H92" si="354">+IFERROR(B90-B91,"nm")</f>
        <v>nm</v>
      </c>
      <c r="C92" s="47">
        <f t="shared" si="354"/>
        <v>0.14054054054054044</v>
      </c>
      <c r="D92" s="47">
        <f t="shared" si="354"/>
        <v>0.12606635071090055</v>
      </c>
      <c r="E92" s="47">
        <f t="shared" si="354"/>
        <v>0.26936026936026947</v>
      </c>
      <c r="F92" s="47">
        <f t="shared" si="354"/>
        <v>0.19893899204244025</v>
      </c>
      <c r="G92" s="47">
        <f t="shared" si="354"/>
        <v>4.8672566371681381E-2</v>
      </c>
      <c r="H92" s="47">
        <f t="shared" si="354"/>
        <v>0.2378691983122363</v>
      </c>
      <c r="I92" s="47">
        <f>+IFERROR(I90-I91,"nm")</f>
        <v>-0.17426501917341286</v>
      </c>
      <c r="J92" s="49">
        <v>0</v>
      </c>
      <c r="K92" s="49">
        <f t="shared" si="350"/>
        <v>0</v>
      </c>
      <c r="L92" s="49">
        <f t="shared" si="351"/>
        <v>0</v>
      </c>
      <c r="M92" s="49">
        <f t="shared" si="352"/>
        <v>0</v>
      </c>
      <c r="N92" s="49">
        <f t="shared" si="353"/>
        <v>0</v>
      </c>
    </row>
    <row r="93" spans="1:14" x14ac:dyDescent="0.2">
      <c r="A93" s="45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55">+J93*(1+K94)</f>
        <v>193</v>
      </c>
      <c r="L93" s="3">
        <f t="shared" ref="L93" si="356">+K93*(1+L94)</f>
        <v>193</v>
      </c>
      <c r="M93" s="3">
        <f t="shared" ref="M93" si="357">+L93*(1+M94)</f>
        <v>193</v>
      </c>
      <c r="N93" s="3">
        <f t="shared" ref="N93" si="358">+M93*(1+N94)</f>
        <v>193</v>
      </c>
    </row>
    <row r="94" spans="1:14" x14ac:dyDescent="0.2">
      <c r="A94" s="44" t="s">
        <v>129</v>
      </c>
      <c r="B94" s="47" t="str">
        <f t="shared" ref="B94" si="359">+IFERROR(B93/A93-1,"nm")</f>
        <v>nm</v>
      </c>
      <c r="C94" s="47">
        <f t="shared" ref="C94" si="360">+IFERROR(C93/B93-1,"nm")</f>
        <v>3.9682539682539764E-2</v>
      </c>
      <c r="D94" s="47">
        <f t="shared" ref="D94" si="361">+IFERROR(D93/C93-1,"nm")</f>
        <v>-1.5267175572519109E-2</v>
      </c>
      <c r="E94" s="47">
        <f t="shared" ref="E94" si="362">+IFERROR(E93/D93-1,"nm")</f>
        <v>7.7519379844961378E-3</v>
      </c>
      <c r="F94" s="47">
        <f t="shared" ref="F94" si="363">+IFERROR(F93/E93-1,"nm")</f>
        <v>6.1538461538461542E-2</v>
      </c>
      <c r="G94" s="47">
        <f t="shared" ref="G94" si="364">+IFERROR(G93/F93-1,"nm")</f>
        <v>7.2463768115942129E-2</v>
      </c>
      <c r="H94" s="47">
        <f t="shared" ref="H94" si="365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366">+K95+K96</f>
        <v>0</v>
      </c>
      <c r="L94" s="47">
        <f t="shared" si="366"/>
        <v>0</v>
      </c>
      <c r="M94" s="47">
        <f t="shared" si="366"/>
        <v>0</v>
      </c>
      <c r="N94" s="47">
        <f t="shared" si="366"/>
        <v>0</v>
      </c>
    </row>
    <row r="95" spans="1:14" x14ac:dyDescent="0.2">
      <c r="A95" s="44" t="s">
        <v>137</v>
      </c>
      <c r="B95" s="47">
        <f>+Historicals!B244</f>
        <v>0</v>
      </c>
      <c r="C95" s="47">
        <f>+Historicals!C244</f>
        <v>0</v>
      </c>
      <c r="D95" s="47">
        <f>+Historicals!D244</f>
        <v>0</v>
      </c>
      <c r="E95" s="47">
        <f>+Historicals!E244</f>
        <v>0</v>
      </c>
      <c r="F95" s="47">
        <f>+Historicals!F244</f>
        <v>0</v>
      </c>
      <c r="G95" s="47">
        <f>+Historicals!G244</f>
        <v>0</v>
      </c>
      <c r="H95" s="47">
        <f>+Historicals!H244</f>
        <v>0</v>
      </c>
      <c r="I95" s="47">
        <f>+Historicals!I244</f>
        <v>0</v>
      </c>
      <c r="J95" s="49">
        <v>0</v>
      </c>
      <c r="K95" s="49">
        <f t="shared" ref="K95:K96" si="367">+J95</f>
        <v>0</v>
      </c>
      <c r="L95" s="49">
        <f t="shared" ref="L95:L96" si="368">+K95</f>
        <v>0</v>
      </c>
      <c r="M95" s="49">
        <f t="shared" ref="M95:M96" si="369">+L95</f>
        <v>0</v>
      </c>
      <c r="N95" s="49">
        <f t="shared" ref="N95:N96" si="370">+M95</f>
        <v>0</v>
      </c>
    </row>
    <row r="96" spans="1:14" x14ac:dyDescent="0.2">
      <c r="A96" s="44" t="s">
        <v>138</v>
      </c>
      <c r="B96" s="47" t="str">
        <f t="shared" ref="B96:H96" si="371">+IFERROR(B94-B95,"nm")</f>
        <v>nm</v>
      </c>
      <c r="C96" s="47">
        <f t="shared" si="371"/>
        <v>3.9682539682539764E-2</v>
      </c>
      <c r="D96" s="47">
        <f t="shared" si="371"/>
        <v>-1.5267175572519109E-2</v>
      </c>
      <c r="E96" s="47">
        <f t="shared" si="371"/>
        <v>7.7519379844961378E-3</v>
      </c>
      <c r="F96" s="47">
        <f t="shared" si="371"/>
        <v>6.1538461538461542E-2</v>
      </c>
      <c r="G96" s="47">
        <f t="shared" si="371"/>
        <v>7.2463768115942129E-2</v>
      </c>
      <c r="H96" s="47">
        <f t="shared" si="371"/>
        <v>0.31756756756756754</v>
      </c>
      <c r="I96" s="47">
        <f>+IFERROR(I94-I95,"nm")</f>
        <v>-1.025641025641022E-2</v>
      </c>
      <c r="J96" s="49">
        <v>0</v>
      </c>
      <c r="K96" s="49">
        <f t="shared" si="367"/>
        <v>0</v>
      </c>
      <c r="L96" s="49">
        <f t="shared" si="368"/>
        <v>0</v>
      </c>
      <c r="M96" s="49">
        <f t="shared" si="369"/>
        <v>0</v>
      </c>
      <c r="N96" s="49">
        <f t="shared" si="370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I97" si="372">+C104+C100</f>
        <v>1420</v>
      </c>
      <c r="D97" s="48">
        <f t="shared" si="372"/>
        <v>1561</v>
      </c>
      <c r="E97" s="48">
        <f t="shared" si="372"/>
        <v>1863</v>
      </c>
      <c r="F97" s="48">
        <f t="shared" si="372"/>
        <v>2426</v>
      </c>
      <c r="G97" s="48">
        <f t="shared" si="372"/>
        <v>2534</v>
      </c>
      <c r="H97" s="48">
        <f t="shared" si="372"/>
        <v>3289</v>
      </c>
      <c r="I97" s="48">
        <f>+I104+I100</f>
        <v>2406</v>
      </c>
      <c r="J97" s="48">
        <f>+J83*J99</f>
        <v>2406</v>
      </c>
      <c r="K97" s="48">
        <f t="shared" ref="K97:N97" si="373">+K83*K99</f>
        <v>2406</v>
      </c>
      <c r="L97" s="48">
        <f t="shared" si="373"/>
        <v>2406</v>
      </c>
      <c r="M97" s="48">
        <f t="shared" si="373"/>
        <v>2406</v>
      </c>
      <c r="N97" s="48">
        <f t="shared" si="373"/>
        <v>2406</v>
      </c>
    </row>
    <row r="98" spans="1:14" x14ac:dyDescent="0.2">
      <c r="A98" s="46" t="s">
        <v>129</v>
      </c>
      <c r="B98" s="47" t="str">
        <f t="shared" ref="B98" si="374">+IFERROR(B97/A97-1,"nm")</f>
        <v>nm</v>
      </c>
      <c r="C98" s="47">
        <f t="shared" ref="C98" si="375">+IFERROR(C97/B97-1,"nm")</f>
        <v>0.36669874879692022</v>
      </c>
      <c r="D98" s="47">
        <f t="shared" ref="D98" si="376">+IFERROR(D97/C97-1,"nm")</f>
        <v>9.9295774647887303E-2</v>
      </c>
      <c r="E98" s="47">
        <f t="shared" ref="E98" si="377">+IFERROR(E97/D97-1,"nm")</f>
        <v>0.19346572709801402</v>
      </c>
      <c r="F98" s="47">
        <f t="shared" ref="F98" si="378">+IFERROR(F97/E97-1,"nm")</f>
        <v>0.3022007514761138</v>
      </c>
      <c r="G98" s="47">
        <f t="shared" ref="G98" si="379">+IFERROR(G97/F97-1,"nm")</f>
        <v>4.4517724649629109E-2</v>
      </c>
      <c r="H98" s="47">
        <f t="shared" ref="H98" si="380">+IFERROR(H97/G97-1,"nm")</f>
        <v>0.29794790844514596</v>
      </c>
      <c r="I98" s="47">
        <f>+IFERROR(I97/H97-1,"nm")</f>
        <v>-0.26847065977500761</v>
      </c>
      <c r="J98" s="47">
        <f t="shared" ref="J98" si="381">+IFERROR(J97/I97-1,"nm")</f>
        <v>0</v>
      </c>
      <c r="K98" s="47">
        <f t="shared" ref="K98" si="382">+IFERROR(K97/J97-1,"nm")</f>
        <v>0</v>
      </c>
      <c r="L98" s="47">
        <f t="shared" ref="L98" si="383">+IFERROR(L97/K97-1,"nm")</f>
        <v>0</v>
      </c>
      <c r="M98" s="47">
        <f t="shared" ref="M98" si="384">+IFERROR(M97/L97-1,"nm")</f>
        <v>0</v>
      </c>
      <c r="N98" s="47">
        <f t="shared" ref="N98" si="385">+IFERROR(N97/M97-1,"nm")</f>
        <v>0</v>
      </c>
    </row>
    <row r="99" spans="1:14" x14ac:dyDescent="0.2">
      <c r="A99" s="46" t="s">
        <v>131</v>
      </c>
      <c r="B99" s="47">
        <f t="shared" ref="B99:H99" si="386">+IFERROR(B97/B$83,"nm")</f>
        <v>0.33876752526899251</v>
      </c>
      <c r="C99" s="47">
        <f t="shared" si="386"/>
        <v>0.37516512549537651</v>
      </c>
      <c r="D99" s="47">
        <f t="shared" si="386"/>
        <v>0.36842105263157893</v>
      </c>
      <c r="E99" s="47">
        <f t="shared" si="386"/>
        <v>0.36287495130502534</v>
      </c>
      <c r="F99" s="47">
        <f t="shared" si="386"/>
        <v>0.3907860824742268</v>
      </c>
      <c r="G99" s="47">
        <f t="shared" si="386"/>
        <v>0.37939811349004343</v>
      </c>
      <c r="H99" s="47">
        <f t="shared" si="386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" si="387">+J99</f>
        <v>0.31880217304889358</v>
      </c>
      <c r="L99" s="49">
        <f t="shared" ref="L99" si="388">+K99</f>
        <v>0.31880217304889358</v>
      </c>
      <c r="M99" s="49">
        <f t="shared" ref="M99" si="389">+L99</f>
        <v>0.31880217304889358</v>
      </c>
      <c r="N99" s="49">
        <f t="shared" ref="N99" si="390">+M99</f>
        <v>0.31880217304889358</v>
      </c>
    </row>
    <row r="100" spans="1:14" x14ac:dyDescent="0.2">
      <c r="A100" s="9" t="s">
        <v>132</v>
      </c>
      <c r="B100" s="9">
        <f>+Historicals!B169</f>
        <v>46</v>
      </c>
      <c r="C100" s="9">
        <f>+Historicals!C169</f>
        <v>48</v>
      </c>
      <c r="D100" s="9">
        <f>+Historicals!D169</f>
        <v>54</v>
      </c>
      <c r="E100" s="9">
        <f>+Historicals!E169</f>
        <v>56</v>
      </c>
      <c r="F100" s="9">
        <f>+Historicals!F169</f>
        <v>50</v>
      </c>
      <c r="G100" s="9">
        <f>+Historicals!G169</f>
        <v>44</v>
      </c>
      <c r="H100" s="9">
        <f>+Historicals!H169</f>
        <v>46</v>
      </c>
      <c r="I100" s="9">
        <f>+Historicals!I169</f>
        <v>41</v>
      </c>
      <c r="J100" s="48">
        <f>+J103*J110</f>
        <v>41</v>
      </c>
      <c r="K100" s="48">
        <f t="shared" ref="K100:N100" si="391">+K103*K110</f>
        <v>41</v>
      </c>
      <c r="L100" s="48">
        <f t="shared" si="391"/>
        <v>41</v>
      </c>
      <c r="M100" s="48">
        <f t="shared" si="391"/>
        <v>41</v>
      </c>
      <c r="N100" s="48">
        <f t="shared" si="391"/>
        <v>41</v>
      </c>
    </row>
    <row r="101" spans="1:14" x14ac:dyDescent="0.2">
      <c r="A101" s="46" t="s">
        <v>129</v>
      </c>
      <c r="B101" s="47" t="str">
        <f t="shared" ref="B101" si="392">+IFERROR(B100/A100-1,"nm")</f>
        <v>nm</v>
      </c>
      <c r="C101" s="47">
        <f t="shared" ref="C101" si="393">+IFERROR(C100/B100-1,"nm")</f>
        <v>4.3478260869565188E-2</v>
      </c>
      <c r="D101" s="47">
        <f t="shared" ref="D101" si="394">+IFERROR(D100/C100-1,"nm")</f>
        <v>0.125</v>
      </c>
      <c r="E101" s="47">
        <f t="shared" ref="E101" si="395">+IFERROR(E100/D100-1,"nm")</f>
        <v>3.7037037037036979E-2</v>
      </c>
      <c r="F101" s="47">
        <f t="shared" ref="F101" si="396">+IFERROR(F100/E100-1,"nm")</f>
        <v>-0.1071428571428571</v>
      </c>
      <c r="G101" s="47">
        <f t="shared" ref="G101" si="397">+IFERROR(G100/F100-1,"nm")</f>
        <v>-0.12</v>
      </c>
      <c r="H101" s="47">
        <f t="shared" ref="H101" si="398">+IFERROR(H100/G100-1,"nm")</f>
        <v>4.5454545454545414E-2</v>
      </c>
      <c r="I101" s="47">
        <f>+IFERROR(I100/H100-1,"nm")</f>
        <v>-0.10869565217391308</v>
      </c>
      <c r="J101" s="47">
        <f t="shared" ref="J101" si="399">+IFERROR(J100/I100-1,"nm")</f>
        <v>0</v>
      </c>
      <c r="K101" s="47">
        <f t="shared" ref="K101" si="400">+IFERROR(K100/J100-1,"nm")</f>
        <v>0</v>
      </c>
      <c r="L101" s="47">
        <f t="shared" ref="L101" si="401">+IFERROR(L100/K100-1,"nm")</f>
        <v>0</v>
      </c>
      <c r="M101" s="47">
        <f t="shared" ref="M101" si="402">+IFERROR(M100/L100-1,"nm")</f>
        <v>0</v>
      </c>
      <c r="N101" s="47">
        <f t="shared" ref="N101" si="403">+IFERROR(N100/M100-1,"nm")</f>
        <v>0</v>
      </c>
    </row>
    <row r="102" spans="1:14" x14ac:dyDescent="0.2">
      <c r="A102" s="46" t="s">
        <v>133</v>
      </c>
      <c r="B102" s="47">
        <f t="shared" ref="B102:H102" si="404">+IFERROR(B100/B$21,"nm")</f>
        <v>3.3478893740902477E-3</v>
      </c>
      <c r="C102" s="47">
        <f t="shared" si="404"/>
        <v>3.251151449471688E-3</v>
      </c>
      <c r="D102" s="47">
        <f t="shared" si="404"/>
        <v>3.5488958990536278E-3</v>
      </c>
      <c r="E102" s="47">
        <f t="shared" si="404"/>
        <v>3.7697744867048132E-3</v>
      </c>
      <c r="F102" s="47">
        <f t="shared" si="404"/>
        <v>3.1442585838259338E-3</v>
      </c>
      <c r="G102" s="47">
        <f t="shared" si="404"/>
        <v>3.0378348522507597E-3</v>
      </c>
      <c r="H102" s="47">
        <f t="shared" si="404"/>
        <v>2.6776878747307759E-3</v>
      </c>
      <c r="I102" s="47">
        <f>+IFERROR(I100/I$52,"nm")</f>
        <v>3.2855196730507252E-3</v>
      </c>
      <c r="J102" s="47">
        <f t="shared" ref="J102:N102" si="405">+IFERROR(J100/J$21,"nm")</f>
        <v>2.2339671988230807E-3</v>
      </c>
      <c r="K102" s="47">
        <f t="shared" si="405"/>
        <v>2.2339671988230807E-3</v>
      </c>
      <c r="L102" s="47">
        <f t="shared" si="405"/>
        <v>2.2339671988230807E-3</v>
      </c>
      <c r="M102" s="47">
        <f t="shared" si="405"/>
        <v>2.2339671988230807E-3</v>
      </c>
      <c r="N102" s="47">
        <f t="shared" si="405"/>
        <v>2.2339671988230807E-3</v>
      </c>
    </row>
    <row r="103" spans="1:14" x14ac:dyDescent="0.2">
      <c r="A103" s="46" t="s">
        <v>142</v>
      </c>
      <c r="B103" s="47">
        <f t="shared" ref="B103:H103" si="406">+IFERROR(B100/B110,"nm")</f>
        <v>0.18110236220472442</v>
      </c>
      <c r="C103" s="47">
        <f t="shared" si="406"/>
        <v>0.20512820512820512</v>
      </c>
      <c r="D103" s="47">
        <f t="shared" si="406"/>
        <v>0.24</v>
      </c>
      <c r="E103" s="47">
        <f t="shared" si="406"/>
        <v>0.21875</v>
      </c>
      <c r="F103" s="47">
        <f t="shared" si="406"/>
        <v>0.2109704641350211</v>
      </c>
      <c r="G103" s="47">
        <f t="shared" si="406"/>
        <v>0.20560747663551401</v>
      </c>
      <c r="H103" s="47">
        <f t="shared" si="40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07">+J103</f>
        <v>0.13531353135313531</v>
      </c>
      <c r="L103" s="49">
        <f t="shared" ref="L103" si="408">+K103</f>
        <v>0.13531353135313531</v>
      </c>
      <c r="M103" s="49">
        <f t="shared" ref="M103" si="409">+L103</f>
        <v>0.13531353135313531</v>
      </c>
      <c r="N103" s="49">
        <f t="shared" ref="N103" si="410">+M103</f>
        <v>0.13531353135313531</v>
      </c>
    </row>
    <row r="104" spans="1:14" x14ac:dyDescent="0.2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11">+K97-K100</f>
        <v>2365</v>
      </c>
      <c r="L104" s="9">
        <f t="shared" si="411"/>
        <v>2365</v>
      </c>
      <c r="M104" s="9">
        <f t="shared" si="411"/>
        <v>2365</v>
      </c>
      <c r="N104" s="9">
        <f t="shared" si="411"/>
        <v>2365</v>
      </c>
    </row>
    <row r="105" spans="1:14" x14ac:dyDescent="0.2">
      <c r="A105" s="46" t="s">
        <v>129</v>
      </c>
      <c r="B105" s="47" t="str">
        <f t="shared" ref="B105" si="412">+IFERROR(B104/A104-1,"nm")</f>
        <v>nm</v>
      </c>
      <c r="C105" s="47">
        <f t="shared" ref="C105" si="413">+IFERROR(C104/B104-1,"nm")</f>
        <v>0.38167170191339372</v>
      </c>
      <c r="D105" s="47">
        <f t="shared" ref="D105" si="414">+IFERROR(D104/C104-1,"nm")</f>
        <v>9.8396501457725938E-2</v>
      </c>
      <c r="E105" s="47">
        <f t="shared" ref="E105" si="415">+IFERROR(E104/D104-1,"nm")</f>
        <v>0.19907100199071004</v>
      </c>
      <c r="F105" s="47">
        <f t="shared" ref="F105" si="416">+IFERROR(F104/E104-1,"nm")</f>
        <v>0.31488655229662421</v>
      </c>
      <c r="G105" s="47">
        <f t="shared" ref="G105" si="417">+IFERROR(G104/F104-1,"nm")</f>
        <v>4.7979797979798011E-2</v>
      </c>
      <c r="H105" s="47">
        <f t="shared" ref="H105" si="418">+IFERROR(H104/G104-1,"nm")</f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" si="419">+IFERROR(K104/J104-1,"nm")</f>
        <v>0</v>
      </c>
      <c r="L105" s="47">
        <f t="shared" ref="L105" si="420">+IFERROR(L104/K104-1,"nm")</f>
        <v>0</v>
      </c>
      <c r="M105" s="47">
        <f t="shared" ref="M105" si="421">+IFERROR(M104/L104-1,"nm")</f>
        <v>0</v>
      </c>
      <c r="N105" s="47">
        <f t="shared" ref="N105" si="422">+IFERROR(N104/M104-1,"nm")</f>
        <v>0</v>
      </c>
    </row>
    <row r="106" spans="1:14" x14ac:dyDescent="0.2">
      <c r="A106" s="46" t="s">
        <v>131</v>
      </c>
      <c r="B106" s="47">
        <f t="shared" ref="B106:H106" si="423">+IFERROR(B104/B$83,"nm")</f>
        <v>0.3237691555265732</v>
      </c>
      <c r="C106" s="47">
        <f t="shared" si="423"/>
        <v>0.36248348745046233</v>
      </c>
      <c r="D106" s="47">
        <f t="shared" si="423"/>
        <v>0.35567618598064671</v>
      </c>
      <c r="E106" s="47">
        <f t="shared" si="423"/>
        <v>0.35196727697701596</v>
      </c>
      <c r="F106" s="47">
        <f t="shared" si="423"/>
        <v>0.38273195876288657</v>
      </c>
      <c r="G106" s="47">
        <f t="shared" si="423"/>
        <v>0.37281030094325496</v>
      </c>
      <c r="H106" s="47">
        <f t="shared" si="423"/>
        <v>0.39119420989143544</v>
      </c>
      <c r="I106" s="47">
        <f>+IFERROR(I104/I$83,"nm")</f>
        <v>0.31336955081489332</v>
      </c>
      <c r="J106" s="47">
        <f t="shared" ref="J106:N106" si="424">+IFERROR(J104/J$21,"nm")</f>
        <v>0.12886176646869721</v>
      </c>
      <c r="K106" s="47">
        <f t="shared" si="424"/>
        <v>0.12886176646869721</v>
      </c>
      <c r="L106" s="47">
        <f t="shared" si="424"/>
        <v>0.12886176646869721</v>
      </c>
      <c r="M106" s="47">
        <f t="shared" si="424"/>
        <v>0.12886176646869721</v>
      </c>
      <c r="N106" s="47">
        <f t="shared" si="424"/>
        <v>0.12886176646869721</v>
      </c>
    </row>
    <row r="107" spans="1:14" x14ac:dyDescent="0.2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48">
        <f>+J83*J109</f>
        <v>78</v>
      </c>
      <c r="K107" s="48">
        <f t="shared" ref="K107:N107" si="425">+K83*K109</f>
        <v>78</v>
      </c>
      <c r="L107" s="48">
        <f t="shared" si="425"/>
        <v>78</v>
      </c>
      <c r="M107" s="48">
        <f t="shared" si="425"/>
        <v>78</v>
      </c>
      <c r="N107" s="48">
        <f t="shared" si="425"/>
        <v>78</v>
      </c>
    </row>
    <row r="108" spans="1:14" x14ac:dyDescent="0.2">
      <c r="A108" s="46" t="s">
        <v>129</v>
      </c>
      <c r="B108" s="47" t="str">
        <f t="shared" ref="B108" si="426">+IFERROR(B107/A107-1,"nm")</f>
        <v>nm</v>
      </c>
      <c r="C108" s="47">
        <f t="shared" ref="C108" si="427">+IFERROR(C107/B107-1,"nm")</f>
        <v>-0.3623188405797102</v>
      </c>
      <c r="D108" s="47">
        <f t="shared" ref="D108" si="428">+IFERROR(D107/C107-1,"nm")</f>
        <v>0.15909090909090917</v>
      </c>
      <c r="E108" s="47">
        <f t="shared" ref="E108" si="429">+IFERROR(E107/D107-1,"nm")</f>
        <v>0.49019607843137258</v>
      </c>
      <c r="F108" s="47">
        <f t="shared" ref="F108" si="430">+IFERROR(F107/E107-1,"nm")</f>
        <v>-0.35526315789473684</v>
      </c>
      <c r="G108" s="47">
        <f t="shared" ref="G108" si="431">+IFERROR(G107/F107-1,"nm")</f>
        <v>-0.4285714285714286</v>
      </c>
      <c r="H108" s="47">
        <f t="shared" ref="H108" si="432">+IFERROR(H107/G107-1,"nm")</f>
        <v>2.3571428571428572</v>
      </c>
      <c r="I108" s="47">
        <f>+IFERROR(I107/H107-1,"nm")</f>
        <v>-0.17021276595744683</v>
      </c>
      <c r="J108" s="47">
        <v>0</v>
      </c>
      <c r="K108" s="47">
        <f t="shared" ref="K108" si="433">+IFERROR(K107/J107-1,"nm")</f>
        <v>0</v>
      </c>
      <c r="L108" s="47">
        <f t="shared" ref="L108" si="434">+IFERROR(L107/K107-1,"nm")</f>
        <v>0</v>
      </c>
      <c r="M108" s="47">
        <f t="shared" ref="M108" si="435">+IFERROR(M107/L107-1,"nm")</f>
        <v>0</v>
      </c>
      <c r="N108" s="47">
        <f t="shared" ref="N108" si="436">+IFERROR(N107/M107-1,"nm")</f>
        <v>0</v>
      </c>
    </row>
    <row r="109" spans="1:14" x14ac:dyDescent="0.2">
      <c r="A109" s="46" t="s">
        <v>133</v>
      </c>
      <c r="B109" s="47">
        <f t="shared" ref="B109:H109" si="437">+IFERROR(B107/B$83,"nm")</f>
        <v>2.2497554613628953E-2</v>
      </c>
      <c r="C109" s="47">
        <f t="shared" si="437"/>
        <v>1.1624834874504624E-2</v>
      </c>
      <c r="D109" s="47">
        <f t="shared" si="437"/>
        <v>1.2036818503658248E-2</v>
      </c>
      <c r="E109" s="47">
        <f t="shared" si="437"/>
        <v>1.4803272302298403E-2</v>
      </c>
      <c r="F109" s="47">
        <f t="shared" si="437"/>
        <v>7.8930412371134018E-3</v>
      </c>
      <c r="G109" s="47">
        <f t="shared" si="437"/>
        <v>4.1922443479562805E-3</v>
      </c>
      <c r="H109" s="47">
        <f t="shared" si="437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" si="438">+J109</f>
        <v>1.0335232542732211E-2</v>
      </c>
      <c r="L109" s="49">
        <f t="shared" ref="L109" si="439">+K109</f>
        <v>1.0335232542732211E-2</v>
      </c>
      <c r="M109" s="49">
        <f t="shared" ref="M109" si="440">+L109</f>
        <v>1.0335232542732211E-2</v>
      </c>
      <c r="N109" s="49">
        <f t="shared" ref="N109" si="441">+M109</f>
        <v>1.0335232542732211E-2</v>
      </c>
    </row>
    <row r="110" spans="1:14" x14ac:dyDescent="0.2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48">
        <f>+J83*J112</f>
        <v>303</v>
      </c>
      <c r="K110" s="48">
        <f t="shared" ref="K110:N110" si="442">+K83*K112</f>
        <v>303</v>
      </c>
      <c r="L110" s="48">
        <f t="shared" si="442"/>
        <v>303</v>
      </c>
      <c r="M110" s="48">
        <f t="shared" si="442"/>
        <v>303</v>
      </c>
      <c r="N110" s="48">
        <f t="shared" si="442"/>
        <v>303</v>
      </c>
    </row>
    <row r="111" spans="1:14" x14ac:dyDescent="0.2">
      <c r="A111" s="46" t="s">
        <v>129</v>
      </c>
      <c r="B111" s="47" t="str">
        <f t="shared" ref="B111" si="443">+IFERROR(B110/A110-1,"nm")</f>
        <v>nm</v>
      </c>
      <c r="C111" s="47">
        <f t="shared" ref="C111" si="444">+IFERROR(C110/B110-1,"nm")</f>
        <v>-7.8740157480314932E-2</v>
      </c>
      <c r="D111" s="47">
        <f t="shared" ref="D111" si="445">+IFERROR(D110/C110-1,"nm")</f>
        <v>-3.8461538461538436E-2</v>
      </c>
      <c r="E111" s="47">
        <f t="shared" ref="E111" si="446">+IFERROR(E110/D110-1,"nm")</f>
        <v>0.13777777777777778</v>
      </c>
      <c r="F111" s="47">
        <f t="shared" ref="F111" si="447">+IFERROR(F110/E110-1,"nm")</f>
        <v>-7.421875E-2</v>
      </c>
      <c r="G111" s="47">
        <f t="shared" ref="G111" si="448">+IFERROR(G110/F110-1,"nm")</f>
        <v>-9.7046413502109741E-2</v>
      </c>
      <c r="H111" s="47">
        <f t="shared" ref="H111" si="449">+IFERROR(H110/G110-1,"nm")</f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450">+K112+K113</f>
        <v>4.0148403339075128E-2</v>
      </c>
      <c r="L111" s="47">
        <f t="shared" si="450"/>
        <v>4.0148403339075128E-2</v>
      </c>
      <c r="M111" s="47">
        <f t="shared" si="450"/>
        <v>4.0148403339075128E-2</v>
      </c>
      <c r="N111" s="47">
        <f t="shared" si="450"/>
        <v>4.0148403339075128E-2</v>
      </c>
    </row>
    <row r="112" spans="1:14" x14ac:dyDescent="0.2">
      <c r="A112" s="46" t="s">
        <v>133</v>
      </c>
      <c r="B112" s="47">
        <f t="shared" ref="B112:H112" si="451">+IFERROR(B110/B$83,"nm")</f>
        <v>8.2817085099445714E-2</v>
      </c>
      <c r="C112" s="47">
        <f t="shared" si="451"/>
        <v>6.1822985468956405E-2</v>
      </c>
      <c r="D112" s="47">
        <f t="shared" si="451"/>
        <v>5.31036110455511E-2</v>
      </c>
      <c r="E112" s="47">
        <f t="shared" si="451"/>
        <v>4.9863654070899883E-2</v>
      </c>
      <c r="F112" s="47">
        <f t="shared" si="451"/>
        <v>3.817654639175258E-2</v>
      </c>
      <c r="G112" s="47">
        <f t="shared" si="451"/>
        <v>3.2040724659380147E-2</v>
      </c>
      <c r="H112" s="47">
        <f t="shared" si="45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" si="452">+J112</f>
        <v>4.0148403339075128E-2</v>
      </c>
      <c r="L112" s="49">
        <f t="shared" ref="L112" si="453">+K112</f>
        <v>4.0148403339075128E-2</v>
      </c>
      <c r="M112" s="49">
        <f t="shared" ref="M112" si="454">+L112</f>
        <v>4.0148403339075128E-2</v>
      </c>
      <c r="N112" s="49">
        <f t="shared" ref="N112" si="455">+M112</f>
        <v>4.0148403339075128E-2</v>
      </c>
    </row>
    <row r="113" spans="1:14" x14ac:dyDescent="0.2">
      <c r="A113" s="43" t="s">
        <v>155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Historicals!B119</f>
        <v>0</v>
      </c>
      <c r="C114">
        <f>Historicals!C119</f>
        <v>0</v>
      </c>
      <c r="D114">
        <f>Historicals!D119</f>
        <v>4737</v>
      </c>
      <c r="E114">
        <f>Historicals!E119</f>
        <v>5166</v>
      </c>
      <c r="F114">
        <f>Historicals!F119</f>
        <v>5254</v>
      </c>
      <c r="G114">
        <f>Historicals!G119</f>
        <v>5028</v>
      </c>
      <c r="H114">
        <f>Historicals!H119</f>
        <v>5343</v>
      </c>
      <c r="I114">
        <f>Historicals!I119</f>
        <v>5955</v>
      </c>
      <c r="J114" s="9">
        <f>+SUM(J116+J120+J124)</f>
        <v>5955</v>
      </c>
      <c r="K114" s="9">
        <f t="shared" ref="K114:N114" si="456">+SUM(K116+K120+K124)</f>
        <v>5955</v>
      </c>
      <c r="L114" s="9">
        <f t="shared" si="456"/>
        <v>5955</v>
      </c>
      <c r="M114" s="9">
        <f t="shared" si="456"/>
        <v>5955</v>
      </c>
      <c r="N114" s="9">
        <f t="shared" si="456"/>
        <v>5955</v>
      </c>
    </row>
    <row r="115" spans="1:14" x14ac:dyDescent="0.2">
      <c r="A115" s="44" t="s">
        <v>129</v>
      </c>
      <c r="B115" s="47" t="str">
        <f t="shared" ref="B115" si="457">+IFERROR(B114/A114-1,"nm")</f>
        <v>nm</v>
      </c>
      <c r="C115" s="47" t="str">
        <f t="shared" ref="C115" si="458">+IFERROR(C114/B114-1,"nm")</f>
        <v>nm</v>
      </c>
      <c r="D115" s="47" t="str">
        <f t="shared" ref="D115" si="459">+IFERROR(D114/C114-1,"nm")</f>
        <v>nm</v>
      </c>
      <c r="E115" s="47">
        <f t="shared" ref="E115" si="460">+IFERROR(E114/D114-1,"nm")</f>
        <v>9.0563647878403986E-2</v>
      </c>
      <c r="F115" s="47">
        <f t="shared" ref="F115" si="461">+IFERROR(F114/E114-1,"nm")</f>
        <v>1.7034456058846237E-2</v>
      </c>
      <c r="G115" s="47">
        <f t="shared" ref="G115" si="462">+IFERROR(G114/F114-1,"nm")</f>
        <v>-4.3014845831747195E-2</v>
      </c>
      <c r="H115" s="47">
        <f t="shared" ref="H115" si="463">+IFERROR(H114/G114-1,"nm")</f>
        <v>6.2649164677804237E-2</v>
      </c>
      <c r="I115" s="47">
        <f>+IFERROR(I114/H114-1,"nm")</f>
        <v>0.11454239191465465</v>
      </c>
      <c r="J115" s="47">
        <f t="shared" ref="J115" si="464">+IFERROR(J114/I114-1,"nm")</f>
        <v>0</v>
      </c>
      <c r="K115" s="47">
        <f t="shared" ref="K115" si="465">+IFERROR(K114/J114-1,"nm")</f>
        <v>0</v>
      </c>
      <c r="L115" s="47">
        <f t="shared" ref="L115" si="466">+IFERROR(L114/K114-1,"nm")</f>
        <v>0</v>
      </c>
      <c r="M115" s="47">
        <f t="shared" ref="M115" si="467">+IFERROR(M114/L114-1,"nm")</f>
        <v>0</v>
      </c>
      <c r="N115" s="47">
        <f t="shared" ref="N115" si="468">+IFERROR(N114/M114-1,"nm")</f>
        <v>0</v>
      </c>
    </row>
    <row r="116" spans="1:14" x14ac:dyDescent="0.2">
      <c r="A116" s="45" t="s">
        <v>113</v>
      </c>
      <c r="B116" s="3">
        <f>+Historicals!B120</f>
        <v>0</v>
      </c>
      <c r="C116" s="3">
        <f>+Historicals!C120</f>
        <v>0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69">+J116*(1+K117)</f>
        <v>4111</v>
      </c>
      <c r="L116" s="3">
        <f t="shared" ref="L116" si="470">+K116*(1+L117)</f>
        <v>4111</v>
      </c>
      <c r="M116" s="3">
        <f t="shared" ref="M116" si="471">+L116*(1+M117)</f>
        <v>4111</v>
      </c>
      <c r="N116" s="3">
        <f t="shared" ref="N116" si="472">+M116*(1+N117)</f>
        <v>4111</v>
      </c>
    </row>
    <row r="117" spans="1:14" x14ac:dyDescent="0.2">
      <c r="A117" s="44" t="s">
        <v>129</v>
      </c>
      <c r="B117" s="47" t="str">
        <f t="shared" ref="B117" si="473">+IFERROR(B116/A116-1,"nm")</f>
        <v>nm</v>
      </c>
      <c r="C117" s="47" t="str">
        <f t="shared" ref="C117" si="474">+IFERROR(C116/B116-1,"nm")</f>
        <v>nm</v>
      </c>
      <c r="D117" s="47" t="str">
        <f t="shared" ref="D117" si="475">+IFERROR(D116/C116-1,"nm")</f>
        <v>nm</v>
      </c>
      <c r="E117" s="47">
        <f t="shared" ref="E117" si="476">+IFERROR(E116/D116-1,"nm")</f>
        <v>8.8280060882800715E-2</v>
      </c>
      <c r="F117" s="47">
        <f t="shared" ref="F117" si="477">+IFERROR(F116/E116-1,"nm")</f>
        <v>1.3146853146853044E-2</v>
      </c>
      <c r="G117" s="47">
        <f t="shared" ref="G117" si="478">+IFERROR(G116/F116-1,"nm")</f>
        <v>-4.7763666482606326E-2</v>
      </c>
      <c r="H117" s="47">
        <f t="shared" ref="H117" si="479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480">+K118+K119</f>
        <v>0</v>
      </c>
      <c r="L117" s="47">
        <f t="shared" si="480"/>
        <v>0</v>
      </c>
      <c r="M117" s="47">
        <f t="shared" si="480"/>
        <v>0</v>
      </c>
      <c r="N117" s="47">
        <f t="shared" si="480"/>
        <v>0</v>
      </c>
    </row>
    <row r="118" spans="1:14" x14ac:dyDescent="0.2">
      <c r="A118" s="44" t="s">
        <v>137</v>
      </c>
      <c r="B118" s="47">
        <f>+Historicals!B273</f>
        <v>0</v>
      </c>
      <c r="C118" s="47">
        <f>+Historicals!C273</f>
        <v>0</v>
      </c>
      <c r="D118" s="47">
        <f>+Historicals!D273</f>
        <v>0</v>
      </c>
      <c r="E118" s="47">
        <f>+Historicals!E273</f>
        <v>0</v>
      </c>
      <c r="F118" s="47">
        <f>+Historicals!F273</f>
        <v>0</v>
      </c>
      <c r="G118" s="47">
        <f>+Historicals!G273</f>
        <v>0</v>
      </c>
      <c r="H118" s="47">
        <f>+Historicals!H273</f>
        <v>0</v>
      </c>
      <c r="I118" s="47">
        <f>+Historicals!I273</f>
        <v>0</v>
      </c>
      <c r="J118" s="49">
        <v>0</v>
      </c>
      <c r="K118" s="49">
        <f t="shared" ref="K118:K119" si="481">+J118</f>
        <v>0</v>
      </c>
      <c r="L118" s="49">
        <f t="shared" ref="L118:L119" si="482">+K118</f>
        <v>0</v>
      </c>
      <c r="M118" s="49">
        <f t="shared" ref="M118:M119" si="483">+L118</f>
        <v>0</v>
      </c>
      <c r="N118" s="49">
        <f t="shared" ref="N118:N119" si="484">+M118</f>
        <v>0</v>
      </c>
    </row>
    <row r="119" spans="1:14" x14ac:dyDescent="0.2">
      <c r="A119" s="44" t="s">
        <v>138</v>
      </c>
      <c r="B119" s="47" t="str">
        <f t="shared" ref="B119:H119" si="485">+IFERROR(B117-B118,"nm")</f>
        <v>nm</v>
      </c>
      <c r="C119" s="47" t="str">
        <f t="shared" si="485"/>
        <v>nm</v>
      </c>
      <c r="D119" s="47" t="str">
        <f t="shared" si="485"/>
        <v>nm</v>
      </c>
      <c r="E119" s="47">
        <f t="shared" si="485"/>
        <v>8.8280060882800715E-2</v>
      </c>
      <c r="F119" s="47">
        <f t="shared" si="485"/>
        <v>1.3146853146853044E-2</v>
      </c>
      <c r="G119" s="47">
        <f t="shared" si="485"/>
        <v>-4.7763666482606326E-2</v>
      </c>
      <c r="H119" s="47">
        <f t="shared" si="485"/>
        <v>6.0887213685126174E-2</v>
      </c>
      <c r="I119" s="47">
        <f>+IFERROR(I117-I118,"nm")</f>
        <v>0.12353101940420874</v>
      </c>
      <c r="J119" s="49">
        <v>0</v>
      </c>
      <c r="K119" s="49">
        <f t="shared" si="481"/>
        <v>0</v>
      </c>
      <c r="L119" s="49">
        <f t="shared" si="482"/>
        <v>0</v>
      </c>
      <c r="M119" s="49">
        <f t="shared" si="483"/>
        <v>0</v>
      </c>
      <c r="N119" s="49">
        <f t="shared" si="484"/>
        <v>0</v>
      </c>
    </row>
    <row r="120" spans="1:14" x14ac:dyDescent="0.2">
      <c r="A120" s="45" t="s">
        <v>114</v>
      </c>
      <c r="B120" s="3">
        <f>+Historicals!B121</f>
        <v>0</v>
      </c>
      <c r="C120" s="3">
        <f>+Historicals!C121</f>
        <v>0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86">+J120*(1+K121)</f>
        <v>1610</v>
      </c>
      <c r="L120" s="3">
        <f t="shared" ref="L120" si="487">+K120*(1+L121)</f>
        <v>1610</v>
      </c>
      <c r="M120" s="3">
        <f t="shared" ref="M120" si="488">+L120*(1+M121)</f>
        <v>1610</v>
      </c>
      <c r="N120" s="3">
        <f t="shared" ref="N120" si="489">+M120*(1+N121)</f>
        <v>1610</v>
      </c>
    </row>
    <row r="121" spans="1:14" x14ac:dyDescent="0.2">
      <c r="A121" s="44" t="s">
        <v>129</v>
      </c>
      <c r="B121" s="47" t="str">
        <f t="shared" ref="B121" si="490">+IFERROR(B120/A120-1,"nm")</f>
        <v>nm</v>
      </c>
      <c r="C121" s="47" t="str">
        <f t="shared" ref="C121" si="491">+IFERROR(C120/B120-1,"nm")</f>
        <v>nm</v>
      </c>
      <c r="D121" s="47" t="str">
        <f t="shared" ref="D121" si="492">+IFERROR(D120/C120-1,"nm")</f>
        <v>nm</v>
      </c>
      <c r="E121" s="47">
        <f t="shared" ref="E121" si="493">+IFERROR(E120/D120-1,"nm")</f>
        <v>0.13670886075949373</v>
      </c>
      <c r="F121" s="47">
        <f t="shared" ref="F121" si="494">+IFERROR(F120/E120-1,"nm")</f>
        <v>3.563474387527843E-2</v>
      </c>
      <c r="G121" s="47">
        <f t="shared" ref="G121" si="495">+IFERROR(G120/F120-1,"nm")</f>
        <v>-2.1505376344086002E-2</v>
      </c>
      <c r="H121" s="47">
        <f t="shared" ref="H121" si="496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497">+K122+K123</f>
        <v>0</v>
      </c>
      <c r="L121" s="47">
        <f t="shared" si="497"/>
        <v>0</v>
      </c>
      <c r="M121" s="47">
        <f t="shared" si="497"/>
        <v>0</v>
      </c>
      <c r="N121" s="47">
        <f t="shared" si="497"/>
        <v>0</v>
      </c>
    </row>
    <row r="122" spans="1:14" x14ac:dyDescent="0.2">
      <c r="A122" s="44" t="s">
        <v>137</v>
      </c>
      <c r="B122" s="47">
        <f>+Historicals!B277</f>
        <v>0</v>
      </c>
      <c r="C122" s="47">
        <f>+Historicals!C277</f>
        <v>0</v>
      </c>
      <c r="D122" s="47">
        <f>+Historicals!D277</f>
        <v>0</v>
      </c>
      <c r="E122" s="47">
        <f>+Historicals!E277</f>
        <v>0</v>
      </c>
      <c r="F122" s="47">
        <f>+Historicals!F277</f>
        <v>0</v>
      </c>
      <c r="G122" s="47">
        <f>+Historicals!G277</f>
        <v>0</v>
      </c>
      <c r="H122" s="47">
        <f>+Historicals!H277</f>
        <v>0</v>
      </c>
      <c r="I122" s="47">
        <f>+Historicals!I277</f>
        <v>0</v>
      </c>
      <c r="J122" s="49">
        <v>0</v>
      </c>
      <c r="K122" s="49">
        <f t="shared" ref="K122:K123" si="498">+J122</f>
        <v>0</v>
      </c>
      <c r="L122" s="49">
        <f t="shared" ref="L122:L123" si="499">+K122</f>
        <v>0</v>
      </c>
      <c r="M122" s="49">
        <f t="shared" ref="M122:M123" si="500">+L122</f>
        <v>0</v>
      </c>
      <c r="N122" s="49">
        <f t="shared" ref="N122:N123" si="501">+M122</f>
        <v>0</v>
      </c>
    </row>
    <row r="123" spans="1:14" x14ac:dyDescent="0.2">
      <c r="A123" s="44" t="s">
        <v>138</v>
      </c>
      <c r="B123" s="47" t="str">
        <f t="shared" ref="B123:H123" si="502">+IFERROR(B121-B122,"nm")</f>
        <v>nm</v>
      </c>
      <c r="C123" s="47" t="str">
        <f t="shared" si="502"/>
        <v>nm</v>
      </c>
      <c r="D123" s="47" t="str">
        <f t="shared" si="502"/>
        <v>nm</v>
      </c>
      <c r="E123" s="47">
        <f t="shared" si="502"/>
        <v>0.13670886075949373</v>
      </c>
      <c r="F123" s="47">
        <f t="shared" si="502"/>
        <v>3.563474387527843E-2</v>
      </c>
      <c r="G123" s="47">
        <f t="shared" si="502"/>
        <v>-2.1505376344086002E-2</v>
      </c>
      <c r="H123" s="47">
        <f t="shared" si="502"/>
        <v>9.4505494505494614E-2</v>
      </c>
      <c r="I123" s="47">
        <f>+IFERROR(I121-I122,"nm")</f>
        <v>7.7643908969210251E-2</v>
      </c>
      <c r="J123" s="49">
        <v>0</v>
      </c>
      <c r="K123" s="49">
        <f t="shared" si="498"/>
        <v>0</v>
      </c>
      <c r="L123" s="49">
        <f t="shared" si="499"/>
        <v>0</v>
      </c>
      <c r="M123" s="49">
        <f t="shared" si="500"/>
        <v>0</v>
      </c>
      <c r="N123" s="49">
        <f t="shared" si="501"/>
        <v>0</v>
      </c>
    </row>
    <row r="124" spans="1:14" x14ac:dyDescent="0.2">
      <c r="A124" s="45" t="s">
        <v>115</v>
      </c>
      <c r="B124" s="3">
        <f>+Historicals!B122</f>
        <v>0</v>
      </c>
      <c r="C124" s="3">
        <f>+Historicals!C122</f>
        <v>0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3">+J124*(1+K125)</f>
        <v>234</v>
      </c>
      <c r="L124" s="3">
        <f t="shared" ref="L124" si="504">+K124*(1+L125)</f>
        <v>234</v>
      </c>
      <c r="M124" s="3">
        <f t="shared" ref="M124" si="505">+L124*(1+M125)</f>
        <v>234</v>
      </c>
      <c r="N124" s="3">
        <f t="shared" ref="N124" si="506">+M124*(1+N125)</f>
        <v>234</v>
      </c>
    </row>
    <row r="125" spans="1:14" x14ac:dyDescent="0.2">
      <c r="A125" s="44" t="s">
        <v>129</v>
      </c>
      <c r="B125" s="47" t="str">
        <f t="shared" ref="B125" si="507">+IFERROR(B124/A124-1,"nm")</f>
        <v>nm</v>
      </c>
      <c r="C125" s="47" t="str">
        <f t="shared" ref="C125" si="508">+IFERROR(C124/B124-1,"nm")</f>
        <v>nm</v>
      </c>
      <c r="D125" s="47" t="str">
        <f t="shared" ref="D125" si="509">+IFERROR(D124/C124-1,"nm")</f>
        <v>nm</v>
      </c>
      <c r="E125" s="47">
        <f t="shared" ref="E125" si="510">+IFERROR(E124/D124-1,"nm")</f>
        <v>-8.6142322097378266E-2</v>
      </c>
      <c r="F125" s="47">
        <f t="shared" ref="F125" si="511">+IFERROR(F124/E124-1,"nm")</f>
        <v>-2.8688524590163911E-2</v>
      </c>
      <c r="G125" s="47">
        <f t="shared" ref="G125" si="512">+IFERROR(G124/F124-1,"nm")</f>
        <v>-9.7046413502109741E-2</v>
      </c>
      <c r="H125" s="47">
        <f t="shared" ref="H125" si="513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514">+K126+K127</f>
        <v>0</v>
      </c>
      <c r="L125" s="47">
        <f t="shared" si="514"/>
        <v>0</v>
      </c>
      <c r="M125" s="47">
        <f t="shared" si="514"/>
        <v>0</v>
      </c>
      <c r="N125" s="47">
        <f t="shared" si="514"/>
        <v>0</v>
      </c>
    </row>
    <row r="126" spans="1:14" x14ac:dyDescent="0.2">
      <c r="A126" s="44" t="s">
        <v>137</v>
      </c>
      <c r="B126" s="47">
        <f>+Historicals!B275</f>
        <v>0</v>
      </c>
      <c r="C126" s="47">
        <f>+Historicals!C275</f>
        <v>0</v>
      </c>
      <c r="D126" s="47">
        <f>+Historicals!D275</f>
        <v>0</v>
      </c>
      <c r="E126" s="47">
        <f>+Historicals!E275</f>
        <v>0</v>
      </c>
      <c r="F126" s="47">
        <f>+Historicals!F275</f>
        <v>0</v>
      </c>
      <c r="G126" s="47">
        <f>+Historicals!G275</f>
        <v>0</v>
      </c>
      <c r="H126" s="47">
        <f>+Historicals!H275</f>
        <v>0</v>
      </c>
      <c r="I126" s="47">
        <f>+Historicals!I275</f>
        <v>0</v>
      </c>
      <c r="J126" s="49">
        <v>0</v>
      </c>
      <c r="K126" s="49">
        <f t="shared" ref="K126:K127" si="515">+J126</f>
        <v>0</v>
      </c>
      <c r="L126" s="49">
        <f t="shared" ref="L126:L127" si="516">+K126</f>
        <v>0</v>
      </c>
      <c r="M126" s="49">
        <f t="shared" ref="M126:M127" si="517">+L126</f>
        <v>0</v>
      </c>
      <c r="N126" s="49">
        <f t="shared" ref="N126:N127" si="518">+M126</f>
        <v>0</v>
      </c>
    </row>
    <row r="127" spans="1:14" x14ac:dyDescent="0.2">
      <c r="A127" s="44" t="s">
        <v>138</v>
      </c>
      <c r="B127" s="47" t="str">
        <f t="shared" ref="B127:H127" si="519">+IFERROR(B125-B126,"nm")</f>
        <v>nm</v>
      </c>
      <c r="C127" s="47" t="str">
        <f t="shared" si="519"/>
        <v>nm</v>
      </c>
      <c r="D127" s="47" t="str">
        <f t="shared" si="519"/>
        <v>nm</v>
      </c>
      <c r="E127" s="47">
        <f t="shared" si="519"/>
        <v>-8.6142322097378266E-2</v>
      </c>
      <c r="F127" s="47">
        <f t="shared" si="519"/>
        <v>-2.8688524590163911E-2</v>
      </c>
      <c r="G127" s="47">
        <f t="shared" si="519"/>
        <v>-9.7046413502109741E-2</v>
      </c>
      <c r="H127" s="47">
        <f t="shared" si="519"/>
        <v>-0.11214953271028039</v>
      </c>
      <c r="I127" s="47">
        <f>+IFERROR(I125-I126,"nm")</f>
        <v>0.23157894736842111</v>
      </c>
      <c r="J127" s="49">
        <v>0</v>
      </c>
      <c r="K127" s="49">
        <f t="shared" si="515"/>
        <v>0</v>
      </c>
      <c r="L127" s="49">
        <f t="shared" si="516"/>
        <v>0</v>
      </c>
      <c r="M127" s="49">
        <f t="shared" si="517"/>
        <v>0</v>
      </c>
      <c r="N127" s="49">
        <f t="shared" si="518"/>
        <v>0</v>
      </c>
    </row>
    <row r="128" spans="1:14" x14ac:dyDescent="0.2">
      <c r="A128" s="9" t="s">
        <v>130</v>
      </c>
      <c r="B128" s="48">
        <v>0</v>
      </c>
      <c r="C128" s="48">
        <f t="shared" ref="C128:I128" si="520">+C135+C131</f>
        <v>42</v>
      </c>
      <c r="D128" s="48">
        <f t="shared" si="520"/>
        <v>1034</v>
      </c>
      <c r="E128" s="48">
        <f t="shared" si="520"/>
        <v>1244</v>
      </c>
      <c r="F128" s="48">
        <f t="shared" si="520"/>
        <v>1376</v>
      </c>
      <c r="G128" s="48">
        <f t="shared" si="520"/>
        <v>1230</v>
      </c>
      <c r="H128" s="48">
        <f t="shared" si="520"/>
        <v>1573</v>
      </c>
      <c r="I128" s="48">
        <f>+I135+I131</f>
        <v>1938</v>
      </c>
      <c r="J128" s="48">
        <f>+J114*J130</f>
        <v>1938</v>
      </c>
      <c r="K128" s="48">
        <f t="shared" ref="K128:N128" si="521">+K114*K130</f>
        <v>1938</v>
      </c>
      <c r="L128" s="48">
        <f t="shared" si="521"/>
        <v>1938</v>
      </c>
      <c r="M128" s="48">
        <f t="shared" si="521"/>
        <v>1938</v>
      </c>
      <c r="N128" s="48">
        <f t="shared" si="521"/>
        <v>1938</v>
      </c>
    </row>
    <row r="129" spans="1:14" x14ac:dyDescent="0.2">
      <c r="A129" s="46" t="s">
        <v>129</v>
      </c>
      <c r="B129" s="47" t="str">
        <f t="shared" ref="B129" si="522">+IFERROR(B128/A128-1,"nm")</f>
        <v>nm</v>
      </c>
      <c r="C129" s="47" t="str">
        <f t="shared" ref="C129" si="523">+IFERROR(C128/B128-1,"nm")</f>
        <v>nm</v>
      </c>
      <c r="D129" s="47">
        <f t="shared" ref="D129" si="524">+IFERROR(D128/C128-1,"nm")</f>
        <v>23.61904761904762</v>
      </c>
      <c r="E129" s="47">
        <f t="shared" ref="E129" si="525">+IFERROR(E128/D128-1,"nm")</f>
        <v>0.20309477756286265</v>
      </c>
      <c r="F129" s="47">
        <f t="shared" ref="F129" si="526">+IFERROR(F128/E128-1,"nm")</f>
        <v>0.10610932475884249</v>
      </c>
      <c r="G129" s="47">
        <f t="shared" ref="G129" si="527">+IFERROR(G128/F128-1,"nm")</f>
        <v>-0.10610465116279066</v>
      </c>
      <c r="H129" s="47">
        <f t="shared" ref="H129" si="528">+IFERROR(H128/G128-1,"nm")</f>
        <v>0.27886178861788613</v>
      </c>
      <c r="I129" s="47">
        <f>+IFERROR(I128/H128-1,"nm")</f>
        <v>0.23204068658614108</v>
      </c>
      <c r="J129" s="47">
        <f t="shared" ref="J129" si="529">+IFERROR(J128/I128-1,"nm")</f>
        <v>0</v>
      </c>
      <c r="K129" s="47">
        <f t="shared" ref="K129" si="530">+IFERROR(K128/J128-1,"nm")</f>
        <v>0</v>
      </c>
      <c r="L129" s="47">
        <f t="shared" ref="L129" si="531">+IFERROR(L128/K128-1,"nm")</f>
        <v>0</v>
      </c>
      <c r="M129" s="47">
        <f t="shared" ref="M129" si="532">+IFERROR(M128/L128-1,"nm")</f>
        <v>0</v>
      </c>
      <c r="N129" s="47">
        <f t="shared" ref="N129" si="533">+IFERROR(N128/M128-1,"nm")</f>
        <v>0</v>
      </c>
    </row>
    <row r="130" spans="1:14" x14ac:dyDescent="0.2">
      <c r="A130" s="46" t="s">
        <v>131</v>
      </c>
      <c r="B130" s="47" t="str">
        <f t="shared" ref="B130:H130" si="534">+IFERROR(B128/B$114,"nm")</f>
        <v>nm</v>
      </c>
      <c r="C130" s="47" t="str">
        <f t="shared" si="534"/>
        <v>nm</v>
      </c>
      <c r="D130" s="47">
        <f t="shared" si="534"/>
        <v>0.21828161283512773</v>
      </c>
      <c r="E130" s="47">
        <f t="shared" si="534"/>
        <v>0.2408052651955091</v>
      </c>
      <c r="F130" s="47">
        <f t="shared" si="534"/>
        <v>0.26189569851541683</v>
      </c>
      <c r="G130" s="47">
        <f t="shared" si="534"/>
        <v>0.24463007159904535</v>
      </c>
      <c r="H130" s="47">
        <f t="shared" si="534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" si="535">+J130</f>
        <v>0.32544080604534004</v>
      </c>
      <c r="L130" s="49">
        <f t="shared" ref="L130" si="536">+K130</f>
        <v>0.32544080604534004</v>
      </c>
      <c r="M130" s="49">
        <f t="shared" ref="M130" si="537">+L130</f>
        <v>0.32544080604534004</v>
      </c>
      <c r="N130" s="49">
        <f t="shared" ref="N130" si="538">+M130</f>
        <v>0.32544080604534004</v>
      </c>
    </row>
    <row r="131" spans="1:14" x14ac:dyDescent="0.2">
      <c r="A131" s="9" t="s">
        <v>132</v>
      </c>
      <c r="B131" s="9">
        <v>0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48">
        <f>+J134*J141</f>
        <v>42</v>
      </c>
      <c r="K131" s="48">
        <f t="shared" ref="K131:N131" si="539">+K134*K141</f>
        <v>42</v>
      </c>
      <c r="L131" s="48">
        <f t="shared" si="539"/>
        <v>42</v>
      </c>
      <c r="M131" s="48">
        <f t="shared" si="539"/>
        <v>42</v>
      </c>
      <c r="N131" s="48">
        <f t="shared" si="539"/>
        <v>42</v>
      </c>
    </row>
    <row r="132" spans="1:14" x14ac:dyDescent="0.2">
      <c r="A132" s="46" t="s">
        <v>129</v>
      </c>
      <c r="B132" s="47" t="str">
        <f t="shared" ref="B132" si="540">+IFERROR(B131/A131-1,"nm")</f>
        <v>nm</v>
      </c>
      <c r="C132" s="47" t="str">
        <f t="shared" ref="C132" si="541">+IFERROR(C131/B131-1,"nm")</f>
        <v>nm</v>
      </c>
      <c r="D132" s="47">
        <f t="shared" ref="D132" si="542">+IFERROR(D131/C131-1,"nm")</f>
        <v>0.28571428571428581</v>
      </c>
      <c r="E132" s="47">
        <f t="shared" ref="E132" si="543">+IFERROR(E131/D131-1,"nm")</f>
        <v>1.8518518518518601E-2</v>
      </c>
      <c r="F132" s="47">
        <f t="shared" ref="F132" si="544">+IFERROR(F131/E131-1,"nm")</f>
        <v>-3.6363636363636376E-2</v>
      </c>
      <c r="G132" s="47">
        <f t="shared" ref="G132" si="545">+IFERROR(G131/F131-1,"nm")</f>
        <v>-0.13207547169811318</v>
      </c>
      <c r="H132" s="47">
        <f t="shared" ref="H132" si="546">+IFERROR(H131/G131-1,"nm")</f>
        <v>-6.5217391304347783E-2</v>
      </c>
      <c r="I132" s="47">
        <f>+IFERROR(I131/H131-1,"nm")</f>
        <v>-2.3255813953488413E-2</v>
      </c>
      <c r="J132" s="47">
        <f t="shared" ref="J132" si="547">+IFERROR(J131/I131-1,"nm")</f>
        <v>0</v>
      </c>
      <c r="K132" s="47">
        <f t="shared" ref="K132" si="548">+IFERROR(K131/J131-1,"nm")</f>
        <v>0</v>
      </c>
      <c r="L132" s="47">
        <f t="shared" ref="L132" si="549">+IFERROR(L131/K131-1,"nm")</f>
        <v>0</v>
      </c>
      <c r="M132" s="47">
        <f t="shared" ref="M132" si="550">+IFERROR(M131/L131-1,"nm")</f>
        <v>0</v>
      </c>
      <c r="N132" s="47">
        <f t="shared" ref="N132" si="551">+IFERROR(N131/M131-1,"nm")</f>
        <v>0</v>
      </c>
    </row>
    <row r="133" spans="1:14" x14ac:dyDescent="0.2">
      <c r="A133" s="46" t="s">
        <v>133</v>
      </c>
      <c r="B133" s="47">
        <f t="shared" ref="B133:H133" si="552">+IFERROR(B131/B$21,"nm")</f>
        <v>0</v>
      </c>
      <c r="C133" s="47">
        <f t="shared" si="552"/>
        <v>2.8447575182877268E-3</v>
      </c>
      <c r="D133" s="47">
        <f t="shared" si="552"/>
        <v>3.5488958990536278E-3</v>
      </c>
      <c r="E133" s="47">
        <f t="shared" si="552"/>
        <v>3.7024570851565131E-3</v>
      </c>
      <c r="F133" s="47">
        <f t="shared" si="552"/>
        <v>3.33291409885549E-3</v>
      </c>
      <c r="G133" s="47">
        <f t="shared" si="552"/>
        <v>3.1759182546257938E-3</v>
      </c>
      <c r="H133" s="47">
        <f t="shared" si="552"/>
        <v>2.5030560568135513E-3</v>
      </c>
      <c r="I133" s="47">
        <f>+IFERROR(I131/I$52,"nm")</f>
        <v>3.365654299222694E-3</v>
      </c>
      <c r="J133" s="47">
        <f t="shared" ref="J133:N133" si="553">+IFERROR(J131/J$21,"nm")</f>
        <v>2.2884542036724241E-3</v>
      </c>
      <c r="K133" s="47">
        <f t="shared" si="553"/>
        <v>2.2884542036724241E-3</v>
      </c>
      <c r="L133" s="47">
        <f t="shared" si="553"/>
        <v>2.2884542036724241E-3</v>
      </c>
      <c r="M133" s="47">
        <f t="shared" si="553"/>
        <v>2.2884542036724241E-3</v>
      </c>
      <c r="N133" s="47">
        <f t="shared" si="553"/>
        <v>2.2884542036724241E-3</v>
      </c>
    </row>
    <row r="134" spans="1:14" x14ac:dyDescent="0.2">
      <c r="A134" s="46" t="s">
        <v>142</v>
      </c>
      <c r="B134" s="47" t="str">
        <f t="shared" ref="B134:H134" si="554">+IFERROR(B131/B141,"nm")</f>
        <v>nm</v>
      </c>
      <c r="C134" s="47" t="str">
        <f t="shared" si="554"/>
        <v>nm</v>
      </c>
      <c r="D134" s="47">
        <f t="shared" si="554"/>
        <v>0.1588235294117647</v>
      </c>
      <c r="E134" s="47">
        <f t="shared" si="554"/>
        <v>0.16224188790560473</v>
      </c>
      <c r="F134" s="47">
        <f t="shared" si="554"/>
        <v>0.16257668711656442</v>
      </c>
      <c r="G134" s="47">
        <f t="shared" si="554"/>
        <v>0.1554054054054054</v>
      </c>
      <c r="H134" s="47">
        <f t="shared" si="554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" si="555">+J134</f>
        <v>0.15328467153284672</v>
      </c>
      <c r="L134" s="49">
        <f t="shared" ref="L134" si="556">+K134</f>
        <v>0.15328467153284672</v>
      </c>
      <c r="M134" s="49">
        <f t="shared" ref="M134" si="557">+L134</f>
        <v>0.15328467153284672</v>
      </c>
      <c r="N134" s="49">
        <f t="shared" ref="N134" si="558">+M134</f>
        <v>0.15328467153284672</v>
      </c>
    </row>
    <row r="135" spans="1:14" x14ac:dyDescent="0.2">
      <c r="A135" s="9" t="s">
        <v>134</v>
      </c>
      <c r="B135" s="9">
        <f>+Historicals!B137</f>
        <v>0</v>
      </c>
      <c r="C135" s="9">
        <f>+Historicals!C137</f>
        <v>0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59">+K128-K131</f>
        <v>1896</v>
      </c>
      <c r="L135" s="9">
        <f t="shared" si="559"/>
        <v>1896</v>
      </c>
      <c r="M135" s="9">
        <f t="shared" si="559"/>
        <v>1896</v>
      </c>
      <c r="N135" s="9">
        <f t="shared" si="559"/>
        <v>1896</v>
      </c>
    </row>
    <row r="136" spans="1:14" x14ac:dyDescent="0.2">
      <c r="A136" s="46" t="s">
        <v>129</v>
      </c>
      <c r="B136" s="47" t="str">
        <f t="shared" ref="B136" si="560">+IFERROR(B135/A135-1,"nm")</f>
        <v>nm</v>
      </c>
      <c r="C136" s="47" t="str">
        <f t="shared" ref="C136" si="561">+IFERROR(C135/B135-1,"nm")</f>
        <v>nm</v>
      </c>
      <c r="D136" s="47" t="str">
        <f t="shared" ref="D136" si="562">+IFERROR(D135/C135-1,"nm")</f>
        <v>nm</v>
      </c>
      <c r="E136" s="47">
        <f t="shared" ref="E136" si="563">+IFERROR(E135/D135-1,"nm")</f>
        <v>0.21326530612244898</v>
      </c>
      <c r="F136" s="47">
        <f t="shared" ref="F136" si="564">+IFERROR(F135/E135-1,"nm")</f>
        <v>0.11269974768713209</v>
      </c>
      <c r="G136" s="47">
        <f t="shared" ref="G136" si="565">+IFERROR(G135/F135-1,"nm")</f>
        <v>-0.1050642479213908</v>
      </c>
      <c r="H136" s="47">
        <f t="shared" ref="H136" si="566">+IFERROR(H135/G135-1,"nm")</f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" si="567">+IFERROR(K135/J135-1,"nm")</f>
        <v>0</v>
      </c>
      <c r="L136" s="47">
        <f t="shared" ref="L136" si="568">+IFERROR(L135/K135-1,"nm")</f>
        <v>0</v>
      </c>
      <c r="M136" s="47">
        <f t="shared" ref="M136" si="569">+IFERROR(M135/L135-1,"nm")</f>
        <v>0</v>
      </c>
      <c r="N136" s="47">
        <f t="shared" ref="N136" si="570">+IFERROR(N135/M135-1,"nm")</f>
        <v>0</v>
      </c>
    </row>
    <row r="137" spans="1:14" x14ac:dyDescent="0.2">
      <c r="A137" s="46" t="s">
        <v>131</v>
      </c>
      <c r="B137" s="47" t="str">
        <f t="shared" ref="B137:H137" si="571">+IFERROR(B135/B$114,"nm")</f>
        <v>nm</v>
      </c>
      <c r="C137" s="47" t="str">
        <f t="shared" si="571"/>
        <v>nm</v>
      </c>
      <c r="D137" s="47">
        <f t="shared" si="571"/>
        <v>0.20688199282246147</v>
      </c>
      <c r="E137" s="47">
        <f t="shared" si="571"/>
        <v>0.23015873015873015</v>
      </c>
      <c r="F137" s="47">
        <f t="shared" si="571"/>
        <v>0.25180814617434338</v>
      </c>
      <c r="G137" s="47">
        <f t="shared" si="571"/>
        <v>0.2354813046937152</v>
      </c>
      <c r="H137" s="47">
        <f t="shared" si="571"/>
        <v>0.28635597978663674</v>
      </c>
      <c r="I137" s="47">
        <f>+IFERROR(I135/I$114,"nm")</f>
        <v>0.31838790931989924</v>
      </c>
      <c r="J137" s="47">
        <f t="shared" ref="J137:N137" si="572">+IFERROR(J135/J$21,"nm")</f>
        <v>0.10330736119435514</v>
      </c>
      <c r="K137" s="47">
        <f t="shared" si="572"/>
        <v>0.10330736119435514</v>
      </c>
      <c r="L137" s="47">
        <f t="shared" si="572"/>
        <v>0.10330736119435514</v>
      </c>
      <c r="M137" s="47">
        <f t="shared" si="572"/>
        <v>0.10330736119435514</v>
      </c>
      <c r="N137" s="47">
        <f t="shared" si="572"/>
        <v>0.10330736119435514</v>
      </c>
    </row>
    <row r="138" spans="1:14" x14ac:dyDescent="0.2">
      <c r="A138" s="9" t="s">
        <v>135</v>
      </c>
      <c r="B138" s="9">
        <f>+Historicals!B159</f>
        <v>0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48">
        <f>+J114*J140</f>
        <v>56</v>
      </c>
      <c r="K138" s="48">
        <f t="shared" ref="K138:N138" si="573">+K114*K140</f>
        <v>56</v>
      </c>
      <c r="L138" s="48">
        <f t="shared" si="573"/>
        <v>56</v>
      </c>
      <c r="M138" s="48">
        <f t="shared" si="573"/>
        <v>56</v>
      </c>
      <c r="N138" s="48">
        <f t="shared" si="573"/>
        <v>56</v>
      </c>
    </row>
    <row r="139" spans="1:14" x14ac:dyDescent="0.2">
      <c r="A139" s="46" t="s">
        <v>129</v>
      </c>
      <c r="B139" s="47" t="str">
        <f t="shared" ref="B139" si="574">+IFERROR(B138/A138-1,"nm")</f>
        <v>nm</v>
      </c>
      <c r="C139" s="47" t="str">
        <f t="shared" ref="C139" si="575">+IFERROR(C138/B138-1,"nm")</f>
        <v>nm</v>
      </c>
      <c r="D139" s="47">
        <f t="shared" ref="D139" si="576">+IFERROR(D138/C138-1,"nm")</f>
        <v>-4.8387096774193505E-2</v>
      </c>
      <c r="E139" s="47">
        <f t="shared" ref="E139" si="577">+IFERROR(E138/D138-1,"nm")</f>
        <v>-0.16949152542372881</v>
      </c>
      <c r="F139" s="47">
        <f t="shared" ref="F139" si="578">+IFERROR(F138/E138-1,"nm")</f>
        <v>-4.081632653061229E-2</v>
      </c>
      <c r="G139" s="47">
        <f t="shared" ref="G139" si="579">+IFERROR(G138/F138-1,"nm")</f>
        <v>-0.12765957446808507</v>
      </c>
      <c r="H139" s="47">
        <f t="shared" ref="H139" si="580">+IFERROR(H138/G138-1,"nm")</f>
        <v>0.31707317073170738</v>
      </c>
      <c r="I139" s="47">
        <f>+IFERROR(I138/H138-1,"nm")</f>
        <v>3.7037037037036979E-2</v>
      </c>
      <c r="J139" s="47">
        <v>0</v>
      </c>
      <c r="K139" s="47">
        <f t="shared" ref="K139" si="581">+IFERROR(K138/J138-1,"nm")</f>
        <v>0</v>
      </c>
      <c r="L139" s="47">
        <f t="shared" ref="L139" si="582">+IFERROR(L138/K138-1,"nm")</f>
        <v>0</v>
      </c>
      <c r="M139" s="47">
        <f t="shared" ref="M139" si="583">+IFERROR(M138/L138-1,"nm")</f>
        <v>0</v>
      </c>
      <c r="N139" s="47">
        <f t="shared" ref="N139" si="584">+IFERROR(N138/M138-1,"nm")</f>
        <v>0</v>
      </c>
    </row>
    <row r="140" spans="1:14" x14ac:dyDescent="0.2">
      <c r="A140" s="46" t="s">
        <v>133</v>
      </c>
      <c r="B140" s="47" t="str">
        <f t="shared" ref="B140:H140" si="585">+IFERROR(B138/B$114,"nm")</f>
        <v>nm</v>
      </c>
      <c r="C140" s="47" t="str">
        <f t="shared" si="585"/>
        <v>nm</v>
      </c>
      <c r="D140" s="47">
        <f t="shared" si="585"/>
        <v>1.2455140384209416E-2</v>
      </c>
      <c r="E140" s="47">
        <f t="shared" si="585"/>
        <v>9.485094850948509E-3</v>
      </c>
      <c r="F140" s="47">
        <f t="shared" si="585"/>
        <v>8.9455652835934533E-3</v>
      </c>
      <c r="G140" s="47">
        <f t="shared" si="585"/>
        <v>8.1543357199681775E-3</v>
      </c>
      <c r="H140" s="47">
        <f t="shared" si="585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" si="586">+J140</f>
        <v>9.4038623005877411E-3</v>
      </c>
      <c r="L140" s="49">
        <f t="shared" ref="L140" si="587">+K140</f>
        <v>9.4038623005877411E-3</v>
      </c>
      <c r="M140" s="49">
        <f t="shared" ref="M140" si="588">+L140</f>
        <v>9.4038623005877411E-3</v>
      </c>
      <c r="N140" s="49">
        <f t="shared" ref="N140" si="589">+M140</f>
        <v>9.4038623005877411E-3</v>
      </c>
    </row>
    <row r="141" spans="1:14" x14ac:dyDescent="0.2">
      <c r="A141" s="9" t="s">
        <v>143</v>
      </c>
      <c r="B141" s="9">
        <f>+Historicals!B148</f>
        <v>0</v>
      </c>
      <c r="C141" s="9">
        <f>+Historicals!C148</f>
        <v>0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48">
        <f>+J114*J143</f>
        <v>274</v>
      </c>
      <c r="K141" s="48">
        <f t="shared" ref="K141:N141" si="590">+K114*K143</f>
        <v>274</v>
      </c>
      <c r="L141" s="48">
        <f t="shared" si="590"/>
        <v>274</v>
      </c>
      <c r="M141" s="48">
        <f t="shared" si="590"/>
        <v>274</v>
      </c>
      <c r="N141" s="48">
        <f t="shared" si="590"/>
        <v>274</v>
      </c>
    </row>
    <row r="142" spans="1:14" x14ac:dyDescent="0.2">
      <c r="A142" s="46" t="s">
        <v>129</v>
      </c>
      <c r="B142" s="47" t="str">
        <f t="shared" ref="B142" si="591">+IFERROR(B141/A141-1,"nm")</f>
        <v>nm</v>
      </c>
      <c r="C142" s="47" t="str">
        <f t="shared" ref="C142" si="592">+IFERROR(C141/B141-1,"nm")</f>
        <v>nm</v>
      </c>
      <c r="D142" s="47" t="str">
        <f t="shared" ref="D142" si="593">+IFERROR(D141/C141-1,"nm")</f>
        <v>nm</v>
      </c>
      <c r="E142" s="47">
        <f t="shared" ref="E142" si="594">+IFERROR(E141/D141-1,"nm")</f>
        <v>-2.9411764705882248E-3</v>
      </c>
      <c r="F142" s="47">
        <f t="shared" ref="F142" si="595">+IFERROR(F141/E141-1,"nm")</f>
        <v>-3.8348082595870192E-2</v>
      </c>
      <c r="G142" s="47">
        <f t="shared" ref="G142" si="596">+IFERROR(G141/F141-1,"nm")</f>
        <v>-9.2024539877300637E-2</v>
      </c>
      <c r="H142" s="47">
        <f t="shared" ref="H142" si="597">+IFERROR(H141/G141-1,"nm")</f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598">+K143+K144</f>
        <v>4.6011754827875735E-2</v>
      </c>
      <c r="L142" s="47">
        <f t="shared" si="598"/>
        <v>4.6011754827875735E-2</v>
      </c>
      <c r="M142" s="47">
        <f t="shared" si="598"/>
        <v>4.6011754827875735E-2</v>
      </c>
      <c r="N142" s="47">
        <f t="shared" si="598"/>
        <v>4.6011754827875735E-2</v>
      </c>
    </row>
    <row r="143" spans="1:14" x14ac:dyDescent="0.2">
      <c r="A143" s="46" t="s">
        <v>133</v>
      </c>
      <c r="B143" s="47" t="str">
        <f t="shared" ref="B143:H143" si="599">+IFERROR(B141/B$114,"nm")</f>
        <v>nm</v>
      </c>
      <c r="C143" s="47" t="str">
        <f t="shared" si="599"/>
        <v>nm</v>
      </c>
      <c r="D143" s="47">
        <f t="shared" si="599"/>
        <v>7.1775385264935612E-2</v>
      </c>
      <c r="E143" s="47">
        <f t="shared" si="599"/>
        <v>6.5621370499419282E-2</v>
      </c>
      <c r="F143" s="47">
        <f t="shared" si="599"/>
        <v>6.2047963456414161E-2</v>
      </c>
      <c r="G143" s="47">
        <f t="shared" si="599"/>
        <v>5.88703261734288E-2</v>
      </c>
      <c r="H143" s="47">
        <f t="shared" si="599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" si="600">+J143</f>
        <v>4.6011754827875735E-2</v>
      </c>
      <c r="L143" s="49">
        <f t="shared" ref="L143" si="601">+K143</f>
        <v>4.6011754827875735E-2</v>
      </c>
      <c r="M143" s="49">
        <f t="shared" ref="M143" si="602">+L143</f>
        <v>4.6011754827875735E-2</v>
      </c>
      <c r="N143" s="49">
        <f t="shared" ref="N143" si="603">+M143</f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Historicals!B123</f>
        <v>115</v>
      </c>
      <c r="C145">
        <f>Historicals!C123</f>
        <v>73</v>
      </c>
      <c r="D145">
        <f>Historicals!D123</f>
        <v>73</v>
      </c>
      <c r="E145">
        <f>Historicals!E123</f>
        <v>88</v>
      </c>
      <c r="F145">
        <f>Historicals!F123</f>
        <v>42</v>
      </c>
      <c r="G145">
        <f>Historicals!G123</f>
        <v>30</v>
      </c>
      <c r="H145">
        <f>Historicals!H123</f>
        <v>25</v>
      </c>
      <c r="I145">
        <f>Historicals!I123</f>
        <v>102</v>
      </c>
      <c r="J145" s="9">
        <f>I145</f>
        <v>102</v>
      </c>
      <c r="K145" s="9">
        <f t="shared" ref="K145:N145" si="604">J145</f>
        <v>102</v>
      </c>
      <c r="L145" s="9">
        <f t="shared" si="604"/>
        <v>102</v>
      </c>
      <c r="M145" s="9">
        <f t="shared" si="604"/>
        <v>102</v>
      </c>
      <c r="N145" s="9">
        <f t="shared" si="604"/>
        <v>102</v>
      </c>
    </row>
    <row r="146" spans="1:14" x14ac:dyDescent="0.2">
      <c r="A146" s="44" t="s">
        <v>129</v>
      </c>
      <c r="B146" s="47" t="str">
        <f t="shared" ref="B146" si="605">+IFERROR(B145/A145-1,"nm")</f>
        <v>nm</v>
      </c>
      <c r="C146" s="47">
        <f t="shared" ref="C146" si="606">+IFERROR(C145/B145-1,"nm")</f>
        <v>-0.36521739130434783</v>
      </c>
      <c r="D146" s="47">
        <f t="shared" ref="D146" si="607">+IFERROR(D145/C145-1,"nm")</f>
        <v>0</v>
      </c>
      <c r="E146" s="47">
        <f t="shared" ref="E146" si="608">+IFERROR(E145/D145-1,"nm")</f>
        <v>0.20547945205479445</v>
      </c>
      <c r="F146" s="47">
        <f t="shared" ref="F146" si="609">+IFERROR(F145/E145-1,"nm")</f>
        <v>-0.52272727272727271</v>
      </c>
      <c r="G146" s="47">
        <f t="shared" ref="G146" si="610">+IFERROR(G145/F145-1,"nm")</f>
        <v>-0.2857142857142857</v>
      </c>
      <c r="H146" s="47">
        <f t="shared" ref="H146" si="611">+IFERROR(H145/G145-1,"nm")</f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" si="612">+IFERROR(K145/J145-1,"nm")</f>
        <v>0</v>
      </c>
      <c r="L146" s="47">
        <f t="shared" ref="L146" si="613">+IFERROR(L145/K145-1,"nm")</f>
        <v>0</v>
      </c>
      <c r="M146" s="47">
        <f t="shared" ref="M146" si="614">+IFERROR(M145/L145-1,"nm")</f>
        <v>0</v>
      </c>
      <c r="N146" s="47">
        <f t="shared" ref="N146" si="615">+IFERROR(N145/M145-1,"nm")</f>
        <v>0</v>
      </c>
    </row>
    <row r="147" spans="1:14" x14ac:dyDescent="0.2">
      <c r="A147" s="45" t="s">
        <v>113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f>+I147*(1+J148)</f>
        <v>0</v>
      </c>
      <c r="K147" s="3">
        <f t="shared" ref="K147" si="616">+J147*(1+K148)</f>
        <v>0</v>
      </c>
      <c r="L147" s="3">
        <f t="shared" ref="L147" si="617">+K147*(1+L148)</f>
        <v>0</v>
      </c>
      <c r="M147" s="3">
        <f t="shared" ref="M147" si="618">+L147*(1+M148)</f>
        <v>0</v>
      </c>
      <c r="N147" s="3">
        <f t="shared" ref="N147" si="619">+M147*(1+N148)</f>
        <v>0</v>
      </c>
    </row>
    <row r="148" spans="1:14" x14ac:dyDescent="0.2">
      <c r="A148" s="44" t="s">
        <v>129</v>
      </c>
      <c r="B148" s="47" t="str">
        <f t="shared" ref="B148" si="620">+IFERROR(B147/A147-1,"nm")</f>
        <v>nm</v>
      </c>
      <c r="C148" s="47" t="str">
        <f t="shared" ref="C148" si="621">+IFERROR(C147/B147-1,"nm")</f>
        <v>nm</v>
      </c>
      <c r="D148" s="47" t="str">
        <f t="shared" ref="D148" si="622">+IFERROR(D147/C147-1,"nm")</f>
        <v>nm</v>
      </c>
      <c r="E148" s="47" t="str">
        <f t="shared" ref="E148" si="623">+IFERROR(E147/D147-1,"nm")</f>
        <v>nm</v>
      </c>
      <c r="F148" s="47" t="str">
        <f t="shared" ref="F148" si="624">+IFERROR(F147/E147-1,"nm")</f>
        <v>nm</v>
      </c>
      <c r="G148" s="47" t="str">
        <f t="shared" ref="G148" si="625">+IFERROR(G147/F147-1,"nm")</f>
        <v>nm</v>
      </c>
      <c r="H148" s="47" t="str">
        <f t="shared" ref="H148" si="626">+IFERROR(H147/G147-1,"nm")</f>
        <v>nm</v>
      </c>
      <c r="I148" s="47" t="str">
        <f>+IFERROR(I147/H147-1,"nm")</f>
        <v>nm</v>
      </c>
      <c r="J148" s="47">
        <f>+J149+J150</f>
        <v>0</v>
      </c>
      <c r="K148" s="47">
        <f t="shared" ref="K148:N148" si="627">+K149+K150</f>
        <v>0</v>
      </c>
      <c r="L148" s="47">
        <f t="shared" si="627"/>
        <v>0</v>
      </c>
      <c r="M148" s="47">
        <f t="shared" si="627"/>
        <v>0</v>
      </c>
      <c r="N148" s="47">
        <f t="shared" si="627"/>
        <v>0</v>
      </c>
    </row>
    <row r="149" spans="1:14" x14ac:dyDescent="0.2">
      <c r="A149" s="44" t="s">
        <v>137</v>
      </c>
      <c r="B149" s="47">
        <f>+Historicals!B304</f>
        <v>0</v>
      </c>
      <c r="C149" s="47">
        <f>+Historicals!C304</f>
        <v>0</v>
      </c>
      <c r="D149" s="47">
        <f>+Historicals!D304</f>
        <v>0</v>
      </c>
      <c r="E149" s="47">
        <f>+Historicals!E304</f>
        <v>0</v>
      </c>
      <c r="F149" s="47">
        <f>+Historicals!F304</f>
        <v>0</v>
      </c>
      <c r="G149" s="47">
        <f>+Historicals!G304</f>
        <v>0</v>
      </c>
      <c r="H149" s="47">
        <f>+Historicals!H304</f>
        <v>0</v>
      </c>
      <c r="I149" s="47">
        <f>+Historicals!I304</f>
        <v>0</v>
      </c>
      <c r="J149" s="49">
        <v>0</v>
      </c>
      <c r="K149" s="49">
        <f t="shared" ref="K149:K150" si="628">+J149</f>
        <v>0</v>
      </c>
      <c r="L149" s="49">
        <f t="shared" ref="L149:L150" si="629">+K149</f>
        <v>0</v>
      </c>
      <c r="M149" s="49">
        <f t="shared" ref="M149:M150" si="630">+L149</f>
        <v>0</v>
      </c>
      <c r="N149" s="49">
        <f t="shared" ref="N149:N150" si="631">+M149</f>
        <v>0</v>
      </c>
    </row>
    <row r="150" spans="1:14" x14ac:dyDescent="0.2">
      <c r="A150" s="44" t="s">
        <v>138</v>
      </c>
      <c r="B150" s="47" t="str">
        <f t="shared" ref="B150:H150" si="632">+IFERROR(B148-B149,"nm")</f>
        <v>nm</v>
      </c>
      <c r="C150" s="47" t="str">
        <f t="shared" si="632"/>
        <v>nm</v>
      </c>
      <c r="D150" s="47" t="str">
        <f t="shared" si="632"/>
        <v>nm</v>
      </c>
      <c r="E150" s="47" t="str">
        <f t="shared" si="632"/>
        <v>nm</v>
      </c>
      <c r="F150" s="47" t="str">
        <f t="shared" si="632"/>
        <v>nm</v>
      </c>
      <c r="G150" s="47" t="str">
        <f t="shared" si="632"/>
        <v>nm</v>
      </c>
      <c r="H150" s="47" t="str">
        <f t="shared" si="632"/>
        <v>nm</v>
      </c>
      <c r="I150" s="47" t="str">
        <f>+IFERROR(I148-I149,"nm")</f>
        <v>nm</v>
      </c>
      <c r="J150" s="49">
        <v>0</v>
      </c>
      <c r="K150" s="49">
        <f t="shared" si="628"/>
        <v>0</v>
      </c>
      <c r="L150" s="49">
        <f t="shared" si="629"/>
        <v>0</v>
      </c>
      <c r="M150" s="49">
        <f t="shared" si="630"/>
        <v>0</v>
      </c>
      <c r="N150" s="49">
        <f t="shared" si="631"/>
        <v>0</v>
      </c>
    </row>
    <row r="151" spans="1:14" x14ac:dyDescent="0.2">
      <c r="A151" s="45" t="s">
        <v>114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" si="633">+J151*(1+K152)</f>
        <v>0</v>
      </c>
      <c r="L151" s="3">
        <f t="shared" ref="L151" si="634">+K151*(1+L152)</f>
        <v>0</v>
      </c>
      <c r="M151" s="3">
        <f t="shared" ref="M151" si="635">+L151*(1+M152)</f>
        <v>0</v>
      </c>
      <c r="N151" s="3">
        <f t="shared" ref="N151" si="636">+M151*(1+N152)</f>
        <v>0</v>
      </c>
    </row>
    <row r="152" spans="1:14" x14ac:dyDescent="0.2">
      <c r="A152" s="44" t="s">
        <v>129</v>
      </c>
      <c r="B152" s="47" t="str">
        <f t="shared" ref="B152" si="637">+IFERROR(B151/A151-1,"nm")</f>
        <v>nm</v>
      </c>
      <c r="C152" s="47" t="str">
        <f t="shared" ref="C152" si="638">+IFERROR(C151/B151-1,"nm")</f>
        <v>nm</v>
      </c>
      <c r="D152" s="47" t="str">
        <f t="shared" ref="D152" si="639">+IFERROR(D151/C151-1,"nm")</f>
        <v>nm</v>
      </c>
      <c r="E152" s="47" t="str">
        <f t="shared" ref="E152" si="640">+IFERROR(E151/D151-1,"nm")</f>
        <v>nm</v>
      </c>
      <c r="F152" s="47" t="str">
        <f t="shared" ref="F152" si="641">+IFERROR(F151/E151-1,"nm")</f>
        <v>nm</v>
      </c>
      <c r="G152" s="47" t="str">
        <f t="shared" ref="G152" si="642">+IFERROR(G151/F151-1,"nm")</f>
        <v>nm</v>
      </c>
      <c r="H152" s="47" t="str">
        <f t="shared" ref="H152" si="643">+IFERROR(H151/G151-1,"nm")</f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644">+K153+K154</f>
        <v>0</v>
      </c>
      <c r="L152" s="47">
        <f t="shared" si="644"/>
        <v>0</v>
      </c>
      <c r="M152" s="47">
        <f t="shared" si="644"/>
        <v>0</v>
      </c>
      <c r="N152" s="47">
        <f t="shared" si="644"/>
        <v>0</v>
      </c>
    </row>
    <row r="153" spans="1:14" x14ac:dyDescent="0.2">
      <c r="A153" s="44" t="s">
        <v>137</v>
      </c>
      <c r="B153" s="47">
        <f>+Historicals!B308</f>
        <v>0</v>
      </c>
      <c r="C153" s="47">
        <f>+Historicals!C308</f>
        <v>0</v>
      </c>
      <c r="D153" s="47">
        <f>+Historicals!D308</f>
        <v>0</v>
      </c>
      <c r="E153" s="47">
        <f>+Historicals!E308</f>
        <v>0</v>
      </c>
      <c r="F153" s="47">
        <f>+Historicals!F308</f>
        <v>0</v>
      </c>
      <c r="G153" s="47">
        <f>+Historicals!G308</f>
        <v>0</v>
      </c>
      <c r="H153" s="47">
        <f>+Historicals!H308</f>
        <v>0</v>
      </c>
      <c r="I153" s="47">
        <f>+Historicals!I308</f>
        <v>0</v>
      </c>
      <c r="J153" s="49">
        <v>0</v>
      </c>
      <c r="K153" s="49">
        <f t="shared" ref="K153:K154" si="645">+J153</f>
        <v>0</v>
      </c>
      <c r="L153" s="49">
        <f t="shared" ref="L153:L154" si="646">+K153</f>
        <v>0</v>
      </c>
      <c r="M153" s="49">
        <f t="shared" ref="M153:M154" si="647">+L153</f>
        <v>0</v>
      </c>
      <c r="N153" s="49">
        <f t="shared" ref="N153:N154" si="648">+M153</f>
        <v>0</v>
      </c>
    </row>
    <row r="154" spans="1:14" x14ac:dyDescent="0.2">
      <c r="A154" s="44" t="s">
        <v>138</v>
      </c>
      <c r="B154" s="47" t="str">
        <f t="shared" ref="B154:H154" si="649">+IFERROR(B152-B153,"nm")</f>
        <v>nm</v>
      </c>
      <c r="C154" s="47" t="str">
        <f t="shared" si="649"/>
        <v>nm</v>
      </c>
      <c r="D154" s="47" t="str">
        <f t="shared" si="649"/>
        <v>nm</v>
      </c>
      <c r="E154" s="47" t="str">
        <f t="shared" si="649"/>
        <v>nm</v>
      </c>
      <c r="F154" s="47" t="str">
        <f t="shared" si="649"/>
        <v>nm</v>
      </c>
      <c r="G154" s="47" t="str">
        <f t="shared" si="649"/>
        <v>nm</v>
      </c>
      <c r="H154" s="47" t="str">
        <f t="shared" si="649"/>
        <v>nm</v>
      </c>
      <c r="I154" s="47" t="str">
        <f>+IFERROR(I152-I153,"nm")</f>
        <v>nm</v>
      </c>
      <c r="J154" s="49">
        <v>0</v>
      </c>
      <c r="K154" s="49">
        <f t="shared" si="645"/>
        <v>0</v>
      </c>
      <c r="L154" s="49">
        <f t="shared" si="646"/>
        <v>0</v>
      </c>
      <c r="M154" s="49">
        <f t="shared" si="647"/>
        <v>0</v>
      </c>
      <c r="N154" s="49">
        <f t="shared" si="648"/>
        <v>0</v>
      </c>
    </row>
    <row r="155" spans="1:14" x14ac:dyDescent="0.2">
      <c r="A155" s="45" t="s">
        <v>115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" si="650">+J155*(1+K156)</f>
        <v>0</v>
      </c>
      <c r="L155" s="3">
        <f t="shared" ref="L155" si="651">+K155*(1+L156)</f>
        <v>0</v>
      </c>
      <c r="M155" s="3">
        <f t="shared" ref="M155" si="652">+L155*(1+M156)</f>
        <v>0</v>
      </c>
      <c r="N155" s="3">
        <f t="shared" ref="N155" si="653">+M155*(1+N156)</f>
        <v>0</v>
      </c>
    </row>
    <row r="156" spans="1:14" x14ac:dyDescent="0.2">
      <c r="A156" s="44" t="s">
        <v>129</v>
      </c>
      <c r="B156" s="47" t="str">
        <f t="shared" ref="B156" si="654">+IFERROR(B155/A155-1,"nm")</f>
        <v>nm</v>
      </c>
      <c r="C156" s="47" t="str">
        <f t="shared" ref="C156" si="655">+IFERROR(C155/B155-1,"nm")</f>
        <v>nm</v>
      </c>
      <c r="D156" s="47" t="str">
        <f t="shared" ref="D156" si="656">+IFERROR(D155/C155-1,"nm")</f>
        <v>nm</v>
      </c>
      <c r="E156" s="47" t="str">
        <f t="shared" ref="E156" si="657">+IFERROR(E155/D155-1,"nm")</f>
        <v>nm</v>
      </c>
      <c r="F156" s="47" t="str">
        <f t="shared" ref="F156" si="658">+IFERROR(F155/E155-1,"nm")</f>
        <v>nm</v>
      </c>
      <c r="G156" s="47" t="str">
        <f t="shared" ref="G156" si="659">+IFERROR(G155/F155-1,"nm")</f>
        <v>nm</v>
      </c>
      <c r="H156" s="47" t="str">
        <f t="shared" ref="H156" si="660">+IFERROR(H155/G155-1,"nm")</f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661">+K157+K158</f>
        <v>0</v>
      </c>
      <c r="L156" s="47">
        <f t="shared" si="661"/>
        <v>0</v>
      </c>
      <c r="M156" s="47">
        <f t="shared" si="661"/>
        <v>0</v>
      </c>
      <c r="N156" s="47">
        <f t="shared" si="661"/>
        <v>0</v>
      </c>
    </row>
    <row r="157" spans="1:14" x14ac:dyDescent="0.2">
      <c r="A157" s="44" t="s">
        <v>137</v>
      </c>
      <c r="B157" s="47">
        <f>+Historicals!B306</f>
        <v>0</v>
      </c>
      <c r="C157" s="47">
        <f>+Historicals!C306</f>
        <v>0</v>
      </c>
      <c r="D157" s="47">
        <f>+Historicals!D306</f>
        <v>0</v>
      </c>
      <c r="E157" s="47">
        <f>+Historicals!E306</f>
        <v>0</v>
      </c>
      <c r="F157" s="47">
        <f>+Historicals!F306</f>
        <v>0</v>
      </c>
      <c r="G157" s="47">
        <f>+Historicals!G306</f>
        <v>0</v>
      </c>
      <c r="H157" s="47">
        <f>+Historicals!H306</f>
        <v>0</v>
      </c>
      <c r="I157" s="47">
        <f>+Historicals!I306</f>
        <v>0</v>
      </c>
      <c r="J157" s="49">
        <v>0</v>
      </c>
      <c r="K157" s="49">
        <f t="shared" ref="K157:K158" si="662">+J157</f>
        <v>0</v>
      </c>
      <c r="L157" s="49">
        <f t="shared" ref="L157:L158" si="663">+K157</f>
        <v>0</v>
      </c>
      <c r="M157" s="49">
        <f t="shared" ref="M157:M158" si="664">+L157</f>
        <v>0</v>
      </c>
      <c r="N157" s="49">
        <f t="shared" ref="N157:N158" si="665">+M157</f>
        <v>0</v>
      </c>
    </row>
    <row r="158" spans="1:14" x14ac:dyDescent="0.2">
      <c r="A158" s="44" t="s">
        <v>138</v>
      </c>
      <c r="B158" s="47" t="str">
        <f t="shared" ref="B158:H158" si="666">+IFERROR(B156-B157,"nm")</f>
        <v>nm</v>
      </c>
      <c r="C158" s="47" t="str">
        <f t="shared" si="666"/>
        <v>nm</v>
      </c>
      <c r="D158" s="47" t="str">
        <f t="shared" si="666"/>
        <v>nm</v>
      </c>
      <c r="E158" s="47" t="str">
        <f t="shared" si="666"/>
        <v>nm</v>
      </c>
      <c r="F158" s="47" t="str">
        <f t="shared" si="666"/>
        <v>nm</v>
      </c>
      <c r="G158" s="47" t="str">
        <f t="shared" si="666"/>
        <v>nm</v>
      </c>
      <c r="H158" s="47" t="str">
        <f t="shared" si="666"/>
        <v>nm</v>
      </c>
      <c r="I158" s="47" t="str">
        <f>+IFERROR(I156-I157,"nm")</f>
        <v>nm</v>
      </c>
      <c r="J158" s="49">
        <v>0</v>
      </c>
      <c r="K158" s="49">
        <f t="shared" si="662"/>
        <v>0</v>
      </c>
      <c r="L158" s="49">
        <f t="shared" si="663"/>
        <v>0</v>
      </c>
      <c r="M158" s="49">
        <f t="shared" si="664"/>
        <v>0</v>
      </c>
      <c r="N158" s="49">
        <f t="shared" si="665"/>
        <v>0</v>
      </c>
    </row>
    <row r="159" spans="1:14" x14ac:dyDescent="0.2">
      <c r="A159" s="9" t="s">
        <v>130</v>
      </c>
      <c r="B159" s="48">
        <f>B166-B162</f>
        <v>-2477</v>
      </c>
      <c r="C159" s="48">
        <f t="shared" ref="C159:I159" si="667">C166-C162</f>
        <v>-2826</v>
      </c>
      <c r="D159" s="48">
        <f t="shared" si="667"/>
        <v>-2910</v>
      </c>
      <c r="E159" s="48">
        <f t="shared" si="667"/>
        <v>-2875</v>
      </c>
      <c r="F159" s="48">
        <f t="shared" si="667"/>
        <v>-3457</v>
      </c>
      <c r="G159" s="48">
        <f t="shared" si="667"/>
        <v>-3682</v>
      </c>
      <c r="H159" s="48">
        <f t="shared" si="667"/>
        <v>-3878</v>
      </c>
      <c r="I159" s="48">
        <f t="shared" si="667"/>
        <v>-4482</v>
      </c>
      <c r="J159" s="48">
        <f>+J145*J161</f>
        <v>-4482</v>
      </c>
      <c r="K159" s="48">
        <f t="shared" ref="K159:N159" si="668">+K145*K161</f>
        <v>-4482</v>
      </c>
      <c r="L159" s="48">
        <f t="shared" si="668"/>
        <v>-4482</v>
      </c>
      <c r="M159" s="48">
        <f t="shared" si="668"/>
        <v>-4482</v>
      </c>
      <c r="N159" s="48">
        <f t="shared" si="668"/>
        <v>-4482</v>
      </c>
    </row>
    <row r="160" spans="1:14" x14ac:dyDescent="0.2">
      <c r="A160" s="46" t="s">
        <v>129</v>
      </c>
      <c r="B160" s="47" t="str">
        <f t="shared" ref="B160" si="669">+IFERROR(B159/A159-1,"nm")</f>
        <v>nm</v>
      </c>
      <c r="C160" s="47">
        <f t="shared" ref="C160" si="670">+IFERROR(C159/B159-1,"nm")</f>
        <v>0.14089624545821566</v>
      </c>
      <c r="D160" s="47">
        <f t="shared" ref="D160" si="671">+IFERROR(D159/C159-1,"nm")</f>
        <v>2.9723991507430991E-2</v>
      </c>
      <c r="E160" s="47">
        <f t="shared" ref="E160" si="672">+IFERROR(E159/D159-1,"nm")</f>
        <v>-1.2027491408934665E-2</v>
      </c>
      <c r="F160" s="47">
        <f t="shared" ref="F160" si="673">+IFERROR(F159/E159-1,"nm")</f>
        <v>0.20243478260869563</v>
      </c>
      <c r="G160" s="47">
        <f t="shared" ref="G160" si="674">+IFERROR(G159/F159-1,"nm")</f>
        <v>6.5085334104715065E-2</v>
      </c>
      <c r="H160" s="47">
        <f t="shared" ref="H160" si="675">+IFERROR(H159/G159-1,"nm")</f>
        <v>5.323193916349811E-2</v>
      </c>
      <c r="I160" s="47">
        <f>+IFERROR(I159/H159-1,"nm")</f>
        <v>0.15575038679731823</v>
      </c>
      <c r="J160" s="47">
        <f t="shared" ref="J160" si="676">+IFERROR(J159/I159-1,"nm")</f>
        <v>0</v>
      </c>
      <c r="K160" s="47">
        <f t="shared" ref="K160" si="677">+IFERROR(K159/J159-1,"nm")</f>
        <v>0</v>
      </c>
      <c r="L160" s="47">
        <f t="shared" ref="L160" si="678">+IFERROR(L159/K159-1,"nm")</f>
        <v>0</v>
      </c>
      <c r="M160" s="47">
        <f t="shared" ref="M160" si="679">+IFERROR(M159/L159-1,"nm")</f>
        <v>0</v>
      </c>
      <c r="N160" s="47">
        <f t="shared" ref="N160" si="680">+IFERROR(N159/M159-1,"nm")</f>
        <v>0</v>
      </c>
    </row>
    <row r="161" spans="1:14" x14ac:dyDescent="0.2">
      <c r="A161" s="46" t="s">
        <v>131</v>
      </c>
      <c r="B161" s="47">
        <f t="shared" ref="B161:H161" si="681">+IFERROR(B159/B$145,"nm")</f>
        <v>-21.53913043478261</v>
      </c>
      <c r="C161" s="47">
        <f t="shared" si="681"/>
        <v>-38.712328767123289</v>
      </c>
      <c r="D161" s="47">
        <f t="shared" si="681"/>
        <v>-39.863013698630134</v>
      </c>
      <c r="E161" s="47">
        <f t="shared" si="681"/>
        <v>-32.670454545454547</v>
      </c>
      <c r="F161" s="47">
        <f t="shared" si="681"/>
        <v>-82.30952380952381</v>
      </c>
      <c r="G161" s="47">
        <f t="shared" si="681"/>
        <v>-122.73333333333333</v>
      </c>
      <c r="H161" s="47">
        <f t="shared" si="681"/>
        <v>-155.12</v>
      </c>
      <c r="I161" s="47">
        <f>+IFERROR(I159/I$145,"nm")</f>
        <v>-43.941176470588232</v>
      </c>
      <c r="J161" s="49">
        <f>+I161</f>
        <v>-43.941176470588232</v>
      </c>
      <c r="K161" s="49">
        <f t="shared" ref="K161" si="682">+J161</f>
        <v>-43.941176470588232</v>
      </c>
      <c r="L161" s="49">
        <f t="shared" ref="L161" si="683">+K161</f>
        <v>-43.941176470588232</v>
      </c>
      <c r="M161" s="49">
        <f t="shared" ref="M161" si="684">+L161</f>
        <v>-43.941176470588232</v>
      </c>
      <c r="N161" s="49">
        <f t="shared" ref="N161" si="685">+M161</f>
        <v>-43.941176470588232</v>
      </c>
    </row>
    <row r="162" spans="1:14" x14ac:dyDescent="0.2">
      <c r="A162" s="9" t="s">
        <v>132</v>
      </c>
      <c r="B162" s="9">
        <f>+Historicals!B171</f>
        <v>210</v>
      </c>
      <c r="C162" s="9">
        <f>+Historicals!C171</f>
        <v>230</v>
      </c>
      <c r="D162" s="9">
        <f>+Historicals!D171</f>
        <v>233</v>
      </c>
      <c r="E162" s="9">
        <f>+Historicals!E171</f>
        <v>217</v>
      </c>
      <c r="F162" s="9">
        <f>+Historicals!F171</f>
        <v>195</v>
      </c>
      <c r="G162" s="9">
        <f>+Historicals!G171</f>
        <v>214</v>
      </c>
      <c r="H162" s="9">
        <f>+Historicals!H171</f>
        <v>222</v>
      </c>
      <c r="I162" s="9">
        <f>+Historicals!I171</f>
        <v>220</v>
      </c>
      <c r="J162" s="48">
        <f>+J165*J172</f>
        <v>219.99999999999997</v>
      </c>
      <c r="K162" s="48">
        <f t="shared" ref="K162:N162" si="686">+K165*K172</f>
        <v>219.99999999999997</v>
      </c>
      <c r="L162" s="48">
        <f t="shared" si="686"/>
        <v>219.99999999999997</v>
      </c>
      <c r="M162" s="48">
        <f t="shared" si="686"/>
        <v>219.99999999999997</v>
      </c>
      <c r="N162" s="48">
        <f t="shared" si="686"/>
        <v>219.99999999999997</v>
      </c>
    </row>
    <row r="163" spans="1:14" x14ac:dyDescent="0.2">
      <c r="A163" s="46" t="s">
        <v>129</v>
      </c>
      <c r="B163" s="47" t="str">
        <f t="shared" ref="B163" si="687">+IFERROR(B162/A162-1,"nm")</f>
        <v>nm</v>
      </c>
      <c r="C163" s="47">
        <f t="shared" ref="C163" si="688">+IFERROR(C162/B162-1,"nm")</f>
        <v>9.5238095238095344E-2</v>
      </c>
      <c r="D163" s="47">
        <f t="shared" ref="D163" si="689">+IFERROR(D162/C162-1,"nm")</f>
        <v>1.304347826086949E-2</v>
      </c>
      <c r="E163" s="47">
        <f t="shared" ref="E163" si="690">+IFERROR(E162/D162-1,"nm")</f>
        <v>-6.8669527896995763E-2</v>
      </c>
      <c r="F163" s="47">
        <f t="shared" ref="F163" si="691">+IFERROR(F162/E162-1,"nm")</f>
        <v>-0.10138248847926268</v>
      </c>
      <c r="G163" s="47">
        <f t="shared" ref="G163" si="692">+IFERROR(G162/F162-1,"nm")</f>
        <v>9.7435897435897534E-2</v>
      </c>
      <c r="H163" s="47">
        <f t="shared" ref="H163" si="693">+IFERROR(H162/G162-1,"nm")</f>
        <v>3.7383177570093462E-2</v>
      </c>
      <c r="I163" s="47">
        <f>+IFERROR(I162/H162-1,"nm")</f>
        <v>-9.009009009009028E-3</v>
      </c>
      <c r="J163" s="47">
        <f t="shared" ref="J163" si="694">+IFERROR(J162/I162-1,"nm")</f>
        <v>-1.1102230246251565E-16</v>
      </c>
      <c r="K163" s="47">
        <f t="shared" ref="K163" si="695">+IFERROR(K162/J162-1,"nm")</f>
        <v>0</v>
      </c>
      <c r="L163" s="47">
        <f t="shared" ref="L163" si="696">+IFERROR(L162/K162-1,"nm")</f>
        <v>0</v>
      </c>
      <c r="M163" s="47">
        <f t="shared" ref="M163" si="697">+IFERROR(M162/L162-1,"nm")</f>
        <v>0</v>
      </c>
      <c r="N163" s="47">
        <f t="shared" ref="N163" si="698">+IFERROR(N162/M162-1,"nm")</f>
        <v>0</v>
      </c>
    </row>
    <row r="164" spans="1:14" x14ac:dyDescent="0.2">
      <c r="A164" s="46" t="s">
        <v>133</v>
      </c>
      <c r="B164" s="47">
        <f t="shared" ref="B164:H164" si="699">+IFERROR(B162/B$21,"nm")</f>
        <v>1.5283842794759825E-2</v>
      </c>
      <c r="C164" s="47">
        <f t="shared" si="699"/>
        <v>1.5578434028718504E-2</v>
      </c>
      <c r="D164" s="47">
        <f t="shared" si="699"/>
        <v>1.5312828601472135E-2</v>
      </c>
      <c r="E164" s="47">
        <f t="shared" si="699"/>
        <v>1.460787613598115E-2</v>
      </c>
      <c r="F164" s="47">
        <f t="shared" si="699"/>
        <v>1.2262608476921143E-2</v>
      </c>
      <c r="G164" s="47">
        <f t="shared" si="699"/>
        <v>1.4774924054128693E-2</v>
      </c>
      <c r="H164" s="47">
        <f t="shared" si="699"/>
        <v>1.2922754525874615E-2</v>
      </c>
      <c r="I164" s="47">
        <f>+IFERROR(I162/I$52,"nm")</f>
        <v>1.7629617757833161E-2</v>
      </c>
      <c r="J164" s="47">
        <f t="shared" ref="J164:N164" si="700">+IFERROR(J162/J$21,"nm")</f>
        <v>1.1987141066855554E-2</v>
      </c>
      <c r="K164" s="47">
        <f t="shared" si="700"/>
        <v>1.1987141066855554E-2</v>
      </c>
      <c r="L164" s="47">
        <f t="shared" si="700"/>
        <v>1.1987141066855554E-2</v>
      </c>
      <c r="M164" s="47">
        <f t="shared" si="700"/>
        <v>1.1987141066855554E-2</v>
      </c>
      <c r="N164" s="47">
        <f t="shared" si="700"/>
        <v>1.1987141066855554E-2</v>
      </c>
    </row>
    <row r="165" spans="1:14" x14ac:dyDescent="0.2">
      <c r="A165" s="46" t="s">
        <v>142</v>
      </c>
      <c r="B165" s="47">
        <f t="shared" ref="B165:H165" si="701">+IFERROR(B162/B172,"nm")</f>
        <v>0.43388429752066116</v>
      </c>
      <c r="C165" s="47">
        <f t="shared" si="701"/>
        <v>0.45009784735812131</v>
      </c>
      <c r="D165" s="47">
        <f t="shared" si="701"/>
        <v>0.43714821763602252</v>
      </c>
      <c r="E165" s="47">
        <f t="shared" si="701"/>
        <v>0.36348408710217756</v>
      </c>
      <c r="F165" s="47">
        <f t="shared" si="701"/>
        <v>0.2932330827067669</v>
      </c>
      <c r="G165" s="47">
        <f t="shared" si="701"/>
        <v>0.25783132530120484</v>
      </c>
      <c r="H165" s="47">
        <f t="shared" si="701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" si="702">+J165</f>
        <v>0.27883396704689478</v>
      </c>
      <c r="L165" s="49">
        <f t="shared" ref="L165" si="703">+K165</f>
        <v>0.27883396704689478</v>
      </c>
      <c r="M165" s="49">
        <f t="shared" ref="M165" si="704">+L165</f>
        <v>0.27883396704689478</v>
      </c>
      <c r="N165" s="49">
        <f t="shared" ref="N165" si="705">+M165</f>
        <v>0.27883396704689478</v>
      </c>
    </row>
    <row r="166" spans="1:14" x14ac:dyDescent="0.2">
      <c r="A166" s="9" t="s">
        <v>134</v>
      </c>
      <c r="B166" s="9">
        <f>+Historicals!B138</f>
        <v>-2267</v>
      </c>
      <c r="C166" s="9">
        <f>+Historicals!C138</f>
        <v>-2596</v>
      </c>
      <c r="D166" s="9">
        <f>+Historicals!D138</f>
        <v>-2677</v>
      </c>
      <c r="E166" s="9">
        <f>+Historicals!E138</f>
        <v>-2658</v>
      </c>
      <c r="F166" s="9">
        <f>+Historicals!F138</f>
        <v>-3262</v>
      </c>
      <c r="G166" s="9">
        <f>+Historicals!G138</f>
        <v>-3468</v>
      </c>
      <c r="H166" s="9">
        <f>+Historicals!H138</f>
        <v>-3656</v>
      </c>
      <c r="I166" s="9">
        <f>+Historicals!I138</f>
        <v>-4262</v>
      </c>
      <c r="J166" s="9">
        <f>+J159-J162</f>
        <v>-4702</v>
      </c>
      <c r="K166" s="9">
        <f t="shared" ref="K166:N166" si="706">+K159-K162</f>
        <v>-4702</v>
      </c>
      <c r="L166" s="9">
        <f t="shared" si="706"/>
        <v>-4702</v>
      </c>
      <c r="M166" s="9">
        <f t="shared" si="706"/>
        <v>-4702</v>
      </c>
      <c r="N166" s="9">
        <f t="shared" si="706"/>
        <v>-4702</v>
      </c>
    </row>
    <row r="167" spans="1:14" x14ac:dyDescent="0.2">
      <c r="A167" s="46" t="s">
        <v>129</v>
      </c>
      <c r="B167" s="47" t="str">
        <f t="shared" ref="B167" si="707">+IFERROR(B166/A166-1,"nm")</f>
        <v>nm</v>
      </c>
      <c r="C167" s="47">
        <f t="shared" ref="C167" si="708">+IFERROR(C166/B166-1,"nm")</f>
        <v>0.145125716806352</v>
      </c>
      <c r="D167" s="47">
        <f t="shared" ref="D167" si="709">+IFERROR(D166/C166-1,"nm")</f>
        <v>3.1201848998459125E-2</v>
      </c>
      <c r="E167" s="47">
        <f t="shared" ref="E167" si="710">+IFERROR(E166/D166-1,"nm")</f>
        <v>-7.097497198356395E-3</v>
      </c>
      <c r="F167" s="47">
        <f t="shared" ref="F167" si="711">+IFERROR(F166/E166-1,"nm")</f>
        <v>0.22723852520692245</v>
      </c>
      <c r="G167" s="47">
        <f t="shared" ref="G167" si="712">+IFERROR(G166/F166-1,"nm")</f>
        <v>6.3151440833844275E-2</v>
      </c>
      <c r="H167" s="47">
        <f t="shared" ref="H167" si="713">+IFERROR(H166/G166-1,"nm")</f>
        <v>5.4209919261822392E-2</v>
      </c>
      <c r="I167" s="47">
        <f>+IFERROR(I166/H166-1,"nm")</f>
        <v>0.16575492341356668</v>
      </c>
      <c r="J167" s="47">
        <f>+IFERROR(J166/I166-1,"nm")</f>
        <v>0.10323791647114033</v>
      </c>
      <c r="K167" s="47">
        <f t="shared" ref="K167" si="714">+IFERROR(K166/J166-1,"nm")</f>
        <v>0</v>
      </c>
      <c r="L167" s="47">
        <f t="shared" ref="L167" si="715">+IFERROR(L166/K166-1,"nm")</f>
        <v>0</v>
      </c>
      <c r="M167" s="47">
        <f t="shared" ref="M167" si="716">+IFERROR(M166/L166-1,"nm")</f>
        <v>0</v>
      </c>
      <c r="N167" s="47">
        <f t="shared" ref="N167" si="717">+IFERROR(N166/M166-1,"nm")</f>
        <v>0</v>
      </c>
    </row>
    <row r="168" spans="1:14" x14ac:dyDescent="0.2">
      <c r="A168" s="46" t="s">
        <v>131</v>
      </c>
      <c r="B168" s="47">
        <f t="shared" ref="B168:H168" si="718">+IFERROR(B166/B$145,"nm")</f>
        <v>-19.713043478260868</v>
      </c>
      <c r="C168" s="47">
        <f t="shared" si="718"/>
        <v>-35.561643835616437</v>
      </c>
      <c r="D168" s="47">
        <f t="shared" si="718"/>
        <v>-36.671232876712331</v>
      </c>
      <c r="E168" s="47">
        <f t="shared" si="718"/>
        <v>-30.204545454545453</v>
      </c>
      <c r="F168" s="47">
        <f t="shared" si="718"/>
        <v>-77.666666666666671</v>
      </c>
      <c r="G168" s="47">
        <f t="shared" si="718"/>
        <v>-115.6</v>
      </c>
      <c r="H168" s="47">
        <f>+IFERROR(H166/H$145,"nm")</f>
        <v>-146.24</v>
      </c>
      <c r="I168" s="47">
        <f>+IFERROR(I166/I$145,"nm")</f>
        <v>-41.784313725490193</v>
      </c>
      <c r="J168" s="47">
        <f t="shared" ref="J168:N168" si="719">+IFERROR(J166/J$21,"nm")</f>
        <v>-0.25619789680161281</v>
      </c>
      <c r="K168" s="47">
        <f t="shared" si="719"/>
        <v>-0.25619789680161281</v>
      </c>
      <c r="L168" s="47">
        <f t="shared" si="719"/>
        <v>-0.25619789680161281</v>
      </c>
      <c r="M168" s="47">
        <f t="shared" si="719"/>
        <v>-0.25619789680161281</v>
      </c>
      <c r="N168" s="47">
        <f t="shared" si="719"/>
        <v>-0.25619789680161281</v>
      </c>
    </row>
    <row r="169" spans="1:14" x14ac:dyDescent="0.2">
      <c r="A169" s="9" t="s">
        <v>135</v>
      </c>
      <c r="B169" s="9">
        <f>+Historicals!B160</f>
        <v>225</v>
      </c>
      <c r="C169" s="9">
        <f>+Historicals!C160</f>
        <v>258</v>
      </c>
      <c r="D169" s="9">
        <f>+Historicals!D160</f>
        <v>278</v>
      </c>
      <c r="E169" s="9">
        <f>+Historicals!E160</f>
        <v>286</v>
      </c>
      <c r="F169" s="9">
        <f>+Historicals!F160</f>
        <v>278</v>
      </c>
      <c r="G169" s="9">
        <f>+Historicals!G160</f>
        <v>438</v>
      </c>
      <c r="H169" s="9">
        <f>+Historicals!H160</f>
        <v>278</v>
      </c>
      <c r="I169" s="9">
        <f>+Historicals!I160</f>
        <v>222</v>
      </c>
      <c r="J169" s="48">
        <f>+J145*J171</f>
        <v>221.99999999999997</v>
      </c>
      <c r="K169" s="48">
        <f t="shared" ref="K169:N169" si="720">+K145*K171</f>
        <v>221.99999999999997</v>
      </c>
      <c r="L169" s="48">
        <f t="shared" si="720"/>
        <v>221.99999999999997</v>
      </c>
      <c r="M169" s="48">
        <f t="shared" si="720"/>
        <v>221.99999999999997</v>
      </c>
      <c r="N169" s="48">
        <f t="shared" si="720"/>
        <v>221.99999999999997</v>
      </c>
    </row>
    <row r="170" spans="1:14" x14ac:dyDescent="0.2">
      <c r="A170" s="46" t="s">
        <v>129</v>
      </c>
      <c r="B170" s="47" t="str">
        <f t="shared" ref="B170" si="721">+IFERROR(B169/A169-1,"nm")</f>
        <v>nm</v>
      </c>
      <c r="C170" s="47">
        <f t="shared" ref="C170" si="722">+IFERROR(C169/B169-1,"nm")</f>
        <v>0.14666666666666672</v>
      </c>
      <c r="D170" s="47">
        <f t="shared" ref="D170" si="723">+IFERROR(D169/C169-1,"nm")</f>
        <v>7.7519379844961156E-2</v>
      </c>
      <c r="E170" s="47">
        <f t="shared" ref="E170" si="724">+IFERROR(E169/D169-1,"nm")</f>
        <v>2.877697841726623E-2</v>
      </c>
      <c r="F170" s="47">
        <f t="shared" ref="F170" si="725">+IFERROR(F169/E169-1,"nm")</f>
        <v>-2.7972027972028024E-2</v>
      </c>
      <c r="G170" s="47">
        <f t="shared" ref="G170" si="726">+IFERROR(G169/F169-1,"nm")</f>
        <v>0.57553956834532372</v>
      </c>
      <c r="H170" s="47">
        <f t="shared" ref="H170" si="727">+IFERROR(H169/G169-1,"nm")</f>
        <v>-0.36529680365296802</v>
      </c>
      <c r="I170" s="47">
        <f>+IFERROR(I169/H169-1,"nm")</f>
        <v>-0.20143884892086328</v>
      </c>
      <c r="J170" s="47">
        <v>0</v>
      </c>
      <c r="K170" s="47">
        <f t="shared" ref="K170" si="728">+IFERROR(K169/J169-1,"nm")</f>
        <v>0</v>
      </c>
      <c r="L170" s="47">
        <f t="shared" ref="L170" si="729">+IFERROR(L169/K169-1,"nm")</f>
        <v>0</v>
      </c>
      <c r="M170" s="47">
        <f t="shared" ref="M170" si="730">+IFERROR(M169/L169-1,"nm")</f>
        <v>0</v>
      </c>
      <c r="N170" s="47">
        <f t="shared" ref="N170" si="731">+IFERROR(N169/M169-1,"nm")</f>
        <v>0</v>
      </c>
    </row>
    <row r="171" spans="1:14" x14ac:dyDescent="0.2">
      <c r="A171" s="46" t="s">
        <v>133</v>
      </c>
      <c r="B171" s="47">
        <f t="shared" ref="B171:H171" si="732">+IFERROR(B169/B$145,"nm")</f>
        <v>1.9565217391304348</v>
      </c>
      <c r="C171" s="47">
        <f t="shared" si="732"/>
        <v>3.5342465753424657</v>
      </c>
      <c r="D171" s="47">
        <f t="shared" si="732"/>
        <v>3.8082191780821919</v>
      </c>
      <c r="E171" s="47">
        <f t="shared" si="732"/>
        <v>3.25</v>
      </c>
      <c r="F171" s="47">
        <f t="shared" si="732"/>
        <v>6.6190476190476186</v>
      </c>
      <c r="G171" s="47">
        <f t="shared" si="732"/>
        <v>14.6</v>
      </c>
      <c r="H171" s="47">
        <f t="shared" si="732"/>
        <v>11.12</v>
      </c>
      <c r="I171" s="47">
        <f>+IFERROR(I169/I$145,"nm")</f>
        <v>2.1764705882352939</v>
      </c>
      <c r="J171" s="49">
        <f>+I171</f>
        <v>2.1764705882352939</v>
      </c>
      <c r="K171" s="49">
        <f t="shared" ref="K171" si="733">+J171</f>
        <v>2.1764705882352939</v>
      </c>
      <c r="L171" s="49">
        <f t="shared" ref="L171" si="734">+K171</f>
        <v>2.1764705882352939</v>
      </c>
      <c r="M171" s="49">
        <f t="shared" ref="M171" si="735">+L171</f>
        <v>2.1764705882352939</v>
      </c>
      <c r="N171" s="49">
        <f t="shared" ref="N171" si="736">+M171</f>
        <v>2.1764705882352939</v>
      </c>
    </row>
    <row r="172" spans="1:14" x14ac:dyDescent="0.2">
      <c r="A172" s="9" t="s">
        <v>143</v>
      </c>
      <c r="B172" s="9">
        <f>+Historicals!B149</f>
        <v>484</v>
      </c>
      <c r="C172" s="9">
        <f>+Historicals!C149</f>
        <v>511</v>
      </c>
      <c r="D172" s="9">
        <f>+Historicals!D149</f>
        <v>533</v>
      </c>
      <c r="E172" s="9">
        <f>+Historicals!E149</f>
        <v>597</v>
      </c>
      <c r="F172" s="9">
        <f>+Historicals!F149</f>
        <v>665</v>
      </c>
      <c r="G172" s="9">
        <f>+Historicals!G149</f>
        <v>830</v>
      </c>
      <c r="H172" s="9">
        <f>+Historicals!H149</f>
        <v>780</v>
      </c>
      <c r="I172" s="9">
        <f>+Historicals!I149</f>
        <v>789</v>
      </c>
      <c r="J172" s="48">
        <f>+J145*J174</f>
        <v>789</v>
      </c>
      <c r="K172" s="48">
        <f t="shared" ref="K172:N172" si="737">+K145*K174</f>
        <v>789</v>
      </c>
      <c r="L172" s="48">
        <f t="shared" si="737"/>
        <v>789</v>
      </c>
      <c r="M172" s="48">
        <f t="shared" si="737"/>
        <v>789</v>
      </c>
      <c r="N172" s="48">
        <f t="shared" si="737"/>
        <v>789</v>
      </c>
    </row>
    <row r="173" spans="1:14" x14ac:dyDescent="0.2">
      <c r="A173" s="46" t="s">
        <v>129</v>
      </c>
      <c r="B173" s="47" t="str">
        <f t="shared" ref="B173" si="738">+IFERROR(B172/A172-1,"nm")</f>
        <v>nm</v>
      </c>
      <c r="C173" s="47">
        <f t="shared" ref="C173" si="739">+IFERROR(C172/B172-1,"nm")</f>
        <v>5.5785123966942241E-2</v>
      </c>
      <c r="D173" s="47">
        <f t="shared" ref="D173" si="740">+IFERROR(D172/C172-1,"nm")</f>
        <v>4.3052837573385627E-2</v>
      </c>
      <c r="E173" s="47">
        <f t="shared" ref="E173" si="741">+IFERROR(E172/D172-1,"nm")</f>
        <v>0.12007504690431525</v>
      </c>
      <c r="F173" s="47">
        <f t="shared" ref="F173" si="742">+IFERROR(F172/E172-1,"nm")</f>
        <v>0.11390284757118918</v>
      </c>
      <c r="G173" s="47">
        <f t="shared" ref="G173" si="743">+IFERROR(G172/F172-1,"nm")</f>
        <v>0.24812030075187974</v>
      </c>
      <c r="H173" s="47">
        <f t="shared" ref="H173" si="744">+IFERROR(H172/G172-1,"nm")</f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745">+K174+K175</f>
        <v>7.7352941176470589</v>
      </c>
      <c r="L173" s="47">
        <f t="shared" si="745"/>
        <v>7.7352941176470589</v>
      </c>
      <c r="M173" s="47">
        <f t="shared" si="745"/>
        <v>7.7352941176470589</v>
      </c>
      <c r="N173" s="47">
        <f t="shared" si="745"/>
        <v>7.7352941176470589</v>
      </c>
    </row>
    <row r="174" spans="1:14" x14ac:dyDescent="0.2">
      <c r="A174" s="46" t="s">
        <v>133</v>
      </c>
      <c r="B174" s="47">
        <f t="shared" ref="B174:H174" si="746">+IFERROR(B172/B$145,"nm")</f>
        <v>4.2086956521739127</v>
      </c>
      <c r="C174" s="47">
        <f t="shared" si="746"/>
        <v>7</v>
      </c>
      <c r="D174" s="47">
        <f t="shared" si="746"/>
        <v>7.3013698630136989</v>
      </c>
      <c r="E174" s="47">
        <f t="shared" si="746"/>
        <v>6.7840909090909092</v>
      </c>
      <c r="F174" s="47">
        <f t="shared" si="746"/>
        <v>15.833333333333334</v>
      </c>
      <c r="G174" s="47">
        <f t="shared" si="746"/>
        <v>27.666666666666668</v>
      </c>
      <c r="H174" s="47">
        <f t="shared" si="746"/>
        <v>31.2</v>
      </c>
      <c r="I174" s="47">
        <f>+IFERROR(I172/I$145,"nm")</f>
        <v>7.7352941176470589</v>
      </c>
      <c r="J174" s="49">
        <f>+I174</f>
        <v>7.7352941176470589</v>
      </c>
      <c r="K174" s="49">
        <f t="shared" ref="K174" si="747">+J174</f>
        <v>7.7352941176470589</v>
      </c>
      <c r="L174" s="49">
        <f t="shared" ref="L174" si="748">+K174</f>
        <v>7.7352941176470589</v>
      </c>
      <c r="M174" s="49">
        <f t="shared" ref="M174" si="749">+L174</f>
        <v>7.7352941176470589</v>
      </c>
      <c r="N174" s="49">
        <f t="shared" ref="N174" si="750">+M174</f>
        <v>7.7352941176470589</v>
      </c>
    </row>
    <row r="175" spans="1:14" x14ac:dyDescent="0.2">
      <c r="A175" s="43" t="s">
        <v>104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2">
      <c r="A176" s="9" t="s">
        <v>136</v>
      </c>
      <c r="B176" s="9">
        <f>+Historicals!B125</f>
        <v>1982</v>
      </c>
      <c r="C176" s="9">
        <f>+Historicals!C125</f>
        <v>1955</v>
      </c>
      <c r="D176" s="9">
        <f>+Historicals!D125</f>
        <v>2042</v>
      </c>
      <c r="E176" s="9">
        <f>+Historicals!E125</f>
        <v>1886</v>
      </c>
      <c r="F176" s="9">
        <f>+Historicals!F125</f>
        <v>1906</v>
      </c>
      <c r="G176" s="9">
        <f>+Historicals!G125</f>
        <v>1846</v>
      </c>
      <c r="H176" s="9">
        <f>+Historicals!H125</f>
        <v>2205</v>
      </c>
      <c r="I176" s="9">
        <f>+Historicals!I125</f>
        <v>2346</v>
      </c>
      <c r="J176" s="9">
        <f>+SUM(J178+J182+J186+J190)</f>
        <v>2346</v>
      </c>
      <c r="K176" s="9">
        <f t="shared" ref="K176:N176" si="751">+SUM(K178+K182+K186+K190)</f>
        <v>2346</v>
      </c>
      <c r="L176" s="9">
        <f t="shared" si="751"/>
        <v>2346</v>
      </c>
      <c r="M176" s="9">
        <f t="shared" si="751"/>
        <v>2346</v>
      </c>
      <c r="N176" s="9">
        <f t="shared" si="751"/>
        <v>2346</v>
      </c>
    </row>
    <row r="177" spans="1:14" x14ac:dyDescent="0.2">
      <c r="A177" s="44" t="s">
        <v>129</v>
      </c>
      <c r="B177" s="47" t="str">
        <f t="shared" ref="B177" si="752">+IFERROR(B176/A176-1,"nm")</f>
        <v>nm</v>
      </c>
      <c r="C177" s="47">
        <f t="shared" ref="C177" si="753">+IFERROR(C176/B176-1,"nm")</f>
        <v>-1.3622603430877955E-2</v>
      </c>
      <c r="D177" s="47">
        <f t="shared" ref="D177" si="754">+IFERROR(D176/C176-1,"nm")</f>
        <v>4.4501278772378416E-2</v>
      </c>
      <c r="E177" s="47">
        <f t="shared" ref="E177" si="755">+IFERROR(E176/D176-1,"nm")</f>
        <v>-7.6395690499510338E-2</v>
      </c>
      <c r="F177" s="47">
        <f t="shared" ref="F177" si="756">+IFERROR(F176/E176-1,"nm")</f>
        <v>1.0604453870625585E-2</v>
      </c>
      <c r="G177" s="47">
        <f t="shared" ref="G177" si="757">+IFERROR(G176/F176-1,"nm")</f>
        <v>-3.147953830010497E-2</v>
      </c>
      <c r="H177" s="47">
        <f t="shared" ref="H177" si="758">+IFERROR(H176/G176-1,"nm")</f>
        <v>0.19447453954496208</v>
      </c>
      <c r="I177" s="47">
        <f>+IFERROR(I176/H176-1,"nm")</f>
        <v>6.3945578231292544E-2</v>
      </c>
      <c r="J177" s="47">
        <f t="shared" ref="J177" si="759">+IFERROR(J176/I176-1,"nm")</f>
        <v>0</v>
      </c>
      <c r="K177" s="47">
        <f t="shared" ref="K177" si="760">+IFERROR(K176/J176-1,"nm")</f>
        <v>0</v>
      </c>
      <c r="L177" s="47">
        <f t="shared" ref="L177" si="761">+IFERROR(L176/K176-1,"nm")</f>
        <v>0</v>
      </c>
      <c r="M177" s="47">
        <f t="shared" ref="M177" si="762">+IFERROR(M176/L176-1,"nm")</f>
        <v>0</v>
      </c>
      <c r="N177" s="47">
        <f t="shared" ref="N177" si="763">+IFERROR(N176/M176-1,"nm")</f>
        <v>0</v>
      </c>
    </row>
    <row r="178" spans="1:14" x14ac:dyDescent="0.2">
      <c r="A178" s="45" t="s">
        <v>113</v>
      </c>
      <c r="B178" s="3">
        <f>+Historicals!B126</f>
        <v>0</v>
      </c>
      <c r="C178" s="3">
        <f>+Historicals!C126</f>
        <v>0</v>
      </c>
      <c r="D178" s="3">
        <f>+Historicals!D126</f>
        <v>0</v>
      </c>
      <c r="E178" s="3">
        <f>+Historicals!E126</f>
        <v>0</v>
      </c>
      <c r="F178" s="3">
        <f>+Historicals!F126</f>
        <v>0</v>
      </c>
      <c r="G178" s="3">
        <f>+Historicals!G126</f>
        <v>0</v>
      </c>
      <c r="H178" s="3">
        <f>+Historicals!H126</f>
        <v>1986</v>
      </c>
      <c r="I178" s="3">
        <f>+Historicals!I126</f>
        <v>2094</v>
      </c>
      <c r="J178" s="3">
        <f>+I178*(1+J179)</f>
        <v>2094</v>
      </c>
      <c r="K178" s="3">
        <f t="shared" ref="K178" si="764">+J178*(1+K179)</f>
        <v>2094</v>
      </c>
      <c r="L178" s="3">
        <f t="shared" ref="L178" si="765">+K178*(1+L179)</f>
        <v>2094</v>
      </c>
      <c r="M178" s="3">
        <f t="shared" ref="M178" si="766">+L178*(1+M179)</f>
        <v>2094</v>
      </c>
      <c r="N178" s="3">
        <f t="shared" ref="N178" si="767">+M178*(1+N179)</f>
        <v>2094</v>
      </c>
    </row>
    <row r="179" spans="1:14" x14ac:dyDescent="0.2">
      <c r="A179" s="44" t="s">
        <v>129</v>
      </c>
      <c r="B179" s="47" t="str">
        <f t="shared" ref="B179" si="768">+IFERROR(B178/A178-1,"nm")</f>
        <v>nm</v>
      </c>
      <c r="C179" s="47" t="str">
        <f t="shared" ref="C179" si="769">+IFERROR(C178/B178-1,"nm")</f>
        <v>nm</v>
      </c>
      <c r="D179" s="47" t="str">
        <f t="shared" ref="D179" si="770">+IFERROR(D178/C178-1,"nm")</f>
        <v>nm</v>
      </c>
      <c r="E179" s="47" t="str">
        <f t="shared" ref="E179" si="771">+IFERROR(E178/D178-1,"nm")</f>
        <v>nm</v>
      </c>
      <c r="F179" s="47" t="str">
        <f t="shared" ref="F179" si="772">+IFERROR(F178/E178-1,"nm")</f>
        <v>nm</v>
      </c>
      <c r="G179" s="47" t="str">
        <f t="shared" ref="G179" si="773">+IFERROR(G178/F178-1,"nm")</f>
        <v>nm</v>
      </c>
      <c r="H179" s="47" t="str">
        <f t="shared" ref="H179" si="774">+IFERROR(H178/G178-1,"nm")</f>
        <v>nm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775">+K180+K181</f>
        <v>0</v>
      </c>
      <c r="L179" s="47">
        <f t="shared" si="775"/>
        <v>0</v>
      </c>
      <c r="M179" s="47">
        <f t="shared" si="775"/>
        <v>0</v>
      </c>
      <c r="N179" s="47">
        <f t="shared" si="775"/>
        <v>0</v>
      </c>
    </row>
    <row r="180" spans="1:14" x14ac:dyDescent="0.2">
      <c r="A180" s="44" t="s">
        <v>137</v>
      </c>
      <c r="B180" s="47">
        <f>+Historicals!B335</f>
        <v>0</v>
      </c>
      <c r="C180" s="47">
        <f>+Historicals!C335</f>
        <v>0</v>
      </c>
      <c r="D180" s="47">
        <f>+Historicals!D335</f>
        <v>0</v>
      </c>
      <c r="E180" s="47">
        <f>+Historicals!E335</f>
        <v>0</v>
      </c>
      <c r="F180" s="47">
        <f>+Historicals!F335</f>
        <v>0</v>
      </c>
      <c r="G180" s="47">
        <f>+Historicals!G335</f>
        <v>0</v>
      </c>
      <c r="H180" s="47">
        <f>+Historicals!H335</f>
        <v>0</v>
      </c>
      <c r="I180" s="47">
        <f>+Historicals!I335</f>
        <v>0</v>
      </c>
      <c r="J180" s="49">
        <v>0</v>
      </c>
      <c r="K180" s="49">
        <f t="shared" ref="K180:K181" si="776">+J180</f>
        <v>0</v>
      </c>
      <c r="L180" s="49">
        <f t="shared" ref="L180:L181" si="777">+K180</f>
        <v>0</v>
      </c>
      <c r="M180" s="49">
        <f t="shared" ref="M180:M181" si="778">+L180</f>
        <v>0</v>
      </c>
      <c r="N180" s="49">
        <f t="shared" ref="N180:N181" si="779">+M180</f>
        <v>0</v>
      </c>
    </row>
    <row r="181" spans="1:14" x14ac:dyDescent="0.2">
      <c r="A181" s="44" t="s">
        <v>138</v>
      </c>
      <c r="B181" s="47" t="str">
        <f t="shared" ref="B181:H181" si="780">+IFERROR(B179-B180,"nm")</f>
        <v>nm</v>
      </c>
      <c r="C181" s="47" t="str">
        <f t="shared" si="780"/>
        <v>nm</v>
      </c>
      <c r="D181" s="47" t="str">
        <f t="shared" si="780"/>
        <v>nm</v>
      </c>
      <c r="E181" s="47" t="str">
        <f t="shared" si="780"/>
        <v>nm</v>
      </c>
      <c r="F181" s="47" t="str">
        <f t="shared" si="780"/>
        <v>nm</v>
      </c>
      <c r="G181" s="47" t="str">
        <f t="shared" si="780"/>
        <v>nm</v>
      </c>
      <c r="H181" s="47" t="str">
        <f t="shared" si="780"/>
        <v>nm</v>
      </c>
      <c r="I181" s="47">
        <f>+IFERROR(I179-I180,"nm")</f>
        <v>5.4380664652567967E-2</v>
      </c>
      <c r="J181" s="49">
        <v>0</v>
      </c>
      <c r="K181" s="49">
        <f t="shared" si="776"/>
        <v>0</v>
      </c>
      <c r="L181" s="49">
        <f t="shared" si="777"/>
        <v>0</v>
      </c>
      <c r="M181" s="49">
        <f t="shared" si="778"/>
        <v>0</v>
      </c>
      <c r="N181" s="49">
        <f t="shared" si="779"/>
        <v>0</v>
      </c>
    </row>
    <row r="182" spans="1:14" x14ac:dyDescent="0.2">
      <c r="A182" s="45" t="s">
        <v>114</v>
      </c>
      <c r="B182" s="3">
        <f>+Historicals!B127</f>
        <v>0</v>
      </c>
      <c r="C182" s="3">
        <f>+Historicals!C127</f>
        <v>0</v>
      </c>
      <c r="D182" s="3">
        <f>+Historicals!D127</f>
        <v>0</v>
      </c>
      <c r="E182" s="3">
        <f>+Historicals!E127</f>
        <v>0</v>
      </c>
      <c r="F182" s="3">
        <f>+Historicals!F127</f>
        <v>0</v>
      </c>
      <c r="G182" s="3">
        <f>+Historicals!G127</f>
        <v>0</v>
      </c>
      <c r="H182" s="3">
        <f>+Historicals!H127</f>
        <v>104</v>
      </c>
      <c r="I182" s="3">
        <f>+Historicals!I127</f>
        <v>103</v>
      </c>
      <c r="J182" s="3">
        <f>+I182*(1+J183)</f>
        <v>103</v>
      </c>
      <c r="K182" s="3">
        <f t="shared" ref="K182" si="781">+J182*(1+K183)</f>
        <v>103</v>
      </c>
      <c r="L182" s="3">
        <f t="shared" ref="L182" si="782">+K182*(1+L183)</f>
        <v>103</v>
      </c>
      <c r="M182" s="3">
        <f t="shared" ref="M182" si="783">+L182*(1+M183)</f>
        <v>103</v>
      </c>
      <c r="N182" s="3">
        <f t="shared" ref="N182" si="784">+M182*(1+N183)</f>
        <v>103</v>
      </c>
    </row>
    <row r="183" spans="1:14" x14ac:dyDescent="0.2">
      <c r="A183" s="44" t="s">
        <v>129</v>
      </c>
      <c r="B183" s="47" t="str">
        <f t="shared" ref="B183" si="785">+IFERROR(B182/A182-1,"nm")</f>
        <v>nm</v>
      </c>
      <c r="C183" s="47" t="str">
        <f t="shared" ref="C183" si="786">+IFERROR(C182/B182-1,"nm")</f>
        <v>nm</v>
      </c>
      <c r="D183" s="47" t="str">
        <f t="shared" ref="D183" si="787">+IFERROR(D182/C182-1,"nm")</f>
        <v>nm</v>
      </c>
      <c r="E183" s="47" t="str">
        <f t="shared" ref="E183" si="788">+IFERROR(E182/D182-1,"nm")</f>
        <v>nm</v>
      </c>
      <c r="F183" s="47" t="str">
        <f t="shared" ref="F183" si="789">+IFERROR(F182/E182-1,"nm")</f>
        <v>nm</v>
      </c>
      <c r="G183" s="47" t="str">
        <f t="shared" ref="G183" si="790">+IFERROR(G182/F182-1,"nm")</f>
        <v>nm</v>
      </c>
      <c r="H183" s="47" t="str">
        <f t="shared" ref="H183" si="791">+IFERROR(H182/G182-1,"nm")</f>
        <v>nm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792">+K184+K185</f>
        <v>0</v>
      </c>
      <c r="L183" s="47">
        <f t="shared" si="792"/>
        <v>0</v>
      </c>
      <c r="M183" s="47">
        <f t="shared" si="792"/>
        <v>0</v>
      </c>
      <c r="N183" s="47">
        <f t="shared" si="792"/>
        <v>0</v>
      </c>
    </row>
    <row r="184" spans="1:14" x14ac:dyDescent="0.2">
      <c r="A184" s="44" t="s">
        <v>137</v>
      </c>
      <c r="B184" s="47">
        <f>+Historicals!B339</f>
        <v>0</v>
      </c>
      <c r="C184" s="47">
        <f>+Historicals!C339</f>
        <v>0</v>
      </c>
      <c r="D184" s="47">
        <f>+Historicals!D339</f>
        <v>0</v>
      </c>
      <c r="E184" s="47">
        <f>+Historicals!E339</f>
        <v>0</v>
      </c>
      <c r="F184" s="47">
        <f>+Historicals!F339</f>
        <v>0</v>
      </c>
      <c r="G184" s="47">
        <f>+Historicals!G339</f>
        <v>0</v>
      </c>
      <c r="H184" s="47">
        <f>+Historicals!H339</f>
        <v>0</v>
      </c>
      <c r="I184" s="47">
        <f>+Historicals!I339</f>
        <v>0</v>
      </c>
      <c r="J184" s="49">
        <v>0</v>
      </c>
      <c r="K184" s="49">
        <f t="shared" ref="K184:K185" si="793">+J184</f>
        <v>0</v>
      </c>
      <c r="L184" s="49">
        <f t="shared" ref="L184:L185" si="794">+K184</f>
        <v>0</v>
      </c>
      <c r="M184" s="49">
        <f t="shared" ref="M184:M185" si="795">+L184</f>
        <v>0</v>
      </c>
      <c r="N184" s="49">
        <f t="shared" ref="N184:N185" si="796">+M184</f>
        <v>0</v>
      </c>
    </row>
    <row r="185" spans="1:14" x14ac:dyDescent="0.2">
      <c r="A185" s="44" t="s">
        <v>138</v>
      </c>
      <c r="B185" s="47" t="str">
        <f t="shared" ref="B185:H185" si="797">+IFERROR(B183-B184,"nm")</f>
        <v>nm</v>
      </c>
      <c r="C185" s="47" t="str">
        <f t="shared" si="797"/>
        <v>nm</v>
      </c>
      <c r="D185" s="47" t="str">
        <f t="shared" si="797"/>
        <v>nm</v>
      </c>
      <c r="E185" s="47" t="str">
        <f t="shared" si="797"/>
        <v>nm</v>
      </c>
      <c r="F185" s="47" t="str">
        <f t="shared" si="797"/>
        <v>nm</v>
      </c>
      <c r="G185" s="47" t="str">
        <f t="shared" si="797"/>
        <v>nm</v>
      </c>
      <c r="H185" s="47" t="str">
        <f t="shared" si="797"/>
        <v>nm</v>
      </c>
      <c r="I185" s="47">
        <f>+IFERROR(I183-I184,"nm")</f>
        <v>-9.6153846153845812E-3</v>
      </c>
      <c r="J185" s="49">
        <v>0</v>
      </c>
      <c r="K185" s="49">
        <f t="shared" si="793"/>
        <v>0</v>
      </c>
      <c r="L185" s="49">
        <f t="shared" si="794"/>
        <v>0</v>
      </c>
      <c r="M185" s="49">
        <f t="shared" si="795"/>
        <v>0</v>
      </c>
      <c r="N185" s="49">
        <f t="shared" si="796"/>
        <v>0</v>
      </c>
    </row>
    <row r="186" spans="1:14" x14ac:dyDescent="0.2">
      <c r="A186" s="45" t="s">
        <v>115</v>
      </c>
      <c r="B186" s="3">
        <f>+Historicals!B128</f>
        <v>0</v>
      </c>
      <c r="C186" s="3">
        <f>+Historicals!C128</f>
        <v>0</v>
      </c>
      <c r="D186" s="3">
        <f>+Historicals!D128</f>
        <v>0</v>
      </c>
      <c r="E186" s="3">
        <f>+Historicals!E128</f>
        <v>0</v>
      </c>
      <c r="F186" s="3">
        <f>+Historicals!F128</f>
        <v>0</v>
      </c>
      <c r="G186" s="3">
        <f>+Historicals!G128</f>
        <v>0</v>
      </c>
      <c r="H186" s="3">
        <f>+Historicals!H128</f>
        <v>29</v>
      </c>
      <c r="I186" s="3">
        <f>+Historicals!I128</f>
        <v>26</v>
      </c>
      <c r="J186" s="3">
        <f>+I186*(1+J187)</f>
        <v>26</v>
      </c>
      <c r="K186" s="3">
        <f t="shared" ref="K186" si="798">+J186*(1+K187)</f>
        <v>26</v>
      </c>
      <c r="L186" s="3">
        <f t="shared" ref="L186" si="799">+K186*(1+L187)</f>
        <v>26</v>
      </c>
      <c r="M186" s="3">
        <f t="shared" ref="M186" si="800">+L186*(1+M187)</f>
        <v>26</v>
      </c>
      <c r="N186" s="3">
        <f t="shared" ref="N186" si="801">+M186*(1+N187)</f>
        <v>26</v>
      </c>
    </row>
    <row r="187" spans="1:14" x14ac:dyDescent="0.2">
      <c r="A187" s="44" t="s">
        <v>129</v>
      </c>
      <c r="B187" s="47" t="str">
        <f t="shared" ref="B187" si="802">+IFERROR(B186/A186-1,"nm")</f>
        <v>nm</v>
      </c>
      <c r="C187" s="47" t="str">
        <f t="shared" ref="C187" si="803">+IFERROR(C186/B186-1,"nm")</f>
        <v>nm</v>
      </c>
      <c r="D187" s="47" t="str">
        <f t="shared" ref="D187" si="804">+IFERROR(D186/C186-1,"nm")</f>
        <v>nm</v>
      </c>
      <c r="E187" s="47" t="str">
        <f t="shared" ref="E187" si="805">+IFERROR(E186/D186-1,"nm")</f>
        <v>nm</v>
      </c>
      <c r="F187" s="47" t="str">
        <f t="shared" ref="F187" si="806">+IFERROR(F186/E186-1,"nm")</f>
        <v>nm</v>
      </c>
      <c r="G187" s="47" t="str">
        <f t="shared" ref="G187" si="807">+IFERROR(G186/F186-1,"nm")</f>
        <v>nm</v>
      </c>
      <c r="H187" s="47" t="str">
        <f t="shared" ref="H187" si="808">+IFERROR(H186/G186-1,"nm")</f>
        <v>nm</v>
      </c>
      <c r="I187" s="47">
        <f>+IFERROR(I186/H186-1,"nm")</f>
        <v>-0.10344827586206895</v>
      </c>
      <c r="J187" s="47">
        <f>+J188+J189</f>
        <v>0</v>
      </c>
      <c r="K187" s="47">
        <f t="shared" ref="K187:N187" si="809">+K188+K189</f>
        <v>0</v>
      </c>
      <c r="L187" s="47">
        <f t="shared" si="809"/>
        <v>0</v>
      </c>
      <c r="M187" s="47">
        <f t="shared" si="809"/>
        <v>0</v>
      </c>
      <c r="N187" s="47">
        <f t="shared" si="809"/>
        <v>0</v>
      </c>
    </row>
    <row r="188" spans="1:14" x14ac:dyDescent="0.2">
      <c r="A188" s="44" t="s">
        <v>137</v>
      </c>
      <c r="B188" s="47">
        <f>+Historicals!B337</f>
        <v>0</v>
      </c>
      <c r="C188" s="47">
        <f>+Historicals!C337</f>
        <v>0</v>
      </c>
      <c r="D188" s="47">
        <f>+Historicals!D337</f>
        <v>0</v>
      </c>
      <c r="E188" s="47">
        <f>+Historicals!E337</f>
        <v>0</v>
      </c>
      <c r="F188" s="47">
        <f>+Historicals!F337</f>
        <v>0</v>
      </c>
      <c r="G188" s="47">
        <f>+Historicals!G337</f>
        <v>0</v>
      </c>
      <c r="H188" s="47">
        <f>+Historicals!H337</f>
        <v>0</v>
      </c>
      <c r="I188" s="47">
        <f>+Historicals!I337</f>
        <v>0</v>
      </c>
      <c r="J188" s="49">
        <v>0</v>
      </c>
      <c r="K188" s="49">
        <f t="shared" ref="K188:K189" si="810">+J188</f>
        <v>0</v>
      </c>
      <c r="L188" s="49">
        <f t="shared" ref="L188:L189" si="811">+K188</f>
        <v>0</v>
      </c>
      <c r="M188" s="49">
        <f t="shared" ref="M188:M189" si="812">+L188</f>
        <v>0</v>
      </c>
      <c r="N188" s="49">
        <f t="shared" ref="N188:N189" si="813">+M188</f>
        <v>0</v>
      </c>
    </row>
    <row r="189" spans="1:14" x14ac:dyDescent="0.2">
      <c r="A189" s="44" t="s">
        <v>138</v>
      </c>
      <c r="B189" s="47" t="str">
        <f t="shared" ref="B189:H189" si="814">+IFERROR(B187-B188,"nm")</f>
        <v>nm</v>
      </c>
      <c r="C189" s="47" t="str">
        <f t="shared" si="814"/>
        <v>nm</v>
      </c>
      <c r="D189" s="47" t="str">
        <f t="shared" si="814"/>
        <v>nm</v>
      </c>
      <c r="E189" s="47" t="str">
        <f t="shared" si="814"/>
        <v>nm</v>
      </c>
      <c r="F189" s="47" t="str">
        <f t="shared" si="814"/>
        <v>nm</v>
      </c>
      <c r="G189" s="47" t="str">
        <f t="shared" si="814"/>
        <v>nm</v>
      </c>
      <c r="H189" s="47" t="str">
        <f t="shared" si="814"/>
        <v>nm</v>
      </c>
      <c r="I189" s="47">
        <f>+IFERROR(I187-I188,"nm")</f>
        <v>-0.10344827586206895</v>
      </c>
      <c r="J189" s="49">
        <v>0</v>
      </c>
      <c r="K189" s="49">
        <f t="shared" si="810"/>
        <v>0</v>
      </c>
      <c r="L189" s="49">
        <f t="shared" si="811"/>
        <v>0</v>
      </c>
      <c r="M189" s="49">
        <f t="shared" si="812"/>
        <v>0</v>
      </c>
      <c r="N189" s="49">
        <f t="shared" si="813"/>
        <v>0</v>
      </c>
    </row>
    <row r="190" spans="1:14" x14ac:dyDescent="0.2">
      <c r="A190" s="45" t="s">
        <v>121</v>
      </c>
      <c r="B190" s="3">
        <f>+Historicals!B129</f>
        <v>0</v>
      </c>
      <c r="C190" s="3">
        <f>+Historicals!C129</f>
        <v>0</v>
      </c>
      <c r="D190" s="3">
        <f>+Historicals!D129</f>
        <v>0</v>
      </c>
      <c r="E190" s="3">
        <f>+Historicals!E129</f>
        <v>0</v>
      </c>
      <c r="F190" s="3">
        <f>+Historicals!F129</f>
        <v>0</v>
      </c>
      <c r="G190" s="3">
        <f>+Historicals!G129</f>
        <v>0</v>
      </c>
      <c r="H190" s="3">
        <f>+Historicals!H129</f>
        <v>86</v>
      </c>
      <c r="I190" s="3">
        <f>+Historicals!I129</f>
        <v>123</v>
      </c>
      <c r="J190" s="3">
        <f>+I190*(1+J191)</f>
        <v>123</v>
      </c>
      <c r="K190" s="3">
        <f t="shared" ref="K190" si="815">+J190*(1+K191)</f>
        <v>123</v>
      </c>
      <c r="L190" s="3">
        <f t="shared" ref="L190" si="816">+K190*(1+L191)</f>
        <v>123</v>
      </c>
      <c r="M190" s="3">
        <f t="shared" ref="M190" si="817">+L190*(1+M191)</f>
        <v>123</v>
      </c>
      <c r="N190" s="3">
        <f t="shared" ref="N190" si="818">+M190*(1+N191)</f>
        <v>123</v>
      </c>
    </row>
    <row r="191" spans="1:14" x14ac:dyDescent="0.2">
      <c r="A191" s="44" t="s">
        <v>129</v>
      </c>
      <c r="B191" s="47" t="str">
        <f t="shared" ref="B191" si="819">+IFERROR(B190/A190-1,"nm")</f>
        <v>nm</v>
      </c>
      <c r="C191" s="47" t="str">
        <f t="shared" ref="C191" si="820">+IFERROR(C190/B190-1,"nm")</f>
        <v>nm</v>
      </c>
      <c r="D191" s="47" t="str">
        <f t="shared" ref="D191" si="821">+IFERROR(D190/C190-1,"nm")</f>
        <v>nm</v>
      </c>
      <c r="E191" s="47" t="str">
        <f t="shared" ref="E191" si="822">+IFERROR(E190/D190-1,"nm")</f>
        <v>nm</v>
      </c>
      <c r="F191" s="47" t="str">
        <f t="shared" ref="F191" si="823">+IFERROR(F190/E190-1,"nm")</f>
        <v>nm</v>
      </c>
      <c r="G191" s="47" t="str">
        <f t="shared" ref="G191" si="824">+IFERROR(G190/F190-1,"nm")</f>
        <v>nm</v>
      </c>
      <c r="H191" s="47" t="str">
        <f t="shared" ref="H191" si="825">+IFERROR(H190/G190-1,"nm")</f>
        <v>nm</v>
      </c>
      <c r="I191" s="47">
        <f>+IFERROR(I190/H190-1,"nm")</f>
        <v>0.43023255813953498</v>
      </c>
      <c r="J191" s="47">
        <f>+J192+J193</f>
        <v>0</v>
      </c>
      <c r="K191" s="47">
        <f t="shared" ref="K191:N191" si="826">+K192+K193</f>
        <v>0</v>
      </c>
      <c r="L191" s="47">
        <f t="shared" si="826"/>
        <v>0</v>
      </c>
      <c r="M191" s="47">
        <f t="shared" si="826"/>
        <v>0</v>
      </c>
      <c r="N191" s="47">
        <f t="shared" si="826"/>
        <v>0</v>
      </c>
    </row>
    <row r="192" spans="1:14" x14ac:dyDescent="0.2">
      <c r="A192" s="44" t="s">
        <v>137</v>
      </c>
      <c r="B192" s="47">
        <f>+Historicals!B341</f>
        <v>0</v>
      </c>
      <c r="C192" s="47">
        <f>+Historicals!C341</f>
        <v>0</v>
      </c>
      <c r="D192" s="47">
        <f>+Historicals!D341</f>
        <v>0</v>
      </c>
      <c r="E192" s="47">
        <f>+Historicals!E341</f>
        <v>0</v>
      </c>
      <c r="F192" s="47">
        <f>+Historicals!F341</f>
        <v>0</v>
      </c>
      <c r="G192" s="47">
        <f>+Historicals!G341</f>
        <v>0</v>
      </c>
      <c r="H192" s="47">
        <f>+Historicals!H341</f>
        <v>0</v>
      </c>
      <c r="I192" s="47">
        <f>+Historicals!I341</f>
        <v>0</v>
      </c>
      <c r="J192" s="49">
        <v>0</v>
      </c>
      <c r="K192" s="49">
        <f t="shared" ref="K192:K193" si="827">+J192</f>
        <v>0</v>
      </c>
      <c r="L192" s="49">
        <f t="shared" ref="L192:L193" si="828">+K192</f>
        <v>0</v>
      </c>
      <c r="M192" s="49">
        <f t="shared" ref="M192:M193" si="829">+L192</f>
        <v>0</v>
      </c>
      <c r="N192" s="49">
        <f t="shared" ref="N192:N193" si="830">+M192</f>
        <v>0</v>
      </c>
    </row>
    <row r="193" spans="1:14" x14ac:dyDescent="0.2">
      <c r="A193" s="44" t="s">
        <v>138</v>
      </c>
      <c r="B193" s="47" t="str">
        <f t="shared" ref="B193:H193" si="831">+IFERROR(B191-B192,"nm")</f>
        <v>nm</v>
      </c>
      <c r="C193" s="47" t="str">
        <f t="shared" si="831"/>
        <v>nm</v>
      </c>
      <c r="D193" s="47" t="str">
        <f t="shared" si="831"/>
        <v>nm</v>
      </c>
      <c r="E193" s="47" t="str">
        <f t="shared" si="831"/>
        <v>nm</v>
      </c>
      <c r="F193" s="47" t="str">
        <f t="shared" si="831"/>
        <v>nm</v>
      </c>
      <c r="G193" s="47" t="str">
        <f t="shared" si="831"/>
        <v>nm</v>
      </c>
      <c r="H193" s="47" t="str">
        <f t="shared" si="831"/>
        <v>nm</v>
      </c>
      <c r="I193" s="47">
        <f>+IFERROR(I191-I192,"nm")</f>
        <v>0.43023255813953498</v>
      </c>
      <c r="J193" s="49">
        <v>0</v>
      </c>
      <c r="K193" s="49">
        <f t="shared" si="827"/>
        <v>0</v>
      </c>
      <c r="L193" s="49">
        <f t="shared" si="828"/>
        <v>0</v>
      </c>
      <c r="M193" s="49">
        <f t="shared" si="829"/>
        <v>0</v>
      </c>
      <c r="N193" s="49">
        <f t="shared" si="830"/>
        <v>0</v>
      </c>
    </row>
    <row r="194" spans="1:14" x14ac:dyDescent="0.2">
      <c r="A194" s="44"/>
      <c r="B194" s="47"/>
      <c r="C194" s="47"/>
      <c r="D194" s="47"/>
      <c r="E194" s="47"/>
      <c r="F194" s="47"/>
      <c r="G194" s="47"/>
      <c r="H194" s="47"/>
      <c r="I194" s="47"/>
      <c r="J194" s="49"/>
      <c r="K194" s="49"/>
      <c r="L194" s="49"/>
      <c r="M194" s="49"/>
      <c r="N194" s="49"/>
    </row>
    <row r="195" spans="1:14" x14ac:dyDescent="0.2">
      <c r="A195" s="9" t="s">
        <v>130</v>
      </c>
      <c r="B195" s="48">
        <f t="shared" ref="B195:H195" si="832">+B202+B198</f>
        <v>535</v>
      </c>
      <c r="C195" s="48">
        <f t="shared" si="832"/>
        <v>514</v>
      </c>
      <c r="D195" s="48">
        <f t="shared" si="832"/>
        <v>505</v>
      </c>
      <c r="E195" s="48">
        <f t="shared" si="832"/>
        <v>343</v>
      </c>
      <c r="F195" s="48">
        <f t="shared" si="832"/>
        <v>334</v>
      </c>
      <c r="G195" s="48">
        <f t="shared" si="832"/>
        <v>322</v>
      </c>
      <c r="H195" s="48">
        <f t="shared" si="832"/>
        <v>569</v>
      </c>
      <c r="I195" s="48">
        <f>+I202+I198</f>
        <v>691</v>
      </c>
      <c r="J195" s="48">
        <f>+J176*J197</f>
        <v>691</v>
      </c>
      <c r="K195" s="48">
        <f t="shared" ref="K195:N195" si="833">+K176*K197</f>
        <v>691</v>
      </c>
      <c r="L195" s="48">
        <f t="shared" si="833"/>
        <v>691</v>
      </c>
      <c r="M195" s="48">
        <f t="shared" si="833"/>
        <v>691</v>
      </c>
      <c r="N195" s="48">
        <f t="shared" si="833"/>
        <v>691</v>
      </c>
    </row>
    <row r="196" spans="1:14" x14ac:dyDescent="0.2">
      <c r="A196" s="46" t="s">
        <v>129</v>
      </c>
      <c r="B196" s="47" t="str">
        <f t="shared" ref="B196" si="834">+IFERROR(B195/A195-1,"nm")</f>
        <v>nm</v>
      </c>
      <c r="C196" s="47">
        <f t="shared" ref="C196" si="835">+IFERROR(C195/B195-1,"nm")</f>
        <v>-3.9252336448598157E-2</v>
      </c>
      <c r="D196" s="47">
        <f t="shared" ref="D196" si="836">+IFERROR(D195/C195-1,"nm")</f>
        <v>-1.7509727626459193E-2</v>
      </c>
      <c r="E196" s="47">
        <f t="shared" ref="E196" si="837">+IFERROR(E195/D195-1,"nm")</f>
        <v>-0.32079207920792074</v>
      </c>
      <c r="F196" s="47">
        <f t="shared" ref="F196" si="838">+IFERROR(F195/E195-1,"nm")</f>
        <v>-2.6239067055393583E-2</v>
      </c>
      <c r="G196" s="47">
        <f t="shared" ref="G196" si="839">+IFERROR(G195/F195-1,"nm")</f>
        <v>-3.59281437125748E-2</v>
      </c>
      <c r="H196" s="47">
        <f t="shared" ref="H196" si="840">+IFERROR(H195/G195-1,"nm")</f>
        <v>0.76708074534161486</v>
      </c>
      <c r="I196" s="47">
        <f>+IFERROR(I195/H195-1,"nm")</f>
        <v>0.21441124780316345</v>
      </c>
      <c r="J196" s="47">
        <f t="shared" ref="J196" si="841">+IFERROR(J195/I195-1,"nm")</f>
        <v>0</v>
      </c>
      <c r="K196" s="47">
        <f t="shared" ref="K196" si="842">+IFERROR(K195/J195-1,"nm")</f>
        <v>0</v>
      </c>
      <c r="L196" s="47">
        <f t="shared" ref="L196" si="843">+IFERROR(L195/K195-1,"nm")</f>
        <v>0</v>
      </c>
      <c r="M196" s="47">
        <f t="shared" ref="M196" si="844">+IFERROR(M195/L195-1,"nm")</f>
        <v>0</v>
      </c>
      <c r="N196" s="47">
        <f t="shared" ref="N196" si="845">+IFERROR(N195/M195-1,"nm")</f>
        <v>0</v>
      </c>
    </row>
    <row r="197" spans="1:14" x14ac:dyDescent="0.2">
      <c r="A197" s="46" t="s">
        <v>131</v>
      </c>
      <c r="B197" s="47">
        <f t="shared" ref="B197:H197" si="846">+IFERROR(B195/B$176,"nm")</f>
        <v>0.26992936427850656</v>
      </c>
      <c r="C197" s="47">
        <f t="shared" si="846"/>
        <v>0.26291560102301792</v>
      </c>
      <c r="D197" s="47">
        <f t="shared" si="846"/>
        <v>0.24730656219392752</v>
      </c>
      <c r="E197" s="47">
        <f t="shared" si="846"/>
        <v>0.18186638388123011</v>
      </c>
      <c r="F197" s="47">
        <f t="shared" si="846"/>
        <v>0.17523609653725078</v>
      </c>
      <c r="G197" s="47">
        <f t="shared" si="846"/>
        <v>0.17443120260021669</v>
      </c>
      <c r="H197" s="47">
        <f t="shared" si="846"/>
        <v>0.25804988662131517</v>
      </c>
      <c r="I197" s="47">
        <f>+IFERROR(I195/I$176,"nm")</f>
        <v>0.29454390451832907</v>
      </c>
      <c r="J197" s="49">
        <f>+I197</f>
        <v>0.29454390451832907</v>
      </c>
      <c r="K197" s="49">
        <f t="shared" ref="K197" si="847">+J197</f>
        <v>0.29454390451832907</v>
      </c>
      <c r="L197" s="49">
        <f t="shared" ref="L197" si="848">+K197</f>
        <v>0.29454390451832907</v>
      </c>
      <c r="M197" s="49">
        <f t="shared" ref="M197" si="849">+L197</f>
        <v>0.29454390451832907</v>
      </c>
      <c r="N197" s="49">
        <f t="shared" ref="N197" si="850">+M197</f>
        <v>0.29454390451832907</v>
      </c>
    </row>
    <row r="198" spans="1:14" x14ac:dyDescent="0.2">
      <c r="A198" s="9" t="s">
        <v>132</v>
      </c>
      <c r="B198" s="9">
        <f>+Historicals!B173</f>
        <v>18</v>
      </c>
      <c r="C198" s="9">
        <f>+Historicals!C173</f>
        <v>27</v>
      </c>
      <c r="D198" s="9">
        <f>+Historicals!D173</f>
        <v>28</v>
      </c>
      <c r="E198" s="9">
        <f>+Historicals!E173</f>
        <v>33</v>
      </c>
      <c r="F198" s="9">
        <f>+Historicals!F173</f>
        <v>31</v>
      </c>
      <c r="G198" s="9">
        <f>+Historicals!G173</f>
        <v>25</v>
      </c>
      <c r="H198" s="9">
        <f>+Historicals!H173</f>
        <v>26</v>
      </c>
      <c r="I198" s="9">
        <f>+Historicals!I173</f>
        <v>22</v>
      </c>
      <c r="J198" s="48">
        <f>+J201*J208</f>
        <v>22</v>
      </c>
      <c r="K198" s="48">
        <f t="shared" ref="K198:N198" si="851">+K201*K208</f>
        <v>22</v>
      </c>
      <c r="L198" s="48">
        <f t="shared" si="851"/>
        <v>22</v>
      </c>
      <c r="M198" s="48">
        <f t="shared" si="851"/>
        <v>22</v>
      </c>
      <c r="N198" s="48">
        <f t="shared" si="851"/>
        <v>22</v>
      </c>
    </row>
    <row r="199" spans="1:14" x14ac:dyDescent="0.2">
      <c r="A199" s="46" t="s">
        <v>129</v>
      </c>
      <c r="B199" s="47" t="str">
        <f t="shared" ref="B199" si="852">+IFERROR(B198/A198-1,"nm")</f>
        <v>nm</v>
      </c>
      <c r="C199" s="47">
        <f t="shared" ref="C199" si="853">+IFERROR(C198/B198-1,"nm")</f>
        <v>0.5</v>
      </c>
      <c r="D199" s="47">
        <f t="shared" ref="D199" si="854">+IFERROR(D198/C198-1,"nm")</f>
        <v>3.7037037037036979E-2</v>
      </c>
      <c r="E199" s="47">
        <f t="shared" ref="E199" si="855">+IFERROR(E198/D198-1,"nm")</f>
        <v>0.1785714285714286</v>
      </c>
      <c r="F199" s="47">
        <f t="shared" ref="F199" si="856">+IFERROR(F198/E198-1,"nm")</f>
        <v>-6.0606060606060552E-2</v>
      </c>
      <c r="G199" s="47">
        <f t="shared" ref="G199" si="857">+IFERROR(G198/F198-1,"nm")</f>
        <v>-0.19354838709677424</v>
      </c>
      <c r="H199" s="47">
        <f t="shared" ref="H199" si="858">+IFERROR(H198/G198-1,"nm")</f>
        <v>4.0000000000000036E-2</v>
      </c>
      <c r="I199" s="47">
        <f>+IFERROR(I198/H198-1,"nm")</f>
        <v>-0.15384615384615385</v>
      </c>
      <c r="J199" s="47">
        <f>+IFERROR(J198/I198-1,"nm")</f>
        <v>0</v>
      </c>
      <c r="K199" s="47">
        <f t="shared" ref="K199" si="859">+IFERROR(K198/J198-1,"nm")</f>
        <v>0</v>
      </c>
      <c r="L199" s="47">
        <f t="shared" ref="L199" si="860">+IFERROR(L198/K198-1,"nm")</f>
        <v>0</v>
      </c>
      <c r="M199" s="47">
        <f t="shared" ref="M199" si="861">+IFERROR(M198/L198-1,"nm")</f>
        <v>0</v>
      </c>
      <c r="N199" s="47">
        <f t="shared" ref="N199" si="862">+IFERROR(N198/M198-1,"nm")</f>
        <v>0</v>
      </c>
    </row>
    <row r="200" spans="1:14" x14ac:dyDescent="0.2">
      <c r="A200" s="46" t="s">
        <v>133</v>
      </c>
      <c r="B200" s="47">
        <f t="shared" ref="B200:H200" si="863">+IFERROR(B198/B$21,"nm")</f>
        <v>1.3100436681222707E-3</v>
      </c>
      <c r="C200" s="47">
        <f t="shared" si="863"/>
        <v>1.8287726903278244E-3</v>
      </c>
      <c r="D200" s="47">
        <f t="shared" si="863"/>
        <v>1.840168243953733E-3</v>
      </c>
      <c r="E200" s="47">
        <f t="shared" si="863"/>
        <v>2.2214742510939076E-3</v>
      </c>
      <c r="F200" s="47">
        <f t="shared" si="863"/>
        <v>1.949440321972079E-3</v>
      </c>
      <c r="G200" s="47">
        <f t="shared" si="863"/>
        <v>1.7260425296879314E-3</v>
      </c>
      <c r="H200" s="47">
        <f t="shared" si="863"/>
        <v>1.5134757552826125E-3</v>
      </c>
      <c r="I200" s="47">
        <f>+IFERROR(I198/I$21,"nm")</f>
        <v>1.1987141066855556E-3</v>
      </c>
      <c r="J200" s="47">
        <f t="shared" ref="J200:N200" si="864">+IFERROR(J198/J$21,"nm")</f>
        <v>1.1987141066855556E-3</v>
      </c>
      <c r="K200" s="47">
        <f t="shared" si="864"/>
        <v>1.1987141066855556E-3</v>
      </c>
      <c r="L200" s="47">
        <f t="shared" si="864"/>
        <v>1.1987141066855556E-3</v>
      </c>
      <c r="M200" s="47">
        <f t="shared" si="864"/>
        <v>1.1987141066855556E-3</v>
      </c>
      <c r="N200" s="47">
        <f t="shared" si="864"/>
        <v>1.1987141066855556E-3</v>
      </c>
    </row>
    <row r="201" spans="1:14" x14ac:dyDescent="0.2">
      <c r="A201" s="46" t="s">
        <v>142</v>
      </c>
      <c r="B201" s="47">
        <f t="shared" ref="B201:H201" si="865">+IFERROR(B198/B208,"nm")</f>
        <v>0.14754098360655737</v>
      </c>
      <c r="C201" s="47">
        <f t="shared" si="865"/>
        <v>0.216</v>
      </c>
      <c r="D201" s="47">
        <f t="shared" si="865"/>
        <v>0.224</v>
      </c>
      <c r="E201" s="47">
        <f t="shared" si="865"/>
        <v>0.28695652173913044</v>
      </c>
      <c r="F201" s="47">
        <f t="shared" si="865"/>
        <v>0.31</v>
      </c>
      <c r="G201" s="47">
        <f t="shared" si="865"/>
        <v>0.3125</v>
      </c>
      <c r="H201" s="47">
        <f t="shared" si="865"/>
        <v>0.41269841269841268</v>
      </c>
      <c r="I201" s="47">
        <f>+IFERROR(I198/I208,"nm")</f>
        <v>0.44897959183673469</v>
      </c>
      <c r="J201" s="49">
        <f>+I201</f>
        <v>0.44897959183673469</v>
      </c>
      <c r="K201" s="49">
        <f t="shared" ref="K201" si="866">+J201</f>
        <v>0.44897959183673469</v>
      </c>
      <c r="L201" s="49">
        <f t="shared" ref="L201" si="867">+K201</f>
        <v>0.44897959183673469</v>
      </c>
      <c r="M201" s="49">
        <f t="shared" ref="M201" si="868">+L201</f>
        <v>0.44897959183673469</v>
      </c>
      <c r="N201" s="49">
        <f t="shared" ref="N201" si="869">+M201</f>
        <v>0.44897959183673469</v>
      </c>
    </row>
    <row r="202" spans="1:14" x14ac:dyDescent="0.2">
      <c r="A202" s="9" t="s">
        <v>134</v>
      </c>
      <c r="B202" s="9">
        <f>+Historicals!B140</f>
        <v>517</v>
      </c>
      <c r="C202" s="9">
        <f>+Historicals!C140</f>
        <v>487</v>
      </c>
      <c r="D202" s="9">
        <f>+Historicals!D140</f>
        <v>477</v>
      </c>
      <c r="E202" s="9">
        <f>+Historicals!E140</f>
        <v>310</v>
      </c>
      <c r="F202" s="9">
        <f>+Historicals!F140</f>
        <v>303</v>
      </c>
      <c r="G202" s="9">
        <f>+Historicals!G140</f>
        <v>297</v>
      </c>
      <c r="H202" s="9">
        <f>+Historicals!H140</f>
        <v>543</v>
      </c>
      <c r="I202" s="9">
        <f>+Historicals!I140</f>
        <v>669</v>
      </c>
      <c r="J202" s="9">
        <f>+J195-J198</f>
        <v>669</v>
      </c>
      <c r="K202" s="9">
        <f t="shared" ref="K202:N202" si="870">+K195-K198</f>
        <v>669</v>
      </c>
      <c r="L202" s="9">
        <f t="shared" si="870"/>
        <v>669</v>
      </c>
      <c r="M202" s="9">
        <f t="shared" si="870"/>
        <v>669</v>
      </c>
      <c r="N202" s="9">
        <f t="shared" si="870"/>
        <v>669</v>
      </c>
    </row>
    <row r="203" spans="1:14" x14ac:dyDescent="0.2">
      <c r="A203" s="46" t="s">
        <v>129</v>
      </c>
      <c r="B203" s="47" t="str">
        <f t="shared" ref="B203" si="871">+IFERROR(B202/A202-1,"nm")</f>
        <v>nm</v>
      </c>
      <c r="C203" s="47">
        <f t="shared" ref="C203" si="872">+IFERROR(C202/B202-1,"nm")</f>
        <v>-5.8027079303675011E-2</v>
      </c>
      <c r="D203" s="47">
        <f t="shared" ref="D203" si="873">+IFERROR(D202/C202-1,"nm")</f>
        <v>-2.0533880903490731E-2</v>
      </c>
      <c r="E203" s="47">
        <f t="shared" ref="E203" si="874">+IFERROR(E202/D202-1,"nm")</f>
        <v>-0.35010482180293501</v>
      </c>
      <c r="F203" s="47">
        <f t="shared" ref="F203" si="875">+IFERROR(F202/E202-1,"nm")</f>
        <v>-2.2580645161290325E-2</v>
      </c>
      <c r="G203" s="47">
        <f t="shared" ref="G203" si="876">+IFERROR(G202/F202-1,"nm")</f>
        <v>-1.980198019801982E-2</v>
      </c>
      <c r="H203" s="47">
        <f t="shared" ref="H203" si="877">+IFERROR(H202/G202-1,"nm")</f>
        <v>0.82828282828282829</v>
      </c>
      <c r="I203" s="47">
        <f>+IFERROR(I202/H202-1,"nm")</f>
        <v>0.2320441988950277</v>
      </c>
      <c r="J203" s="47">
        <f>+IFERROR(J202/I202-1,"nm")</f>
        <v>0</v>
      </c>
      <c r="K203" s="47">
        <f t="shared" ref="K203" si="878">+IFERROR(K202/J202-1,"nm")</f>
        <v>0</v>
      </c>
      <c r="L203" s="47">
        <f t="shared" ref="L203" si="879">+IFERROR(L202/K202-1,"nm")</f>
        <v>0</v>
      </c>
      <c r="M203" s="47">
        <f t="shared" ref="M203" si="880">+IFERROR(M202/L202-1,"nm")</f>
        <v>0</v>
      </c>
      <c r="N203" s="47">
        <f t="shared" ref="N203" si="881">+IFERROR(N202/M202-1,"nm")</f>
        <v>0</v>
      </c>
    </row>
    <row r="204" spans="1:14" ht="16" customHeight="1" x14ac:dyDescent="0.2">
      <c r="A204" s="46" t="s">
        <v>131</v>
      </c>
      <c r="B204" s="47">
        <f t="shared" ref="B204:H204" si="882">+IFERROR(B202/B$21,"nm")</f>
        <v>3.7627365356622998E-2</v>
      </c>
      <c r="C204" s="47">
        <f t="shared" si="882"/>
        <v>3.2985640747764833E-2</v>
      </c>
      <c r="D204" s="47">
        <f t="shared" si="882"/>
        <v>3.1348580441640378E-2</v>
      </c>
      <c r="E204" s="47">
        <f t="shared" si="882"/>
        <v>2.0868394479973074E-2</v>
      </c>
      <c r="F204" s="47">
        <f t="shared" si="882"/>
        <v>1.9054207017985159E-2</v>
      </c>
      <c r="G204" s="47">
        <f t="shared" si="882"/>
        <v>2.0505385252692625E-2</v>
      </c>
      <c r="H204" s="47">
        <f t="shared" si="882"/>
        <v>3.1608359043017641E-2</v>
      </c>
      <c r="I204" s="47">
        <f>+IFERROR(I202/I$21,"nm")</f>
        <v>3.6451806244210759E-2</v>
      </c>
      <c r="J204" s="47">
        <f t="shared" ref="J204:N204" si="883">+IFERROR(J202/J$21,"nm")</f>
        <v>3.6451806244210759E-2</v>
      </c>
      <c r="K204" s="47">
        <f t="shared" si="883"/>
        <v>3.6451806244210759E-2</v>
      </c>
      <c r="L204" s="47">
        <f t="shared" si="883"/>
        <v>3.6451806244210759E-2</v>
      </c>
      <c r="M204" s="47">
        <f t="shared" si="883"/>
        <v>3.6451806244210759E-2</v>
      </c>
      <c r="N204" s="47">
        <f t="shared" si="883"/>
        <v>3.6451806244210759E-2</v>
      </c>
    </row>
    <row r="205" spans="1:14" x14ac:dyDescent="0.2">
      <c r="A205" s="9" t="s">
        <v>135</v>
      </c>
      <c r="B205" s="9">
        <f>+Historicals!B162</f>
        <v>69</v>
      </c>
      <c r="C205" s="9">
        <f>+Historicals!C162</f>
        <v>39</v>
      </c>
      <c r="D205" s="9">
        <f>+Historicals!D162</f>
        <v>30</v>
      </c>
      <c r="E205" s="9">
        <f>+Historicals!E162</f>
        <v>22</v>
      </c>
      <c r="F205" s="9">
        <f>+Historicals!F162</f>
        <v>18</v>
      </c>
      <c r="G205" s="9">
        <f>+Historicals!G162</f>
        <v>12</v>
      </c>
      <c r="H205" s="9">
        <f>+Historicals!H162</f>
        <v>7</v>
      </c>
      <c r="I205" s="9">
        <f>+Historicals!I162</f>
        <v>9</v>
      </c>
      <c r="J205" s="48">
        <f>+J176*J207</f>
        <v>9</v>
      </c>
      <c r="K205" s="48">
        <f t="shared" ref="K205:N205" si="884">+K176*K207</f>
        <v>9</v>
      </c>
      <c r="L205" s="48">
        <f t="shared" si="884"/>
        <v>9</v>
      </c>
      <c r="M205" s="48">
        <f t="shared" si="884"/>
        <v>9</v>
      </c>
      <c r="N205" s="48">
        <f t="shared" si="884"/>
        <v>9</v>
      </c>
    </row>
    <row r="206" spans="1:14" x14ac:dyDescent="0.2">
      <c r="A206" s="46" t="s">
        <v>129</v>
      </c>
      <c r="B206" s="47" t="str">
        <f t="shared" ref="B206" si="885">+IFERROR(B205/A205-1,"nm")</f>
        <v>nm</v>
      </c>
      <c r="C206" s="47">
        <f t="shared" ref="C206" si="886">+IFERROR(C205/B205-1,"nm")</f>
        <v>-0.43478260869565222</v>
      </c>
      <c r="D206" s="47">
        <f t="shared" ref="D206" si="887">+IFERROR(D205/C205-1,"nm")</f>
        <v>-0.23076923076923073</v>
      </c>
      <c r="E206" s="47">
        <f t="shared" ref="E206" si="888">+IFERROR(E205/D205-1,"nm")</f>
        <v>-0.26666666666666672</v>
      </c>
      <c r="F206" s="47">
        <f t="shared" ref="F206" si="889">+IFERROR(F205/E205-1,"nm")</f>
        <v>-0.18181818181818177</v>
      </c>
      <c r="G206" s="47">
        <f t="shared" ref="G206" si="890">+IFERROR(G205/F205-1,"nm")</f>
        <v>-0.33333333333333337</v>
      </c>
      <c r="H206" s="47">
        <f t="shared" ref="H206" si="891">+IFERROR(H205/G205-1,"nm")</f>
        <v>-0.41666666666666663</v>
      </c>
      <c r="I206" s="47">
        <f>+IFERROR(I205/H205-1,"nm")</f>
        <v>0.28571428571428581</v>
      </c>
      <c r="J206" s="47">
        <f t="shared" ref="J206" si="892">+IFERROR(J205/I205-1,"nm")</f>
        <v>0</v>
      </c>
      <c r="K206" s="47">
        <f t="shared" ref="K206" si="893">+IFERROR(K205/J205-1,"nm")</f>
        <v>0</v>
      </c>
      <c r="L206" s="47">
        <f t="shared" ref="L206" si="894">+IFERROR(L205/K205-1,"nm")</f>
        <v>0</v>
      </c>
      <c r="M206" s="47">
        <f t="shared" ref="M206" si="895">+IFERROR(M205/L205-1,"nm")</f>
        <v>0</v>
      </c>
      <c r="N206" s="47">
        <f t="shared" ref="N206" si="896">+IFERROR(N205/M205-1,"nm")</f>
        <v>0</v>
      </c>
    </row>
    <row r="207" spans="1:14" x14ac:dyDescent="0.2">
      <c r="A207" s="46" t="s">
        <v>133</v>
      </c>
      <c r="B207" s="47">
        <f t="shared" ref="B207:H207" si="897">+IFERROR(B205/B$176,"nm")</f>
        <v>3.481331987891019E-2</v>
      </c>
      <c r="C207" s="47">
        <f t="shared" si="897"/>
        <v>1.9948849104859334E-2</v>
      </c>
      <c r="D207" s="47">
        <f t="shared" si="897"/>
        <v>1.4691478942213516E-2</v>
      </c>
      <c r="E207" s="47">
        <f t="shared" si="897"/>
        <v>1.166489925768823E-2</v>
      </c>
      <c r="F207" s="47">
        <f t="shared" si="897"/>
        <v>9.4438614900314802E-3</v>
      </c>
      <c r="G207" s="47">
        <f t="shared" si="897"/>
        <v>6.5005417118093175E-3</v>
      </c>
      <c r="H207" s="47">
        <f t="shared" si="897"/>
        <v>3.1746031746031746E-3</v>
      </c>
      <c r="I207" s="47">
        <f>+IFERROR(I205/I$176,"nm")</f>
        <v>3.8363171355498722E-3</v>
      </c>
      <c r="J207" s="49">
        <f>+I207</f>
        <v>3.8363171355498722E-3</v>
      </c>
      <c r="K207" s="49">
        <f t="shared" ref="K207" si="898">+J207</f>
        <v>3.8363171355498722E-3</v>
      </c>
      <c r="L207" s="49">
        <f t="shared" ref="L207" si="899">+K207</f>
        <v>3.8363171355498722E-3</v>
      </c>
      <c r="M207" s="49">
        <f t="shared" ref="M207" si="900">+L207</f>
        <v>3.8363171355498722E-3</v>
      </c>
      <c r="N207" s="49">
        <f t="shared" ref="N207" si="901">+M207</f>
        <v>3.8363171355498722E-3</v>
      </c>
    </row>
    <row r="208" spans="1:14" x14ac:dyDescent="0.2">
      <c r="A208" s="9" t="s">
        <v>143</v>
      </c>
      <c r="B208" s="9">
        <f>+Historicals!B151</f>
        <v>122</v>
      </c>
      <c r="C208" s="9">
        <f>+Historicals!C151</f>
        <v>125</v>
      </c>
      <c r="D208" s="9">
        <f>+Historicals!D151</f>
        <v>125</v>
      </c>
      <c r="E208" s="9">
        <f>+Historicals!E151</f>
        <v>115</v>
      </c>
      <c r="F208" s="9">
        <f>+Historicals!F151</f>
        <v>100</v>
      </c>
      <c r="G208" s="9">
        <f>+Historicals!G151</f>
        <v>80</v>
      </c>
      <c r="H208" s="9">
        <f>+Historicals!H151</f>
        <v>63</v>
      </c>
      <c r="I208" s="9">
        <f>+Historicals!I151</f>
        <v>49</v>
      </c>
      <c r="J208" s="48">
        <f>+J176*J210</f>
        <v>49</v>
      </c>
      <c r="K208" s="48">
        <f t="shared" ref="K208:N208" si="902">+K176*K210</f>
        <v>49</v>
      </c>
      <c r="L208" s="48">
        <f t="shared" si="902"/>
        <v>49</v>
      </c>
      <c r="M208" s="48">
        <f t="shared" si="902"/>
        <v>49</v>
      </c>
      <c r="N208" s="48">
        <f t="shared" si="902"/>
        <v>49</v>
      </c>
    </row>
    <row r="209" spans="1:14" x14ac:dyDescent="0.2">
      <c r="A209" s="46" t="s">
        <v>129</v>
      </c>
      <c r="B209" s="47" t="str">
        <f t="shared" ref="B209" si="903">+IFERROR(B208/A208-1,"nm")</f>
        <v>nm</v>
      </c>
      <c r="C209" s="47">
        <f t="shared" ref="C209" si="904">+IFERROR(C208/B208-1,"nm")</f>
        <v>2.4590163934426146E-2</v>
      </c>
      <c r="D209" s="47">
        <f t="shared" ref="D209" si="905">+IFERROR(D208/C208-1,"nm")</f>
        <v>0</v>
      </c>
      <c r="E209" s="47">
        <f t="shared" ref="E209" si="906">+IFERROR(E208/D208-1,"nm")</f>
        <v>-7.999999999999996E-2</v>
      </c>
      <c r="F209" s="47">
        <f t="shared" ref="F209" si="907">+IFERROR(F208/E208-1,"nm")</f>
        <v>-0.13043478260869568</v>
      </c>
      <c r="G209" s="47">
        <f t="shared" ref="G209" si="908">+IFERROR(G208/F208-1,"nm")</f>
        <v>-0.19999999999999996</v>
      </c>
      <c r="H209" s="47">
        <f t="shared" ref="H209" si="909">+IFERROR(H208/G208-1,"nm")</f>
        <v>-0.21250000000000002</v>
      </c>
      <c r="I209" s="47">
        <f>+IFERROR(I208/H208-1,"nm")</f>
        <v>-0.22222222222222221</v>
      </c>
      <c r="J209" s="47">
        <f>+J210+J211</f>
        <v>2.0886615515771527E-2</v>
      </c>
      <c r="K209" s="47">
        <f t="shared" ref="K209:N209" si="910">+K210+K211</f>
        <v>2.0886615515771527E-2</v>
      </c>
      <c r="L209" s="47">
        <f t="shared" si="910"/>
        <v>2.0886615515771527E-2</v>
      </c>
      <c r="M209" s="47">
        <f t="shared" si="910"/>
        <v>2.0886615515771527E-2</v>
      </c>
      <c r="N209" s="47">
        <f t="shared" si="910"/>
        <v>2.0886615515771527E-2</v>
      </c>
    </row>
    <row r="210" spans="1:14" x14ac:dyDescent="0.2">
      <c r="A210" s="46" t="s">
        <v>133</v>
      </c>
      <c r="B210" s="47">
        <f t="shared" ref="B210:H210" si="911">+IFERROR(B208/B$176,"nm")</f>
        <v>6.1553985872855703E-2</v>
      </c>
      <c r="C210" s="47">
        <f t="shared" si="911"/>
        <v>6.3938618925831206E-2</v>
      </c>
      <c r="D210" s="47">
        <f t="shared" si="911"/>
        <v>6.1214495592556317E-2</v>
      </c>
      <c r="E210" s="47">
        <f t="shared" si="911"/>
        <v>6.097560975609756E-2</v>
      </c>
      <c r="F210" s="47">
        <f t="shared" si="911"/>
        <v>5.2465897166841552E-2</v>
      </c>
      <c r="G210" s="47">
        <f t="shared" si="911"/>
        <v>4.3336944745395449E-2</v>
      </c>
      <c r="H210" s="47">
        <f t="shared" si="911"/>
        <v>2.8571428571428571E-2</v>
      </c>
      <c r="I210" s="47">
        <f>+IFERROR(I208/I$176,"nm")</f>
        <v>2.0886615515771527E-2</v>
      </c>
      <c r="J210" s="49">
        <f>+I210</f>
        <v>2.0886615515771527E-2</v>
      </c>
      <c r="K210" s="49">
        <f t="shared" ref="K210" si="912">+J210</f>
        <v>2.0886615515771527E-2</v>
      </c>
      <c r="L210" s="49">
        <f t="shared" ref="L210" si="913">+K210</f>
        <v>2.0886615515771527E-2</v>
      </c>
      <c r="M210" s="49">
        <f t="shared" ref="M210" si="914">+L210</f>
        <v>2.0886615515771527E-2</v>
      </c>
      <c r="N210" s="49">
        <f t="shared" ref="N210" si="915">+M210</f>
        <v>2.0886615515771527E-2</v>
      </c>
    </row>
    <row r="211" spans="1:14" x14ac:dyDescent="0.2">
      <c r="A211" s="43" t="s">
        <v>108</v>
      </c>
      <c r="B211" s="43"/>
      <c r="C211" s="43"/>
      <c r="D211" s="43"/>
      <c r="E211" s="43"/>
      <c r="F211" s="43"/>
      <c r="G211" s="43"/>
      <c r="H211" s="43"/>
      <c r="I211" s="43"/>
      <c r="J211" s="39"/>
      <c r="K211" s="39"/>
      <c r="L211" s="39"/>
      <c r="M211" s="39"/>
      <c r="N211" s="39"/>
    </row>
    <row r="212" spans="1:14" x14ac:dyDescent="0.2">
      <c r="A212" s="9" t="s">
        <v>136</v>
      </c>
      <c r="B212">
        <f>Historicals!B130</f>
        <v>11697</v>
      </c>
      <c r="C212">
        <f>Historicals!C130</f>
        <v>11799</v>
      </c>
      <c r="D212">
        <f>Historicals!D130</f>
        <v>75</v>
      </c>
      <c r="E212">
        <f>Historicals!E130</f>
        <v>26</v>
      </c>
      <c r="F212">
        <f>Historicals!F130</f>
        <v>-7</v>
      </c>
      <c r="G212">
        <f>Historicals!G130</f>
        <v>-11</v>
      </c>
      <c r="H212">
        <f>Historicals!H130</f>
        <v>40</v>
      </c>
      <c r="I212">
        <f>Historicals!I130</f>
        <v>-72</v>
      </c>
      <c r="J212" s="9">
        <f>I212</f>
        <v>-72</v>
      </c>
      <c r="K212" s="9">
        <f t="shared" ref="K212:N212" si="916">J212</f>
        <v>-72</v>
      </c>
      <c r="L212" s="9">
        <f t="shared" si="916"/>
        <v>-72</v>
      </c>
      <c r="M212" s="9">
        <f t="shared" si="916"/>
        <v>-72</v>
      </c>
      <c r="N212" s="9">
        <f t="shared" si="916"/>
        <v>-72</v>
      </c>
    </row>
    <row r="213" spans="1:14" x14ac:dyDescent="0.2">
      <c r="A213" s="44" t="s">
        <v>129</v>
      </c>
      <c r="B213" s="47" t="str">
        <f t="shared" ref="B213" si="917">+IFERROR(B212/A212-1,"nm")</f>
        <v>nm</v>
      </c>
      <c r="C213" s="47">
        <f t="shared" ref="C213" si="918">+IFERROR(C212/B212-1,"nm")</f>
        <v>8.720184662734054E-3</v>
      </c>
      <c r="D213" s="47">
        <f t="shared" ref="D213" si="919">+IFERROR(D212/C212-1,"nm")</f>
        <v>-0.99364352911263665</v>
      </c>
      <c r="E213" s="47">
        <f t="shared" ref="E213" si="920">+IFERROR(E212/D212-1,"nm")</f>
        <v>-0.65333333333333332</v>
      </c>
      <c r="F213" s="47">
        <f t="shared" ref="F213" si="921">+IFERROR(F212/E212-1,"nm")</f>
        <v>-1.2692307692307692</v>
      </c>
      <c r="G213" s="47">
        <f t="shared" ref="G213" si="922">+IFERROR(G212/F212-1,"nm")</f>
        <v>0.5714285714285714</v>
      </c>
      <c r="H213" s="47">
        <f t="shared" ref="H213" si="923">+IFERROR(H212/G212-1,"nm")</f>
        <v>-4.6363636363636367</v>
      </c>
      <c r="I213" s="47">
        <f>+IFERROR(I212/H212-1,"nm")</f>
        <v>-2.8</v>
      </c>
      <c r="J213" s="47">
        <f>+IFERROR(J212/I212-1,"nm")</f>
        <v>0</v>
      </c>
      <c r="K213" s="47">
        <f t="shared" ref="K213" si="924">+IFERROR(K212/J212-1,"nm")</f>
        <v>0</v>
      </c>
      <c r="L213" s="47">
        <f t="shared" ref="L213" si="925">+IFERROR(L212/K212-1,"nm")</f>
        <v>0</v>
      </c>
      <c r="M213" s="47">
        <f t="shared" ref="M213" si="926">+IFERROR(M212/L212-1,"nm")</f>
        <v>0</v>
      </c>
      <c r="N213" s="47">
        <f t="shared" ref="N213" si="927">+IFERROR(N212/M212-1,"nm")</f>
        <v>0</v>
      </c>
    </row>
    <row r="214" spans="1:14" x14ac:dyDescent="0.2">
      <c r="A214" s="45" t="s">
        <v>113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f>+I214*(1+J215)</f>
        <v>0</v>
      </c>
      <c r="K214" s="3">
        <f t="shared" ref="K214" si="928">+J214*(1+K215)</f>
        <v>0</v>
      </c>
      <c r="L214" s="3">
        <f t="shared" ref="L214" si="929">+K214*(1+L215)</f>
        <v>0</v>
      </c>
      <c r="M214" s="3">
        <f t="shared" ref="M214" si="930">+L214*(1+M215)</f>
        <v>0</v>
      </c>
      <c r="N214" s="3">
        <f t="shared" ref="N214" si="931">+M214*(1+N215)</f>
        <v>0</v>
      </c>
    </row>
    <row r="215" spans="1:14" x14ac:dyDescent="0.2">
      <c r="A215" s="44" t="s">
        <v>129</v>
      </c>
      <c r="B215" s="47" t="str">
        <f t="shared" ref="B215" si="932">+IFERROR(B214/A214-1,"nm")</f>
        <v>nm</v>
      </c>
      <c r="C215" s="47" t="str">
        <f t="shared" ref="C215" si="933">+IFERROR(C214/B214-1,"nm")</f>
        <v>nm</v>
      </c>
      <c r="D215" s="47" t="str">
        <f t="shared" ref="D215" si="934">+IFERROR(D214/C214-1,"nm")</f>
        <v>nm</v>
      </c>
      <c r="E215" s="47" t="str">
        <f t="shared" ref="E215" si="935">+IFERROR(E214/D214-1,"nm")</f>
        <v>nm</v>
      </c>
      <c r="F215" s="47" t="str">
        <f t="shared" ref="F215" si="936">+IFERROR(F214/E214-1,"nm")</f>
        <v>nm</v>
      </c>
      <c r="G215" s="47" t="str">
        <f t="shared" ref="G215" si="937">+IFERROR(G214/F214-1,"nm")</f>
        <v>nm</v>
      </c>
      <c r="H215" s="47" t="str">
        <f t="shared" ref="H215" si="938">+IFERROR(H214/G214-1,"nm")</f>
        <v>nm</v>
      </c>
      <c r="I215" s="47" t="str">
        <f>+IFERROR(I214/H214-1,"nm")</f>
        <v>nm</v>
      </c>
      <c r="J215" s="47">
        <f>+J216+J217</f>
        <v>0</v>
      </c>
      <c r="K215" s="47">
        <f t="shared" ref="K215:N215" si="939">+K216+K217</f>
        <v>0</v>
      </c>
      <c r="L215" s="47">
        <f t="shared" si="939"/>
        <v>0</v>
      </c>
      <c r="M215" s="47">
        <f t="shared" si="939"/>
        <v>0</v>
      </c>
      <c r="N215" s="47">
        <f t="shared" si="939"/>
        <v>0</v>
      </c>
    </row>
    <row r="216" spans="1:14" x14ac:dyDescent="0.2">
      <c r="A216" s="44" t="s">
        <v>137</v>
      </c>
      <c r="B216" s="47">
        <f>+Historicals!B371</f>
        <v>0</v>
      </c>
      <c r="C216" s="47">
        <f>+Historicals!C371</f>
        <v>0</v>
      </c>
      <c r="D216" s="47">
        <f>+Historicals!D371</f>
        <v>0</v>
      </c>
      <c r="E216" s="47">
        <f>+Historicals!E371</f>
        <v>0</v>
      </c>
      <c r="F216" s="47">
        <f>+Historicals!F371</f>
        <v>0</v>
      </c>
      <c r="G216" s="47">
        <f>+Historicals!G371</f>
        <v>0</v>
      </c>
      <c r="H216" s="47">
        <f>+Historicals!H371</f>
        <v>0</v>
      </c>
      <c r="I216" s="47">
        <f>+Historicals!I371</f>
        <v>0</v>
      </c>
      <c r="J216" s="49">
        <v>0</v>
      </c>
      <c r="K216" s="49">
        <f t="shared" ref="K216:K217" si="940">+J216</f>
        <v>0</v>
      </c>
      <c r="L216" s="49">
        <f t="shared" ref="L216:L217" si="941">+K216</f>
        <v>0</v>
      </c>
      <c r="M216" s="49">
        <f t="shared" ref="M216:M217" si="942">+L216</f>
        <v>0</v>
      </c>
      <c r="N216" s="49">
        <f t="shared" ref="N216:N217" si="943">+M216</f>
        <v>0</v>
      </c>
    </row>
    <row r="217" spans="1:14" x14ac:dyDescent="0.2">
      <c r="A217" s="44" t="s">
        <v>138</v>
      </c>
      <c r="B217" s="47" t="str">
        <f t="shared" ref="B217:H217" si="944">+IFERROR(B215-B216,"nm")</f>
        <v>nm</v>
      </c>
      <c r="C217" s="47" t="str">
        <f t="shared" si="944"/>
        <v>nm</v>
      </c>
      <c r="D217" s="47" t="str">
        <f t="shared" si="944"/>
        <v>nm</v>
      </c>
      <c r="E217" s="47" t="str">
        <f t="shared" si="944"/>
        <v>nm</v>
      </c>
      <c r="F217" s="47" t="str">
        <f t="shared" si="944"/>
        <v>nm</v>
      </c>
      <c r="G217" s="47" t="str">
        <f t="shared" si="944"/>
        <v>nm</v>
      </c>
      <c r="H217" s="47" t="str">
        <f t="shared" si="944"/>
        <v>nm</v>
      </c>
      <c r="I217" s="47" t="str">
        <f>+IFERROR(I215-I216,"nm")</f>
        <v>nm</v>
      </c>
      <c r="J217" s="49">
        <v>0</v>
      </c>
      <c r="K217" s="49">
        <f t="shared" si="940"/>
        <v>0</v>
      </c>
      <c r="L217" s="49">
        <f t="shared" si="941"/>
        <v>0</v>
      </c>
      <c r="M217" s="49">
        <f t="shared" si="942"/>
        <v>0</v>
      </c>
      <c r="N217" s="49">
        <f t="shared" si="943"/>
        <v>0</v>
      </c>
    </row>
    <row r="218" spans="1:14" x14ac:dyDescent="0.2">
      <c r="A218" s="45" t="s">
        <v>114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f>+I218*(1+J219)</f>
        <v>0</v>
      </c>
      <c r="K218" s="3">
        <f t="shared" ref="K218" si="945">+J218*(1+K219)</f>
        <v>0</v>
      </c>
      <c r="L218" s="3">
        <f t="shared" ref="L218" si="946">+K218*(1+L219)</f>
        <v>0</v>
      </c>
      <c r="M218" s="3">
        <f t="shared" ref="M218" si="947">+L218*(1+M219)</f>
        <v>0</v>
      </c>
      <c r="N218" s="3">
        <f t="shared" ref="N218" si="948">+M218*(1+N219)</f>
        <v>0</v>
      </c>
    </row>
    <row r="219" spans="1:14" x14ac:dyDescent="0.2">
      <c r="A219" s="44" t="s">
        <v>129</v>
      </c>
      <c r="B219" s="47" t="str">
        <f t="shared" ref="B219" si="949">+IFERROR(B218/A218-1,"nm")</f>
        <v>nm</v>
      </c>
      <c r="C219" s="47" t="str">
        <f t="shared" ref="C219" si="950">+IFERROR(C218/B218-1,"nm")</f>
        <v>nm</v>
      </c>
      <c r="D219" s="47" t="str">
        <f t="shared" ref="D219" si="951">+IFERROR(D218/C218-1,"nm")</f>
        <v>nm</v>
      </c>
      <c r="E219" s="47" t="str">
        <f t="shared" ref="E219" si="952">+IFERROR(E218/D218-1,"nm")</f>
        <v>nm</v>
      </c>
      <c r="F219" s="47" t="str">
        <f t="shared" ref="F219" si="953">+IFERROR(F218/E218-1,"nm")</f>
        <v>nm</v>
      </c>
      <c r="G219" s="47" t="str">
        <f t="shared" ref="G219" si="954">+IFERROR(G218/F218-1,"nm")</f>
        <v>nm</v>
      </c>
      <c r="H219" s="47" t="str">
        <f t="shared" ref="H219" si="955">+IFERROR(H218/G218-1,"nm")</f>
        <v>nm</v>
      </c>
      <c r="I219" s="47" t="str">
        <f>+IFERROR(I218/H218-1,"nm")</f>
        <v>nm</v>
      </c>
      <c r="J219" s="47">
        <f>+J220+J221</f>
        <v>0</v>
      </c>
      <c r="K219" s="47">
        <f t="shared" ref="K219:N219" si="956">+K220+K221</f>
        <v>0</v>
      </c>
      <c r="L219" s="47">
        <f t="shared" si="956"/>
        <v>0</v>
      </c>
      <c r="M219" s="47">
        <f t="shared" si="956"/>
        <v>0</v>
      </c>
      <c r="N219" s="47">
        <f t="shared" si="956"/>
        <v>0</v>
      </c>
    </row>
    <row r="220" spans="1:14" x14ac:dyDescent="0.2">
      <c r="A220" s="44" t="s">
        <v>137</v>
      </c>
      <c r="B220" s="47">
        <f>+Historicals!B375</f>
        <v>0</v>
      </c>
      <c r="C220" s="47">
        <f>+Historicals!C375</f>
        <v>0</v>
      </c>
      <c r="D220" s="47">
        <f>+Historicals!D375</f>
        <v>0</v>
      </c>
      <c r="E220" s="47">
        <f>+Historicals!E375</f>
        <v>0</v>
      </c>
      <c r="F220" s="47">
        <f>+Historicals!F375</f>
        <v>0</v>
      </c>
      <c r="G220" s="47">
        <f>+Historicals!G375</f>
        <v>0</v>
      </c>
      <c r="H220" s="47">
        <f>+Historicals!H375</f>
        <v>0</v>
      </c>
      <c r="I220" s="47">
        <f>+Historicals!I375</f>
        <v>0</v>
      </c>
      <c r="J220" s="49">
        <v>0</v>
      </c>
      <c r="K220" s="49">
        <f t="shared" ref="K220:K221" si="957">+J220</f>
        <v>0</v>
      </c>
      <c r="L220" s="49">
        <f t="shared" ref="L220:L221" si="958">+K220</f>
        <v>0</v>
      </c>
      <c r="M220" s="49">
        <f t="shared" ref="M220:M221" si="959">+L220</f>
        <v>0</v>
      </c>
      <c r="N220" s="49">
        <f t="shared" ref="N220:N221" si="960">+M220</f>
        <v>0</v>
      </c>
    </row>
    <row r="221" spans="1:14" x14ac:dyDescent="0.2">
      <c r="A221" s="44" t="s">
        <v>138</v>
      </c>
      <c r="B221" s="47" t="str">
        <f t="shared" ref="B221:H221" si="961">+IFERROR(B219-B220,"nm")</f>
        <v>nm</v>
      </c>
      <c r="C221" s="47" t="str">
        <f t="shared" si="961"/>
        <v>nm</v>
      </c>
      <c r="D221" s="47" t="str">
        <f t="shared" si="961"/>
        <v>nm</v>
      </c>
      <c r="E221" s="47" t="str">
        <f t="shared" si="961"/>
        <v>nm</v>
      </c>
      <c r="F221" s="47" t="str">
        <f t="shared" si="961"/>
        <v>nm</v>
      </c>
      <c r="G221" s="47" t="str">
        <f t="shared" si="961"/>
        <v>nm</v>
      </c>
      <c r="H221" s="47" t="str">
        <f t="shared" si="961"/>
        <v>nm</v>
      </c>
      <c r="I221" s="47" t="str">
        <f>+IFERROR(I219-I220,"nm")</f>
        <v>nm</v>
      </c>
      <c r="J221" s="49">
        <v>0</v>
      </c>
      <c r="K221" s="49">
        <f t="shared" si="957"/>
        <v>0</v>
      </c>
      <c r="L221" s="49">
        <f t="shared" si="958"/>
        <v>0</v>
      </c>
      <c r="M221" s="49">
        <f t="shared" si="959"/>
        <v>0</v>
      </c>
      <c r="N221" s="49">
        <f t="shared" si="960"/>
        <v>0</v>
      </c>
    </row>
    <row r="222" spans="1:14" x14ac:dyDescent="0.2">
      <c r="A222" s="45" t="s">
        <v>115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f>+I222*(1+J223)</f>
        <v>0</v>
      </c>
      <c r="K222" s="3">
        <f t="shared" ref="K222" si="962">+J222*(1+K223)</f>
        <v>0</v>
      </c>
      <c r="L222" s="3">
        <f t="shared" ref="L222" si="963">+K222*(1+L223)</f>
        <v>0</v>
      </c>
      <c r="M222" s="3">
        <f t="shared" ref="M222" si="964">+L222*(1+M223)</f>
        <v>0</v>
      </c>
      <c r="N222" s="3">
        <f t="shared" ref="N222" si="965">+M222*(1+N223)</f>
        <v>0</v>
      </c>
    </row>
    <row r="223" spans="1:14" x14ac:dyDescent="0.2">
      <c r="A223" s="44" t="s">
        <v>129</v>
      </c>
      <c r="B223" s="47" t="str">
        <f t="shared" ref="B223" si="966">+IFERROR(B222/A222-1,"nm")</f>
        <v>nm</v>
      </c>
      <c r="C223" s="47" t="str">
        <f t="shared" ref="C223" si="967">+IFERROR(C222/B222-1,"nm")</f>
        <v>nm</v>
      </c>
      <c r="D223" s="47" t="str">
        <f t="shared" ref="D223" si="968">+IFERROR(D222/C222-1,"nm")</f>
        <v>nm</v>
      </c>
      <c r="E223" s="47" t="str">
        <f t="shared" ref="E223" si="969">+IFERROR(E222/D222-1,"nm")</f>
        <v>nm</v>
      </c>
      <c r="F223" s="47" t="str">
        <f t="shared" ref="F223" si="970">+IFERROR(F222/E222-1,"nm")</f>
        <v>nm</v>
      </c>
      <c r="G223" s="47" t="str">
        <f t="shared" ref="G223" si="971">+IFERROR(G222/F222-1,"nm")</f>
        <v>nm</v>
      </c>
      <c r="H223" s="47" t="str">
        <f t="shared" ref="H223" si="972">+IFERROR(H222/G222-1,"nm")</f>
        <v>nm</v>
      </c>
      <c r="I223" s="47" t="str">
        <f>+IFERROR(I222/H222-1,"nm")</f>
        <v>nm</v>
      </c>
      <c r="J223" s="47">
        <f>+J224+J225</f>
        <v>0</v>
      </c>
      <c r="K223" s="47">
        <f t="shared" ref="K223:N223" si="973">+K224+K225</f>
        <v>0</v>
      </c>
      <c r="L223" s="47">
        <f t="shared" si="973"/>
        <v>0</v>
      </c>
      <c r="M223" s="47">
        <f t="shared" si="973"/>
        <v>0</v>
      </c>
      <c r="N223" s="47">
        <f t="shared" si="973"/>
        <v>0</v>
      </c>
    </row>
    <row r="224" spans="1:14" x14ac:dyDescent="0.2">
      <c r="A224" s="44" t="s">
        <v>137</v>
      </c>
      <c r="B224" s="47">
        <f>+Historicals!B373</f>
        <v>0</v>
      </c>
      <c r="C224" s="47">
        <f>+Historicals!C373</f>
        <v>0</v>
      </c>
      <c r="D224" s="47">
        <f>+Historicals!D373</f>
        <v>0</v>
      </c>
      <c r="E224" s="47">
        <f>+Historicals!E373</f>
        <v>0</v>
      </c>
      <c r="F224" s="47">
        <f>+Historicals!F373</f>
        <v>0</v>
      </c>
      <c r="G224" s="47">
        <f>+Historicals!G373</f>
        <v>0</v>
      </c>
      <c r="H224" s="47">
        <f>+Historicals!H373</f>
        <v>0</v>
      </c>
      <c r="I224" s="47">
        <f>+Historicals!I373</f>
        <v>0</v>
      </c>
      <c r="J224" s="49">
        <v>0</v>
      </c>
      <c r="K224" s="49">
        <f t="shared" ref="K224:K225" si="974">+J224</f>
        <v>0</v>
      </c>
      <c r="L224" s="49">
        <f t="shared" ref="L224:L225" si="975">+K224</f>
        <v>0</v>
      </c>
      <c r="M224" s="49">
        <f t="shared" ref="M224:M225" si="976">+L224</f>
        <v>0</v>
      </c>
      <c r="N224" s="49">
        <f t="shared" ref="N224:N225" si="977">+M224</f>
        <v>0</v>
      </c>
    </row>
    <row r="225" spans="1:15" x14ac:dyDescent="0.2">
      <c r="A225" s="44" t="s">
        <v>138</v>
      </c>
      <c r="B225" s="47" t="str">
        <f t="shared" ref="B225:H225" si="978">+IFERROR(B223-B224,"nm")</f>
        <v>nm</v>
      </c>
      <c r="C225" s="47" t="str">
        <f t="shared" si="978"/>
        <v>nm</v>
      </c>
      <c r="D225" s="47" t="str">
        <f t="shared" si="978"/>
        <v>nm</v>
      </c>
      <c r="E225" s="47" t="str">
        <f t="shared" si="978"/>
        <v>nm</v>
      </c>
      <c r="F225" s="47" t="str">
        <f t="shared" si="978"/>
        <v>nm</v>
      </c>
      <c r="G225" s="47" t="str">
        <f t="shared" si="978"/>
        <v>nm</v>
      </c>
      <c r="H225" s="47" t="str">
        <f t="shared" si="978"/>
        <v>nm</v>
      </c>
      <c r="I225" s="47" t="str">
        <f>+IFERROR(I223-I224,"nm")</f>
        <v>nm</v>
      </c>
      <c r="J225" s="49">
        <v>0</v>
      </c>
      <c r="K225" s="49">
        <f t="shared" si="974"/>
        <v>0</v>
      </c>
      <c r="L225" s="49">
        <f t="shared" si="975"/>
        <v>0</v>
      </c>
      <c r="M225" s="49">
        <f t="shared" si="976"/>
        <v>0</v>
      </c>
      <c r="N225" s="49">
        <f t="shared" si="977"/>
        <v>0</v>
      </c>
    </row>
    <row r="226" spans="1:15" x14ac:dyDescent="0.2">
      <c r="A226" s="9" t="s">
        <v>130</v>
      </c>
      <c r="B226" s="48">
        <f>B233-B229</f>
        <v>1134</v>
      </c>
      <c r="C226" s="48">
        <f t="shared" ref="C226:I226" si="979">C233-C229</f>
        <v>1532</v>
      </c>
      <c r="D226" s="48">
        <f t="shared" si="979"/>
        <v>-815</v>
      </c>
      <c r="E226" s="48">
        <f t="shared" si="979"/>
        <v>-1566</v>
      </c>
      <c r="F226" s="48">
        <f t="shared" si="979"/>
        <v>-1926</v>
      </c>
      <c r="G226" s="48">
        <f t="shared" si="979"/>
        <v>-2079</v>
      </c>
      <c r="H226" s="48">
        <f t="shared" si="979"/>
        <v>-2402</v>
      </c>
      <c r="I226" s="48">
        <f>I233-I229</f>
        <v>-2353</v>
      </c>
      <c r="J226" s="48">
        <f>+J212*J228</f>
        <v>-2353</v>
      </c>
      <c r="K226" s="48">
        <f t="shared" ref="K226:N226" si="980">+K212*K228</f>
        <v>-2353</v>
      </c>
      <c r="L226" s="48">
        <f t="shared" si="980"/>
        <v>-2353</v>
      </c>
      <c r="M226" s="48">
        <f t="shared" si="980"/>
        <v>-2353</v>
      </c>
      <c r="N226" s="48">
        <f t="shared" si="980"/>
        <v>-2353</v>
      </c>
    </row>
    <row r="227" spans="1:15" x14ac:dyDescent="0.2">
      <c r="A227" s="46" t="s">
        <v>129</v>
      </c>
      <c r="B227" s="47" t="str">
        <f t="shared" ref="B227" si="981">+IFERROR(B226/A226-1,"nm")</f>
        <v>nm</v>
      </c>
      <c r="C227" s="47">
        <f t="shared" ref="C227" si="982">+IFERROR(C226/B226-1,"nm")</f>
        <v>0.35097001763668434</v>
      </c>
      <c r="D227" s="47">
        <f t="shared" ref="D227" si="983">+IFERROR(D226/C226-1,"nm")</f>
        <v>-1.5319843342036554</v>
      </c>
      <c r="E227" s="47">
        <f t="shared" ref="E227" si="984">+IFERROR(E226/D226-1,"nm")</f>
        <v>0.92147239263803682</v>
      </c>
      <c r="F227" s="47">
        <f t="shared" ref="F227" si="985">+IFERROR(F226/E226-1,"nm")</f>
        <v>0.22988505747126431</v>
      </c>
      <c r="G227" s="47">
        <f t="shared" ref="G227" si="986">+IFERROR(G226/F226-1,"nm")</f>
        <v>7.9439252336448662E-2</v>
      </c>
      <c r="H227" s="47">
        <f t="shared" ref="H227" si="987">+IFERROR(H226/G226-1,"nm")</f>
        <v>0.15536315536315537</v>
      </c>
      <c r="I227" s="47">
        <f>+IFERROR(I226/H226-1,"nm")</f>
        <v>-2.0399666944213135E-2</v>
      </c>
      <c r="J227" s="47">
        <f t="shared" ref="J227" si="988">+IFERROR(J226/I226-1,"nm")</f>
        <v>0</v>
      </c>
      <c r="K227" s="47">
        <f t="shared" ref="K227" si="989">+IFERROR(K226/J226-1,"nm")</f>
        <v>0</v>
      </c>
      <c r="L227" s="47">
        <f t="shared" ref="L227" si="990">+IFERROR(L226/K226-1,"nm")</f>
        <v>0</v>
      </c>
      <c r="M227" s="47">
        <f t="shared" ref="M227" si="991">+IFERROR(M226/L226-1,"nm")</f>
        <v>0</v>
      </c>
      <c r="N227" s="47">
        <f t="shared" ref="N227" si="992">+IFERROR(N226/M226-1,"nm")</f>
        <v>0</v>
      </c>
    </row>
    <row r="228" spans="1:15" x14ac:dyDescent="0.2">
      <c r="A228" s="46" t="s">
        <v>131</v>
      </c>
      <c r="B228" s="47">
        <f t="shared" ref="B228:G228" si="993">+IFERROR(B226/B$212,"nm")</f>
        <v>9.6947935368043081E-2</v>
      </c>
      <c r="C228" s="47">
        <f t="shared" si="993"/>
        <v>0.12984151199254174</v>
      </c>
      <c r="D228" s="47">
        <f t="shared" si="993"/>
        <v>-10.866666666666667</v>
      </c>
      <c r="E228" s="47">
        <f t="shared" si="993"/>
        <v>-60.230769230769234</v>
      </c>
      <c r="F228" s="47">
        <f t="shared" si="993"/>
        <v>275.14285714285717</v>
      </c>
      <c r="G228" s="47">
        <f t="shared" si="993"/>
        <v>189</v>
      </c>
      <c r="H228" s="47">
        <f>+IFERROR(H226/H$212,"nm")</f>
        <v>-60.05</v>
      </c>
      <c r="I228" s="47">
        <f>+IFERROR(I226/I$212,"nm")</f>
        <v>32.680555555555557</v>
      </c>
      <c r="J228" s="49">
        <f>+I228</f>
        <v>32.680555555555557</v>
      </c>
      <c r="K228" s="49">
        <f t="shared" ref="K228" si="994">+J228</f>
        <v>32.680555555555557</v>
      </c>
      <c r="L228" s="49">
        <f t="shared" ref="L228" si="995">+K228</f>
        <v>32.680555555555557</v>
      </c>
      <c r="M228" s="49">
        <f t="shared" ref="M228" si="996">+L228</f>
        <v>32.680555555555557</v>
      </c>
      <c r="N228" s="49">
        <f t="shared" ref="N228" si="997">+M228</f>
        <v>32.680555555555557</v>
      </c>
    </row>
    <row r="229" spans="1:15" x14ac:dyDescent="0.2">
      <c r="A229" s="9" t="s">
        <v>132</v>
      </c>
      <c r="B229" s="9">
        <f>+Historicals!B174</f>
        <v>211</v>
      </c>
      <c r="C229" s="9">
        <f>+Historicals!C174</f>
        <v>84</v>
      </c>
      <c r="D229" s="9">
        <f>+Historicals!D174</f>
        <v>91</v>
      </c>
      <c r="E229" s="9">
        <f>+Historicals!E174</f>
        <v>110</v>
      </c>
      <c r="F229" s="9">
        <f>+Historicals!F174</f>
        <v>116</v>
      </c>
      <c r="G229" s="9">
        <f>+Historicals!G174</f>
        <v>112</v>
      </c>
      <c r="H229" s="9">
        <f>+Historicals!H174</f>
        <v>141</v>
      </c>
      <c r="I229" s="9">
        <f>+Historicals!I174</f>
        <v>134</v>
      </c>
      <c r="J229" s="48">
        <f>+J232*J239</f>
        <v>134</v>
      </c>
      <c r="K229" s="48">
        <f t="shared" ref="K229:N229" si="998">+K232*K239</f>
        <v>134</v>
      </c>
      <c r="L229" s="48">
        <f t="shared" si="998"/>
        <v>134</v>
      </c>
      <c r="M229" s="48">
        <f t="shared" si="998"/>
        <v>134</v>
      </c>
      <c r="N229" s="48">
        <f t="shared" si="998"/>
        <v>134</v>
      </c>
    </row>
    <row r="230" spans="1:15" x14ac:dyDescent="0.2">
      <c r="A230" s="46" t="s">
        <v>129</v>
      </c>
      <c r="B230" s="47" t="str">
        <f t="shared" ref="B230" si="999">+IFERROR(B229/A229-1,"nm")</f>
        <v>nm</v>
      </c>
      <c r="C230" s="47">
        <f t="shared" ref="C230" si="1000">+IFERROR(C229/B229-1,"nm")</f>
        <v>-0.6018957345971564</v>
      </c>
      <c r="D230" s="47">
        <f t="shared" ref="D230" si="1001">+IFERROR(D229/C229-1,"nm")</f>
        <v>8.3333333333333259E-2</v>
      </c>
      <c r="E230" s="47">
        <f t="shared" ref="E230" si="1002">+IFERROR(E229/D229-1,"nm")</f>
        <v>0.20879120879120872</v>
      </c>
      <c r="F230" s="47">
        <f t="shared" ref="F230" si="1003">+IFERROR(F229/E229-1,"nm")</f>
        <v>5.4545454545454453E-2</v>
      </c>
      <c r="G230" s="47">
        <f t="shared" ref="G230" si="1004">+IFERROR(G229/F229-1,"nm")</f>
        <v>-3.4482758620689613E-2</v>
      </c>
      <c r="H230" s="47">
        <f t="shared" ref="H230" si="1005">+IFERROR(H229/G229-1,"nm")</f>
        <v>0.2589285714285714</v>
      </c>
      <c r="I230" s="47">
        <f>+IFERROR(I229/H229-1,"nm")</f>
        <v>-4.9645390070921946E-2</v>
      </c>
      <c r="J230" s="47">
        <f t="shared" ref="J230" si="1006">+IFERROR(J229/I229-1,"nm")</f>
        <v>0</v>
      </c>
      <c r="K230" s="47">
        <f t="shared" ref="K230" si="1007">+IFERROR(K229/J229-1,"nm")</f>
        <v>0</v>
      </c>
      <c r="L230" s="47">
        <f t="shared" ref="L230" si="1008">+IFERROR(L229/K229-1,"nm")</f>
        <v>0</v>
      </c>
      <c r="M230" s="47">
        <f t="shared" ref="M230" si="1009">+IFERROR(M229/L229-1,"nm")</f>
        <v>0</v>
      </c>
      <c r="N230" s="47">
        <f t="shared" ref="N230" si="1010">+IFERROR(N229/M229-1,"nm")</f>
        <v>0</v>
      </c>
    </row>
    <row r="231" spans="1:15" x14ac:dyDescent="0.2">
      <c r="A231" s="46" t="s">
        <v>133</v>
      </c>
      <c r="B231" s="47">
        <f t="shared" ref="B231:H231" si="1011">+IFERROR(B229/B$21,"nm")</f>
        <v>1.5356622998544395E-2</v>
      </c>
      <c r="C231" s="47">
        <f t="shared" si="1011"/>
        <v>5.6895150365754536E-3</v>
      </c>
      <c r="D231" s="47">
        <f t="shared" si="1011"/>
        <v>5.9805467928496321E-3</v>
      </c>
      <c r="E231" s="47">
        <f t="shared" si="1011"/>
        <v>7.4049141703130261E-3</v>
      </c>
      <c r="F231" s="47">
        <f t="shared" si="1011"/>
        <v>7.2946799144761668E-3</v>
      </c>
      <c r="G231" s="47">
        <f t="shared" si="1011"/>
        <v>7.732670533001933E-3</v>
      </c>
      <c r="H231" s="47">
        <f t="shared" si="1011"/>
        <v>8.2076954421095531E-3</v>
      </c>
      <c r="I231" s="47">
        <f>+IFERROR(I229/I$52,"nm")</f>
        <v>1.0738039907043834E-2</v>
      </c>
      <c r="J231" s="47">
        <f t="shared" ref="J231:N231" si="1012">+IFERROR(J229/J$21,"nm")</f>
        <v>7.3012586498120199E-3</v>
      </c>
      <c r="K231" s="47">
        <f t="shared" si="1012"/>
        <v>7.3012586498120199E-3</v>
      </c>
      <c r="L231" s="47">
        <f t="shared" si="1012"/>
        <v>7.3012586498120199E-3</v>
      </c>
      <c r="M231" s="47">
        <f t="shared" si="1012"/>
        <v>7.3012586498120199E-3</v>
      </c>
      <c r="N231" s="47">
        <f t="shared" si="1012"/>
        <v>7.3012586498120199E-3</v>
      </c>
    </row>
    <row r="232" spans="1:15" x14ac:dyDescent="0.2">
      <c r="A232" s="46" t="s">
        <v>142</v>
      </c>
      <c r="B232" s="47">
        <f t="shared" ref="B232:H232" si="1013">+IFERROR(B229/B239,"nm")</f>
        <v>0.13890717577353523</v>
      </c>
      <c r="C232" s="47">
        <f t="shared" si="1013"/>
        <v>4.40251572327044E-2</v>
      </c>
      <c r="D232" s="47">
        <f t="shared" si="1013"/>
        <v>7.3505654281098551E-2</v>
      </c>
      <c r="E232" s="47">
        <f t="shared" si="1013"/>
        <v>7.586206896551724E-2</v>
      </c>
      <c r="F232" s="47">
        <f t="shared" si="1013"/>
        <v>6.9336521219366412E-2</v>
      </c>
      <c r="G232" s="47">
        <f t="shared" si="1013"/>
        <v>5.845511482254697E-2</v>
      </c>
      <c r="H232" s="47">
        <f t="shared" si="1013"/>
        <v>7.5401069518716571E-2</v>
      </c>
      <c r="I232" s="47">
        <f>+IFERROR(I229/I239,"nm")</f>
        <v>7.374793615850303E-2</v>
      </c>
      <c r="J232" s="49">
        <f>+I232</f>
        <v>7.374793615850303E-2</v>
      </c>
      <c r="K232" s="49">
        <f t="shared" ref="K232" si="1014">+J232</f>
        <v>7.374793615850303E-2</v>
      </c>
      <c r="L232" s="49">
        <f t="shared" ref="L232" si="1015">+K232</f>
        <v>7.374793615850303E-2</v>
      </c>
      <c r="M232" s="49">
        <f t="shared" ref="M232" si="1016">+L232</f>
        <v>7.374793615850303E-2</v>
      </c>
      <c r="N232" s="49">
        <f t="shared" ref="N232" si="1017">+M232</f>
        <v>7.374793615850303E-2</v>
      </c>
    </row>
    <row r="233" spans="1:15" x14ac:dyDescent="0.2">
      <c r="A233" s="9" t="s">
        <v>134</v>
      </c>
      <c r="B233" s="9">
        <f>+Historicals!B141</f>
        <v>1345</v>
      </c>
      <c r="C233" s="9">
        <f>+Historicals!C141</f>
        <v>1616</v>
      </c>
      <c r="D233" s="9">
        <f>+Historicals!D141</f>
        <v>-724</v>
      </c>
      <c r="E233" s="9">
        <f>+Historicals!E141</f>
        <v>-1456</v>
      </c>
      <c r="F233" s="9">
        <f>+Historicals!F141</f>
        <v>-1810</v>
      </c>
      <c r="G233" s="9">
        <f>+Historicals!G141</f>
        <v>-1967</v>
      </c>
      <c r="H233" s="9">
        <f>+Historicals!H141</f>
        <v>-2261</v>
      </c>
      <c r="I233" s="9">
        <f>+Historicals!I141</f>
        <v>-2219</v>
      </c>
      <c r="J233" s="9">
        <f>+J226+J229</f>
        <v>-2219</v>
      </c>
      <c r="K233" s="9">
        <f t="shared" ref="K233:N233" si="1018">+K226+K229</f>
        <v>-2219</v>
      </c>
      <c r="L233" s="9">
        <f t="shared" si="1018"/>
        <v>-2219</v>
      </c>
      <c r="M233" s="9">
        <f t="shared" si="1018"/>
        <v>-2219</v>
      </c>
      <c r="N233" s="9">
        <f t="shared" si="1018"/>
        <v>-2219</v>
      </c>
    </row>
    <row r="234" spans="1:15" x14ac:dyDescent="0.2">
      <c r="A234" s="46" t="s">
        <v>129</v>
      </c>
      <c r="B234" s="47" t="str">
        <f t="shared" ref="B234" si="1019">+IFERROR(B233/A233-1,"nm")</f>
        <v>nm</v>
      </c>
      <c r="C234" s="47">
        <f t="shared" ref="C234" si="1020">+IFERROR(C233/B233-1,"nm")</f>
        <v>0.20148698884758365</v>
      </c>
      <c r="D234" s="47">
        <f t="shared" ref="D234" si="1021">+IFERROR(D233/C233-1,"nm")</f>
        <v>-1.448019801980198</v>
      </c>
      <c r="E234" s="47">
        <f t="shared" ref="E234" si="1022">+IFERROR(E233/D233-1,"nm")</f>
        <v>1.0110497237569063</v>
      </c>
      <c r="F234" s="47">
        <f t="shared" ref="F234" si="1023">+IFERROR(F233/E233-1,"nm")</f>
        <v>0.24313186813186816</v>
      </c>
      <c r="G234" s="47">
        <f t="shared" ref="G234" si="1024">+IFERROR(G233/F233-1,"nm")</f>
        <v>8.6740331491712785E-2</v>
      </c>
      <c r="H234" s="47">
        <f t="shared" ref="H234" si="1025">+IFERROR(H233/G233-1,"nm")</f>
        <v>0.14946619217081847</v>
      </c>
      <c r="I234" s="47">
        <f>+IFERROR(I233/H233-1,"nm")</f>
        <v>-1.8575851393188847E-2</v>
      </c>
      <c r="J234" s="47">
        <f>+IFERROR(J233/I233-1,"nm")</f>
        <v>0</v>
      </c>
      <c r="K234" s="47">
        <f t="shared" ref="K234" si="1026">+IFERROR(K233/J233-1,"nm")</f>
        <v>0</v>
      </c>
      <c r="L234" s="47">
        <f t="shared" ref="L234" si="1027">+IFERROR(L233/K233-1,"nm")</f>
        <v>0</v>
      </c>
      <c r="M234" s="47">
        <f t="shared" ref="M234" si="1028">+IFERROR(M233/L233-1,"nm")</f>
        <v>0</v>
      </c>
      <c r="N234" s="47">
        <f t="shared" ref="N234" si="1029">+IFERROR(N233/M233-1,"nm")</f>
        <v>0</v>
      </c>
    </row>
    <row r="235" spans="1:15" x14ac:dyDescent="0.2">
      <c r="A235" s="46" t="s">
        <v>131</v>
      </c>
      <c r="B235" s="47">
        <f t="shared" ref="B235:H235" si="1030">+IFERROR(B233/B$21,"nm")</f>
        <v>9.788937409024745E-2</v>
      </c>
      <c r="C235" s="47">
        <f t="shared" si="1030"/>
        <v>0.1094554321322135</v>
      </c>
      <c r="D235" s="47">
        <f t="shared" si="1030"/>
        <v>-4.7581493165089382E-2</v>
      </c>
      <c r="E235" s="47">
        <f t="shared" si="1030"/>
        <v>-9.8014136654325137E-2</v>
      </c>
      <c r="F235" s="47">
        <f t="shared" si="1030"/>
        <v>-0.1138221607344988</v>
      </c>
      <c r="G235" s="47">
        <f t="shared" si="1030"/>
        <v>-0.13580502623584645</v>
      </c>
      <c r="H235" s="47">
        <f t="shared" si="1030"/>
        <v>-0.13161418010361489</v>
      </c>
      <c r="I235" s="47">
        <f>+IFERROR(I233/I$145,"nm")</f>
        <v>-21.754901960784313</v>
      </c>
      <c r="J235" s="47">
        <f t="shared" ref="J235:N235" si="1031">+IFERROR(J233/J$21,"nm")</f>
        <v>-0.12090666376069308</v>
      </c>
      <c r="K235" s="47">
        <f t="shared" si="1031"/>
        <v>-0.12090666376069308</v>
      </c>
      <c r="L235" s="47">
        <f t="shared" si="1031"/>
        <v>-0.12090666376069308</v>
      </c>
      <c r="M235" s="47">
        <f t="shared" si="1031"/>
        <v>-0.12090666376069308</v>
      </c>
      <c r="N235" s="47">
        <f t="shared" si="1031"/>
        <v>-0.12090666376069308</v>
      </c>
      <c r="O235" s="47"/>
    </row>
    <row r="236" spans="1:15" x14ac:dyDescent="0.2">
      <c r="A236" s="9" t="s">
        <v>135</v>
      </c>
      <c r="B236" s="9">
        <f>+Historicals!B163</f>
        <v>306</v>
      </c>
      <c r="C236" s="9">
        <f>+Historicals!C163</f>
        <v>264</v>
      </c>
      <c r="D236" s="9">
        <f>+Historicals!D163</f>
        <v>291</v>
      </c>
      <c r="E236" s="9">
        <f>+Historicals!E163</f>
        <v>159</v>
      </c>
      <c r="F236" s="9">
        <f>+Historicals!F163</f>
        <v>377</v>
      </c>
      <c r="G236" s="9">
        <f>+Historicals!G163</f>
        <v>318</v>
      </c>
      <c r="H236" s="9">
        <f>+Historicals!H163</f>
        <v>11</v>
      </c>
      <c r="I236" s="9">
        <f>+Historicals!I163</f>
        <v>50</v>
      </c>
      <c r="J236" s="48">
        <f>+J212*J238</f>
        <v>50</v>
      </c>
      <c r="K236" s="48">
        <f t="shared" ref="K236:N236" si="1032">+K212*K238</f>
        <v>50</v>
      </c>
      <c r="L236" s="48">
        <f t="shared" si="1032"/>
        <v>50</v>
      </c>
      <c r="M236" s="48">
        <f t="shared" si="1032"/>
        <v>50</v>
      </c>
      <c r="N236" s="48">
        <f t="shared" si="1032"/>
        <v>50</v>
      </c>
    </row>
    <row r="237" spans="1:15" x14ac:dyDescent="0.2">
      <c r="A237" s="46" t="s">
        <v>129</v>
      </c>
      <c r="B237" s="47" t="str">
        <f t="shared" ref="B237" si="1033">+IFERROR(B236/A236-1,"nm")</f>
        <v>nm</v>
      </c>
      <c r="C237" s="47">
        <f t="shared" ref="C237" si="1034">+IFERROR(C236/B236-1,"nm")</f>
        <v>-0.13725490196078427</v>
      </c>
      <c r="D237" s="47">
        <f t="shared" ref="D237" si="1035">+IFERROR(D236/C236-1,"nm")</f>
        <v>0.10227272727272729</v>
      </c>
      <c r="E237" s="47">
        <f t="shared" ref="E237" si="1036">+IFERROR(E236/D236-1,"nm")</f>
        <v>-0.45360824742268047</v>
      </c>
      <c r="F237" s="47">
        <f t="shared" ref="F237" si="1037">+IFERROR(F236/E236-1,"nm")</f>
        <v>1.3710691823899372</v>
      </c>
      <c r="G237" s="47">
        <f t="shared" ref="G237" si="1038">+IFERROR(G236/F236-1,"nm")</f>
        <v>-0.156498673740053</v>
      </c>
      <c r="H237" s="47">
        <f t="shared" ref="H237" si="1039">+IFERROR(H236/G236-1,"nm")</f>
        <v>-0.96540880503144655</v>
      </c>
      <c r="I237" s="47">
        <f>+IFERROR(I236/H236-1,"nm")</f>
        <v>3.5454545454545459</v>
      </c>
      <c r="J237" s="47">
        <v>0</v>
      </c>
      <c r="K237" s="47">
        <f t="shared" ref="K237" si="1040">+IFERROR(K236/J236-1,"nm")</f>
        <v>0</v>
      </c>
      <c r="L237" s="47">
        <f t="shared" ref="L237" si="1041">+IFERROR(L236/K236-1,"nm")</f>
        <v>0</v>
      </c>
      <c r="M237" s="47">
        <f t="shared" ref="M237" si="1042">+IFERROR(M236/L236-1,"nm")</f>
        <v>0</v>
      </c>
      <c r="N237" s="47">
        <f t="shared" ref="N237" si="1043">+IFERROR(N236/M236-1,"nm")</f>
        <v>0</v>
      </c>
    </row>
    <row r="238" spans="1:15" x14ac:dyDescent="0.2">
      <c r="A238" s="46" t="s">
        <v>133</v>
      </c>
      <c r="B238" s="47">
        <f t="shared" ref="B238:H238" si="1044">+IFERROR(B236/B$21,"nm")</f>
        <v>2.2270742358078601E-2</v>
      </c>
      <c r="C238" s="47">
        <f t="shared" si="1044"/>
        <v>1.7881332972094283E-2</v>
      </c>
      <c r="D238" s="47">
        <f t="shared" si="1044"/>
        <v>1.9124605678233438E-2</v>
      </c>
      <c r="E238" s="47">
        <f t="shared" si="1044"/>
        <v>1.0703466846179737E-2</v>
      </c>
      <c r="F238" s="47">
        <f t="shared" si="1044"/>
        <v>2.370770972204754E-2</v>
      </c>
      <c r="G238" s="47">
        <f t="shared" si="1044"/>
        <v>2.1955260977630488E-2</v>
      </c>
      <c r="H238" s="47">
        <f t="shared" si="1044"/>
        <v>6.4031666569648994E-4</v>
      </c>
      <c r="I238" s="47">
        <f>+IFERROR(I236/I$212,"nm")</f>
        <v>-0.69444444444444442</v>
      </c>
      <c r="J238" s="49">
        <f>+I238</f>
        <v>-0.69444444444444442</v>
      </c>
      <c r="K238" s="49">
        <f t="shared" ref="K238" si="1045">+J238</f>
        <v>-0.69444444444444442</v>
      </c>
      <c r="L238" s="49">
        <f t="shared" ref="L238" si="1046">+K238</f>
        <v>-0.69444444444444442</v>
      </c>
      <c r="M238" s="49">
        <f t="shared" ref="M238" si="1047">+L238</f>
        <v>-0.69444444444444442</v>
      </c>
      <c r="N238" s="49">
        <f t="shared" ref="N238" si="1048">+M238</f>
        <v>-0.69444444444444442</v>
      </c>
    </row>
    <row r="239" spans="1:15" x14ac:dyDescent="0.2">
      <c r="A239" s="9" t="s">
        <v>143</v>
      </c>
      <c r="B239" s="9">
        <f>+Historicals!B152</f>
        <v>1519</v>
      </c>
      <c r="C239" s="9">
        <f>+Historicals!C152</f>
        <v>1908</v>
      </c>
      <c r="D239" s="9">
        <f>+Historicals!D152</f>
        <v>1238</v>
      </c>
      <c r="E239" s="9">
        <f>+Historicals!E152</f>
        <v>1450</v>
      </c>
      <c r="F239" s="9">
        <f>+Historicals!F152</f>
        <v>1673</v>
      </c>
      <c r="G239" s="9">
        <f>+Historicals!G152</f>
        <v>1916</v>
      </c>
      <c r="H239" s="9">
        <f>+Historicals!H152</f>
        <v>1870</v>
      </c>
      <c r="I239" s="9">
        <f>+Historicals!I152</f>
        <v>1817</v>
      </c>
      <c r="J239" s="48">
        <f>+J212*J241</f>
        <v>1817</v>
      </c>
      <c r="K239" s="48">
        <f t="shared" ref="K239:N239" si="1049">+K212*K241</f>
        <v>1817</v>
      </c>
      <c r="L239" s="48">
        <f t="shared" si="1049"/>
        <v>1817</v>
      </c>
      <c r="M239" s="48">
        <f t="shared" si="1049"/>
        <v>1817</v>
      </c>
      <c r="N239" s="48">
        <f t="shared" si="1049"/>
        <v>1817</v>
      </c>
    </row>
    <row r="240" spans="1:15" x14ac:dyDescent="0.2">
      <c r="A240" s="46" t="s">
        <v>129</v>
      </c>
      <c r="B240" s="47" t="str">
        <f t="shared" ref="B240" si="1050">+IFERROR(B239/A239-1,"nm")</f>
        <v>nm</v>
      </c>
      <c r="C240" s="47">
        <f t="shared" ref="C240" si="1051">+IFERROR(C239/B239-1,"nm")</f>
        <v>0.25608953258722833</v>
      </c>
      <c r="D240" s="47">
        <f t="shared" ref="D240" si="1052">+IFERROR(D239/C239-1,"nm")</f>
        <v>-0.35115303983228507</v>
      </c>
      <c r="E240" s="47">
        <f t="shared" ref="E240" si="1053">+IFERROR(E239/D239-1,"nm")</f>
        <v>0.17124394184168024</v>
      </c>
      <c r="F240" s="47">
        <f t="shared" ref="F240" si="1054">+IFERROR(F239/E239-1,"nm")</f>
        <v>0.15379310344827579</v>
      </c>
      <c r="G240" s="47">
        <f t="shared" ref="G240" si="1055">+IFERROR(G239/F239-1,"nm")</f>
        <v>0.14524805738194857</v>
      </c>
      <c r="H240" s="47">
        <f t="shared" ref="H240" si="1056">+IFERROR(H239/G239-1,"nm")</f>
        <v>-2.4008350730688965E-2</v>
      </c>
      <c r="I240" s="47">
        <f>+IFERROR(I239/H239-1,"nm")</f>
        <v>-2.8342245989304793E-2</v>
      </c>
      <c r="J240" s="47">
        <f>+J241+J242</f>
        <v>-25.236111111111111</v>
      </c>
      <c r="K240" s="47">
        <f t="shared" ref="K240:N240" si="1057">+K241+K242</f>
        <v>-25.236111111111111</v>
      </c>
      <c r="L240" s="47">
        <f t="shared" si="1057"/>
        <v>-25.236111111111111</v>
      </c>
      <c r="M240" s="47">
        <f t="shared" si="1057"/>
        <v>-25.236111111111111</v>
      </c>
      <c r="N240" s="47">
        <f t="shared" si="1057"/>
        <v>-25.236111111111111</v>
      </c>
    </row>
    <row r="241" spans="1:14" x14ac:dyDescent="0.2">
      <c r="A241" s="46" t="s">
        <v>133</v>
      </c>
      <c r="B241" s="47">
        <f t="shared" ref="B241:H241" si="1058">+IFERROR(B239/B$212,"nm")</f>
        <v>0.1298623578695392</v>
      </c>
      <c r="C241" s="47">
        <f t="shared" si="1058"/>
        <v>0.16170861937452327</v>
      </c>
      <c r="D241" s="47">
        <f t="shared" si="1058"/>
        <v>16.506666666666668</v>
      </c>
      <c r="E241" s="47">
        <f t="shared" si="1058"/>
        <v>55.769230769230766</v>
      </c>
      <c r="F241" s="47">
        <f t="shared" si="1058"/>
        <v>-239</v>
      </c>
      <c r="G241" s="47">
        <f t="shared" si="1058"/>
        <v>-174.18181818181819</v>
      </c>
      <c r="H241" s="47">
        <f t="shared" si="1058"/>
        <v>46.75</v>
      </c>
      <c r="I241" s="47">
        <f>+IFERROR(I239/I$212,"nm")</f>
        <v>-25.236111111111111</v>
      </c>
      <c r="J241" s="49">
        <f>+I241</f>
        <v>-25.236111111111111</v>
      </c>
      <c r="K241" s="49">
        <f t="shared" ref="K241" si="1059">+J241</f>
        <v>-25.236111111111111</v>
      </c>
      <c r="L241" s="49">
        <f t="shared" ref="L241" si="1060">+K241</f>
        <v>-25.236111111111111</v>
      </c>
      <c r="M241" s="49">
        <f t="shared" ref="M241" si="1061">+L241</f>
        <v>-25.236111111111111</v>
      </c>
      <c r="N241" s="49">
        <f t="shared" ref="N241" si="1062">+M241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2023-12-05T20:21:26Z</dcterms:modified>
</cp:coreProperties>
</file>