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621B66B5-4FA4-A747-AEDB-7636C462F7BA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4" l="1"/>
  <c r="K41" i="4"/>
  <c r="L41" i="4" s="1"/>
  <c r="M41" i="4" s="1"/>
  <c r="N41" i="4" s="1"/>
  <c r="K26" i="4"/>
  <c r="L26" i="4"/>
  <c r="M26" i="4"/>
  <c r="N26" i="4"/>
  <c r="J26" i="4"/>
  <c r="J58" i="4"/>
  <c r="J55" i="4"/>
  <c r="J51" i="4"/>
  <c r="K59" i="4"/>
  <c r="L59" i="4" s="1"/>
  <c r="M59" i="4" s="1"/>
  <c r="N59" i="4" s="1"/>
  <c r="J59" i="4"/>
  <c r="I60" i="4"/>
  <c r="J12" i="4"/>
  <c r="K58" i="4"/>
  <c r="L58" i="4"/>
  <c r="M58" i="4"/>
  <c r="N58" i="4"/>
  <c r="K52" i="4"/>
  <c r="L52" i="4"/>
  <c r="M52" i="4"/>
  <c r="N52" i="4"/>
  <c r="J52" i="4"/>
  <c r="J50" i="4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L23" i="4"/>
  <c r="K23" i="4"/>
  <c r="K51" i="4" s="1"/>
  <c r="M51" i="4" l="1"/>
  <c r="N51" i="4"/>
  <c r="L51" i="4"/>
  <c r="J10" i="4" l="1"/>
  <c r="J11" i="4"/>
  <c r="J48" i="4" s="1"/>
  <c r="J49" i="4" s="1"/>
  <c r="J53" i="4" l="1"/>
  <c r="J14" i="4"/>
  <c r="J16" i="4" l="1"/>
  <c r="J17" i="4" s="1"/>
  <c r="K17" i="4" l="1"/>
  <c r="J61" i="4"/>
  <c r="J18" i="4"/>
  <c r="J64" i="4" l="1"/>
  <c r="J66" i="4" s="1"/>
  <c r="J68" i="4" s="1"/>
  <c r="J39" i="4"/>
  <c r="J43" i="4" s="1"/>
  <c r="K18" i="4"/>
  <c r="L17" i="4"/>
  <c r="K61" i="4"/>
  <c r="K64" i="4" s="1"/>
  <c r="L61" i="4" l="1"/>
  <c r="L64" i="4" s="1"/>
  <c r="M17" i="4"/>
  <c r="L18" i="4"/>
  <c r="K67" i="4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N18" i="4"/>
  <c r="N61" i="4"/>
  <c r="N64" i="4" s="1"/>
  <c r="K16" i="4" l="1"/>
  <c r="K39" i="4"/>
  <c r="K43" i="4" s="1"/>
  <c r="K55" i="4"/>
  <c r="K66" i="4" s="1"/>
  <c r="K68" i="4" s="1"/>
  <c r="K53" i="4"/>
  <c r="L67" i="4" l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16" i="4" l="1"/>
  <c r="L39" i="4"/>
  <c r="L43" i="4" s="1"/>
  <c r="M67" i="4"/>
  <c r="L21" i="4"/>
  <c r="L31" i="4" s="1"/>
  <c r="M50" i="4" l="1"/>
  <c r="M10" i="4" s="1"/>
  <c r="M11" i="4" s="1"/>
  <c r="L44" i="4"/>
  <c r="M12" i="4" l="1"/>
  <c r="M48" i="4" s="1"/>
  <c r="M49" i="4" s="1"/>
  <c r="M14" i="4"/>
  <c r="M16" i="4" l="1"/>
  <c r="M39" i="4"/>
  <c r="M43" i="4" s="1"/>
  <c r="M55" i="4"/>
  <c r="M66" i="4" s="1"/>
  <c r="M68" i="4" s="1"/>
  <c r="M53" i="4"/>
  <c r="M21" i="4" l="1"/>
  <c r="M31" i="4" s="1"/>
  <c r="M44" i="4" s="1"/>
  <c r="N67" i="4"/>
  <c r="N50" i="4" l="1"/>
  <c r="N10" i="4" s="1"/>
  <c r="N11" i="4" s="1"/>
  <c r="N12" i="4" l="1"/>
  <c r="N48" i="4" s="1"/>
  <c r="N49" i="4" s="1"/>
  <c r="N14" i="4"/>
  <c r="N16" i="4" l="1"/>
  <c r="N39" i="4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<sst xmlns="http://schemas.openxmlformats.org/spreadsheetml/2006/main" count="549" uniqueCount="234">
  <si>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</si>
  <si>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</si>
  <si>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</si>
  <si>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</si>
  <si>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</si>
  <si>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</si>
  <si>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</si>
  <si>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</si>
  <si>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</si>
  <si>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</si>
  <si>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</si>
  <si>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</si>
  <si>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</si>
  <si>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</si>
  <si>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</si>
  <si>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</si>
  <si>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</si>
  <si>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</si>
  <si>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</si>
  <si>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</si>
  <si>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</si>
  <si>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</si>
  <si>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</si>
  <si>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</si>
  <si>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</si>
  <si>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</si>
  <si>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</si>
  <si>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</si>
  <si>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</si>
  <si>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</si>
  <si>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</si>
  <si>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</si>
  <si>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</si>
  <si>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</si>
  <si>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</si>
  <si>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</si>
  <si>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</si>
  <si>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</si>
  <si>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</si>
  <si>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</si>
  <si>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</si>
  <si>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</si>
  <si>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</si>
  <si>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</si>
  <si>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</si>
  <si>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</si>
  <si>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</si>
  <si>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</si>
  <si>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</si>
  <si>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</si>
  <si>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</si>
  <si>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</si>
  <si>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</si>
  <si>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</si>
  <si>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</si>
  <si>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</si>
  <si>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</si>
  <si>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</si>
  <si>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</si>
  <si>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</si>
  <si>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</si>
  <si>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</si>
  <si>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</si>
  <si>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</si>
  <si>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</si>
  <si>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</si>
  <si>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</si>
  <si>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</si>
  <si>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</si>
  <si>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</si>
  <si>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</si>
  <si>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</si>
  <si>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</si>
  <si>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</si>
  <si>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</si>
  <si>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</si>
  <si>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</si>
  <si>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</si>
  <si>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</si>
  <si>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</si>
  <si>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</si>
  <si>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</si>
  <si>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</si>
  <si>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</si>
  <si>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</si>
  <si>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</si>
  <si>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</si>
  <si>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</si>
  <si>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</si>
  <si>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</si>
  <si>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</si>
  <si>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</si>
  <si>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</si>
  <si>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</si>
  <si>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</si>
  <si>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</si>
  <si>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</si>
  <si>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</si>
  <si>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</si>
  <si>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</si>
  <si>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</si>
  <si>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</si>
  <si>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</si>
  <si>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</si>
  <si>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</si>
  <si>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</si>
  <si>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</si>
  <si>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</si>
  <si>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</si>
  <si>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</si>
  <si>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</si>
  <si>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</si>
  <si>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</si>
  <si>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</si>
  <si>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</si>
  <si>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</si>
  <si>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</si>
  <si>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</si>
  <si>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</si>
  <si>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</si>
  <si>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</si>
  <si>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</si>
  <si>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</si>
  <si>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</si>
  <si>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</si>
  <si>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</si>
  <si>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</si>
  <si>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</si>
  <si>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</si>
  <si>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</si>
  <si>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</si>
  <si>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</si>
  <si>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</si>
  <si>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</si>
  <si>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</si>
  <si>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</si>
  <si>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</si>
  <si>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</si>
  <si>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</si>
  <si>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</si>
  <si>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</si>
  <si>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</si>
  <si>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</si>
  <si>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</si>
  <si>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</si>
  <si>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</si>
  <si>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</si>
  <si>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</si>
  <si>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</si>
  <si>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</si>
  <si>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</si>
  <si>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</si>
  <si>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</si>
  <si>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</si>
  <si>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</si>
  <si>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</si>
  <si>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</si>
  <si>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</si>
  <si>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</si>
  <si>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</si>
  <si>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</si>
  <si>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</si>
  <si>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</si>
  <si>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</si>
  <si>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</si>
  <si>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</si>
  <si>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</si>
  <si>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</si>
  <si>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</si>
  <si>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</si>
  <si>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</si>
  <si>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</si>
  <si>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</si>
  <si>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</si>
  <si>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</si>
  <si>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</si>
  <si>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</si>
  <si>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</si>
  <si>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</si>
  <si>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</si>
  <si>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</si>
  <si>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</si>
  <si>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</si>
  <si>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</si>
  <si>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</si>
  <si>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</si>
  <si>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</si>
  <si>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</si>
  <si>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</si>
  <si>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</si>
  <si>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</si>
  <si>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</si>
  <si>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</si>
  <si>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</si>
  <si>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</si>
  <si>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</si>
  <si>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</si>
  <si>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</si>
  <si>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</si>
  <si>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</si>
  <si>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</si>
  <si>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</si>
  <si>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</si>
  <si>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</si>
  <si>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</si>
  <si>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</si>
  <si>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</si>
  <si>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</si>
  <si>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</si>
  <si>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</si>
  <si>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</si>
  <si>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</si>
  <si>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</si>
  <si>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</si>
  <si>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</si>
  <si>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</si>
  <si>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</si>
  <si>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</si>
  <si>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</si>
  <si>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</si>
  <si>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</si>
  <si>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</si>
  <si>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</si>
  <si>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</si>
  <si>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</si>
  <si>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</si>
  <si>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</si>
  <si>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</si>
  <si>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</si>
  <si>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</si>
  <si>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</si>
  <si>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</si>
  <si>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</si>
  <si>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Forecast Cash interest on Cash flow, as a % of opening net debt, and link the cash interest to income statement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</si>
</sst>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25" zoomScale="93" zoomScaleNormal="100" workbookViewId="0">
      <selection activeCell="O58" sqref="O58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1709.988104384897</v>
      </c>
      <c r="N10" s="70">
        <f t="shared" si="1"/>
        <v>2115.6340997366642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7483.0405979643756</v>
      </c>
      <c r="N11" s="5">
        <f t="shared" si="2"/>
        <v>8186.8974935339374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710.88885680661565</v>
      </c>
      <c r="N12" s="3">
        <f t="shared" si="3"/>
        <v>777.75526188572405</v>
      </c>
      <c r="P12" t="s">
        <v>223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6772.1517411577597</v>
      </c>
      <c r="N14" s="7">
        <f t="shared" si="6"/>
        <v>7409.1422316482131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17999.874782998915</v>
      </c>
      <c r="M21" s="3">
        <f t="shared" si="17"/>
        <v>22269.832628806991</v>
      </c>
      <c r="N21" s="3">
        <f t="shared" si="17"/>
        <v>27461.077149342542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2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J67-(J52*-1)-J47</f>
        <v>6956.4784600672747</v>
      </c>
      <c r="K26" s="3">
        <f t="shared" ref="K26:N26" si="22">K67-(K52*-1)-K47</f>
        <v>9520.3589528807861</v>
      </c>
      <c r="L26" s="3">
        <f t="shared" si="22"/>
        <v>12194.274815508114</v>
      </c>
      <c r="M26" s="3">
        <f t="shared" si="22"/>
        <v>15460.394412180382</v>
      </c>
      <c r="N26" s="3">
        <f t="shared" si="22"/>
        <v>19449.44298068139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6" thickBot="1" x14ac:dyDescent="0.2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42658.107300172633</v>
      </c>
      <c r="K31" s="7">
        <f t="shared" ref="K31:N31" si="28">K21+K22+K23+K25+K26+K27+K28+K29+K30</f>
        <v>49126.416720952693</v>
      </c>
      <c r="L31" s="7">
        <f t="shared" si="28"/>
        <v>56493.593011307028</v>
      </c>
      <c r="M31" s="7">
        <f t="shared" si="28"/>
        <v>65406.372576651374</v>
      </c>
      <c r="N31" s="7">
        <f t="shared" si="28"/>
        <v>76191.627157286246</v>
      </c>
      <c r="P31" t="s">
        <v>226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15794.072300172636</v>
      </c>
      <c r="K39" s="3">
        <f t="shared" ref="K39:N39" si="36">K40+K41+K42</f>
        <v>16513.961891104598</v>
      </c>
      <c r="L39" s="3">
        <f t="shared" si="36"/>
        <v>17535.566676500974</v>
      </c>
      <c r="M39" s="3">
        <f t="shared" si="36"/>
        <v>18932.758169969624</v>
      </c>
      <c r="N39" s="3">
        <f t="shared" si="36"/>
        <v>20792.940434241224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ref="J41:M41" si="38">J59+J14+J61+I41</f>
        <v>3989.0723001726369</v>
      </c>
      <c r="K41" s="3">
        <f t="shared" si="38"/>
        <v>4708.9618911046</v>
      </c>
      <c r="L41" s="3">
        <f t="shared" si="38"/>
        <v>5730.5666765009737</v>
      </c>
      <c r="M41" s="3">
        <f t="shared" si="38"/>
        <v>7127.758169969622</v>
      </c>
      <c r="N41" s="3">
        <f>N59+N14+N61+M41</f>
        <v>8987.9404342412236</v>
      </c>
      <c r="P41" t="s">
        <v>231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37476.072300172636</v>
      </c>
      <c r="K43" s="7">
        <f t="shared" si="39"/>
        <v>38195.961891104598</v>
      </c>
      <c r="L43" s="7">
        <f t="shared" si="39"/>
        <v>39217.566676500974</v>
      </c>
      <c r="M43" s="7">
        <f t="shared" si="39"/>
        <v>40614.758169969624</v>
      </c>
      <c r="N43" s="7">
        <f t="shared" si="39"/>
        <v>42474.940434241224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-5182.0349999999962</v>
      </c>
      <c r="K44" s="57">
        <f t="shared" ref="K44:N44" si="40">+K43-K31</f>
        <v>-10930.454829848095</v>
      </c>
      <c r="L44" s="57">
        <f t="shared" si="40"/>
        <v>-17276.026334806054</v>
      </c>
      <c r="M44" s="57">
        <f t="shared" si="40"/>
        <v>-24791.614406681751</v>
      </c>
      <c r="N44" s="57">
        <f t="shared" si="40"/>
        <v>-33716.686723045023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710.88885680661565</v>
      </c>
      <c r="N48" s="51">
        <f t="shared" si="41"/>
        <v>777.75526188572405</v>
      </c>
    </row>
    <row r="49" spans="1:16" x14ac:dyDescent="0.2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1709.988104384897</v>
      </c>
      <c r="N50" s="3">
        <f t="shared" si="48"/>
        <v>2115.6340997366642</v>
      </c>
      <c r="P50" t="s">
        <v>233</v>
      </c>
    </row>
    <row r="51" spans="1:16" x14ac:dyDescent="0.2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>I23-J23</f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225</v>
      </c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7650.7626940444725</v>
      </c>
      <c r="K53" s="9">
        <f t="shared" si="50"/>
        <v>7938.2107219056616</v>
      </c>
      <c r="L53" s="9">
        <f t="shared" si="50"/>
        <v>8719.6868038661141</v>
      </c>
      <c r="M53" s="9">
        <f t="shared" si="50"/>
        <v>9644.9180934971882</v>
      </c>
      <c r="N53" s="9">
        <f t="shared" si="50"/>
        <v>10740.204487912162</v>
      </c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2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>J49+J51+J47+J54</f>
        <v>6773.6949070269411</v>
      </c>
      <c r="K55" s="26">
        <f t="shared" ref="K55" si="52">K49+K51+K47+K54</f>
        <v>6971.1497873229246</v>
      </c>
      <c r="L55" s="26">
        <f t="shared" ref="L55" si="53">L49+L51+L47+L54</f>
        <v>7649.408702890968</v>
      </c>
      <c r="M55" s="26">
        <f t="shared" ref="M55" si="54">M49+M51+M47+M54</f>
        <v>8456.0925615885772</v>
      </c>
      <c r="N55" s="26">
        <f t="shared" ref="N55" si="55">N49+N51+N47+N54</f>
        <v>9415.0127646042893</v>
      </c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2">
      <c r="A58" s="27" t="s">
        <v>194</v>
      </c>
      <c r="B58" s="26">
        <f>B57+B56+B52</f>
        <v>-175</v>
      </c>
      <c r="C58" s="26">
        <f t="shared" ref="C58:I58" si="56">C57+C56+C52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>J57+J56+(J52*-1)</f>
        <v>877.06778701753126</v>
      </c>
      <c r="K58" s="26">
        <f t="shared" ref="K58:N58" si="57">K57+K56+(K52*-1)</f>
        <v>967.06093458273665</v>
      </c>
      <c r="L58" s="26">
        <f t="shared" si="57"/>
        <v>1070.2781009751459</v>
      </c>
      <c r="M58" s="26">
        <f t="shared" si="57"/>
        <v>1188.8255319086113</v>
      </c>
      <c r="N58" s="26">
        <f t="shared" si="57"/>
        <v>1325.191723307873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(I59*J60)+I59</f>
        <v>-3006.15</v>
      </c>
      <c r="K59" s="3">
        <f t="shared" ref="K59:N59" si="58">(J59*K60)+J59</f>
        <v>-3156.4575</v>
      </c>
      <c r="L59" s="3">
        <f t="shared" si="58"/>
        <v>-3314.2803749999998</v>
      </c>
      <c r="M59" s="3">
        <f t="shared" si="58"/>
        <v>-3479.9943937499997</v>
      </c>
      <c r="N59" s="3">
        <f t="shared" si="58"/>
        <v>-3653.9941134374999</v>
      </c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H60" si="59">+IFERROR(D59/C59-1,"nm")*-1</f>
        <v>-1.0984987184181616E-3</v>
      </c>
      <c r="E60" s="53">
        <f t="shared" si="59"/>
        <v>-0.28785662033650339</v>
      </c>
      <c r="F60" s="53">
        <f t="shared" si="59"/>
        <v>-1.8460664583924924E-2</v>
      </c>
      <c r="G60" s="53">
        <f t="shared" si="59"/>
        <v>0.39152258784160621</v>
      </c>
      <c r="H60" s="53">
        <f t="shared" si="59"/>
        <v>1.2584784601283228</v>
      </c>
      <c r="I60" s="53">
        <f>+IFERROR(I59/H59-1,"nm")*-1</f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0">C59+C61+C62+C63</f>
        <v>-2671</v>
      </c>
      <c r="D64" s="26">
        <f t="shared" si="60"/>
        <v>-1942</v>
      </c>
      <c r="E64" s="26">
        <f t="shared" si="60"/>
        <v>-4835</v>
      </c>
      <c r="F64" s="26">
        <f t="shared" si="60"/>
        <v>-5293</v>
      </c>
      <c r="G64" s="26">
        <f t="shared" si="60"/>
        <v>2491</v>
      </c>
      <c r="H64" s="26">
        <f t="shared" si="60"/>
        <v>-1459</v>
      </c>
      <c r="I64" s="26">
        <f t="shared" si="60"/>
        <v>-4700</v>
      </c>
      <c r="J64" s="26">
        <f t="shared" ref="J64" si="61">J59+J61+J62+J63</f>
        <v>-4901.1158539391126</v>
      </c>
      <c r="K64" s="26">
        <f t="shared" ref="K64" si="62">K59+K61+K62+K63</f>
        <v>-5051.4233539391116</v>
      </c>
      <c r="L64" s="26">
        <f t="shared" ref="L64" si="63">L59+L61+L62+L63</f>
        <v>-5209.2462289391115</v>
      </c>
      <c r="M64" s="26">
        <f t="shared" ref="M64" si="64">M59+M61+M62+M63</f>
        <v>-5374.9602476891123</v>
      </c>
      <c r="N64" s="26">
        <f t="shared" ref="N64" si="65">N59+N61+N62+N63</f>
        <v>-5548.9599673766115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66">C55+C58+C64+C65</f>
        <v>-714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 t="shared" si="66"/>
        <v>-1036</v>
      </c>
      <c r="J66" s="26">
        <f t="shared" ref="J66" si="67">J55+J58+J64+J65</f>
        <v>2749.6468401053598</v>
      </c>
      <c r="K66" s="26">
        <f t="shared" ref="K66" si="68">K55+K58+K64+K65</f>
        <v>2886.7873679665499</v>
      </c>
      <c r="L66" s="26">
        <f t="shared" ref="L66" si="69">L55+L58+L64+L65</f>
        <v>3510.4405749270027</v>
      </c>
      <c r="M66" s="26">
        <f t="shared" ref="M66" si="70">M55+M58+M64+M65</f>
        <v>4269.9578458080759</v>
      </c>
      <c r="N66" s="26">
        <f t="shared" ref="N66" si="71">N55+N58+N64+N65</f>
        <v>5191.2445205355507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8853</v>
      </c>
      <c r="K67" s="3">
        <f t="shared" si="72"/>
        <v>11602.646840105361</v>
      </c>
      <c r="L67" s="3">
        <f t="shared" si="72"/>
        <v>14489.434208071911</v>
      </c>
      <c r="M67" s="3">
        <f t="shared" si="72"/>
        <v>17999.874782998915</v>
      </c>
      <c r="N67" s="3">
        <f t="shared" si="72"/>
        <v>22269.832628806991</v>
      </c>
      <c r="P67" s="69" t="s">
        <v>229</v>
      </c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3">D66+D67</f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8853</v>
      </c>
      <c r="J68" s="7">
        <f>J66+J67</f>
        <v>11602.646840105361</v>
      </c>
      <c r="K68" s="7">
        <f t="shared" si="73"/>
        <v>14489.434208071911</v>
      </c>
      <c r="L68" s="7">
        <f t="shared" si="73"/>
        <v>17999.874782998915</v>
      </c>
      <c r="M68" s="7">
        <f t="shared" si="73"/>
        <v>22269.832628806991</v>
      </c>
      <c r="N68" s="7">
        <f t="shared" si="73"/>
        <v>27461.077149342542</v>
      </c>
      <c r="P68" t="s">
        <v>230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2024-01-16T13:19:09Z</dcterms:modified>
</cp:coreProperties>
</file>