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D545214B-5AD2-E141-A4A8-F60B3BB635C2}" xr6:coauthVersionLast="47" xr6:coauthVersionMax="47" xr10:uidLastSave="{00000000-0000-0000-0000-000000000000}"/>
  <bookViews>
    <workbookView xWindow="-5660" yWindow="-21600" windowWidth="38400" windowHeight="216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4" l="1"/>
  <c r="J39" i="4"/>
  <c r="K39" i="4"/>
  <c r="L39" i="4"/>
  <c r="M39" i="4"/>
  <c r="N39" i="4"/>
  <c r="I39" i="4"/>
  <c r="J26" i="4"/>
  <c r="K26" i="4"/>
  <c r="L26" i="4" s="1"/>
  <c r="M26" i="4" s="1"/>
  <c r="N26" i="4" s="1"/>
  <c r="K59" i="4"/>
  <c r="L59" i="4" s="1"/>
  <c r="M59" i="4" s="1"/>
  <c r="N59" i="4" s="1"/>
  <c r="J59" i="4"/>
  <c r="J15" i="4"/>
  <c r="J12" i="4"/>
  <c r="J23" i="4"/>
  <c r="J58" i="4"/>
  <c r="I58" i="4"/>
  <c r="I66" i="4" s="1"/>
  <c r="K57" i="4" l="1"/>
  <c r="L57" i="4"/>
  <c r="M57" i="4"/>
  <c r="N57" i="4"/>
  <c r="J57" i="4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P3" i="4"/>
  <c r="Q3" i="4"/>
  <c r="R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H58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212" i="3" l="1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D11" i="3"/>
  <c r="I14" i="3"/>
  <c r="I52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E13" i="4"/>
  <c r="D13" i="4"/>
  <c r="I18" i="4"/>
  <c r="I60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J35" i="3" l="1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I15" i="3"/>
  <c r="F4" i="3"/>
  <c r="F4" i="4" s="1"/>
  <c r="G53" i="4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K149" i="3" l="1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J98" i="3" l="1"/>
  <c r="I54" i="4"/>
  <c r="I55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J50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2" i="4" s="1"/>
  <c r="J3" i="3"/>
  <c r="J15" i="3" l="1"/>
  <c r="J16" i="3"/>
  <c r="J3" i="4"/>
  <c r="J4" i="3"/>
  <c r="J4" i="4" s="1"/>
  <c r="J150" i="3"/>
  <c r="J17" i="3"/>
  <c r="J151" i="3" l="1"/>
  <c r="J8" i="3"/>
  <c r="J152" i="3"/>
  <c r="J18" i="3"/>
  <c r="J19" i="3"/>
  <c r="J10" i="3" l="1"/>
  <c r="J47" i="4"/>
  <c r="J9" i="3"/>
  <c r="J6" i="4"/>
  <c r="K3" i="3"/>
  <c r="K157" i="3" l="1"/>
  <c r="L157" i="3"/>
  <c r="K3" i="4"/>
  <c r="K4" i="3"/>
  <c r="K4" i="4" s="1"/>
  <c r="L158" i="3"/>
  <c r="L14" i="3"/>
  <c r="L52" i="4" s="1"/>
  <c r="K160" i="3"/>
  <c r="K150" i="3" s="1"/>
  <c r="L160" i="3"/>
  <c r="L150" i="3" s="1"/>
  <c r="L3" i="3" l="1"/>
  <c r="L4" i="3" s="1"/>
  <c r="L4" i="4" s="1"/>
  <c r="K158" i="3"/>
  <c r="K14" i="3"/>
  <c r="K52" i="4" s="1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M52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151" i="3"/>
  <c r="K152" i="3"/>
  <c r="L9" i="3" l="1"/>
  <c r="L10" i="3"/>
  <c r="L6" i="4"/>
  <c r="N17" i="3"/>
  <c r="N14" i="3"/>
  <c r="N52" i="4" s="1"/>
  <c r="N158" i="3"/>
  <c r="M16" i="3"/>
  <c r="M15" i="3"/>
  <c r="N3" i="4"/>
  <c r="N4" i="3"/>
  <c r="N4" i="4" s="1"/>
  <c r="M8" i="3"/>
  <c r="M47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J51" i="4" l="1"/>
  <c r="N23" i="4" l="1"/>
  <c r="M23" i="4"/>
  <c r="L23" i="4"/>
  <c r="K23" i="4"/>
  <c r="K51" i="4" s="1"/>
  <c r="M51" i="4" l="1"/>
  <c r="N51" i="4"/>
  <c r="L51" i="4"/>
  <c r="J10" i="4" l="1"/>
  <c r="J11" i="4" s="1"/>
  <c r="J48" i="4" s="1"/>
  <c r="J49" i="4" s="1"/>
  <c r="J55" i="4" s="1"/>
  <c r="J53" i="4" l="1"/>
  <c r="J14" i="4"/>
  <c r="J16" i="4" l="1"/>
  <c r="J17" i="4" s="1"/>
  <c r="K17" i="4" l="1"/>
  <c r="J61" i="4"/>
  <c r="J41" i="4" s="1"/>
  <c r="J18" i="4"/>
  <c r="J64" i="4" l="1"/>
  <c r="J66" i="4" s="1"/>
  <c r="J68" i="4" s="1"/>
  <c r="J44" i="4"/>
  <c r="K18" i="4"/>
  <c r="L17" i="4"/>
  <c r="K61" i="4"/>
  <c r="K64" i="4" s="1"/>
  <c r="J70" i="4" l="1"/>
  <c r="J21" i="4"/>
  <c r="J31" i="4" s="1"/>
  <c r="L61" i="4"/>
  <c r="L64" i="4" s="1"/>
  <c r="M17" i="4"/>
  <c r="L18" i="4"/>
  <c r="K67" i="4"/>
  <c r="K50" i="4" l="1"/>
  <c r="K58" i="4" s="1"/>
  <c r="M18" i="4"/>
  <c r="M61" i="4"/>
  <c r="M64" i="4" s="1"/>
  <c r="N17" i="4"/>
  <c r="K10" i="4" l="1"/>
  <c r="K11" i="4" s="1"/>
  <c r="K12" i="4"/>
  <c r="K48" i="4" s="1"/>
  <c r="K49" i="4" s="1"/>
  <c r="N18" i="4"/>
  <c r="N61" i="4"/>
  <c r="N64" i="4" s="1"/>
  <c r="K14" i="4" l="1"/>
  <c r="K41" i="4" s="1"/>
  <c r="K16" i="4"/>
  <c r="K43" i="4"/>
  <c r="K55" i="4"/>
  <c r="K66" i="4" s="1"/>
  <c r="K68" i="4" s="1"/>
  <c r="K53" i="4"/>
  <c r="K21" i="4" l="1"/>
  <c r="K31" i="4" s="1"/>
  <c r="K44" i="4" s="1"/>
  <c r="K70" i="4"/>
  <c r="L67" i="4"/>
  <c r="L50" i="4" l="1"/>
  <c r="L58" i="4" s="1"/>
  <c r="L10" i="4" l="1"/>
  <c r="L11" i="4" s="1"/>
  <c r="L12" i="4"/>
  <c r="L48" i="4" s="1"/>
  <c r="L49" i="4" s="1"/>
  <c r="L53" i="4" l="1"/>
  <c r="L55" i="4"/>
  <c r="L66" i="4" s="1"/>
  <c r="L68" i="4" s="1"/>
  <c r="L70" i="4" s="1"/>
  <c r="L14" i="4"/>
  <c r="L41" i="4" s="1"/>
  <c r="L16" i="4" l="1"/>
  <c r="L43" i="4"/>
  <c r="M67" i="4"/>
  <c r="L21" i="4"/>
  <c r="L31" i="4" s="1"/>
  <c r="M50" i="4" l="1"/>
  <c r="M58" i="4" s="1"/>
  <c r="L44" i="4"/>
  <c r="M10" i="4" l="1"/>
  <c r="M11" i="4" s="1"/>
  <c r="M12" i="4" s="1"/>
  <c r="M48" i="4" s="1"/>
  <c r="M49" i="4" s="1"/>
  <c r="M14" i="4" l="1"/>
  <c r="M55" i="4"/>
  <c r="M66" i="4" s="1"/>
  <c r="M68" i="4" s="1"/>
  <c r="M70" i="4" s="1"/>
  <c r="M53" i="4"/>
  <c r="M16" i="4" l="1"/>
  <c r="M41" i="4"/>
  <c r="M43" i="4" s="1"/>
  <c r="M21" i="4"/>
  <c r="M31" i="4" s="1"/>
  <c r="N67" i="4"/>
  <c r="M44" i="4" l="1"/>
  <c r="N50" i="4"/>
  <c r="N58" i="4" s="1"/>
  <c r="N10" i="4" l="1"/>
  <c r="N11" i="4" s="1"/>
  <c r="N12" i="4"/>
  <c r="N48" i="4" s="1"/>
  <c r="N49" i="4" s="1"/>
  <c r="N14" i="4" l="1"/>
  <c r="N41" i="4" s="1"/>
  <c r="N16" i="4"/>
  <c r="N43" i="4"/>
  <c r="N53" i="4"/>
  <c r="N55" i="4"/>
  <c r="N66" i="4" s="1"/>
  <c r="N68" i="4" s="1"/>
  <c r="N21" i="4" l="1"/>
  <c r="N31" i="4" s="1"/>
  <c r="N70" i="4"/>
  <c r="N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<sst xmlns="http://schemas.openxmlformats.org/spreadsheetml/2006/main" count="538" uniqueCount="224">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</sst>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204" activePane="bottomLeft" state="frozen"/>
      <selection pane="bottomLeft" activeCell="B111" sqref="B111:G20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98" zoomScaleNormal="130" workbookViewId="0">
      <selection activeCell="A113" sqref="A113:N14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14" zoomScaleNormal="100" workbookViewId="0">
      <selection activeCell="A35" sqref="A35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26.66406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223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813.48500000000001</v>
      </c>
      <c r="K10" s="70">
        <f t="shared" ref="K10:N10" si="1">K50</f>
        <v>1359.3377221225091</v>
      </c>
      <c r="L10" s="70">
        <f t="shared" si="1"/>
        <v>1865.8861426654805</v>
      </c>
      <c r="M10" s="70">
        <f t="shared" si="1"/>
        <v>2385.6560580939031</v>
      </c>
      <c r="N10" s="70">
        <f t="shared" si="1"/>
        <v>2929.8831317891404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6010.0783470848055</v>
      </c>
      <c r="K11" s="5">
        <f t="shared" ref="K11:N11" si="2">K7-K10</f>
        <v>6120.0551032356498</v>
      </c>
      <c r="L11" s="5">
        <f t="shared" si="2"/>
        <v>6395.528354985865</v>
      </c>
      <c r="M11" s="5">
        <f t="shared" si="2"/>
        <v>6807.3726442553698</v>
      </c>
      <c r="N11" s="5">
        <f t="shared" si="2"/>
        <v>7372.6484614814617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570.95744297305657</v>
      </c>
      <c r="K12" s="3">
        <f t="shared" ref="K12:N12" si="3">K11*K13</f>
        <v>581.40523480738671</v>
      </c>
      <c r="L12" s="3">
        <f t="shared" si="3"/>
        <v>607.57519372365721</v>
      </c>
      <c r="M12" s="3">
        <f t="shared" si="3"/>
        <v>646.70040120426017</v>
      </c>
      <c r="N12" s="3">
        <f t="shared" si="3"/>
        <v>700.40160384073886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5439.120904111749</v>
      </c>
      <c r="K14" s="7">
        <f t="shared" ref="K14:N14" si="6">K11-K12</f>
        <v>5538.6498684282633</v>
      </c>
      <c r="L14" s="7">
        <f t="shared" si="6"/>
        <v>5787.9531612622077</v>
      </c>
      <c r="M14" s="7">
        <f t="shared" si="6"/>
        <v>6160.6722430511099</v>
      </c>
      <c r="N14" s="7">
        <f t="shared" si="6"/>
        <v>6672.2468576407227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I15+(J59/ 112.69)</f>
        <v>1584.1237199396573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3.433520270953923</v>
      </c>
      <c r="K16" s="54">
        <f t="shared" ref="K16" si="8">K14/K15</f>
        <v>3.4384466528608537</v>
      </c>
      <c r="L16" s="54">
        <f t="shared" ref="L16" si="9">L14/L15</f>
        <v>3.5932165143172385</v>
      </c>
      <c r="M16" s="54">
        <f t="shared" ref="M16" si="10">M14/M15</f>
        <v>3.8246040744047121</v>
      </c>
      <c r="N16" s="54">
        <f t="shared" ref="N16" si="11">N14/N15</f>
        <v>4.1421944733304707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1.201732094833873</v>
      </c>
      <c r="K17" s="54">
        <f>J17</f>
        <v>1.201732094833873</v>
      </c>
      <c r="L17" s="54">
        <f t="shared" ref="L17:N17" si="12">K17</f>
        <v>1.201732094833873</v>
      </c>
      <c r="M17" s="54">
        <f t="shared" si="12"/>
        <v>1.201732094833873</v>
      </c>
      <c r="N17" s="54">
        <f t="shared" si="12"/>
        <v>1.201732094833873</v>
      </c>
    </row>
    <row r="18" spans="1:16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5.3756155883724954E-2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14308.81812760536</v>
      </c>
      <c r="K21" s="3">
        <f>K68</f>
        <v>19640.906764899795</v>
      </c>
      <c r="L21" s="3">
        <f t="shared" ref="K21:N21" si="17">L68</f>
        <v>25112.169032567399</v>
      </c>
      <c r="M21" s="3">
        <f t="shared" si="17"/>
        <v>30840.875071464638</v>
      </c>
      <c r="N21" s="3">
        <f t="shared" si="17"/>
        <v>36959.805913836739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/>
    </row>
    <row r="24" spans="1:16" x14ac:dyDescent="0.2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2894.4784600672747</v>
      </c>
      <c r="K26" s="3">
        <f t="shared" ref="K26:N26" si="22">J26-K47-K52</f>
        <v>812.19057284270013</v>
      </c>
      <c r="L26" s="3">
        <f t="shared" si="22"/>
        <v>-1482.9688197210985</v>
      </c>
      <c r="M26" s="3">
        <f t="shared" si="22"/>
        <v>-4022.4491905396308</v>
      </c>
      <c r="N26" s="3">
        <f t="shared" si="22"/>
        <v>-6842.8388386652314</v>
      </c>
    </row>
    <row r="27" spans="1:16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6" thickBot="1" x14ac:dyDescent="0.2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41302.278587672634</v>
      </c>
      <c r="K31" s="7">
        <f t="shared" ref="K31:N31" si="28">K21+K22+K23+K25+K26+K27+K28+K29+K30</f>
        <v>45569.720897742496</v>
      </c>
      <c r="L31" s="7">
        <f t="shared" si="28"/>
        <v>49928.643625646298</v>
      </c>
      <c r="M31" s="7">
        <f t="shared" si="28"/>
        <v>54494.571416589009</v>
      </c>
      <c r="N31" s="7">
        <f t="shared" si="28"/>
        <v>59398.074102433828</v>
      </c>
    </row>
    <row r="32" spans="1:16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/>
    </row>
    <row r="37" spans="1:16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2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>I40+I41+I42</f>
        <v>15281</v>
      </c>
      <c r="J39" s="3">
        <f t="shared" ref="J39:N39" si="36">J40+J41+J42</f>
        <v>20897.278587672638</v>
      </c>
      <c r="K39" s="3">
        <f t="shared" si="36"/>
        <v>26560.260437675217</v>
      </c>
      <c r="L39" s="3">
        <f t="shared" si="36"/>
        <v>31983.829492803601</v>
      </c>
      <c r="M39" s="3">
        <f t="shared" si="36"/>
        <v>37662.096823510103</v>
      </c>
      <c r="N39" s="3">
        <f t="shared" si="36"/>
        <v>43728.377757309456</v>
      </c>
    </row>
    <row r="40" spans="1:16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J67+J14+J61+J59</f>
        <v>9092.2785876726375</v>
      </c>
      <c r="K41" s="3">
        <f t="shared" ref="K41:N41" si="38">K67+K14+K61+K59</f>
        <v>14755.260437675217</v>
      </c>
      <c r="L41" s="3">
        <f t="shared" si="38"/>
        <v>20178.829492803601</v>
      </c>
      <c r="M41" s="3">
        <f t="shared" si="38"/>
        <v>25857.096823510106</v>
      </c>
      <c r="N41" s="3">
        <f t="shared" si="38"/>
        <v>31923.377757309452</v>
      </c>
    </row>
    <row r="42" spans="1:16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6" thickBot="1" x14ac:dyDescent="0.2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42579.278587672641</v>
      </c>
      <c r="K43" s="7">
        <f t="shared" si="39"/>
        <v>48242.260437675213</v>
      </c>
      <c r="L43" s="7">
        <f t="shared" si="39"/>
        <v>53665.829492803605</v>
      </c>
      <c r="M43" s="7">
        <f t="shared" si="39"/>
        <v>59344.096823510103</v>
      </c>
      <c r="N43" s="7">
        <f t="shared" si="39"/>
        <v>65410.377757309456</v>
      </c>
    </row>
    <row r="44" spans="1:16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1277.0000000000073</v>
      </c>
      <c r="K44" s="57">
        <f t="shared" ref="K44:N44" si="40">+K43-K31</f>
        <v>2672.5395399327172</v>
      </c>
      <c r="L44" s="57">
        <f t="shared" si="40"/>
        <v>3737.1858671573063</v>
      </c>
      <c r="M44" s="57">
        <f t="shared" si="40"/>
        <v>4849.5254069210932</v>
      </c>
      <c r="N44" s="57">
        <f t="shared" si="40"/>
        <v>6012.3036548756281</v>
      </c>
    </row>
    <row r="45" spans="1:16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570.95744297305657</v>
      </c>
      <c r="K48" s="51">
        <f t="shared" ref="K48:N48" si="41">K12</f>
        <v>581.40523480738671</v>
      </c>
      <c r="L48" s="51">
        <f t="shared" si="41"/>
        <v>607.57519372365721</v>
      </c>
      <c r="M48" s="51">
        <f t="shared" si="41"/>
        <v>646.70040120426017</v>
      </c>
      <c r="N48" s="51">
        <f t="shared" si="41"/>
        <v>700.40160384073886</v>
      </c>
    </row>
    <row r="49" spans="1:14" x14ac:dyDescent="0.2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6252.6059041117487</v>
      </c>
      <c r="K49" s="9">
        <f t="shared" ref="K49" si="44">K46-K48</f>
        <v>6897.9875905507724</v>
      </c>
      <c r="L49" s="9">
        <f t="shared" ref="L49" si="45">L46-L48</f>
        <v>7653.839303927688</v>
      </c>
      <c r="M49" s="9">
        <f t="shared" ref="M49" si="46">M46-M48</f>
        <v>8546.328301145013</v>
      </c>
      <c r="N49" s="9">
        <f t="shared" ref="N49" si="47">N46-N48</f>
        <v>9602.1299894298627</v>
      </c>
    </row>
    <row r="50" spans="1:14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813.48500000000001</v>
      </c>
      <c r="K50" s="3">
        <f t="shared" ref="K50:N50" si="48">K67*K13</f>
        <v>1359.3377221225091</v>
      </c>
      <c r="L50" s="3">
        <f t="shared" si="48"/>
        <v>1865.8861426654805</v>
      </c>
      <c r="M50" s="3">
        <f t="shared" si="48"/>
        <v>2385.6560580939031</v>
      </c>
      <c r="N50" s="3">
        <f t="shared" si="48"/>
        <v>2929.8831317891404</v>
      </c>
    </row>
    <row r="51" spans="1:14" x14ac:dyDescent="0.2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 t="shared" si="49"/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</f>
        <v>877.06778701753126</v>
      </c>
      <c r="K52" s="3">
        <f>'Segmental forecast'!K14</f>
        <v>967.06093458273665</v>
      </c>
      <c r="L52" s="3">
        <f>'Segmental forecast'!L14</f>
        <v>1070.2781009751459</v>
      </c>
      <c r="M52" s="3">
        <f>'Segmental forecast'!M14</f>
        <v>1188.8255319086113</v>
      </c>
      <c r="N52" s="3">
        <f>'Segmental forecast'!N14</f>
        <v>1325.191723307873</v>
      </c>
    </row>
    <row r="53" spans="1:14" x14ac:dyDescent="0.2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5894.0098700094095</v>
      </c>
      <c r="K53" s="9">
        <f t="shared" si="50"/>
        <v>6028.5120486098749</v>
      </c>
      <c r="L53" s="9">
        <f t="shared" si="50"/>
        <v>6625.6226417411935</v>
      </c>
      <c r="M53" s="9">
        <f t="shared" si="50"/>
        <v>7331.4554852823221</v>
      </c>
      <c r="N53" s="9">
        <f t="shared" si="50"/>
        <v>8167.1746993414017</v>
      </c>
    </row>
    <row r="54" spans="1:14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>J49+J51+J47+J54</f>
        <v>6771.0776570269409</v>
      </c>
      <c r="K55" s="26">
        <f t="shared" ref="K55" si="52">K49+K51+K47+K54</f>
        <v>6995.5729831926119</v>
      </c>
      <c r="L55" s="26">
        <f t="shared" ref="L55" si="53">L49+L51+L47+L54</f>
        <v>7695.9007427163397</v>
      </c>
      <c r="M55" s="26">
        <f t="shared" ref="M55" si="54">M49+M51+M47+M54</f>
        <v>8520.2810171909332</v>
      </c>
      <c r="N55" s="26">
        <f t="shared" ref="N55" si="55">N49+N51+N47+N54</f>
        <v>9492.3664226492747</v>
      </c>
    </row>
    <row r="56" spans="1:14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J30</f>
        <v>3821</v>
      </c>
      <c r="K57" s="3">
        <f t="shared" ref="K57:N57" si="56">K30</f>
        <v>3821</v>
      </c>
      <c r="L57" s="3">
        <f t="shared" si="56"/>
        <v>3821</v>
      </c>
      <c r="M57" s="3">
        <f t="shared" si="56"/>
        <v>3821</v>
      </c>
      <c r="N57" s="3">
        <f t="shared" si="56"/>
        <v>3821</v>
      </c>
    </row>
    <row r="58" spans="1:14" x14ac:dyDescent="0.2">
      <c r="A58" s="27" t="s">
        <v>194</v>
      </c>
      <c r="B58" s="26">
        <f>B57+B56+B52</f>
        <v>-175</v>
      </c>
      <c r="C58" s="26">
        <f t="shared" ref="C58:I58" si="57">C57+C56+C52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>I57+I56+I52-I50</f>
        <v>-1814</v>
      </c>
      <c r="J58" s="26">
        <f t="shared" ref="J58:N58" si="58">J57+J56+J52-J50</f>
        <v>3884.5827870175312</v>
      </c>
      <c r="K58" s="26">
        <f t="shared" si="58"/>
        <v>3428.7232124602278</v>
      </c>
      <c r="L58" s="26">
        <f t="shared" si="58"/>
        <v>3025.3919583096658</v>
      </c>
      <c r="M58" s="26">
        <f t="shared" si="58"/>
        <v>2624.169473814708</v>
      </c>
      <c r="N58" s="26">
        <f t="shared" si="58"/>
        <v>2216.3085915187326</v>
      </c>
    </row>
    <row r="59" spans="1:14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59">J59+(J59*K60)</f>
        <v>-3156.4575</v>
      </c>
      <c r="L59" s="3">
        <f t="shared" si="59"/>
        <v>-3314.2803749999998</v>
      </c>
      <c r="M59" s="3">
        <f t="shared" si="59"/>
        <v>-3479.9943937499997</v>
      </c>
      <c r="N59" s="3">
        <f t="shared" si="59"/>
        <v>-3653.9941134374999</v>
      </c>
    </row>
    <row r="60" spans="1:14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0">+IFERROR(D59/C59-1,"nm")*-1</f>
        <v>-1.0984987184181616E-3</v>
      </c>
      <c r="E60" s="53">
        <f t="shared" si="60"/>
        <v>-0.28785662033650339</v>
      </c>
      <c r="F60" s="53">
        <f t="shared" si="60"/>
        <v>-1.8460664583924924E-2</v>
      </c>
      <c r="G60" s="53">
        <f t="shared" si="60"/>
        <v>0.39152258784160621</v>
      </c>
      <c r="H60" s="53">
        <f t="shared" si="60"/>
        <v>1.2584784601283228</v>
      </c>
      <c r="I60" s="53">
        <f t="shared" si="60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4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-1903.6923164391119</v>
      </c>
      <c r="K61" s="3">
        <f>K17*K15*-1</f>
        <v>-1935.7500583584026</v>
      </c>
      <c r="L61" s="3">
        <f>L17*L15*-1</f>
        <v>-1935.7500583584026</v>
      </c>
      <c r="M61" s="3">
        <f>M17*M15*-1</f>
        <v>-1935.7500583584026</v>
      </c>
      <c r="N61" s="3">
        <f>N17*N15*-1</f>
        <v>-1935.7500583584026</v>
      </c>
    </row>
    <row r="62" spans="1:14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4" x14ac:dyDescent="0.2">
      <c r="A64" s="27" t="s">
        <v>199</v>
      </c>
      <c r="B64" s="26">
        <f>B59+B61+B62+B63</f>
        <v>-2790</v>
      </c>
      <c r="C64" s="26">
        <f t="shared" ref="C64:I64" si="61">C59+C61+C62+C63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-4700</v>
      </c>
      <c r="J64" s="26">
        <f t="shared" ref="J64" si="62">J59+J61+J62+J63</f>
        <v>-4909.8423164391115</v>
      </c>
      <c r="K64" s="26">
        <f t="shared" ref="K64" si="63">K59+K61+K62+K63</f>
        <v>-5092.2075583584028</v>
      </c>
      <c r="L64" s="26">
        <f t="shared" ref="L64" si="64">L59+L61+L62+L63</f>
        <v>-5250.0304333584027</v>
      </c>
      <c r="M64" s="26">
        <f t="shared" ref="M64" si="65">M59+M61+M62+M63</f>
        <v>-5415.7444521084026</v>
      </c>
      <c r="N64" s="26">
        <f t="shared" ref="N64" si="66">N59+N61+N62+N63</f>
        <v>-5589.7441717959027</v>
      </c>
    </row>
    <row r="65" spans="1:16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2">
      <c r="A66" s="27" t="s">
        <v>201</v>
      </c>
      <c r="B66" s="26">
        <f>B55+B58+B64+B65</f>
        <v>1632</v>
      </c>
      <c r="C66" s="26">
        <f t="shared" ref="C66:I66" si="67">C55+C58+C64+C65</f>
        <v>-714</v>
      </c>
      <c r="D66" s="26">
        <f t="shared" si="67"/>
        <v>670</v>
      </c>
      <c r="E66" s="26">
        <f t="shared" si="67"/>
        <v>441</v>
      </c>
      <c r="F66" s="26">
        <f t="shared" si="67"/>
        <v>217</v>
      </c>
      <c r="G66" s="26">
        <f t="shared" si="67"/>
        <v>3882</v>
      </c>
      <c r="H66" s="26">
        <f t="shared" si="67"/>
        <v>1541</v>
      </c>
      <c r="I66" s="26">
        <f>I55+I58+I64+I65</f>
        <v>-1326</v>
      </c>
      <c r="J66" s="26">
        <f>J55+J58+J64+J65</f>
        <v>5745.8181276053601</v>
      </c>
      <c r="K66" s="26">
        <f t="shared" ref="K66" si="68">K55+K58+K64+K65</f>
        <v>5332.0886372944369</v>
      </c>
      <c r="L66" s="26">
        <f t="shared" ref="L66" si="69">L55+L58+L64+L65</f>
        <v>5471.2622676676037</v>
      </c>
      <c r="M66" s="26">
        <f t="shared" ref="M66" si="70">M55+M58+M64+M65</f>
        <v>5728.7060388972395</v>
      </c>
      <c r="N66" s="26">
        <f t="shared" ref="N66" si="71">N55+N58+N64+N65</f>
        <v>6118.930842372105</v>
      </c>
    </row>
    <row r="67" spans="1:16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8563</v>
      </c>
      <c r="K67" s="3">
        <f t="shared" si="72"/>
        <v>14308.81812760536</v>
      </c>
      <c r="L67" s="3">
        <f t="shared" si="72"/>
        <v>19640.906764899795</v>
      </c>
      <c r="M67" s="3">
        <f t="shared" si="72"/>
        <v>25112.169032567399</v>
      </c>
      <c r="N67" s="3">
        <f t="shared" si="72"/>
        <v>30840.875071464638</v>
      </c>
      <c r="P67" s="69"/>
    </row>
    <row r="68" spans="1:16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3">D66+D67</f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8563</v>
      </c>
      <c r="J68" s="7">
        <f>J66+J67</f>
        <v>14308.81812760536</v>
      </c>
      <c r="K68" s="7">
        <f t="shared" si="73"/>
        <v>19640.906764899795</v>
      </c>
      <c r="L68" s="7">
        <f t="shared" si="73"/>
        <v>25112.169032567399</v>
      </c>
      <c r="M68" s="7">
        <f t="shared" si="73"/>
        <v>30840.875071464638</v>
      </c>
      <c r="N68" s="7">
        <f t="shared" si="73"/>
        <v>36959.805913836739</v>
      </c>
    </row>
    <row r="69" spans="1:16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14308.81812760536</v>
      </c>
      <c r="K70" s="47">
        <f t="shared" ref="K70:N70" si="74">K68</f>
        <v>19640.906764899795</v>
      </c>
      <c r="L70" s="47">
        <f t="shared" si="74"/>
        <v>25112.169032567399</v>
      </c>
      <c r="M70" s="47">
        <f t="shared" si="74"/>
        <v>30840.875071464638</v>
      </c>
      <c r="N70" s="47">
        <f t="shared" si="74"/>
        <v>36959.805913836739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2024-01-19T12:55:44Z</dcterms:modified>
</cp:coreProperties>
</file>