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B6AFFFFF-1840-6A45-9EE4-7CB4DA70E22B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4" l="1"/>
  <c r="J17" i="4"/>
  <c r="K15" i="4"/>
  <c r="L15" i="4" s="1"/>
  <c r="M15" i="4" s="1"/>
  <c r="N15" i="4" s="1"/>
  <c r="J16" i="4"/>
  <c r="J15" i="4"/>
  <c r="K42" i="4"/>
  <c r="L42" i="4" s="1"/>
  <c r="M42" i="4" s="1"/>
  <c r="N42" i="4" s="1"/>
  <c r="J42" i="4"/>
  <c r="J52" i="4"/>
  <c r="J26" i="4" s="1"/>
  <c r="K26" i="4" s="1"/>
  <c r="L26" i="4" s="1"/>
  <c r="M26" i="4" s="1"/>
  <c r="N26" i="4" s="1"/>
  <c r="K52" i="4"/>
  <c r="L52" i="4"/>
  <c r="M52" i="4"/>
  <c r="N52" i="4"/>
  <c r="J51" i="4"/>
  <c r="K51" i="4"/>
  <c r="L51" i="4"/>
  <c r="M51" i="4"/>
  <c r="N51" i="4"/>
  <c r="I39" i="4"/>
  <c r="K59" i="4"/>
  <c r="L59" i="4" s="1"/>
  <c r="M59" i="4" s="1"/>
  <c r="N59" i="4" s="1"/>
  <c r="J59" i="4"/>
  <c r="J12" i="4"/>
  <c r="J23" i="4"/>
  <c r="I58" i="4"/>
  <c r="I66" i="4" s="1"/>
  <c r="J58" i="4" l="1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P3" i="4"/>
  <c r="Q3" i="4"/>
  <c r="R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H58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212" i="3" l="1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D11" i="3"/>
  <c r="I14" i="3"/>
  <c r="I52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E13" i="4"/>
  <c r="D13" i="4"/>
  <c r="I18" i="4"/>
  <c r="I60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J35" i="3" l="1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I15" i="3"/>
  <c r="F4" i="3"/>
  <c r="F4" i="4" s="1"/>
  <c r="G53" i="4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K149" i="3" l="1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J98" i="3" l="1"/>
  <c r="I54" i="4"/>
  <c r="I55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J50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3" i="3"/>
  <c r="J15" i="3" l="1"/>
  <c r="J16" i="3"/>
  <c r="J3" i="4"/>
  <c r="J4" i="3"/>
  <c r="J4" i="4" s="1"/>
  <c r="J150" i="3"/>
  <c r="J17" i="3"/>
  <c r="J151" i="3" l="1"/>
  <c r="J8" i="3"/>
  <c r="J152" i="3"/>
  <c r="J18" i="3"/>
  <c r="J19" i="3"/>
  <c r="J10" i="3" l="1"/>
  <c r="J47" i="4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L23" i="4"/>
  <c r="K23" i="4"/>
  <c r="J10" i="4" l="1"/>
  <c r="J11" i="4" s="1"/>
  <c r="J48" i="4" s="1"/>
  <c r="J49" i="4" s="1"/>
  <c r="J55" i="4" s="1"/>
  <c r="J53" i="4" l="1"/>
  <c r="J14" i="4"/>
  <c r="J61" i="4" l="1"/>
  <c r="J41" i="4" s="1"/>
  <c r="J39" i="4" s="1"/>
  <c r="J43" i="4" s="1"/>
  <c r="J18" i="4"/>
  <c r="J64" i="4" l="1"/>
  <c r="J66" i="4" s="1"/>
  <c r="J68" i="4" s="1"/>
  <c r="K18" i="4"/>
  <c r="K61" i="4"/>
  <c r="K64" i="4" l="1"/>
  <c r="J70" i="4"/>
  <c r="J21" i="4"/>
  <c r="J31" i="4" s="1"/>
  <c r="J44" i="4" s="1"/>
  <c r="K67" i="4"/>
  <c r="K50" i="4" l="1"/>
  <c r="K58" i="4" s="1"/>
  <c r="K10" i="4" l="1"/>
  <c r="K11" i="4" s="1"/>
  <c r="K12" i="4"/>
  <c r="K48" i="4" s="1"/>
  <c r="K49" i="4" s="1"/>
  <c r="K14" i="4" l="1"/>
  <c r="K16" i="4"/>
  <c r="K55" i="4"/>
  <c r="K66" i="4" s="1"/>
  <c r="K68" i="4" s="1"/>
  <c r="K53" i="4"/>
  <c r="K41" i="4" l="1"/>
  <c r="K39" i="4" s="1"/>
  <c r="K43" i="4" s="1"/>
  <c r="K21" i="4"/>
  <c r="K31" i="4" s="1"/>
  <c r="K70" i="4"/>
  <c r="L67" i="4"/>
  <c r="K44" i="4" l="1"/>
  <c r="L50" i="4"/>
  <c r="L58" i="4" s="1"/>
  <c r="L10" i="4" l="1"/>
  <c r="L11" i="4" s="1"/>
  <c r="L12" i="4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/>
  <c r="M16" i="4" l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<sst xmlns="http://schemas.openxmlformats.org/spreadsheetml/2006/main" count="539" uniqueCount="225">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</sst>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204" activePane="bottomLeft" state="frozen"/>
      <selection pane="bottomLeft" activeCell="B111" sqref="B111:G20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98" zoomScaleNormal="130" workbookViewId="0">
      <selection activeCell="A113" sqref="A113:N14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3" zoomScaleNormal="100" workbookViewId="0">
      <selection activeCell="O15" sqref="O15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26.66406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223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813.48500000000001</v>
      </c>
      <c r="K10" s="70">
        <f t="shared" ref="K10:N10" si="1">K50</f>
        <v>829.69984258917827</v>
      </c>
      <c r="L10" s="70">
        <f t="shared" si="1"/>
        <v>818.84598383060916</v>
      </c>
      <c r="M10" s="70">
        <f t="shared" si="1"/>
        <v>822.22740348212187</v>
      </c>
      <c r="N10" s="70">
        <f t="shared" si="1"/>
        <v>844.00678565448322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6010.0783470848055</v>
      </c>
      <c r="K11" s="5">
        <f t="shared" ref="K11:N11" si="2">K7-K10</f>
        <v>6649.692982768981</v>
      </c>
      <c r="L11" s="5">
        <f t="shared" si="2"/>
        <v>7442.5685138207364</v>
      </c>
      <c r="M11" s="5">
        <f t="shared" si="2"/>
        <v>8370.8012988671508</v>
      </c>
      <c r="N11" s="5">
        <f t="shared" si="2"/>
        <v>9458.5248076161188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570.95744297305657</v>
      </c>
      <c r="K12" s="3">
        <f t="shared" ref="K12:N12" si="3">K11*K13</f>
        <v>631.7208333630532</v>
      </c>
      <c r="L12" s="3">
        <f t="shared" si="3"/>
        <v>707.04400881296999</v>
      </c>
      <c r="M12" s="3">
        <f t="shared" si="3"/>
        <v>795.22612339237935</v>
      </c>
      <c r="N12" s="3">
        <f t="shared" si="3"/>
        <v>898.55985672353131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5439.120904111749</v>
      </c>
      <c r="K14" s="7">
        <f t="shared" ref="K14:N14" si="6">K11-K12</f>
        <v>6017.9721494059277</v>
      </c>
      <c r="L14" s="7">
        <f t="shared" si="6"/>
        <v>6735.5245050077665</v>
      </c>
      <c r="M14" s="7">
        <f t="shared" si="6"/>
        <v>7575.5751754747716</v>
      </c>
      <c r="N14" s="7">
        <f t="shared" si="6"/>
        <v>8559.9649508925868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I15-J59</f>
        <v>4616.95</v>
      </c>
      <c r="K15" s="72">
        <f t="shared" ref="K15:N15" si="7">J15-K59</f>
        <v>7773.4074999999993</v>
      </c>
      <c r="L15" s="72">
        <f t="shared" si="7"/>
        <v>11087.687875</v>
      </c>
      <c r="M15" s="72">
        <f t="shared" si="7"/>
        <v>14567.682268749999</v>
      </c>
      <c r="N15" s="72">
        <f t="shared" si="7"/>
        <v>18221.676382187499</v>
      </c>
      <c r="O15" t="s">
        <v>224</v>
      </c>
    </row>
    <row r="16" spans="1:18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8">D14/D15</f>
        <v>2.5059101654846336</v>
      </c>
      <c r="E16" s="54">
        <f t="shared" si="8"/>
        <v>1.1650895063588693</v>
      </c>
      <c r="F16" s="54">
        <f>F14/F15</f>
        <v>2.4894957983193278</v>
      </c>
      <c r="G16" s="54">
        <f t="shared" si="8"/>
        <v>1.5949494314969532</v>
      </c>
      <c r="H16" s="54">
        <f t="shared" si="8"/>
        <v>3.5584689946563937</v>
      </c>
      <c r="I16" s="54">
        <f>I14/I15</f>
        <v>3.7534144524459898</v>
      </c>
      <c r="J16" s="54">
        <f>J14/J15</f>
        <v>1.1780766315666726</v>
      </c>
      <c r="K16" s="54">
        <f t="shared" ref="K16" si="9">K14/K15</f>
        <v>0.77417427934994121</v>
      </c>
      <c r="L16" s="54">
        <f t="shared" ref="L16" si="10">L14/L15</f>
        <v>0.60747782413632989</v>
      </c>
      <c r="M16" s="54">
        <f t="shared" ref="M16" si="11">M14/M15</f>
        <v>0.52002611230240714</v>
      </c>
      <c r="N16" s="54">
        <f t="shared" ref="N16" si="12">N14/N15</f>
        <v>0.4697682458711831</v>
      </c>
    </row>
    <row r="17" spans="1:16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0.4123268210483354</v>
      </c>
      <c r="K17" s="54">
        <f t="shared" ref="K17:N17" si="13">K16*K19</f>
        <v>0.27096099777247939</v>
      </c>
      <c r="L17" s="54">
        <f t="shared" si="13"/>
        <v>0.21261723844771546</v>
      </c>
      <c r="M17" s="54">
        <f t="shared" si="13"/>
        <v>0.18200913930584248</v>
      </c>
      <c r="N17" s="54">
        <f t="shared" si="13"/>
        <v>0.16441888605491409</v>
      </c>
    </row>
    <row r="18" spans="1:16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4">+IFERROR(D17/C17-1,"nm")</f>
        <v>0.14169853067040461</v>
      </c>
      <c r="E18" s="68">
        <f t="shared" si="14"/>
        <v>0.11884265243818604</v>
      </c>
      <c r="F18" s="68">
        <f t="shared" si="14"/>
        <v>9.8549902190775418E-2</v>
      </c>
      <c r="G18" s="68">
        <f t="shared" si="14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5">+IFERROR(J17/I17-1,"nm")</f>
        <v>-0.63844526764036003</v>
      </c>
      <c r="K18" s="68">
        <f t="shared" si="15"/>
        <v>-0.34284896363626138</v>
      </c>
      <c r="L18" s="68">
        <f t="shared" si="15"/>
        <v>-0.21532161382781012</v>
      </c>
      <c r="M18" s="68">
        <f t="shared" si="15"/>
        <v>-0.14395869011063178</v>
      </c>
      <c r="N18" s="68">
        <f t="shared" si="15"/>
        <v>-9.6644890020441632E-2</v>
      </c>
    </row>
    <row r="19" spans="1:16" x14ac:dyDescent="0.2">
      <c r="A19" s="52" t="s">
        <v>164</v>
      </c>
      <c r="B19" s="53">
        <f>B17/B16</f>
        <v>0.26803816338700065</v>
      </c>
      <c r="C19" s="53">
        <f t="shared" ref="C19:H19" si="16">C17/C16</f>
        <v>0.27180851063829792</v>
      </c>
      <c r="D19" s="53">
        <f t="shared" si="16"/>
        <v>0.26721698113207548</v>
      </c>
      <c r="E19" s="53">
        <f t="shared" si="16"/>
        <v>0.64304190377651316</v>
      </c>
      <c r="F19" s="53">
        <f t="shared" si="16"/>
        <v>0.33060312732688008</v>
      </c>
      <c r="G19" s="53">
        <f t="shared" si="16"/>
        <v>0.57187869239858213</v>
      </c>
      <c r="H19" s="53">
        <f t="shared" si="16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7">K19</f>
        <v>0.35</v>
      </c>
      <c r="M19" s="68">
        <f t="shared" si="17"/>
        <v>0.35</v>
      </c>
      <c r="N19" s="68">
        <f t="shared" si="17"/>
        <v>0.35</v>
      </c>
    </row>
    <row r="20" spans="1:16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8733.6825535702974</v>
      </c>
      <c r="K21" s="3">
        <f>K68</f>
        <v>8619.431408743254</v>
      </c>
      <c r="L21" s="3">
        <f t="shared" ref="L21:N21" si="18">L68</f>
        <v>8655.0252998118085</v>
      </c>
      <c r="M21" s="3">
        <f t="shared" si="18"/>
        <v>8884.2819542577181</v>
      </c>
      <c r="N21" s="3">
        <f t="shared" si="18"/>
        <v>9359.3097688119378</v>
      </c>
    </row>
    <row r="22" spans="1:16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9">J22</f>
        <v>4423</v>
      </c>
      <c r="L22" s="70">
        <f t="shared" si="19"/>
        <v>4423</v>
      </c>
      <c r="M22" s="70">
        <f t="shared" si="19"/>
        <v>4423</v>
      </c>
      <c r="N22" s="70">
        <f t="shared" si="19"/>
        <v>4423</v>
      </c>
    </row>
    <row r="23" spans="1:16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0">K3*K24</f>
        <v>11247.62356</v>
      </c>
      <c r="L23" s="3">
        <f t="shared" si="20"/>
        <v>12430.443412800001</v>
      </c>
      <c r="M23" s="3">
        <f t="shared" si="20"/>
        <v>13807.145535664002</v>
      </c>
      <c r="N23" s="3">
        <f t="shared" si="20"/>
        <v>15412.107027262318</v>
      </c>
      <c r="P23" s="51"/>
    </row>
    <row r="24" spans="1:16" x14ac:dyDescent="0.2">
      <c r="A24" s="52" t="s">
        <v>169</v>
      </c>
      <c r="B24" s="53">
        <f t="shared" ref="B24:I24" si="21">B23/B3</f>
        <v>0.18182412339466031</v>
      </c>
      <c r="C24" s="53">
        <f t="shared" si="21"/>
        <v>0.1818631084754139</v>
      </c>
      <c r="D24" s="53">
        <f t="shared" si="21"/>
        <v>0.19458515283842795</v>
      </c>
      <c r="E24" s="53">
        <f t="shared" si="21"/>
        <v>0.17803665137236585</v>
      </c>
      <c r="F24" s="53">
        <f t="shared" si="21"/>
        <v>0.18615947030702765</v>
      </c>
      <c r="G24" s="53">
        <f t="shared" si="21"/>
        <v>0.21035745795791783</v>
      </c>
      <c r="H24" s="53">
        <f t="shared" si="21"/>
        <v>0.19042166240064665</v>
      </c>
      <c r="I24" s="53">
        <f t="shared" si="21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2">J25</f>
        <v>2129</v>
      </c>
      <c r="L25" s="3">
        <f t="shared" si="22"/>
        <v>2129</v>
      </c>
      <c r="M25" s="3">
        <f t="shared" si="22"/>
        <v>2129</v>
      </c>
      <c r="N25" s="3">
        <f t="shared" si="22"/>
        <v>2129</v>
      </c>
    </row>
    <row r="26" spans="1:16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3">J26-K47-K52</f>
        <v>4500.4480160432367</v>
      </c>
      <c r="L26" s="3">
        <f t="shared" si="23"/>
        <v>4345.84482542973</v>
      </c>
      <c r="M26" s="3">
        <f t="shared" si="23"/>
        <v>4184.0155184284204</v>
      </c>
      <c r="N26" s="3">
        <f t="shared" si="23"/>
        <v>4014.0093169185657</v>
      </c>
    </row>
    <row r="27" spans="1:16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4">J27</f>
        <v>286</v>
      </c>
      <c r="L27" s="3">
        <f t="shared" si="24"/>
        <v>286</v>
      </c>
      <c r="M27" s="3">
        <f t="shared" si="24"/>
        <v>286</v>
      </c>
      <c r="N27" s="3">
        <f t="shared" si="24"/>
        <v>286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5">J28</f>
        <v>284</v>
      </c>
      <c r="L28" s="3">
        <f t="shared" si="25"/>
        <v>284</v>
      </c>
      <c r="M28" s="3">
        <f t="shared" si="25"/>
        <v>284</v>
      </c>
      <c r="N28" s="3">
        <f t="shared" si="25"/>
        <v>284</v>
      </c>
    </row>
    <row r="29" spans="1:16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6">J29</f>
        <v>2926</v>
      </c>
      <c r="L29" s="3">
        <f t="shared" si="26"/>
        <v>2926</v>
      </c>
      <c r="M29" s="3">
        <f t="shared" si="26"/>
        <v>2926</v>
      </c>
      <c r="N29" s="3">
        <f t="shared" si="26"/>
        <v>2926</v>
      </c>
    </row>
    <row r="30" spans="1:16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7">J30</f>
        <v>3821</v>
      </c>
      <c r="L30" s="3">
        <f t="shared" si="27"/>
        <v>3821</v>
      </c>
      <c r="M30" s="3">
        <f t="shared" si="27"/>
        <v>3821</v>
      </c>
      <c r="N30" s="3">
        <f t="shared" si="27"/>
        <v>3821</v>
      </c>
    </row>
    <row r="31" spans="1:16" ht="16" thickBot="1" x14ac:dyDescent="0.25">
      <c r="A31" s="6" t="s">
        <v>174</v>
      </c>
      <c r="B31" s="7">
        <f t="shared" ref="B31:I31" si="28">B21+B22+B23+B25+B26+B27+B28+B29+B30</f>
        <v>19466</v>
      </c>
      <c r="C31" s="7">
        <f t="shared" si="28"/>
        <v>19205</v>
      </c>
      <c r="D31" s="7">
        <f t="shared" si="28"/>
        <v>21211</v>
      </c>
      <c r="E31" s="7">
        <f t="shared" si="28"/>
        <v>20257</v>
      </c>
      <c r="F31" s="7">
        <f t="shared" si="28"/>
        <v>21105</v>
      </c>
      <c r="G31" s="7">
        <f t="shared" si="28"/>
        <v>29094</v>
      </c>
      <c r="H31" s="7">
        <f t="shared" si="28"/>
        <v>34904</v>
      </c>
      <c r="I31" s="7">
        <f t="shared" si="28"/>
        <v>36963</v>
      </c>
      <c r="J31" s="7">
        <f>J21+J22+J23+J25+J26+J27+J28+J29+J30</f>
        <v>37481.278587672641</v>
      </c>
      <c r="K31" s="7">
        <f t="shared" ref="K31:N31" si="29">K21+K22+K23+K25+K26+K27+K28+K29+K30</f>
        <v>38236.502984786493</v>
      </c>
      <c r="L31" s="7">
        <f t="shared" si="29"/>
        <v>39300.313538041533</v>
      </c>
      <c r="M31" s="7">
        <f t="shared" si="29"/>
        <v>40744.443008350143</v>
      </c>
      <c r="N31" s="7">
        <f t="shared" si="29"/>
        <v>42654.42611299282</v>
      </c>
    </row>
    <row r="32" spans="1:16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0">J33</f>
        <v>500</v>
      </c>
      <c r="L33" s="3">
        <f t="shared" si="30"/>
        <v>500</v>
      </c>
      <c r="M33" s="3">
        <f t="shared" si="30"/>
        <v>500</v>
      </c>
      <c r="N33" s="3">
        <f t="shared" si="30"/>
        <v>500</v>
      </c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1">I34</f>
        <v>10</v>
      </c>
      <c r="K34" s="3">
        <f t="shared" si="31"/>
        <v>10</v>
      </c>
      <c r="L34" s="3">
        <f t="shared" si="31"/>
        <v>10</v>
      </c>
      <c r="M34" s="3">
        <f t="shared" si="31"/>
        <v>10</v>
      </c>
      <c r="N34" s="3">
        <f t="shared" si="31"/>
        <v>10</v>
      </c>
    </row>
    <row r="35" spans="1:16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2">I35</f>
        <v>6862</v>
      </c>
      <c r="K35" s="3">
        <f t="shared" si="32"/>
        <v>6862</v>
      </c>
      <c r="L35" s="3">
        <f t="shared" si="32"/>
        <v>6862</v>
      </c>
      <c r="M35" s="3">
        <f t="shared" si="32"/>
        <v>6862</v>
      </c>
      <c r="N35" s="3">
        <f t="shared" si="32"/>
        <v>6862</v>
      </c>
    </row>
    <row r="36" spans="1:16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3">I36</f>
        <v>8920</v>
      </c>
      <c r="K36" s="3">
        <f t="shared" si="33"/>
        <v>8920</v>
      </c>
      <c r="L36" s="3">
        <f t="shared" si="33"/>
        <v>8920</v>
      </c>
      <c r="M36" s="3">
        <f t="shared" si="33"/>
        <v>8920</v>
      </c>
      <c r="N36" s="3">
        <f t="shared" si="33"/>
        <v>8920</v>
      </c>
      <c r="P36" s="69"/>
    </row>
    <row r="37" spans="1:16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4">I37</f>
        <v>2777</v>
      </c>
      <c r="K37" s="3">
        <f t="shared" si="34"/>
        <v>2777</v>
      </c>
      <c r="L37" s="3">
        <f t="shared" si="34"/>
        <v>2777</v>
      </c>
      <c r="M37" s="3">
        <f t="shared" si="34"/>
        <v>2777</v>
      </c>
      <c r="N37" s="3">
        <f t="shared" si="34"/>
        <v>2777</v>
      </c>
    </row>
    <row r="38" spans="1:16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5">I38</f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</row>
    <row r="39" spans="1:16" x14ac:dyDescent="0.2">
      <c r="A39" t="s">
        <v>178</v>
      </c>
      <c r="B39" s="3">
        <f>B40+B41+B42</f>
        <v>12707</v>
      </c>
      <c r="C39" s="3">
        <f t="shared" ref="C39:H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>I40+I41+I42</f>
        <v>15281</v>
      </c>
      <c r="J39" s="3">
        <f t="shared" ref="J39:N39" si="37">J40+J41+J42</f>
        <v>15810.278587672638</v>
      </c>
      <c r="K39" s="3">
        <f t="shared" si="37"/>
        <v>16565.50298478649</v>
      </c>
      <c r="L39" s="3">
        <f t="shared" si="37"/>
        <v>17629.313538041537</v>
      </c>
      <c r="M39" s="3">
        <f t="shared" si="37"/>
        <v>19073.443008350139</v>
      </c>
      <c r="N39" s="3">
        <f t="shared" si="37"/>
        <v>20983.42611299282</v>
      </c>
    </row>
    <row r="40" spans="1:16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8">I40</f>
        <v>3</v>
      </c>
      <c r="K40" s="3">
        <f t="shared" si="38"/>
        <v>3</v>
      </c>
      <c r="L40" s="3">
        <f t="shared" si="38"/>
        <v>3</v>
      </c>
      <c r="M40" s="3">
        <f t="shared" si="38"/>
        <v>3</v>
      </c>
      <c r="N40" s="3">
        <f t="shared" si="38"/>
        <v>3</v>
      </c>
    </row>
    <row r="41" spans="1:16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4005.2785876726371</v>
      </c>
      <c r="K41" s="3">
        <f t="shared" ref="K41:N41" si="39">K14+K61+K59+J41</f>
        <v>4760.5029847864898</v>
      </c>
      <c r="L41" s="3">
        <f t="shared" si="39"/>
        <v>5824.313538041537</v>
      </c>
      <c r="M41" s="3">
        <f t="shared" si="39"/>
        <v>7268.4430083501393</v>
      </c>
      <c r="N41" s="3">
        <f t="shared" si="39"/>
        <v>9178.42611299282</v>
      </c>
    </row>
    <row r="42" spans="1:16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0">J42</f>
        <v>11802</v>
      </c>
      <c r="L42" s="3">
        <f t="shared" si="40"/>
        <v>11802</v>
      </c>
      <c r="M42" s="3">
        <f t="shared" si="40"/>
        <v>11802</v>
      </c>
      <c r="N42" s="3">
        <f t="shared" si="40"/>
        <v>11802</v>
      </c>
    </row>
    <row r="43" spans="1:16" ht="16" thickBot="1" x14ac:dyDescent="0.25">
      <c r="A43" s="6" t="s">
        <v>182</v>
      </c>
      <c r="B43" s="7">
        <f>B33+B34+B35+B36+B37+B38+B39</f>
        <v>19466</v>
      </c>
      <c r="C43" s="7">
        <f t="shared" ref="C43:N43" si="41">C33+C34+C35+C36+C37+C38+C39</f>
        <v>19205</v>
      </c>
      <c r="D43" s="7">
        <f t="shared" si="41"/>
        <v>21211</v>
      </c>
      <c r="E43" s="7">
        <f t="shared" si="41"/>
        <v>20257</v>
      </c>
      <c r="F43" s="7">
        <f t="shared" si="41"/>
        <v>21105</v>
      </c>
      <c r="G43" s="7">
        <f t="shared" si="41"/>
        <v>29094</v>
      </c>
      <c r="H43" s="7">
        <f t="shared" si="41"/>
        <v>34904</v>
      </c>
      <c r="I43" s="7">
        <f t="shared" si="41"/>
        <v>36963</v>
      </c>
      <c r="J43" s="7">
        <f>J33+J34+J35+J36+J37+J38+J39</f>
        <v>37492.278587672641</v>
      </c>
      <c r="K43" s="7">
        <f t="shared" si="41"/>
        <v>38247.502984786493</v>
      </c>
      <c r="L43" s="7">
        <f t="shared" si="41"/>
        <v>39311.313538041533</v>
      </c>
      <c r="M43" s="7">
        <f t="shared" si="41"/>
        <v>40755.443008350136</v>
      </c>
      <c r="N43" s="7">
        <f t="shared" si="41"/>
        <v>42665.42611299282</v>
      </c>
    </row>
    <row r="44" spans="1:16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11</v>
      </c>
      <c r="K44" s="57">
        <f t="shared" ref="K44:N44" si="42">+K43-K31</f>
        <v>11</v>
      </c>
      <c r="L44" s="57">
        <f t="shared" si="42"/>
        <v>11</v>
      </c>
      <c r="M44" s="57">
        <f t="shared" si="42"/>
        <v>10.999999999992724</v>
      </c>
      <c r="N44" s="57">
        <f t="shared" si="42"/>
        <v>11</v>
      </c>
    </row>
    <row r="45" spans="1:16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570.95744297305657</v>
      </c>
      <c r="K48" s="51">
        <f t="shared" ref="K48:N48" si="43">K12</f>
        <v>631.7208333630532</v>
      </c>
      <c r="L48" s="51">
        <f t="shared" si="43"/>
        <v>707.04400881296999</v>
      </c>
      <c r="M48" s="51">
        <f t="shared" si="43"/>
        <v>795.22612339237935</v>
      </c>
      <c r="N48" s="51">
        <f t="shared" si="43"/>
        <v>898.55985672353131</v>
      </c>
    </row>
    <row r="49" spans="1:14" x14ac:dyDescent="0.2">
      <c r="A49" s="1" t="s">
        <v>186</v>
      </c>
      <c r="B49" s="9">
        <f>B46-B48</f>
        <v>2971</v>
      </c>
      <c r="C49" s="9">
        <f t="shared" ref="C49:I49" si="44">C46-C48</f>
        <v>3894</v>
      </c>
      <c r="D49" s="9">
        <f t="shared" si="44"/>
        <v>3602</v>
      </c>
      <c r="E49" s="9">
        <f t="shared" si="44"/>
        <v>3000</v>
      </c>
      <c r="F49" s="9">
        <f t="shared" si="44"/>
        <v>3096</v>
      </c>
      <c r="G49" s="9">
        <f t="shared" si="44"/>
        <v>1060</v>
      </c>
      <c r="H49" s="9">
        <f t="shared" si="44"/>
        <v>4520</v>
      </c>
      <c r="I49" s="9">
        <f t="shared" si="44"/>
        <v>4003</v>
      </c>
      <c r="J49" s="9">
        <f t="shared" ref="J49" si="45">J46-J48</f>
        <v>6252.6059041117487</v>
      </c>
      <c r="K49" s="9">
        <f t="shared" ref="K49" si="46">K46-K48</f>
        <v>6847.6719919951056</v>
      </c>
      <c r="L49" s="9">
        <f t="shared" ref="L49" si="47">L46-L48</f>
        <v>7554.3704888383754</v>
      </c>
      <c r="M49" s="9">
        <f t="shared" ref="M49" si="48">M46-M48</f>
        <v>8397.8025789568928</v>
      </c>
      <c r="N49" s="9">
        <f t="shared" ref="N49" si="49">N46-N48</f>
        <v>9403.9717365470697</v>
      </c>
    </row>
    <row r="50" spans="1:14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813.48500000000001</v>
      </c>
      <c r="K50" s="3">
        <f t="shared" ref="K50:N50" si="50">K67*K13</f>
        <v>829.69984258917827</v>
      </c>
      <c r="L50" s="3">
        <f t="shared" si="50"/>
        <v>818.84598383060916</v>
      </c>
      <c r="M50" s="3">
        <f t="shared" si="50"/>
        <v>822.22740348212187</v>
      </c>
      <c r="N50" s="3">
        <f t="shared" si="50"/>
        <v>844.00678565448322</v>
      </c>
    </row>
    <row r="51" spans="1:14" x14ac:dyDescent="0.2">
      <c r="A51" t="s">
        <v>188</v>
      </c>
      <c r="B51" s="3">
        <v>113</v>
      </c>
      <c r="C51" s="3">
        <f t="shared" ref="C51:N51" si="51">B23-C23</f>
        <v>-324</v>
      </c>
      <c r="D51" s="3">
        <f t="shared" si="51"/>
        <v>-796</v>
      </c>
      <c r="E51" s="3">
        <f t="shared" si="51"/>
        <v>204</v>
      </c>
      <c r="F51" s="3">
        <f t="shared" si="51"/>
        <v>-802</v>
      </c>
      <c r="G51" s="3">
        <f t="shared" si="51"/>
        <v>-586</v>
      </c>
      <c r="H51" s="3">
        <f t="shared" si="51"/>
        <v>-613</v>
      </c>
      <c r="I51" s="3">
        <f t="shared" si="51"/>
        <v>-1248</v>
      </c>
      <c r="J51" s="3">
        <f t="shared" si="51"/>
        <v>-500.98200000000179</v>
      </c>
      <c r="K51" s="3">
        <f t="shared" si="51"/>
        <v>-1017.6415599999982</v>
      </c>
      <c r="L51" s="3">
        <f t="shared" si="51"/>
        <v>-1182.8198528000012</v>
      </c>
      <c r="M51" s="3">
        <f t="shared" si="51"/>
        <v>-1376.7021228640006</v>
      </c>
      <c r="N51" s="3">
        <f t="shared" si="51"/>
        <v>-1604.9614915983166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">
      <c r="A53" s="1" t="s">
        <v>189</v>
      </c>
      <c r="B53" s="9">
        <f>(B47+B49)-(B52-B51)</f>
        <v>4653</v>
      </c>
      <c r="C53" s="9">
        <f t="shared" ref="C53:N53" si="52">(C47+C49)-(C52-C51)</f>
        <v>5382</v>
      </c>
      <c r="D53" s="9">
        <f t="shared" si="52"/>
        <v>4622</v>
      </c>
      <c r="E53" s="9">
        <f t="shared" si="52"/>
        <v>4973</v>
      </c>
      <c r="F53" s="9">
        <f t="shared" si="52"/>
        <v>4112</v>
      </c>
      <c r="G53" s="9">
        <f t="shared" si="52"/>
        <v>2276</v>
      </c>
      <c r="H53" s="9">
        <f t="shared" si="52"/>
        <v>5357</v>
      </c>
      <c r="I53" s="9">
        <f t="shared" si="52"/>
        <v>4244</v>
      </c>
      <c r="J53" s="9">
        <f t="shared" si="52"/>
        <v>7648.1454440444722</v>
      </c>
      <c r="K53" s="9">
        <f t="shared" si="52"/>
        <v>7912.3183192196821</v>
      </c>
      <c r="L53" s="9">
        <f t="shared" si="52"/>
        <v>8666.7100286021723</v>
      </c>
      <c r="M53" s="9">
        <f t="shared" si="52"/>
        <v>9560.5808269114241</v>
      </c>
      <c r="N53" s="9">
        <f t="shared" si="52"/>
        <v>10619.399893074355</v>
      </c>
    </row>
    <row r="54" spans="1:14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4" x14ac:dyDescent="0.2">
      <c r="A55" s="27" t="s">
        <v>191</v>
      </c>
      <c r="B55" s="26">
        <f>B49+B51+B47+B54</f>
        <v>4680</v>
      </c>
      <c r="C55" s="26">
        <f t="shared" ref="C55:I55" si="53">C49+C51+C47+C54</f>
        <v>3096</v>
      </c>
      <c r="D55" s="26">
        <f t="shared" si="53"/>
        <v>3640</v>
      </c>
      <c r="E55" s="26">
        <f t="shared" si="53"/>
        <v>4955</v>
      </c>
      <c r="F55" s="26">
        <f t="shared" si="53"/>
        <v>5903</v>
      </c>
      <c r="G55" s="26">
        <f t="shared" si="53"/>
        <v>2485</v>
      </c>
      <c r="H55" s="26">
        <f t="shared" si="53"/>
        <v>6657</v>
      </c>
      <c r="I55" s="26">
        <f t="shared" si="53"/>
        <v>5188</v>
      </c>
      <c r="J55" s="26">
        <f>J49+J51+J47+J54</f>
        <v>6771.0776570269409</v>
      </c>
      <c r="K55" s="26">
        <f t="shared" ref="K55" si="54">K49+K51+K47+K54</f>
        <v>6945.2573846369451</v>
      </c>
      <c r="L55" s="26">
        <f t="shared" ref="L55" si="55">L49+L51+L47+L54</f>
        <v>7596.4319276270271</v>
      </c>
      <c r="M55" s="26">
        <f t="shared" ref="M55" si="56">M49+M51+M47+M54</f>
        <v>8371.755295002813</v>
      </c>
      <c r="N55" s="26">
        <f t="shared" ref="N55" si="57">N49+N51+N47+N54</f>
        <v>9294.2081697664817</v>
      </c>
    </row>
    <row r="56" spans="1:14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">
      <c r="A58" s="27" t="s">
        <v>194</v>
      </c>
      <c r="B58" s="26">
        <f>B57+B56+B52</f>
        <v>-175</v>
      </c>
      <c r="C58" s="26">
        <f t="shared" ref="C58:H58" si="58">C57+C56+C52</f>
        <v>-1034</v>
      </c>
      <c r="D58" s="26">
        <f t="shared" si="58"/>
        <v>-1008</v>
      </c>
      <c r="E58" s="26">
        <f t="shared" si="58"/>
        <v>276</v>
      </c>
      <c r="F58" s="26">
        <f t="shared" si="58"/>
        <v>-264</v>
      </c>
      <c r="G58" s="26">
        <f t="shared" si="58"/>
        <v>-1028</v>
      </c>
      <c r="H58" s="26">
        <f t="shared" si="58"/>
        <v>-3800</v>
      </c>
      <c r="I58" s="26">
        <f>I57+I56+I52-I50</f>
        <v>-1814</v>
      </c>
      <c r="J58" s="26">
        <f t="shared" ref="J58:N58" si="59">J57+J56+J52-J50</f>
        <v>-1690.5527870175313</v>
      </c>
      <c r="K58" s="26">
        <f t="shared" si="59"/>
        <v>-1796.7607771719149</v>
      </c>
      <c r="L58" s="26">
        <f t="shared" si="59"/>
        <v>-1889.124084805755</v>
      </c>
      <c r="M58" s="26">
        <f t="shared" si="59"/>
        <v>-2011.0529353907332</v>
      </c>
      <c r="N58" s="26">
        <f t="shared" si="59"/>
        <v>-2169.1985089623563</v>
      </c>
    </row>
    <row r="59" spans="1:14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0">J59+(J59*K60)</f>
        <v>-3156.4575</v>
      </c>
      <c r="L59" s="3">
        <f t="shared" si="60"/>
        <v>-3314.2803749999998</v>
      </c>
      <c r="M59" s="3">
        <f t="shared" si="60"/>
        <v>-3479.9943937499997</v>
      </c>
      <c r="N59" s="3">
        <f t="shared" si="60"/>
        <v>-3653.9941134374999</v>
      </c>
    </row>
    <row r="60" spans="1:14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1">+IFERROR(D59/C59-1,"nm")*-1</f>
        <v>-1.0984987184181616E-3</v>
      </c>
      <c r="E60" s="53">
        <f t="shared" si="61"/>
        <v>-0.28785662033650339</v>
      </c>
      <c r="F60" s="53">
        <f t="shared" si="61"/>
        <v>-1.8460664583924924E-2</v>
      </c>
      <c r="G60" s="53">
        <f t="shared" si="61"/>
        <v>0.39152258784160621</v>
      </c>
      <c r="H60" s="53">
        <f t="shared" si="61"/>
        <v>1.2584784601283228</v>
      </c>
      <c r="I60" s="53">
        <f t="shared" si="61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4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-1903.6923164391121</v>
      </c>
      <c r="K61" s="3">
        <f>K17*K15*-1</f>
        <v>-2106.2902522920745</v>
      </c>
      <c r="L61" s="3">
        <f>L17*L15*-1</f>
        <v>-2357.4335767527186</v>
      </c>
      <c r="M61" s="3">
        <f>M17*M15*-1</f>
        <v>-2651.45131141617</v>
      </c>
      <c r="N61" s="3">
        <f>N17*N15*-1</f>
        <v>-2995.9877328124057</v>
      </c>
    </row>
    <row r="62" spans="1:14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4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4" x14ac:dyDescent="0.2">
      <c r="A64" s="27" t="s">
        <v>199</v>
      </c>
      <c r="B64" s="26">
        <f>B59+B61+B62+B63</f>
        <v>-2790</v>
      </c>
      <c r="C64" s="26">
        <f t="shared" ref="C64:I64" si="62">C59+C61+C62+C63</f>
        <v>-2671</v>
      </c>
      <c r="D64" s="26">
        <f t="shared" si="62"/>
        <v>-1942</v>
      </c>
      <c r="E64" s="26">
        <f t="shared" si="62"/>
        <v>-4835</v>
      </c>
      <c r="F64" s="26">
        <f t="shared" si="62"/>
        <v>-5293</v>
      </c>
      <c r="G64" s="26">
        <f t="shared" si="62"/>
        <v>2491</v>
      </c>
      <c r="H64" s="26">
        <f t="shared" si="62"/>
        <v>-1459</v>
      </c>
      <c r="I64" s="26">
        <f t="shared" si="62"/>
        <v>-4700</v>
      </c>
      <c r="J64" s="26">
        <f t="shared" ref="J64" si="63">J59+J61+J62+J63</f>
        <v>-4909.8423164391124</v>
      </c>
      <c r="K64" s="26">
        <f t="shared" ref="K64" si="64">K59+K61+K62+K63</f>
        <v>-5262.7477522920744</v>
      </c>
      <c r="L64" s="26">
        <f t="shared" ref="L64" si="65">L59+L61+L62+L63</f>
        <v>-5671.7139517527185</v>
      </c>
      <c r="M64" s="26">
        <f t="shared" ref="M64" si="66">M59+M61+M62+M63</f>
        <v>-6131.4457051661702</v>
      </c>
      <c r="N64" s="26">
        <f t="shared" ref="N64" si="67">N59+N61+N62+N63</f>
        <v>-6649.9818462499061</v>
      </c>
    </row>
    <row r="65" spans="1:16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6" x14ac:dyDescent="0.2">
      <c r="A66" s="27" t="s">
        <v>201</v>
      </c>
      <c r="B66" s="26">
        <f>B55+B58+B64+B65</f>
        <v>1632</v>
      </c>
      <c r="C66" s="26">
        <f t="shared" ref="C66:H66" si="68">C55+C58+C64+C65</f>
        <v>-714</v>
      </c>
      <c r="D66" s="26">
        <f t="shared" si="68"/>
        <v>670</v>
      </c>
      <c r="E66" s="26">
        <f t="shared" si="68"/>
        <v>441</v>
      </c>
      <c r="F66" s="26">
        <f t="shared" si="68"/>
        <v>217</v>
      </c>
      <c r="G66" s="26">
        <f t="shared" si="68"/>
        <v>3882</v>
      </c>
      <c r="H66" s="26">
        <f t="shared" si="68"/>
        <v>1541</v>
      </c>
      <c r="I66" s="26">
        <f>I55+I58+I64+I65</f>
        <v>-1326</v>
      </c>
      <c r="J66" s="26">
        <f>J55+J58+J64+J65</f>
        <v>170.68255357029739</v>
      </c>
      <c r="K66" s="26">
        <f t="shared" ref="K66" si="69">K55+K58+K64+K65</f>
        <v>-114.2511448270443</v>
      </c>
      <c r="L66" s="26">
        <f t="shared" ref="L66" si="70">L55+L58+L64+L65</f>
        <v>35.593891068553603</v>
      </c>
      <c r="M66" s="26">
        <f t="shared" ref="M66" si="71">M55+M58+M64+M65</f>
        <v>229.25665444590959</v>
      </c>
      <c r="N66" s="26">
        <f t="shared" ref="N66" si="72">N55+N58+N64+N65</f>
        <v>475.02781455421973</v>
      </c>
    </row>
    <row r="67" spans="1:16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3">C68</f>
        <v>3138</v>
      </c>
      <c r="E67" s="3">
        <f t="shared" si="73"/>
        <v>3808</v>
      </c>
      <c r="F67" s="3">
        <f t="shared" si="73"/>
        <v>4249</v>
      </c>
      <c r="G67" s="3">
        <f t="shared" si="73"/>
        <v>4466</v>
      </c>
      <c r="H67" s="3">
        <f t="shared" si="73"/>
        <v>8348</v>
      </c>
      <c r="I67" s="3">
        <f t="shared" si="73"/>
        <v>9889</v>
      </c>
      <c r="J67" s="3">
        <f t="shared" si="73"/>
        <v>8563</v>
      </c>
      <c r="K67" s="3">
        <f t="shared" si="73"/>
        <v>8733.6825535702974</v>
      </c>
      <c r="L67" s="3">
        <f t="shared" si="73"/>
        <v>8619.431408743254</v>
      </c>
      <c r="M67" s="3">
        <f t="shared" si="73"/>
        <v>8655.0252998118085</v>
      </c>
      <c r="N67" s="3">
        <f t="shared" si="73"/>
        <v>8884.2819542577181</v>
      </c>
      <c r="P67" s="69"/>
    </row>
    <row r="68" spans="1:16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4">D66+D67</f>
        <v>3808</v>
      </c>
      <c r="E68" s="7">
        <f t="shared" si="74"/>
        <v>4249</v>
      </c>
      <c r="F68" s="7">
        <f t="shared" si="74"/>
        <v>4466</v>
      </c>
      <c r="G68" s="7">
        <f t="shared" si="74"/>
        <v>8348</v>
      </c>
      <c r="H68" s="7">
        <f t="shared" si="74"/>
        <v>9889</v>
      </c>
      <c r="I68" s="7">
        <f t="shared" si="74"/>
        <v>8563</v>
      </c>
      <c r="J68" s="7">
        <f>J66+J67</f>
        <v>8733.6825535702974</v>
      </c>
      <c r="K68" s="7">
        <f t="shared" si="74"/>
        <v>8619.431408743254</v>
      </c>
      <c r="L68" s="7">
        <f t="shared" si="74"/>
        <v>8655.0252998118085</v>
      </c>
      <c r="M68" s="7">
        <f t="shared" si="74"/>
        <v>8884.2819542577181</v>
      </c>
      <c r="N68" s="7">
        <f t="shared" si="74"/>
        <v>9359.3097688119378</v>
      </c>
    </row>
    <row r="69" spans="1:16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8733.6825535702974</v>
      </c>
      <c r="K70" s="47">
        <f t="shared" ref="K70:N70" si="75">K68</f>
        <v>8619.431408743254</v>
      </c>
      <c r="L70" s="47">
        <f t="shared" si="75"/>
        <v>8655.0252998118085</v>
      </c>
      <c r="M70" s="47">
        <f t="shared" si="75"/>
        <v>8884.2819542577181</v>
      </c>
      <c r="N70" s="47">
        <f t="shared" si="75"/>
        <v>9359.3097688119378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2024-01-22T12:42:41Z</dcterms:modified>
</cp:coreProperties>
</file>