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13_ncr:1_{EB70E5A5-E6B5-8544-8D09-28EDBBB0D902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J16" i="5"/>
  <c r="I16" i="5"/>
  <c r="K15" i="5"/>
  <c r="L15" i="5"/>
  <c r="M15" i="5"/>
  <c r="N15" i="5"/>
  <c r="N16" i="5" s="1"/>
  <c r="M16" i="5"/>
  <c r="J15" i="5"/>
  <c r="C30" i="5"/>
  <c r="C31" i="5" s="1"/>
  <c r="D30" i="5"/>
  <c r="D31" i="5" s="1"/>
  <c r="E30" i="5"/>
  <c r="E31" i="5" s="1"/>
  <c r="F30" i="5"/>
  <c r="F31" i="5" s="1"/>
  <c r="G30" i="5"/>
  <c r="G31" i="5" s="1"/>
  <c r="H30" i="5"/>
  <c r="H31" i="5" s="1"/>
  <c r="I30" i="5"/>
  <c r="I31" i="5" s="1"/>
  <c r="B30" i="5"/>
  <c r="B31" i="5" s="1"/>
  <c r="C29" i="5"/>
  <c r="D29" i="5"/>
  <c r="E29" i="5"/>
  <c r="F29" i="5"/>
  <c r="G29" i="5"/>
  <c r="H29" i="5"/>
  <c r="I29" i="5"/>
  <c r="B29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Q15" i="5" s="1"/>
  <c r="R15" i="5" s="1"/>
  <c r="B17" i="5"/>
  <c r="B26" i="5" s="1"/>
  <c r="J17" i="5"/>
  <c r="O17" i="5"/>
  <c r="P17" i="5"/>
  <c r="L16" i="5"/>
  <c r="C17" i="5"/>
  <c r="F17" i="5"/>
  <c r="F27" i="5" s="1"/>
  <c r="E17" i="5"/>
  <c r="C4" i="5"/>
  <c r="C7" i="5" s="1"/>
  <c r="H17" i="5"/>
  <c r="D17" i="5"/>
  <c r="B2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E27" i="5" l="1"/>
  <c r="H27" i="5"/>
  <c r="G27" i="5"/>
  <c r="D27" i="5"/>
  <c r="M17" i="5"/>
  <c r="K17" i="5"/>
  <c r="L17" i="5"/>
  <c r="N17" i="5"/>
  <c r="C27" i="5"/>
  <c r="Q17" i="5"/>
  <c r="C8" i="5"/>
  <c r="I27" i="5"/>
  <c r="S15" i="5"/>
  <c r="R17" i="5"/>
  <c r="E26" i="5"/>
  <c r="E28" i="5" s="1"/>
  <c r="C26" i="5"/>
  <c r="D26" i="5"/>
  <c r="F26" i="5"/>
  <c r="B8" i="5"/>
  <c r="B7" i="5"/>
  <c r="I26" i="5"/>
  <c r="G26" i="5"/>
  <c r="H26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D28" i="5" l="1"/>
  <c r="C28" i="5"/>
  <c r="T15" i="5"/>
  <c r="T17" i="5" s="1"/>
  <c r="S17" i="5"/>
  <c r="B28" i="5"/>
  <c r="H28" i="5"/>
  <c r="I28" i="5"/>
  <c r="F28" i="5"/>
  <c r="G28" i="5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<sst xmlns="http://schemas.openxmlformats.org/spreadsheetml/2006/main" count="575" uniqueCount="258">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</sst>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  <xf numFmtId="43" fontId="0" fillId="0" borderId="8" xfId="0" applyNumberFormat="1" applyBorder="1"/>
    <xf numFmtId="10" fontId="18" fillId="14" borderId="0" xfId="0" applyNumberFormat="1" applyFont="1" applyFill="1"/>
    <xf numFmtId="43" fontId="0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23" zoomScaleNormal="100" workbookViewId="0">
      <selection activeCell="J53" sqref="J53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T31"/>
  <sheetViews>
    <sheetView tabSelected="1" workbookViewId="0">
      <selection activeCell="U18" sqref="U18"/>
    </sheetView>
  </sheetViews>
  <sheetFormatPr baseColWidth="10" defaultColWidth="11.5" defaultRowHeight="15" x14ac:dyDescent="0.2"/>
  <cols>
    <col min="9" max="9" width="11.6640625" bestFit="1" customWidth="1"/>
    <col min="21" max="21" width="28.83203125" customWidth="1"/>
  </cols>
  <sheetData>
    <row r="1" spans="1:20" ht="112" x14ac:dyDescent="0.2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0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0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0" x14ac:dyDescent="0.2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0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0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0" x14ac:dyDescent="0.2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0" x14ac:dyDescent="0.2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0" x14ac:dyDescent="0.2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0" x14ac:dyDescent="0.2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0" x14ac:dyDescent="0.2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0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16851.778180802001</v>
      </c>
    </row>
    <row r="16" spans="1:20" x14ac:dyDescent="0.2">
      <c r="A16" s="83" t="s">
        <v>129</v>
      </c>
      <c r="B16" s="84">
        <v>0</v>
      </c>
      <c r="C16" s="84">
        <f t="shared" ref="C16:I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4">
        <v>0.08</v>
      </c>
      <c r="Q16" s="94">
        <v>0.08</v>
      </c>
      <c r="R16" s="94">
        <v>0.08</v>
      </c>
      <c r="S16" s="94">
        <v>0.08</v>
      </c>
      <c r="T16" s="94">
        <v>0.08</v>
      </c>
    </row>
    <row r="17" spans="1:20" x14ac:dyDescent="0.2">
      <c r="A17" t="s">
        <v>244</v>
      </c>
      <c r="B17" s="92">
        <f>(B19/(1-B23))+(B22/B23)</f>
        <v>1.5922681321719245</v>
      </c>
      <c r="C17" s="92">
        <f t="shared" ref="C17:I17" si="8">(C19/(1-C23))+(C22/C23)</f>
        <v>0.93632818176775057</v>
      </c>
      <c r="D17" s="92">
        <f t="shared" si="8"/>
        <v>0.43251931095007518</v>
      </c>
      <c r="E17" s="92">
        <f t="shared" si="8"/>
        <v>0.78637734438252571</v>
      </c>
      <c r="F17" s="92">
        <f t="shared" si="8"/>
        <v>0.51137182320286334</v>
      </c>
      <c r="G17" s="92">
        <f t="shared" si="8"/>
        <v>0.16252742022946232</v>
      </c>
      <c r="H17" s="92">
        <f t="shared" si="8"/>
        <v>0.48268985640818585</v>
      </c>
      <c r="I17" s="92">
        <f t="shared" si="8"/>
        <v>0.2231417682051248</v>
      </c>
      <c r="J17" s="95">
        <f>J15/(1+I17)</f>
        <v>6252.9503266557049</v>
      </c>
      <c r="K17" s="95">
        <f>K15/(1+I17)</f>
        <v>6468.9247412189297</v>
      </c>
      <c r="L17" s="95">
        <f>L15/(1+I17)</f>
        <v>7085.686012208309</v>
      </c>
      <c r="M17" s="95">
        <f>M15/(1+I17)</f>
        <v>7816.4809833473382</v>
      </c>
      <c r="N17" s="95">
        <f>N15/(1+I17)</f>
        <v>8682.1323942654544</v>
      </c>
      <c r="O17" s="95">
        <f>O15/(1+I17)</f>
        <v>9376.702985806689</v>
      </c>
      <c r="P17" s="95">
        <f>P15/(1+I17)</f>
        <v>10126.839224671225</v>
      </c>
      <c r="Q17" s="95">
        <f>Q15/(1+I17)</f>
        <v>10936.986362644924</v>
      </c>
      <c r="R17" s="95">
        <f>R15/(1+I17)</f>
        <v>11811.945271656517</v>
      </c>
      <c r="S17" s="95">
        <f>S15/(1+I17)</f>
        <v>12756.90089338904</v>
      </c>
      <c r="T17" s="95">
        <f>T15/(1+I17)</f>
        <v>13777.452964860164</v>
      </c>
    </row>
    <row r="18" spans="1:20" x14ac:dyDescent="0.2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</row>
    <row r="19" spans="1:20" x14ac:dyDescent="0.2">
      <c r="A19" s="2" t="s">
        <v>246</v>
      </c>
      <c r="B19" s="85">
        <f>(B20+B18)*(B21-B20)</f>
        <v>-1.5107820000000003E-2</v>
      </c>
      <c r="C19" s="85">
        <f t="shared" ref="C19:I19" si="9">(C20+C18)*(C21-C20)</f>
        <v>4.6828320000000007E-2</v>
      </c>
      <c r="D19" s="85">
        <f t="shared" si="9"/>
        <v>7.568902000000001E-2</v>
      </c>
      <c r="E19" s="85">
        <f t="shared" si="9"/>
        <v>-6.6915450000000001E-2</v>
      </c>
      <c r="F19" s="85">
        <f t="shared" si="9"/>
        <v>0.20271961999999999</v>
      </c>
      <c r="G19" s="85">
        <f t="shared" si="9"/>
        <v>6.0811199999999989E-2</v>
      </c>
      <c r="H19" s="85">
        <f t="shared" si="9"/>
        <v>0.22061504999999998</v>
      </c>
      <c r="I19" s="85">
        <f t="shared" si="9"/>
        <v>9.3094559999999979E-2</v>
      </c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x14ac:dyDescent="0.2">
      <c r="A20" s="2" t="s">
        <v>247</v>
      </c>
      <c r="B20" s="85">
        <v>2.3E-2</v>
      </c>
      <c r="C20" s="92">
        <v>2.5999999999999999E-2</v>
      </c>
      <c r="D20" s="92">
        <v>2.35E-2</v>
      </c>
      <c r="E20" s="92">
        <v>2.86E-2</v>
      </c>
      <c r="F20" s="92">
        <v>1.89E-2</v>
      </c>
      <c r="G20" s="92">
        <v>9.1999999999999998E-2</v>
      </c>
      <c r="H20" s="92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92">
        <v>0.30430000000000001</v>
      </c>
      <c r="G21" s="92">
        <v>0.15759999999999999</v>
      </c>
      <c r="H21" s="92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0" x14ac:dyDescent="0.2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0" x14ac:dyDescent="0.2">
      <c r="A23" s="2" t="s">
        <v>250</v>
      </c>
      <c r="B23" s="85">
        <f>B10</f>
        <v>7.826780792107936E-2</v>
      </c>
      <c r="C23" s="85">
        <f t="shared" ref="C23:I23" si="10">C10</f>
        <v>0.14087468460891506</v>
      </c>
      <c r="D23" s="85">
        <f t="shared" si="10"/>
        <v>0.21860435823151531</v>
      </c>
      <c r="E23" s="85">
        <f t="shared" si="10"/>
        <v>0.261144578313253</v>
      </c>
      <c r="F23" s="85">
        <f t="shared" si="10"/>
        <v>0.27703134996801021</v>
      </c>
      <c r="G23" s="85">
        <f t="shared" si="10"/>
        <v>0.53868621499341385</v>
      </c>
      <c r="H23" s="85">
        <f t="shared" si="10"/>
        <v>0.42439134355275021</v>
      </c>
      <c r="I23" s="85">
        <f t="shared" si="10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2">
      <c r="A24" t="s">
        <v>251</v>
      </c>
      <c r="J24" s="3"/>
      <c r="K24" s="3"/>
      <c r="L24" s="3"/>
      <c r="M24" s="3"/>
      <c r="N24" s="3"/>
    </row>
    <row r="25" spans="1:20" ht="16" thickBot="1" x14ac:dyDescent="0.25">
      <c r="J25" s="3"/>
      <c r="K25" s="3"/>
      <c r="L25" s="3"/>
      <c r="M25" s="3"/>
      <c r="N25" s="3"/>
    </row>
    <row r="26" spans="1:20" x14ac:dyDescent="0.2">
      <c r="A26" s="86" t="s">
        <v>252</v>
      </c>
      <c r="B26" s="87">
        <f>B15/B17-B16</f>
        <v>2922.2465148838351</v>
      </c>
      <c r="C26" s="87">
        <f>(C15/C17-C16)*2</f>
        <v>11495.655919246599</v>
      </c>
      <c r="D26" s="87">
        <f>(D15/D17-D16)*3</f>
        <v>32059.107833989729</v>
      </c>
      <c r="E26" s="87">
        <f>(E15/E17-E16)*4</f>
        <v>25295.440246967719</v>
      </c>
      <c r="F26" s="87">
        <f>(F15/F17-F16)*5</f>
        <v>40206.444212832808</v>
      </c>
      <c r="G26" s="87">
        <f>(G15/G17-G16)*6</f>
        <v>84025.424077862786</v>
      </c>
      <c r="H26" s="87">
        <f>(H15/H17-H16)*7</f>
        <v>77678.090005179154</v>
      </c>
      <c r="I26" s="87">
        <f>(I15/I17-I16)*8</f>
        <v>152156.05380589035</v>
      </c>
      <c r="J26" s="3"/>
      <c r="K26" s="3"/>
      <c r="L26" s="3"/>
      <c r="M26" s="3"/>
      <c r="N26" s="3"/>
    </row>
    <row r="27" spans="1:20" x14ac:dyDescent="0.2">
      <c r="A27" s="88" t="s">
        <v>253</v>
      </c>
      <c r="B27" s="93">
        <f>B15*(1+B16)/B17-B16</f>
        <v>2922.2465148838351</v>
      </c>
      <c r="C27" s="93">
        <f t="shared" ref="C27:I27" si="11">C15*(1+C16)/C17-C16</f>
        <v>6648.3826119477317</v>
      </c>
      <c r="D27" s="93">
        <f t="shared" si="11"/>
        <v>9177.3515651428461</v>
      </c>
      <c r="E27" s="93">
        <f t="shared" si="11"/>
        <v>6804.1070407586803</v>
      </c>
      <c r="F27" s="93">
        <f t="shared" si="11"/>
        <v>6649.090848543583</v>
      </c>
      <c r="G27" s="93">
        <f t="shared" si="11"/>
        <v>7751.5719772934426</v>
      </c>
      <c r="H27" s="93">
        <f t="shared" si="11"/>
        <v>26120.432036452232</v>
      </c>
      <c r="I27" s="93">
        <f t="shared" si="11"/>
        <v>15067.951798967948</v>
      </c>
      <c r="J27" s="3"/>
      <c r="K27" s="3"/>
      <c r="L27" s="3"/>
      <c r="M27" s="3"/>
      <c r="N27" s="3"/>
    </row>
    <row r="28" spans="1:20" x14ac:dyDescent="0.2">
      <c r="A28" s="88" t="s">
        <v>254</v>
      </c>
      <c r="B28" s="93">
        <f>B26+B27</f>
        <v>5844.4930297676701</v>
      </c>
      <c r="C28" s="93">
        <f t="shared" ref="C28:I28" si="12">C26+C27</f>
        <v>18144.038531194332</v>
      </c>
      <c r="D28" s="93">
        <f t="shared" si="12"/>
        <v>41236.459399132575</v>
      </c>
      <c r="E28" s="93">
        <f t="shared" si="12"/>
        <v>32099.5472877264</v>
      </c>
      <c r="F28" s="93">
        <f t="shared" si="12"/>
        <v>46855.535061376388</v>
      </c>
      <c r="G28" s="93">
        <f t="shared" si="12"/>
        <v>91776.996055156225</v>
      </c>
      <c r="H28" s="93">
        <f t="shared" si="12"/>
        <v>103798.52204163138</v>
      </c>
      <c r="I28" s="93">
        <f t="shared" si="12"/>
        <v>167224.00560485831</v>
      </c>
    </row>
    <row r="29" spans="1:20" x14ac:dyDescent="0.2">
      <c r="A29" s="88" t="s">
        <v>255</v>
      </c>
      <c r="B29" s="89">
        <f>'Three Statements'!B33+'Three Statements'!B35+'Three Statements'!B34+'Three Statements'!B36+'Three Statements'!B37+'Three Statements'!B38</f>
        <v>6759</v>
      </c>
      <c r="C29" s="89">
        <f>'Three Statements'!C33+'Three Statements'!C35+'Three Statements'!C34+'Three Statements'!C36+'Three Statements'!C37+'Three Statements'!C38</f>
        <v>6947</v>
      </c>
      <c r="D29" s="89">
        <f>'Three Statements'!D33+'Three Statements'!D35+'Three Statements'!D34+'Three Statements'!D36+'Three Statements'!D37+'Three Statements'!D38</f>
        <v>8804</v>
      </c>
      <c r="E29" s="89">
        <f>'Three Statements'!E33+'Three Statements'!E35+'Three Statements'!E34+'Three Statements'!E36+'Three Statements'!E37+'Three Statements'!E38</f>
        <v>10445</v>
      </c>
      <c r="F29" s="89">
        <f>'Three Statements'!F33+'Three Statements'!F35+'Three Statements'!F34+'Three Statements'!F36+'Three Statements'!F37+'Three Statements'!F38</f>
        <v>12065</v>
      </c>
      <c r="G29" s="89">
        <f>'Three Statements'!G33+'Three Statements'!G35+'Three Statements'!G34+'Three Statements'!G36+'Three Statements'!G37+'Three Statements'!G38</f>
        <v>21039</v>
      </c>
      <c r="H29" s="89">
        <f>'Three Statements'!H33+'Three Statements'!H35+'Three Statements'!H34+'Three Statements'!H36+'Three Statements'!H37+'Three Statements'!H38</f>
        <v>22137</v>
      </c>
      <c r="I29" s="89">
        <f>'Three Statements'!I33+'Three Statements'!I35+'Three Statements'!I34+'Three Statements'!I36+'Three Statements'!I37+'Three Statements'!I38</f>
        <v>21682</v>
      </c>
    </row>
    <row r="30" spans="1:20" x14ac:dyDescent="0.2">
      <c r="A30" s="88" t="s">
        <v>256</v>
      </c>
      <c r="B30" s="89">
        <f>'Three Statements'!B39</f>
        <v>12707</v>
      </c>
      <c r="C30" s="89">
        <f>'Three Statements'!C39</f>
        <v>12258</v>
      </c>
      <c r="D30" s="89">
        <f>'Three Statements'!D39</f>
        <v>12407</v>
      </c>
      <c r="E30" s="89">
        <f>'Three Statements'!E39</f>
        <v>9812</v>
      </c>
      <c r="F30" s="89">
        <f>'Three Statements'!F39</f>
        <v>9040</v>
      </c>
      <c r="G30" s="89">
        <f>'Three Statements'!G39</f>
        <v>8055</v>
      </c>
      <c r="H30" s="89">
        <f>'Three Statements'!H39</f>
        <v>12767</v>
      </c>
      <c r="I30" s="89">
        <f>'Three Statements'!I39</f>
        <v>15281</v>
      </c>
    </row>
    <row r="31" spans="1:20" ht="16" thickBot="1" x14ac:dyDescent="0.25">
      <c r="A31" s="90" t="s">
        <v>257</v>
      </c>
      <c r="B31" s="91">
        <f>B30/'Three Statements'!B15</f>
        <v>7.1839665309814569</v>
      </c>
      <c r="C31" s="91">
        <f>C30/'Three Statements'!C15</f>
        <v>7.0347202295552371</v>
      </c>
      <c r="D31" s="91">
        <f>D30/'Three Statements'!D15</f>
        <v>7.33274231678487</v>
      </c>
      <c r="E31" s="91">
        <f>E30/'Three Statements'!E15</f>
        <v>5.9140497860285697</v>
      </c>
      <c r="F31" s="91">
        <f>F30/'Three Statements'!F15</f>
        <v>5.5857637172516066</v>
      </c>
      <c r="G31" s="91">
        <f>G30/'Three Statements'!G15</f>
        <v>5.059991205477731</v>
      </c>
      <c r="H31" s="91">
        <f>H30/'Three Statements'!H15</f>
        <v>7.9327699763887161</v>
      </c>
      <c r="I31" s="91">
        <f>I30/'Three Statements'!I15</f>
        <v>9.4865905140302953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2024-02-02T09:07:41Z</dcterms:modified>
</cp:coreProperties>
</file>