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sharedStrings.xml" ContentType="application/vnd.openxmlformats-officedocument.spreadsheetml.sharedStrings+xml"/>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Sheet1" sheetId="1" state="visible" r:id="rId2"/>
    <sheet name="Historicals" sheetId="2" state="visible" r:id="rId3"/>
    <sheet name="Segmental forecast" sheetId="3" state="visible" r:id="rId4"/>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6"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<sst xmlns="http://schemas.openxmlformats.org/spreadsheetml/2006/main" count="430" uniqueCount="152">
  <si>
    <t xml:space="preserve">Instructions</t>
  </si>
  <si>
    <t xml:space="preserve">Build the segmental revenue model in the "Segmental forecast" sheet in accordance to the example provided with all the calculations</t>
  </si>
  <si>
    <t xml:space="preserve">Note that the revenue growth is the add up of Organic growth + Currency impact</t>
  </si>
  <si>
    <t xml:space="preserve">If there are new line items mentioned in the older reports, feel free to insert new rows for them, however ensure that these rows are taken in to account for the formulas</t>
  </si>
  <si>
    <t xml:space="preserve">Submission time is 3 days from the day the task was given to you</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</si>
  <si>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</si>
  <si>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</si>
  <si>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</si>
  <si>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</si>
  <si>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</si>
  <si>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</si>
  <si>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</si>
  <si>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</si>
  <si>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</si>
  <si>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</si>
  <si>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</si>
  <si>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</si>
  <si>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</si>
  <si>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</si>
  <si>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</si>
  <si>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</si>
  <si>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</si>
  <si>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</si>
  <si>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</si>
  <si>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</si>
  <si>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</si>
  <si>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</si>
  <si>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Accounts receivable, net</t>
  </si>
  <si>
    <t xml:space="preserve">Inventories</t>
  </si>
  <si>
    <t xml:space="preserve">Prepaid expenses and other current assets</t>
  </si>
  <si>
    <t xml:space="preserve">Total current assets</t>
  </si>
  <si>
    <t xml:space="preserve">Property, plant and equipment, net</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</si>
  <si>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</si>
  <si>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</si>
  <si>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</si>
  <si>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</si>
  <si>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</si>
  <si>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</si>
  <si>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</si>
  <si>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</si>
  <si>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</si>
  <si>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</si>
  <si>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</si>
  <si>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</si>
  <si>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</si>
  <si>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</si>
  <si>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</si>
  <si>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</si>
  <si>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</si>
  <si>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</si>
  <si>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</si>
  <si>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</si>
  <si>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</si>
  <si>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</si>
  <si>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</si>
  <si>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</si>
  <si>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</si>
  <si>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</si>
  <si>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</si>
  <si>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</si>
  <si>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</si>
  <si>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</si>
  <si>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</si>
  <si>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</si>
  <si>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</si>
  <si>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</si>
  <si>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</si>
  <si>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</si>
  <si>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</si>
  <si>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</si>
  <si>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</si>
  <si>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</si>
  <si>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</si>
  <si>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</si>
  <si>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</si>
  <si>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</si>
  <si>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</si>
  <si>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</si>
  <si>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</si>
  <si>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</si>
  <si>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</si>
  <si>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Investments in reverse repurchase agreements </t>
  </si>
  <si>
    <t xml:space="preserve">Additions to property, plant and equipment</t>
  </si>
  <si>
    <t xml:space="preserve">Disposals of property, plant and equipment </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</si>
  <si>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</si>
  <si>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</si>
  <si>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</si>
  <si>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</si>
  <si>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Long-term debt payments, including current portion </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</si>
  <si>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</si>
  <si>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</si>
  <si>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</si>
  <si>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</si>
  <si>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</si>
  <si>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</si>
  <si>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</si>
  <si>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</si>
  <si>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</si>
  <si>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</si>
  <si>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</si>
  <si>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</si>
  <si>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</si>
  <si>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</si>
  <si>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</si>
  <si>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</si>
  <si>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</si>
  <si>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</si>
  <si>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</si>
  <si>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</si>
  <si>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</si>
  <si>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</si>
  <si>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</si>
  <si>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</si>
  <si>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</si>
  <si>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</si>
  <si>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</si>
  <si>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</si>
  <si>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</si>
  <si>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</si>
  <si>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n/a</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</si>
  <si>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</si>
  <si>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</si>
  <si>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</si>
  <si>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</si>
  <si>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</si>
  <si>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</si>
  <si>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</si>
  <si>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</si>
  <si>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</si>
  <si>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</si>
  <si>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ADDITIONS TO PROPERTY, PLANT AND EQUIPMENT</t>
  </si>
  <si>
    <t xml:space="preserve">Discrepancy in recorded cash by investing activities + Additions to PP+E </t>
  </si>
  <si>
    <t xml:space="preserve">TOTAL ADDITIONS TO PROPERTY, PLANT AND EQUIPMENT</t>
  </si>
  <si>
    <t xml:space="preserve">DEPRECIATION</t>
  </si>
  <si>
    <t xml:space="preserve">TOTAL DEPRECIATION</t>
  </si>
  <si>
    <t xml:space="preserve">EBITDA:</t>
  </si>
  <si>
    <t xml:space="preserve">TOTAL NIKE BRAND. EBITDA</t>
  </si>
  <si>
    <t xml:space="preserve">TOTAL NIKE, INC. EBITDA</t>
  </si>
  <si>
    <t xml:space="preserve">Revenue Drivers</t>
  </si>
  <si>
    <t xml:space="preserve">Organic revenue growth</t>
  </si>
  <si>
    <t xml:space="preserve">Group Totals</t>
  </si>
  <si>
    <t xml:space="preserve">Group Revenue</t>
  </si>
  <si>
    <t xml:space="preserve">Growth %</t>
  </si>
  <si>
    <t xml:space="preserve">EBITDA</t>
  </si>
  <si>
    <t xml:space="preserve">Margin %</t>
  </si>
  <si>
    <t xml:space="preserve">D&amp;A</t>
  </si>
  <si>
    <t xml:space="preserve">As a  % of revenue</t>
  </si>
  <si>
    <t xml:space="preserve">EBIT</t>
  </si>
  <si>
    <t xml:space="preserve">Capex</t>
  </si>
  <si>
    <t xml:space="preserve">Revenue</t>
  </si>
  <si>
    <t xml:space="preserve">Organic growth %</t>
  </si>
  <si>
    <t xml:space="preserve">Currency impact %</t>
  </si>
</sst>
</file>

<file path=xl/styles.xml><?xml version="1.0" encoding="utf-8"?>
<styleSheet xmlns="http://schemas.openxmlformats.org/spreadsheetml/2006/main">
  <numFmts count="9">
    <numFmt numFmtId="164" formatCode="General"/>
    <numFmt numFmtId="165" formatCode="_-* #,##0.00_-;\-* #,##0.00_-;_-* \-??_-;_-@_-"/>
    <numFmt numFmtId="166" formatCode="General"/>
    <numFmt numFmtId="167" formatCode="_(* #,##0.00_);_(* \(#,##0.00\);_(* \-??_);_(@_)"/>
    <numFmt numFmtId="168" formatCode="_(* #,##0_);_(* \(#,##0\);_(* \-??_);_(@_)"/>
    <numFmt numFmtId="169" formatCode="#,##0"/>
    <numFmt numFmtId="170" formatCode="0.00%"/>
    <numFmt numFmtId="171" formatCode="0%"/>
    <numFmt numFmtId="172" formatCode="0.0%"/>
  </numFmts>
  <fonts count="18">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sz val="11"/>
      <color rgb="FF000000"/>
      <name val="Calibri"/>
      <family val="0"/>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000000"/>
      <name val="Calibri"/>
      <family val="2"/>
      <charset val="1"/>
    </font>
    <font>
      <b val="true"/>
      <sz val="11"/>
      <color rgb="FFFF0000"/>
      <name val="Calibri"/>
      <family val="2"/>
      <charset val="1"/>
    </font>
    <font>
      <i val="true"/>
      <sz val="11"/>
      <color rgb="FF000000"/>
      <name val="Calibri"/>
      <family val="2"/>
      <charset val="1"/>
    </font>
    <font>
      <i val="true"/>
      <sz val="10"/>
      <color rgb="FF000000"/>
      <name val="Calibri"/>
      <family val="2"/>
      <charset val="1"/>
    </font>
    <font>
      <sz val="11"/>
      <color rgb="FFFF0000"/>
      <name val="Calibri"/>
      <family val="2"/>
      <charset val="1"/>
    </font>
    <font>
      <b val="true"/>
      <i val="true"/>
      <sz val="10"/>
      <color rgb="FF000000"/>
      <name val="Calibri"/>
      <family val="2"/>
      <charset val="1"/>
    </font>
    <font>
      <sz val="9"/>
      <color rgb="FF000000"/>
      <name val="Tahoma"/>
      <family val="2"/>
      <charset val="1"/>
    </font>
    <font>
      <i val="true"/>
      <sz val="9"/>
      <color rgb="FF000000"/>
      <name val="Calibri"/>
      <family val="2"/>
      <charset val="1"/>
    </font>
    <font>
      <b val="true"/>
      <i val="true"/>
      <sz val="11"/>
      <color rgb="FF000000"/>
      <name val="Calibri"/>
      <family val="2"/>
      <charset val="1"/>
    </font>
  </fonts>
  <fills count="7">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s>
  <borders count="6">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 diagonalUp="false" diagonalDown="false">
      <left/>
      <right/>
      <top style="hair"/>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cellStyleXfs>
  <cellXfs count="6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1" shrinkToFit="false"/>
      <protection locked="true" hidden="false"/>
    </xf>
    <xf numFmtId="164" fontId="6" fillId="4" borderId="0" xfId="0" applyFont="true" applyBorder="false" applyAlignment="true" applyProtection="true">
      <alignment horizontal="general" vertical="center" textRotation="0" wrapText="true" indent="0" shrinkToFit="false"/>
      <protection locked="true" hidden="false"/>
    </xf>
    <xf numFmtId="166" fontId="8" fillId="4" borderId="0" xfId="0" applyFont="true" applyBorder="false" applyAlignment="true" applyProtection="true">
      <alignment horizontal="right" vertical="bottom" textRotation="0" wrapText="false" indent="0" shrinkToFit="false"/>
      <protection locked="true" hidden="false"/>
    </xf>
    <xf numFmtId="168" fontId="0" fillId="0" borderId="0" xfId="15" applyFont="fals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8" fontId="0" fillId="0" borderId="1" xfId="15" applyFont="fals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8" fontId="9" fillId="0" borderId="0"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2" shrinkToFit="false"/>
      <protection locked="true" hidden="false"/>
    </xf>
    <xf numFmtId="164" fontId="0" fillId="0" borderId="2" xfId="0" applyFont="true" applyBorder="true" applyAlignment="true" applyProtection="true">
      <alignment horizontal="left" vertical="bottom" textRotation="0" wrapText="false" indent="1" shrinkToFit="false"/>
      <protection locked="true" hidden="false"/>
    </xf>
    <xf numFmtId="168" fontId="0" fillId="0" borderId="2" xfId="15" applyFont="fals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1" shrinkToFit="false"/>
      <protection locked="true" hidden="false"/>
    </xf>
    <xf numFmtId="164" fontId="9" fillId="0" borderId="2" xfId="0" applyFont="true" applyBorder="true" applyAlignment="true" applyProtection="true">
      <alignment horizontal="general" vertical="bottom" textRotation="0" wrapText="false" indent="0" shrinkToFit="false"/>
      <protection locked="true" hidden="false"/>
    </xf>
    <xf numFmtId="168" fontId="9" fillId="0" borderId="2" xfId="15" applyFont="true" applyBorder="true" applyAlignment="true" applyProtection="true">
      <alignment horizontal="general" vertical="bottom" textRotation="0" wrapText="false" indent="0" shrinkToFit="false"/>
      <protection locked="true" hidden="false"/>
    </xf>
    <xf numFmtId="164" fontId="9" fillId="0" borderId="3" xfId="0" applyFont="true" applyBorder="true" applyAlignment="true" applyProtection="true">
      <alignment horizontal="general" vertical="bottom" textRotation="0" wrapText="false" indent="0" shrinkToFit="false"/>
      <protection locked="true" hidden="false"/>
    </xf>
    <xf numFmtId="168" fontId="9" fillId="0" borderId="3" xfId="15" applyFont="true" applyBorder="true" applyAlignment="true" applyProtection="true">
      <alignment horizontal="general" vertical="bottom" textRotation="0" wrapText="fals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8" fontId="10" fillId="0" borderId="0" xfId="0" applyFont="true" applyBorder="false" applyAlignment="true" applyProtection="true">
      <alignment horizontal="general" vertical="bottom" textRotation="0" wrapText="false" indent="0" shrinkToFit="false"/>
      <protection locked="true" hidden="false"/>
    </xf>
    <xf numFmtId="164" fontId="9" fillId="5" borderId="0" xfId="0" applyFont="true" applyBorder="false" applyAlignment="true" applyProtection="true">
      <alignment horizontal="center" vertical="bottom" textRotation="0" wrapText="false" indent="0" shrinkToFit="false"/>
      <protection locked="true" hidden="false"/>
    </xf>
    <xf numFmtId="164" fontId="9" fillId="0" borderId="0" xfId="0" applyFont="true" applyBorder="false" applyAlignment="true" applyProtection="true">
      <alignment horizontal="left" vertical="bottom" textRotation="0" wrapText="false" indent="1" shrinkToFit="false"/>
      <protection locked="true" hidden="false"/>
    </xf>
    <xf numFmtId="164" fontId="0" fillId="0" borderId="0" xfId="0" applyFont="true" applyBorder="false" applyAlignment="true" applyProtection="true">
      <alignment horizontal="left" vertical="bottom" textRotation="0" wrapText="false" indent="3" shrinkToFit="false"/>
      <protection locked="true" hidden="false"/>
    </xf>
    <xf numFmtId="164" fontId="9" fillId="0" borderId="4" xfId="0" applyFont="true" applyBorder="true" applyAlignment="true" applyProtection="true">
      <alignment horizontal="left" vertical="bottom" textRotation="0" wrapText="false" indent="0" shrinkToFit="false"/>
      <protection locked="true" hidden="false"/>
    </xf>
    <xf numFmtId="168" fontId="9" fillId="0" borderId="4" xfId="15" applyFont="true" applyBorder="true" applyAlignment="true" applyProtection="true">
      <alignment horizontal="general" vertical="bottom" textRotation="0" wrapText="false" indent="0" shrinkToFit="false"/>
      <protection locked="true" hidden="false"/>
    </xf>
    <xf numFmtId="164" fontId="9" fillId="0" borderId="4"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left" vertical="bottom" textRotation="0" wrapText="false" indent="0" shrinkToFit="false"/>
      <protection locked="true" hidden="false"/>
    </xf>
    <xf numFmtId="170" fontId="0" fillId="0" borderId="0" xfId="0" applyFont="fals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center" vertical="bottom" textRotation="0" wrapText="false" indent="0" shrinkToFit="false"/>
      <protection locked="true" hidden="false"/>
    </xf>
    <xf numFmtId="172" fontId="12" fillId="0" borderId="0" xfId="19" applyFont="true" applyBorder="true" applyAlignment="true" applyProtection="true">
      <alignment horizontal="right" vertical="bottom" textRotation="0" wrapText="false" indent="0" shrinkToFit="false"/>
      <protection locked="true" hidden="false"/>
    </xf>
    <xf numFmtId="164" fontId="13" fillId="0" borderId="0" xfId="0" applyFont="true" applyBorder="false" applyAlignment="true" applyProtection="true">
      <alignment horizontal="center" vertical="bottom" textRotation="0" wrapText="true" indent="0" shrinkToFit="false"/>
      <protection locked="true" hidden="false"/>
    </xf>
    <xf numFmtId="168" fontId="13" fillId="0" borderId="0" xfId="15" applyFont="true" applyBorder="tru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9" fillId="0" borderId="5" xfId="0" applyFont="true" applyBorder="true" applyAlignment="true" applyProtection="true">
      <alignment horizontal="general" vertical="bottom" textRotation="0" wrapText="false" indent="0" shrinkToFit="false"/>
      <protection locked="true" hidden="false"/>
    </xf>
    <xf numFmtId="164" fontId="0" fillId="0" borderId="5" xfId="0" applyFont="false" applyBorder="true" applyAlignment="true" applyProtection="true">
      <alignment horizontal="general" vertical="bottom" textRotation="0" wrapText="false" indent="0" shrinkToFit="false"/>
      <protection locked="true" hidden="false"/>
    </xf>
    <xf numFmtId="164" fontId="0" fillId="0" borderId="4" xfId="0" applyFont="false" applyBorder="tru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left" vertical="bottom" textRotation="0" wrapText="false" indent="1" shrinkToFit="false"/>
      <protection locked="true" hidden="false"/>
    </xf>
    <xf numFmtId="172" fontId="14" fillId="0" borderId="0" xfId="19"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left" vertical="bottom" textRotation="0" wrapText="false" indent="2" shrinkToFit="false"/>
      <protection locked="true" hidden="false"/>
    </xf>
    <xf numFmtId="172" fontId="12" fillId="0" borderId="0" xfId="19" applyFont="true" applyBorder="true" applyAlignment="true" applyProtection="true">
      <alignment horizontal="general" vertical="bottom" textRotation="0" wrapText="false" indent="0" shrinkToFit="false"/>
      <protection locked="true" hidden="false"/>
    </xf>
    <xf numFmtId="164" fontId="14" fillId="0" borderId="2" xfId="0" applyFont="true" applyBorder="true" applyAlignment="true" applyProtection="true">
      <alignment horizontal="left" vertical="bottom" textRotation="0" wrapText="false" indent="1" shrinkToFit="false"/>
      <protection locked="true" hidden="false"/>
    </xf>
    <xf numFmtId="172" fontId="14" fillId="0" borderId="2" xfId="19" applyFont="tru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72" fontId="14" fillId="0" borderId="4" xfId="19"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left" vertical="bottom" textRotation="0" wrapText="false" indent="1" shrinkToFit="false"/>
      <protection locked="true" hidden="false"/>
    </xf>
    <xf numFmtId="172" fontId="12" fillId="0" borderId="0" xfId="19" applyFont="true" applyBorder="true" applyAlignment="true" applyProtection="true">
      <alignment horizontal="center" vertical="bottom"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66" fontId="9" fillId="6" borderId="0" xfId="0" applyFont="true" applyBorder="false" applyAlignment="true" applyProtection="true">
      <alignment horizontal="general" vertical="bottom" textRotation="0" wrapText="false" indent="0" shrinkToFit="false"/>
      <protection locked="true" hidden="false"/>
    </xf>
    <xf numFmtId="168" fontId="8" fillId="2" borderId="0" xfId="21" applyFont="true" applyBorder="true" applyAlignment="true" applyProtection="true">
      <alignment horizontal="left" vertical="bottom" textRotation="0" wrapText="false" indent="0" shrinkToFit="false"/>
      <protection locked="true" hidden="false"/>
    </xf>
    <xf numFmtId="166" fontId="9" fillId="0" borderId="0" xfId="0" applyFont="true" applyBorder="false" applyAlignment="false" applyProtection="false">
      <alignment horizontal="general" vertical="bottom" textRotation="0" wrapText="false" indent="0" shrinkToFit="false"/>
      <protection locked="true" hidden="false"/>
    </xf>
    <xf numFmtId="168" fontId="16" fillId="0" borderId="0" xfId="15" applyFont="true" applyBorder="true" applyAlignment="true" applyProtection="true">
      <alignment horizontal="left" vertical="bottom" textRotation="0" wrapText="false" indent="1" shrinkToFit="false"/>
      <protection locked="true" hidden="false"/>
    </xf>
    <xf numFmtId="168" fontId="9" fillId="3" borderId="0" xfId="22" applyFont="true" applyBorder="true" applyAlignment="true" applyProtection="true">
      <alignment horizontal="general" vertical="bottom" textRotation="0" wrapText="false" indent="0" shrinkToFit="false"/>
      <protection locked="true" hidden="false"/>
    </xf>
    <xf numFmtId="168" fontId="17" fillId="0" borderId="0" xfId="15" applyFont="true" applyBorder="true" applyAlignment="true" applyProtection="true">
      <alignment horizontal="general" vertical="bottom" textRotation="0" wrapText="false" indent="0" shrinkToFit="false"/>
      <protection locked="true" hidden="false"/>
    </xf>
    <xf numFmtId="168" fontId="16" fillId="0" borderId="0" xfId="15" applyFont="true" applyBorder="true" applyAlignment="true" applyProtection="true">
      <alignment horizontal="left" vertical="bottom" textRotation="0" wrapText="false" indent="2" shrinkToFit="false"/>
      <protection locked="true" hidden="false"/>
    </xf>
    <xf numFmtId="170" fontId="11"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8" fontId="0" fillId="0" borderId="0" xfId="15" applyFont="true" applyBorder="true" applyAlignment="true" applyProtection="true">
      <alignment horizontal="left" vertical="bottom" textRotation="0" wrapText="false" indent="1" shrinkToFit="false"/>
      <protection locked="true" hidden="false"/>
    </xf>
    <xf numFmtId="168" fontId="17" fillId="0" borderId="0" xfId="0" applyFont="true" applyBorder="false" applyAlignment="true" applyProtection="tru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Excel Built-in Accent1" xfId="21"/>
    <cellStyle name="Excel Built-in 60% - Accent1"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7216200</xdr:colOff>
      <xdr:row>11</xdr:row>
      <xdr:rowOff>83880</xdr:rowOff>
    </xdr:from>
    <xdr:to>
      <xdr:col>3</xdr:col>
      <xdr:colOff>464040</xdr:colOff>
      <xdr:row>21</xdr:row>
      <xdr:rowOff>128880</xdr:rowOff>
    </xdr:to>
    <xdr:grpSp>
      <xdr:nvGrpSpPr>
        <xdr:cNvPr id="0" name="Group 13"/>
        <xdr:cNvGrpSpPr/>
      </xdr:nvGrpSpPr>
      <xdr:grpSpPr>
        <a:xfrm>
          <a:off x="7216200" y="2188800"/>
          <a:ext cx="6867360" cy="1854720"/>
          <a:chOff x="7216200" y="2188800"/>
          <a:chExt cx="6867360" cy="1854720"/>
        </a:xfrm>
      </xdr:grpSpPr>
      <xdr:sp>
        <xdr:nvSpPr>
          <xdr:cNvPr id="1" name="TextBox 3"/>
          <xdr:cNvSpPr/>
        </xdr:nvSpPr>
        <xdr:spPr>
          <a:xfrm>
            <a:off x="10965960" y="3380400"/>
            <a:ext cx="1142640" cy="63288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Organic growth rate %</a:t>
            </a:r>
            <a:endParaRPr b="0" lang="en-GB" sz="1100" spc="-1" strike="noStrike">
              <a:latin typeface="Times New Roman"/>
            </a:endParaRPr>
          </a:p>
        </xdr:txBody>
      </xdr:sp>
      <xdr:sp>
        <xdr:nvSpPr>
          <xdr:cNvPr id="2" name="TextBox 4"/>
          <xdr:cNvSpPr/>
        </xdr:nvSpPr>
        <xdr:spPr>
          <a:xfrm>
            <a:off x="12940920" y="3410640"/>
            <a:ext cx="1142640" cy="63288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Currency exchange impact %</a:t>
            </a:r>
            <a:endParaRPr b="0" lang="en-GB" sz="1100" spc="-1" strike="noStrike">
              <a:latin typeface="Times New Roman"/>
            </a:endParaRPr>
          </a:p>
        </xdr:txBody>
      </xdr:sp>
      <xdr:sp>
        <xdr:nvSpPr>
          <xdr:cNvPr id="3" name="TextBox 5"/>
          <xdr:cNvSpPr/>
        </xdr:nvSpPr>
        <xdr:spPr>
          <a:xfrm>
            <a:off x="11885760" y="2226600"/>
            <a:ext cx="1142640" cy="63288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Total revenue growth rate %</a:t>
            </a:r>
            <a:endParaRPr b="0" lang="en-GB" sz="1100" spc="-1" strike="noStrike">
              <a:latin typeface="Times New Roman"/>
            </a:endParaRPr>
          </a:p>
        </xdr:txBody>
      </xdr:sp>
      <xdr:sp>
        <xdr:nvSpPr>
          <xdr:cNvPr id="4" name="TextBox 6"/>
          <xdr:cNvSpPr/>
        </xdr:nvSpPr>
        <xdr:spPr>
          <a:xfrm>
            <a:off x="9743040" y="2234160"/>
            <a:ext cx="1142640" cy="63288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Previous year revenue X (1+ growth rate)</a:t>
            </a:r>
            <a:endParaRPr b="0" lang="en-GB" sz="1100" spc="-1" strike="noStrike">
              <a:latin typeface="Times New Roman"/>
            </a:endParaRPr>
          </a:p>
        </xdr:txBody>
      </xdr:sp>
      <xdr:sp>
        <xdr:nvSpPr>
          <xdr:cNvPr id="5" name="TextBox 7"/>
          <xdr:cNvSpPr/>
        </xdr:nvSpPr>
        <xdr:spPr>
          <a:xfrm>
            <a:off x="7216200" y="2188800"/>
            <a:ext cx="1142640" cy="63288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Projected revenue</a:t>
            </a:r>
            <a:endParaRPr b="0" lang="en-GB" sz="1100" spc="-1" strike="noStrike">
              <a:latin typeface="Times New Roman"/>
            </a:endParaRPr>
          </a:p>
        </xdr:txBody>
      </xdr:sp>
      <xdr:cxnSp>
        <xdr:nvCxnSpPr>
          <xdr:cNvPr id="6" name="Straight Arrow Connector 9"/>
          <xdr:cNvCxnSpPr/>
        </xdr:nvCxnSpPr>
        <xdr:spPr>
          <a:xfrm>
            <a:off x="8583120" y="2445120"/>
            <a:ext cx="912240" cy="720"/>
          </a:xfrm>
          <a:prstGeom prst="straightConnector1">
            <a:avLst/>
          </a:prstGeom>
          <a:ln w="0">
            <a:solidFill>
              <a:srgbClr val="4472c4"/>
            </a:solidFill>
            <a:tailEnd len="med" type="triangle" w="med"/>
          </a:ln>
        </xdr:spPr>
      </xdr:cxnSp>
      <xdr:cxnSp>
        <xdr:nvCxnSpPr>
          <xdr:cNvPr id="7" name="Straight Arrow Connector 11"/>
          <xdr:cNvCxnSpPr/>
        </xdr:nvCxnSpPr>
        <xdr:spPr>
          <a:xfrm>
            <a:off x="10925640" y="2490120"/>
            <a:ext cx="912240" cy="720"/>
          </a:xfrm>
          <a:prstGeom prst="straightConnector1">
            <a:avLst/>
          </a:prstGeom>
          <a:ln w="0">
            <a:solidFill>
              <a:srgbClr val="4472c4"/>
            </a:solidFill>
            <a:tailEnd len="med" type="triangle" w="med"/>
          </a:ln>
        </xdr:spPr>
      </xdr:cxnSp>
      <xdr:sp>
        <xdr:nvSpPr>
          <xdr:cNvPr id="8" name="Right Brace 12"/>
          <xdr:cNvSpPr/>
        </xdr:nvSpPr>
        <xdr:spPr>
          <a:xfrm flipV="1" rot="16200000">
            <a:off x="12316680" y="2437920"/>
            <a:ext cx="357480" cy="1418400"/>
          </a:xfrm>
          <a:prstGeom prst="rightBrace">
            <a:avLst>
              <a:gd name="adj1" fmla="val 8333"/>
              <a:gd name="adj2" fmla="val 50000"/>
            </a:avLst>
          </a:prstGeom>
          <a:noFill/>
          <a:ln>
            <a:solidFill>
              <a:srgbClr val="4472c4"/>
            </a:solidFill>
          </a:ln>
        </xdr:spPr>
        <xdr:style>
          <a:lnRef idx="1">
            <a:schemeClr val="accent1"/>
          </a:lnRef>
          <a:fillRef idx="0">
            <a:schemeClr val="accent1"/>
          </a:fillRef>
          <a:effectRef idx="0">
            <a:schemeClr val="accent1"/>
          </a:effectRef>
          <a:fontRef idx="minor"/>
        </xdr:style>
      </xdr:sp>
    </xdr:grpSp>
    <xdr:clientData/>
  </xdr:twoCellAnchor>
  <xdr:twoCellAnchor editAs="twoCell">
    <xdr:from>
      <xdr:col>0</xdr:col>
      <xdr:colOff>434520</xdr:colOff>
      <xdr:row>11</xdr:row>
      <xdr:rowOff>122040</xdr:rowOff>
    </xdr:from>
    <xdr:to>
      <xdr:col>0</xdr:col>
      <xdr:colOff>4472280</xdr:colOff>
      <xdr:row>30</xdr:row>
      <xdr:rowOff>174600</xdr:rowOff>
    </xdr:to>
    <xdr:grpSp>
      <xdr:nvGrpSpPr>
        <xdr:cNvPr id="9" name="Group 65"/>
        <xdr:cNvGrpSpPr/>
      </xdr:nvGrpSpPr>
      <xdr:grpSpPr>
        <a:xfrm>
          <a:off x="434520" y="2226960"/>
          <a:ext cx="4037760" cy="3491280"/>
          <a:chOff x="434520" y="2226960"/>
          <a:chExt cx="4037760" cy="3491280"/>
        </a:xfrm>
      </xdr:grpSpPr>
      <xdr:sp>
        <xdr:nvSpPr>
          <xdr:cNvPr id="10" name="TextBox 14"/>
          <xdr:cNvSpPr/>
        </xdr:nvSpPr>
        <xdr:spPr>
          <a:xfrm>
            <a:off x="434520" y="2766960"/>
            <a:ext cx="1568880" cy="201456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Nike Group:</a:t>
            </a:r>
            <a:endParaRPr b="0" lang="en-GB" sz="1100" spc="-1" strike="noStrike">
              <a:latin typeface="Times New Roman"/>
            </a:endParaRPr>
          </a:p>
          <a:p>
            <a:pPr>
              <a:lnSpc>
                <a:spcPct val="100000"/>
              </a:lnSpc>
            </a:pPr>
            <a:r>
              <a:rPr b="0" lang="en-US" sz="1100" spc="-1" strike="noStrike">
                <a:solidFill>
                  <a:schemeClr val="dk1"/>
                </a:solidFill>
                <a:latin typeface="Calibri"/>
              </a:rPr>
              <a:t>Revenue</a:t>
            </a:r>
            <a:endParaRPr b="0" lang="en-GB" sz="1100" spc="-1" strike="noStrike">
              <a:latin typeface="Times New Roman"/>
            </a:endParaRPr>
          </a:p>
          <a:p>
            <a:pPr>
              <a:lnSpc>
                <a:spcPct val="100000"/>
              </a:lnSpc>
            </a:pPr>
            <a:r>
              <a:rPr b="0" lang="en-US" sz="1100" spc="-1" strike="noStrike">
                <a:solidFill>
                  <a:schemeClr val="dk1"/>
                </a:solidFill>
                <a:latin typeface="Calibri"/>
              </a:rPr>
              <a:t>EBITDA</a:t>
            </a:r>
            <a:endParaRPr b="0" lang="en-GB" sz="1100" spc="-1" strike="noStrike">
              <a:latin typeface="Times New Roman"/>
            </a:endParaRPr>
          </a:p>
          <a:p>
            <a:pPr>
              <a:lnSpc>
                <a:spcPct val="100000"/>
              </a:lnSpc>
            </a:pPr>
            <a:r>
              <a:rPr b="0" lang="en-US" sz="1100" spc="-1" strike="noStrike">
                <a:solidFill>
                  <a:schemeClr val="dk1"/>
                </a:solidFill>
                <a:latin typeface="Calibri"/>
              </a:rPr>
              <a:t>PPE</a:t>
            </a:r>
            <a:endParaRPr b="0" lang="en-GB" sz="1100" spc="-1" strike="noStrike">
              <a:latin typeface="Times New Roman"/>
            </a:endParaRPr>
          </a:p>
          <a:p>
            <a:pPr>
              <a:lnSpc>
                <a:spcPct val="100000"/>
              </a:lnSpc>
            </a:pPr>
            <a:r>
              <a:rPr b="0" lang="en-US" sz="1100" spc="-1" strike="noStrike">
                <a:solidFill>
                  <a:schemeClr val="dk1"/>
                </a:solidFill>
                <a:latin typeface="Calibri"/>
              </a:rPr>
              <a:t>Capex</a:t>
            </a:r>
            <a:endParaRPr b="0" lang="en-GB" sz="1100" spc="-1" strike="noStrike">
              <a:latin typeface="Times New Roman"/>
            </a:endParaRPr>
          </a:p>
          <a:p>
            <a:pPr>
              <a:lnSpc>
                <a:spcPct val="100000"/>
              </a:lnSpc>
            </a:pPr>
            <a:r>
              <a:rPr b="0" lang="en-US" sz="1100" spc="-1" strike="noStrike">
                <a:solidFill>
                  <a:schemeClr val="dk1"/>
                </a:solidFill>
                <a:latin typeface="Calibri"/>
              </a:rPr>
              <a:t>Depreciation &amp; Amortization</a:t>
            </a:r>
            <a:endParaRPr b="0" lang="en-GB" sz="1100" spc="-1" strike="noStrike">
              <a:latin typeface="Times New Roman"/>
            </a:endParaRPr>
          </a:p>
          <a:p>
            <a:pPr>
              <a:lnSpc>
                <a:spcPct val="100000"/>
              </a:lnSpc>
            </a:pPr>
            <a:r>
              <a:rPr b="0" lang="en-US" sz="1100" spc="-1" strike="noStrike">
                <a:solidFill>
                  <a:schemeClr val="dk1"/>
                </a:solidFill>
                <a:latin typeface="Calibri"/>
              </a:rPr>
              <a:t>EBIT</a:t>
            </a:r>
            <a:endParaRPr b="0" lang="en-GB" sz="1100" spc="-1" strike="noStrike">
              <a:latin typeface="Times New Roman"/>
            </a:endParaRPr>
          </a:p>
        </xdr:txBody>
      </xdr:sp>
      <xdr:sp>
        <xdr:nvSpPr>
          <xdr:cNvPr id="11" name="TextBox 15"/>
          <xdr:cNvSpPr/>
        </xdr:nvSpPr>
        <xdr:spPr>
          <a:xfrm>
            <a:off x="3444120" y="2226960"/>
            <a:ext cx="1028160" cy="35244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North America</a:t>
            </a:r>
            <a:endParaRPr b="0" lang="en-GB" sz="1100" spc="-1" strike="noStrike">
              <a:latin typeface="Times New Roman"/>
            </a:endParaRPr>
          </a:p>
        </xdr:txBody>
      </xdr:sp>
      <xdr:sp>
        <xdr:nvSpPr>
          <xdr:cNvPr id="12" name="TextBox 16"/>
          <xdr:cNvSpPr/>
        </xdr:nvSpPr>
        <xdr:spPr>
          <a:xfrm>
            <a:off x="3444120" y="2818800"/>
            <a:ext cx="1028160" cy="83052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Europe, Middle East &amp; Africa</a:t>
            </a:r>
            <a:endParaRPr b="0" lang="en-GB" sz="1100" spc="-1" strike="noStrike">
              <a:latin typeface="Times New Roman"/>
            </a:endParaRPr>
          </a:p>
        </xdr:txBody>
      </xdr:sp>
      <xdr:sp>
        <xdr:nvSpPr>
          <xdr:cNvPr id="13" name="TextBox 17"/>
          <xdr:cNvSpPr/>
        </xdr:nvSpPr>
        <xdr:spPr>
          <a:xfrm>
            <a:off x="3444120" y="3816360"/>
            <a:ext cx="1028160" cy="35244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Greater China</a:t>
            </a:r>
            <a:endParaRPr b="0" lang="en-GB" sz="1100" spc="-1" strike="noStrike">
              <a:latin typeface="Times New Roman"/>
            </a:endParaRPr>
          </a:p>
        </xdr:txBody>
      </xdr:sp>
      <xdr:sp>
        <xdr:nvSpPr>
          <xdr:cNvPr id="14" name="TextBox 18"/>
          <xdr:cNvSpPr/>
        </xdr:nvSpPr>
        <xdr:spPr>
          <a:xfrm>
            <a:off x="3429000" y="4545000"/>
            <a:ext cx="1028160" cy="66420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Asia Pacific &amp; Latin America</a:t>
            </a:r>
            <a:endParaRPr b="0" lang="en-GB" sz="1100" spc="-1" strike="noStrike">
              <a:latin typeface="Times New Roman"/>
            </a:endParaRPr>
          </a:p>
        </xdr:txBody>
      </xdr:sp>
      <xdr:sp>
        <xdr:nvSpPr>
          <xdr:cNvPr id="15" name="TextBox 19"/>
          <xdr:cNvSpPr/>
        </xdr:nvSpPr>
        <xdr:spPr>
          <a:xfrm>
            <a:off x="3429000" y="5365800"/>
            <a:ext cx="1028160" cy="35244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Converse</a:t>
            </a:r>
            <a:endParaRPr b="0" lang="en-GB" sz="1100" spc="-1" strike="noStrike">
              <a:latin typeface="Times New Roman"/>
            </a:endParaRPr>
          </a:p>
        </xdr:txBody>
      </xdr:sp>
      <xdr:cxnSp>
        <xdr:nvCxnSpPr>
          <xdr:cNvPr id="16" name="Elbow Connector 21"/>
          <xdr:cNvCxnSpPr/>
        </xdr:nvCxnSpPr>
        <xdr:spPr>
          <a:xfrm flipH="1" flipV="1" rot="5400000">
            <a:off x="1967400" y="2527560"/>
            <a:ext cx="1444680" cy="1258200"/>
          </a:xfrm>
          <a:prstGeom prst="bentConnector3">
            <a:avLst>
              <a:gd name="adj1" fmla="val 50000"/>
            </a:avLst>
          </a:prstGeom>
          <a:ln w="0">
            <a:solidFill>
              <a:srgbClr val="4472c4"/>
            </a:solidFill>
            <a:tailEnd len="med" type="triangle" w="med"/>
          </a:ln>
        </xdr:spPr>
      </xdr:cxnSp>
      <xdr:cxnSp>
        <xdr:nvCxnSpPr>
          <xdr:cNvPr id="17" name="Elbow Connector 22"/>
          <xdr:cNvCxnSpPr/>
        </xdr:nvCxnSpPr>
        <xdr:spPr>
          <a:xfrm flipV="1">
            <a:off x="2076120" y="3234240"/>
            <a:ext cx="1227600" cy="644760"/>
          </a:xfrm>
          <a:prstGeom prst="bentConnector3">
            <a:avLst>
              <a:gd name="adj1" fmla="val 50014"/>
            </a:avLst>
          </a:prstGeom>
          <a:ln w="0">
            <a:solidFill>
              <a:srgbClr val="4472c4"/>
            </a:solidFill>
            <a:tailEnd len="med" type="triangle" w="med"/>
          </a:ln>
        </xdr:spPr>
      </xdr:cxnSp>
      <xdr:cxnSp>
        <xdr:nvCxnSpPr>
          <xdr:cNvPr id="18" name="Elbow Connector 25"/>
          <xdr:cNvCxnSpPr/>
        </xdr:nvCxnSpPr>
        <xdr:spPr>
          <a:xfrm>
            <a:off x="2068560" y="3868200"/>
            <a:ext cx="1242720" cy="135720"/>
          </a:xfrm>
          <a:prstGeom prst="bentConnector3">
            <a:avLst>
              <a:gd name="adj1" fmla="val 50014"/>
            </a:avLst>
          </a:prstGeom>
          <a:ln w="0">
            <a:solidFill>
              <a:srgbClr val="4472c4"/>
            </a:solidFill>
            <a:tailEnd len="med" type="triangle" w="med"/>
          </a:ln>
        </xdr:spPr>
      </xdr:cxnSp>
      <xdr:cxnSp>
        <xdr:nvCxnSpPr>
          <xdr:cNvPr id="19" name="Elbow Connector 29"/>
          <xdr:cNvCxnSpPr/>
        </xdr:nvCxnSpPr>
        <xdr:spPr>
          <a:xfrm>
            <a:off x="2072520" y="3881160"/>
            <a:ext cx="1265760" cy="748800"/>
          </a:xfrm>
          <a:prstGeom prst="bentConnector3">
            <a:avLst>
              <a:gd name="adj1" fmla="val 50014"/>
            </a:avLst>
          </a:prstGeom>
          <a:ln w="0">
            <a:solidFill>
              <a:srgbClr val="4472c4"/>
            </a:solidFill>
            <a:tailEnd len="med" type="triangle" w="med"/>
          </a:ln>
        </xdr:spPr>
      </xdr:cxnSp>
      <xdr:cxnSp>
        <xdr:nvCxnSpPr>
          <xdr:cNvPr id="20" name="Elbow Connector 53"/>
          <xdr:cNvCxnSpPr/>
        </xdr:nvCxnSpPr>
        <xdr:spPr>
          <a:xfrm flipH="1" rot="16200000">
            <a:off x="1962000" y="4040640"/>
            <a:ext cx="1486440" cy="1166760"/>
          </a:xfrm>
          <a:prstGeom prst="bentConnector3">
            <a:avLst>
              <a:gd name="adj1" fmla="val 50000"/>
            </a:avLst>
          </a:prstGeom>
          <a:ln w="0">
            <a:solidFill>
              <a:srgbClr val="4472c4"/>
            </a:solidFill>
            <a:tailEnd len="med" type="triangle" w="med"/>
          </a:ln>
        </xdr:spPr>
      </xdr:cxnSp>
    </xdr:grpSp>
    <xdr:clientData/>
  </xdr:twoCellAnchor>
  <xdr:twoCellAnchor editAs="twoCell">
    <xdr:from>
      <xdr:col>0</xdr:col>
      <xdr:colOff>4472640</xdr:colOff>
      <xdr:row>8</xdr:row>
      <xdr:rowOff>0</xdr:rowOff>
    </xdr:from>
    <xdr:to>
      <xdr:col>0</xdr:col>
      <xdr:colOff>6232320</xdr:colOff>
      <xdr:row>14</xdr:row>
      <xdr:rowOff>6840</xdr:rowOff>
    </xdr:to>
    <xdr:grpSp>
      <xdr:nvGrpSpPr>
        <xdr:cNvPr id="21" name="Group 109"/>
        <xdr:cNvGrpSpPr/>
      </xdr:nvGrpSpPr>
      <xdr:grpSpPr>
        <a:xfrm>
          <a:off x="4472640" y="1562040"/>
          <a:ext cx="1759680" cy="1092600"/>
          <a:chOff x="4472640" y="1562040"/>
          <a:chExt cx="1759680" cy="1092600"/>
        </a:xfrm>
      </xdr:grpSpPr>
      <xdr:cxnSp>
        <xdr:nvCxnSpPr>
          <xdr:cNvPr id="22" name="Elbow Connector 71"/>
          <xdr:cNvCxnSpPr/>
        </xdr:nvCxnSpPr>
        <xdr:spPr>
          <a:xfrm>
            <a:off x="4472640" y="2300760"/>
            <a:ext cx="709560" cy="234720"/>
          </a:xfrm>
          <a:prstGeom prst="bentConnector3">
            <a:avLst>
              <a:gd name="adj1" fmla="val 50000"/>
            </a:avLst>
          </a:prstGeom>
          <a:ln w="0">
            <a:solidFill>
              <a:srgbClr val="4472c4"/>
            </a:solidFill>
            <a:tailEnd len="med" type="triangle" w="med"/>
          </a:ln>
        </xdr:spPr>
      </xdr:cxnSp>
      <xdr:grpSp>
        <xdr:nvGrpSpPr>
          <xdr:cNvPr id="23" name="Group 90"/>
          <xdr:cNvGrpSpPr/>
        </xdr:nvGrpSpPr>
        <xdr:grpSpPr>
          <a:xfrm>
            <a:off x="4480560" y="1562040"/>
            <a:ext cx="1751760" cy="1092600"/>
            <a:chOff x="4480560" y="1562040"/>
            <a:chExt cx="1751760" cy="1092600"/>
          </a:xfrm>
        </xdr:grpSpPr>
        <xdr:sp>
          <xdr:nvSpPr>
            <xdr:cNvPr id="24" name="TextBox 66"/>
            <xdr:cNvSpPr/>
          </xdr:nvSpPr>
          <xdr:spPr>
            <a:xfrm>
              <a:off x="5257800" y="1562040"/>
              <a:ext cx="974520" cy="27828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Footwear</a:t>
              </a:r>
              <a:endParaRPr b="0" lang="en-GB" sz="1100" spc="-1" strike="noStrike">
                <a:latin typeface="Times New Roman"/>
              </a:endParaRPr>
            </a:p>
          </xdr:txBody>
        </xdr:sp>
        <xdr:sp>
          <xdr:nvSpPr>
            <xdr:cNvPr id="25" name="TextBox 67"/>
            <xdr:cNvSpPr/>
          </xdr:nvSpPr>
          <xdr:spPr>
            <a:xfrm>
              <a:off x="5257800" y="2007000"/>
              <a:ext cx="936720" cy="22536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Apparel</a:t>
              </a:r>
              <a:endParaRPr b="0" lang="en-GB" sz="1100" spc="-1" strike="noStrike">
                <a:latin typeface="Times New Roman"/>
              </a:endParaRPr>
            </a:p>
          </xdr:txBody>
        </xdr:sp>
        <xdr:sp>
          <xdr:nvSpPr>
            <xdr:cNvPr id="26" name="TextBox 68"/>
            <xdr:cNvSpPr/>
          </xdr:nvSpPr>
          <xdr:spPr>
            <a:xfrm>
              <a:off x="5257800" y="2399040"/>
              <a:ext cx="944280" cy="25560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Equipment</a:t>
              </a:r>
              <a:endParaRPr b="0" lang="en-GB" sz="1100" spc="-1" strike="noStrike">
                <a:latin typeface="Times New Roman"/>
              </a:endParaRPr>
            </a:p>
          </xdr:txBody>
        </xdr:sp>
        <xdr:cxnSp>
          <xdr:nvCxnSpPr>
            <xdr:cNvPr id="27" name="Elbow Connector 70"/>
            <xdr:cNvCxnSpPr/>
          </xdr:nvCxnSpPr>
          <xdr:spPr>
            <a:xfrm flipV="1">
              <a:off x="4480560" y="1697760"/>
              <a:ext cx="694080" cy="588600"/>
            </a:xfrm>
            <a:prstGeom prst="bentConnector3">
              <a:avLst>
                <a:gd name="adj1" fmla="val 50025"/>
              </a:avLst>
            </a:prstGeom>
            <a:ln w="0">
              <a:solidFill>
                <a:srgbClr val="4472c4"/>
              </a:solidFill>
              <a:tailEnd len="med" type="triangle" w="med"/>
            </a:ln>
          </xdr:spPr>
        </xdr:cxnSp>
        <xdr:cxnSp>
          <xdr:nvCxnSpPr>
            <xdr:cNvPr id="28" name="Elbow Connector 76"/>
            <xdr:cNvCxnSpPr/>
          </xdr:nvCxnSpPr>
          <xdr:spPr>
            <a:xfrm flipV="1">
              <a:off x="4495680" y="2097360"/>
              <a:ext cx="663480" cy="196560"/>
            </a:xfrm>
            <a:prstGeom prst="bentConnector3">
              <a:avLst>
                <a:gd name="adj1" fmla="val 50000"/>
              </a:avLst>
            </a:prstGeom>
            <a:ln w="0">
              <a:solidFill>
                <a:srgbClr val="4472c4"/>
              </a:solidFill>
              <a:tailEnd len="med" type="triangle" w="med"/>
            </a:ln>
          </xdr:spPr>
        </xdr:cxnSp>
      </xdr:grpSp>
    </xdr:grpSp>
    <xdr:clientData/>
  </xdr:twoCellAnchor>
  <xdr:twoCellAnchor editAs="twoCell">
    <xdr:from>
      <xdr:col>0</xdr:col>
      <xdr:colOff>4480560</xdr:colOff>
      <xdr:row>14</xdr:row>
      <xdr:rowOff>68760</xdr:rowOff>
    </xdr:from>
    <xdr:to>
      <xdr:col>0</xdr:col>
      <xdr:colOff>6278040</xdr:colOff>
      <xdr:row>20</xdr:row>
      <xdr:rowOff>75240</xdr:rowOff>
    </xdr:to>
    <xdr:grpSp>
      <xdr:nvGrpSpPr>
        <xdr:cNvPr id="29" name="Group 172"/>
        <xdr:cNvGrpSpPr/>
      </xdr:nvGrpSpPr>
      <xdr:grpSpPr>
        <a:xfrm>
          <a:off x="4480560" y="2716560"/>
          <a:ext cx="1797480" cy="1092600"/>
          <a:chOff x="4480560" y="2716560"/>
          <a:chExt cx="1797480" cy="1092600"/>
        </a:xfrm>
      </xdr:grpSpPr>
      <xdr:grpSp>
        <xdr:nvGrpSpPr>
          <xdr:cNvPr id="30" name="Group 145"/>
          <xdr:cNvGrpSpPr/>
        </xdr:nvGrpSpPr>
        <xdr:grpSpPr>
          <a:xfrm>
            <a:off x="4488120" y="2716560"/>
            <a:ext cx="1789920" cy="1092600"/>
            <a:chOff x="4488120" y="2716560"/>
            <a:chExt cx="1789920" cy="1092600"/>
          </a:xfrm>
        </xdr:grpSpPr>
        <xdr:sp>
          <xdr:nvSpPr>
            <xdr:cNvPr id="31" name="TextBox 146"/>
            <xdr:cNvSpPr/>
          </xdr:nvSpPr>
          <xdr:spPr>
            <a:xfrm>
              <a:off x="5303520" y="2716560"/>
              <a:ext cx="974520" cy="27828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Footwear</a:t>
              </a:r>
              <a:endParaRPr b="0" lang="en-GB" sz="1100" spc="-1" strike="noStrike">
                <a:latin typeface="Times New Roman"/>
              </a:endParaRPr>
            </a:p>
          </xdr:txBody>
        </xdr:sp>
        <xdr:sp>
          <xdr:nvSpPr>
            <xdr:cNvPr id="32" name="TextBox 147"/>
            <xdr:cNvSpPr/>
          </xdr:nvSpPr>
          <xdr:spPr>
            <a:xfrm>
              <a:off x="5303520" y="3161520"/>
              <a:ext cx="936720" cy="22572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Apparel</a:t>
              </a:r>
              <a:endParaRPr b="0" lang="en-GB" sz="1100" spc="-1" strike="noStrike">
                <a:latin typeface="Times New Roman"/>
              </a:endParaRPr>
            </a:p>
          </xdr:txBody>
        </xdr:sp>
        <xdr:sp>
          <xdr:nvSpPr>
            <xdr:cNvPr id="33" name="TextBox 148"/>
            <xdr:cNvSpPr/>
          </xdr:nvSpPr>
          <xdr:spPr>
            <a:xfrm>
              <a:off x="5303520" y="3553560"/>
              <a:ext cx="944280" cy="25560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Equipment</a:t>
              </a:r>
              <a:endParaRPr b="0" lang="en-GB" sz="1100" spc="-1" strike="noStrike">
                <a:latin typeface="Times New Roman"/>
              </a:endParaRPr>
            </a:p>
          </xdr:txBody>
        </xdr:sp>
        <xdr:cxnSp>
          <xdr:nvCxnSpPr>
            <xdr:cNvPr id="34" name="Elbow Connector 149"/>
            <xdr:cNvCxnSpPr/>
          </xdr:nvCxnSpPr>
          <xdr:spPr>
            <a:xfrm flipV="1">
              <a:off x="4526280" y="2851920"/>
              <a:ext cx="694080" cy="83880"/>
            </a:xfrm>
            <a:prstGeom prst="bentConnector3">
              <a:avLst>
                <a:gd name="adj1" fmla="val 50025"/>
              </a:avLst>
            </a:prstGeom>
            <a:ln w="0">
              <a:solidFill>
                <a:srgbClr val="4472c4"/>
              </a:solidFill>
              <a:tailEnd len="med" type="triangle" w="med"/>
            </a:ln>
          </xdr:spPr>
        </xdr:cxnSp>
        <xdr:cxnSp>
          <xdr:nvCxnSpPr>
            <xdr:cNvPr id="35" name="Elbow Connector 150"/>
            <xdr:cNvCxnSpPr/>
          </xdr:nvCxnSpPr>
          <xdr:spPr>
            <a:xfrm>
              <a:off x="4488120" y="2935080"/>
              <a:ext cx="716760" cy="317520"/>
            </a:xfrm>
            <a:prstGeom prst="bentConnector3">
              <a:avLst>
                <a:gd name="adj1" fmla="val 50000"/>
              </a:avLst>
            </a:prstGeom>
            <a:ln w="0">
              <a:solidFill>
                <a:srgbClr val="4472c4"/>
              </a:solidFill>
              <a:tailEnd len="med" type="triangle" w="med"/>
            </a:ln>
          </xdr:spPr>
        </xdr:cxnSp>
      </xdr:grpSp>
      <xdr:cxnSp>
        <xdr:nvCxnSpPr>
          <xdr:cNvPr id="36" name="Elbow Connector 162"/>
          <xdr:cNvCxnSpPr/>
        </xdr:nvCxnSpPr>
        <xdr:spPr>
          <a:xfrm>
            <a:off x="4480560" y="2927520"/>
            <a:ext cx="754920" cy="739800"/>
          </a:xfrm>
          <a:prstGeom prst="bentConnector3">
            <a:avLst>
              <a:gd name="adj1" fmla="val 50000"/>
            </a:avLst>
          </a:prstGeom>
          <a:ln w="0">
            <a:solidFill>
              <a:srgbClr val="4472c4"/>
            </a:solidFill>
            <a:tailEnd len="med" type="triangle" w="med"/>
          </a:ln>
        </xdr:spPr>
      </xdr:cxnSp>
    </xdr:grpSp>
    <xdr:clientData/>
  </xdr:twoCellAnchor>
  <xdr:twoCellAnchor editAs="twoCell">
    <xdr:from>
      <xdr:col>0</xdr:col>
      <xdr:colOff>4495680</xdr:colOff>
      <xdr:row>20</xdr:row>
      <xdr:rowOff>122040</xdr:rowOff>
    </xdr:from>
    <xdr:to>
      <xdr:col>0</xdr:col>
      <xdr:colOff>6438240</xdr:colOff>
      <xdr:row>26</xdr:row>
      <xdr:rowOff>128880</xdr:rowOff>
    </xdr:to>
    <xdr:grpSp>
      <xdr:nvGrpSpPr>
        <xdr:cNvPr id="37" name="Group 189"/>
        <xdr:cNvGrpSpPr/>
      </xdr:nvGrpSpPr>
      <xdr:grpSpPr>
        <a:xfrm>
          <a:off x="4495680" y="3855960"/>
          <a:ext cx="1942560" cy="1092600"/>
          <a:chOff x="4495680" y="3855960"/>
          <a:chExt cx="1942560" cy="1092600"/>
        </a:xfrm>
      </xdr:grpSpPr>
      <xdr:grpSp>
        <xdr:nvGrpSpPr>
          <xdr:cNvPr id="38" name="Group 166"/>
          <xdr:cNvGrpSpPr/>
        </xdr:nvGrpSpPr>
        <xdr:grpSpPr>
          <a:xfrm>
            <a:off x="4495680" y="3855960"/>
            <a:ext cx="1942560" cy="1092600"/>
            <a:chOff x="4495680" y="3855960"/>
            <a:chExt cx="1942560" cy="1092600"/>
          </a:xfrm>
        </xdr:grpSpPr>
        <xdr:sp>
          <xdr:nvSpPr>
            <xdr:cNvPr id="39" name="TextBox 167"/>
            <xdr:cNvSpPr/>
          </xdr:nvSpPr>
          <xdr:spPr>
            <a:xfrm>
              <a:off x="5463720" y="3855960"/>
              <a:ext cx="974520" cy="27828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Footwear</a:t>
              </a:r>
              <a:endParaRPr b="0" lang="en-GB" sz="1100" spc="-1" strike="noStrike">
                <a:latin typeface="Times New Roman"/>
              </a:endParaRPr>
            </a:p>
          </xdr:txBody>
        </xdr:sp>
        <xdr:sp>
          <xdr:nvSpPr>
            <xdr:cNvPr id="40" name="TextBox 168"/>
            <xdr:cNvSpPr/>
          </xdr:nvSpPr>
          <xdr:spPr>
            <a:xfrm>
              <a:off x="5463720" y="4300560"/>
              <a:ext cx="936720" cy="22536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Apparel</a:t>
              </a:r>
              <a:endParaRPr b="0" lang="en-GB" sz="1100" spc="-1" strike="noStrike">
                <a:latin typeface="Times New Roman"/>
              </a:endParaRPr>
            </a:p>
          </xdr:txBody>
        </xdr:sp>
        <xdr:sp>
          <xdr:nvSpPr>
            <xdr:cNvPr id="41" name="TextBox 169"/>
            <xdr:cNvSpPr/>
          </xdr:nvSpPr>
          <xdr:spPr>
            <a:xfrm>
              <a:off x="5463720" y="4692960"/>
              <a:ext cx="944280" cy="25560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Equipment</a:t>
              </a:r>
              <a:endParaRPr b="0" lang="en-GB" sz="1100" spc="-1" strike="noStrike">
                <a:latin typeface="Times New Roman"/>
              </a:endParaRPr>
            </a:p>
          </xdr:txBody>
        </xdr:sp>
        <xdr:cxnSp>
          <xdr:nvCxnSpPr>
            <xdr:cNvPr id="42" name="Elbow Connector 170"/>
            <xdr:cNvCxnSpPr/>
          </xdr:nvCxnSpPr>
          <xdr:spPr>
            <a:xfrm flipV="1">
              <a:off x="4510800" y="3961080"/>
              <a:ext cx="854280" cy="91440"/>
            </a:xfrm>
            <a:prstGeom prst="bentConnector3">
              <a:avLst>
                <a:gd name="adj1" fmla="val 50000"/>
              </a:avLst>
            </a:prstGeom>
            <a:ln w="0">
              <a:solidFill>
                <a:srgbClr val="4472c4"/>
              </a:solidFill>
              <a:tailEnd len="med" type="triangle" w="med"/>
            </a:ln>
          </xdr:spPr>
        </xdr:cxnSp>
        <xdr:cxnSp>
          <xdr:nvCxnSpPr>
            <xdr:cNvPr id="43" name="Elbow Connector 171"/>
            <xdr:cNvCxnSpPr/>
          </xdr:nvCxnSpPr>
          <xdr:spPr>
            <a:xfrm>
              <a:off x="4495680" y="4051800"/>
              <a:ext cx="884520" cy="362520"/>
            </a:xfrm>
            <a:prstGeom prst="bentConnector3">
              <a:avLst>
                <a:gd name="adj1" fmla="val 50000"/>
              </a:avLst>
            </a:prstGeom>
            <a:ln w="0">
              <a:solidFill>
                <a:srgbClr val="4472c4"/>
              </a:solidFill>
              <a:tailEnd len="med" type="triangle" w="med"/>
            </a:ln>
          </xdr:spPr>
        </xdr:cxnSp>
      </xdr:grpSp>
      <xdr:cxnSp>
        <xdr:nvCxnSpPr>
          <xdr:cNvPr id="44" name="Elbow Connector 174"/>
          <xdr:cNvCxnSpPr/>
        </xdr:nvCxnSpPr>
        <xdr:spPr>
          <a:xfrm>
            <a:off x="4495680" y="4051800"/>
            <a:ext cx="953280" cy="799920"/>
          </a:xfrm>
          <a:prstGeom prst="bentConnector3">
            <a:avLst>
              <a:gd name="adj1" fmla="val 50018"/>
            </a:avLst>
          </a:prstGeom>
          <a:ln w="0">
            <a:solidFill>
              <a:srgbClr val="4472c4"/>
            </a:solidFill>
            <a:tailEnd len="med" type="triangle" w="med"/>
          </a:ln>
        </xdr:spPr>
      </xdr:cxnSp>
    </xdr:grpSp>
    <xdr:clientData/>
  </xdr:twoCellAnchor>
  <xdr:twoCellAnchor editAs="twoCell">
    <xdr:from>
      <xdr:col>0</xdr:col>
      <xdr:colOff>4510800</xdr:colOff>
      <xdr:row>26</xdr:row>
      <xdr:rowOff>129240</xdr:rowOff>
    </xdr:from>
    <xdr:to>
      <xdr:col>0</xdr:col>
      <xdr:colOff>7238160</xdr:colOff>
      <xdr:row>33</xdr:row>
      <xdr:rowOff>174240</xdr:rowOff>
    </xdr:to>
    <xdr:grpSp>
      <xdr:nvGrpSpPr>
        <xdr:cNvPr id="45" name="Group 190"/>
        <xdr:cNvGrpSpPr/>
      </xdr:nvGrpSpPr>
      <xdr:grpSpPr>
        <a:xfrm>
          <a:off x="4510800" y="4948920"/>
          <a:ext cx="2727360" cy="1311840"/>
          <a:chOff x="4510800" y="4948920"/>
          <a:chExt cx="2727360" cy="1311840"/>
        </a:xfrm>
      </xdr:grpSpPr>
      <xdr:grpSp>
        <xdr:nvGrpSpPr>
          <xdr:cNvPr id="46" name="Group 191"/>
          <xdr:cNvGrpSpPr/>
        </xdr:nvGrpSpPr>
        <xdr:grpSpPr>
          <a:xfrm>
            <a:off x="4510800" y="4948920"/>
            <a:ext cx="2727360" cy="1311840"/>
            <a:chOff x="4510800" y="4948920"/>
            <a:chExt cx="2727360" cy="1311840"/>
          </a:xfrm>
        </xdr:grpSpPr>
        <xdr:sp>
          <xdr:nvSpPr>
            <xdr:cNvPr id="47" name="TextBox 193"/>
            <xdr:cNvSpPr/>
          </xdr:nvSpPr>
          <xdr:spPr>
            <a:xfrm>
              <a:off x="6263640" y="5168160"/>
              <a:ext cx="974520" cy="27828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Footwear</a:t>
              </a:r>
              <a:endParaRPr b="0" lang="en-GB" sz="1100" spc="-1" strike="noStrike">
                <a:latin typeface="Times New Roman"/>
              </a:endParaRPr>
            </a:p>
          </xdr:txBody>
        </xdr:sp>
        <xdr:sp>
          <xdr:nvSpPr>
            <xdr:cNvPr id="48" name="TextBox 194"/>
            <xdr:cNvSpPr/>
          </xdr:nvSpPr>
          <xdr:spPr>
            <a:xfrm>
              <a:off x="6263640" y="5613120"/>
              <a:ext cx="936720" cy="22572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Apparel</a:t>
              </a:r>
              <a:endParaRPr b="0" lang="en-GB" sz="1100" spc="-1" strike="noStrike">
                <a:latin typeface="Times New Roman"/>
              </a:endParaRPr>
            </a:p>
          </xdr:txBody>
        </xdr:sp>
        <xdr:sp>
          <xdr:nvSpPr>
            <xdr:cNvPr id="49" name="TextBox 195"/>
            <xdr:cNvSpPr/>
          </xdr:nvSpPr>
          <xdr:spPr>
            <a:xfrm>
              <a:off x="6263640" y="6005160"/>
              <a:ext cx="944280" cy="25560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Equipment</a:t>
              </a:r>
              <a:endParaRPr b="0" lang="en-GB" sz="1100" spc="-1" strike="noStrike">
                <a:latin typeface="Times New Roman"/>
              </a:endParaRPr>
            </a:p>
          </xdr:txBody>
        </xdr:sp>
        <xdr:cxnSp>
          <xdr:nvCxnSpPr>
            <xdr:cNvPr id="50" name="Elbow Connector 196"/>
            <xdr:cNvCxnSpPr/>
          </xdr:nvCxnSpPr>
          <xdr:spPr>
            <a:xfrm>
              <a:off x="4510800" y="4948920"/>
              <a:ext cx="1753560" cy="359280"/>
            </a:xfrm>
            <a:prstGeom prst="bentConnector3">
              <a:avLst>
                <a:gd name="adj1" fmla="val 50000"/>
              </a:avLst>
            </a:prstGeom>
            <a:ln w="0">
              <a:solidFill>
                <a:srgbClr val="4472c4"/>
              </a:solidFill>
              <a:tailEnd len="med" type="triangle" w="med"/>
            </a:ln>
          </xdr:spPr>
        </xdr:cxnSp>
        <xdr:cxnSp>
          <xdr:nvCxnSpPr>
            <xdr:cNvPr id="51" name="Elbow Connector 197"/>
            <xdr:cNvCxnSpPr/>
          </xdr:nvCxnSpPr>
          <xdr:spPr>
            <a:xfrm>
              <a:off x="4510800" y="4956480"/>
              <a:ext cx="1753560" cy="770400"/>
            </a:xfrm>
            <a:prstGeom prst="bentConnector3">
              <a:avLst>
                <a:gd name="adj1" fmla="val 50000"/>
              </a:avLst>
            </a:prstGeom>
            <a:ln w="0">
              <a:solidFill>
                <a:srgbClr val="4472c4"/>
              </a:solidFill>
              <a:tailEnd len="med" type="triangle" w="med"/>
            </a:ln>
          </xdr:spPr>
        </xdr:cxnSp>
      </xdr:grpSp>
      <xdr:cxnSp>
        <xdr:nvCxnSpPr>
          <xdr:cNvPr id="52" name="Elbow Connector 192"/>
          <xdr:cNvCxnSpPr/>
        </xdr:nvCxnSpPr>
        <xdr:spPr>
          <a:xfrm>
            <a:off x="4533840" y="4964040"/>
            <a:ext cx="1730520" cy="1170000"/>
          </a:xfrm>
          <a:prstGeom prst="bentConnector3">
            <a:avLst>
              <a:gd name="adj1" fmla="val 50000"/>
            </a:avLst>
          </a:prstGeom>
          <a:ln w="0">
            <a:solidFill>
              <a:srgbClr val="4472c4"/>
            </a:solidFill>
            <a:tailEnd len="med" type="triangle" w="med"/>
          </a:ln>
        </xdr:spPr>
      </xdr:cxnSp>
    </xdr:grpSp>
    <xdr:clientData/>
  </xdr:twoCellAnchor>
  <xdr:twoCellAnchor editAs="twoCell">
    <xdr:from>
      <xdr:col>0</xdr:col>
      <xdr:colOff>2461320</xdr:colOff>
      <xdr:row>31</xdr:row>
      <xdr:rowOff>7560</xdr:rowOff>
    </xdr:from>
    <xdr:to>
      <xdr:col>0</xdr:col>
      <xdr:colOff>4898880</xdr:colOff>
      <xdr:row>37</xdr:row>
      <xdr:rowOff>52920</xdr:rowOff>
    </xdr:to>
    <xdr:grpSp>
      <xdr:nvGrpSpPr>
        <xdr:cNvPr id="53" name="Group 204"/>
        <xdr:cNvGrpSpPr/>
      </xdr:nvGrpSpPr>
      <xdr:grpSpPr>
        <a:xfrm>
          <a:off x="2461320" y="5731920"/>
          <a:ext cx="2437560" cy="1131480"/>
          <a:chOff x="2461320" y="5731920"/>
          <a:chExt cx="2437560" cy="1131480"/>
        </a:xfrm>
      </xdr:grpSpPr>
      <xdr:grpSp>
        <xdr:nvGrpSpPr>
          <xdr:cNvPr id="54" name="Group 205"/>
          <xdr:cNvGrpSpPr/>
        </xdr:nvGrpSpPr>
        <xdr:grpSpPr>
          <a:xfrm>
            <a:off x="2461320" y="5731920"/>
            <a:ext cx="2437560" cy="1131480"/>
            <a:chOff x="2461320" y="5731920"/>
            <a:chExt cx="2437560" cy="1131480"/>
          </a:xfrm>
        </xdr:grpSpPr>
        <xdr:sp>
          <xdr:nvSpPr>
            <xdr:cNvPr id="55" name="TextBox 207"/>
            <xdr:cNvSpPr/>
          </xdr:nvSpPr>
          <xdr:spPr>
            <a:xfrm>
              <a:off x="4217760" y="6580800"/>
              <a:ext cx="681120" cy="27864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gn="ctr">
                <a:lnSpc>
                  <a:spcPct val="100000"/>
                </a:lnSpc>
              </a:pPr>
              <a:r>
                <a:rPr b="0" lang="en-US" sz="1100" spc="-1" strike="noStrike">
                  <a:solidFill>
                    <a:schemeClr val="dk1"/>
                  </a:solidFill>
                  <a:latin typeface="Calibri"/>
                </a:rPr>
                <a:t>Footwear</a:t>
              </a:r>
              <a:endParaRPr b="0" lang="en-GB" sz="1100" spc="-1" strike="noStrike">
                <a:latin typeface="Times New Roman"/>
              </a:endParaRPr>
            </a:p>
          </xdr:txBody>
        </xdr:sp>
        <xdr:sp>
          <xdr:nvSpPr>
            <xdr:cNvPr id="56" name="TextBox 208"/>
            <xdr:cNvSpPr/>
          </xdr:nvSpPr>
          <xdr:spPr>
            <a:xfrm>
              <a:off x="3440520" y="6603480"/>
              <a:ext cx="666000" cy="21420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Apparel</a:t>
              </a:r>
              <a:endParaRPr b="0" lang="en-GB" sz="1100" spc="-1" strike="noStrike">
                <a:latin typeface="Times New Roman"/>
              </a:endParaRPr>
            </a:p>
          </xdr:txBody>
        </xdr:sp>
        <xdr:sp>
          <xdr:nvSpPr>
            <xdr:cNvPr id="57" name="TextBox 209"/>
            <xdr:cNvSpPr/>
          </xdr:nvSpPr>
          <xdr:spPr>
            <a:xfrm>
              <a:off x="2461320" y="6607440"/>
              <a:ext cx="776520" cy="25596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gn="ctr">
                <a:lnSpc>
                  <a:spcPct val="100000"/>
                </a:lnSpc>
              </a:pPr>
              <a:r>
                <a:rPr b="0" lang="en-US" sz="1100" spc="-1" strike="noStrike">
                  <a:solidFill>
                    <a:schemeClr val="dk1"/>
                  </a:solidFill>
                  <a:latin typeface="Calibri"/>
                </a:rPr>
                <a:t>Equipment</a:t>
              </a:r>
              <a:endParaRPr b="0" lang="en-GB" sz="1100" spc="-1" strike="noStrike">
                <a:latin typeface="Times New Roman"/>
              </a:endParaRPr>
            </a:p>
          </xdr:txBody>
        </xdr:sp>
        <xdr:cxnSp>
          <xdr:nvCxnSpPr>
            <xdr:cNvPr id="58" name="Elbow Connector 210"/>
            <xdr:cNvCxnSpPr/>
          </xdr:nvCxnSpPr>
          <xdr:spPr>
            <a:xfrm flipH="1" rot="16200000">
              <a:off x="3783600" y="5948280"/>
              <a:ext cx="838080" cy="404640"/>
            </a:xfrm>
            <a:prstGeom prst="bentConnector3">
              <a:avLst>
                <a:gd name="adj1" fmla="val 50021"/>
              </a:avLst>
            </a:prstGeom>
            <a:ln w="0">
              <a:solidFill>
                <a:srgbClr val="4472c4"/>
              </a:solidFill>
              <a:tailEnd len="med" type="triangle" w="med"/>
            </a:ln>
          </xdr:spPr>
        </xdr:cxnSp>
        <xdr:cxnSp>
          <xdr:nvCxnSpPr>
            <xdr:cNvPr id="59" name="Elbow Connector 211"/>
            <xdr:cNvCxnSpPr/>
          </xdr:nvCxnSpPr>
          <xdr:spPr>
            <a:xfrm rot="5400000">
              <a:off x="3508560" y="6047640"/>
              <a:ext cx="807840" cy="191160"/>
            </a:xfrm>
            <a:prstGeom prst="bentConnector3">
              <a:avLst>
                <a:gd name="adj1" fmla="val 50022"/>
              </a:avLst>
            </a:prstGeom>
            <a:ln w="0">
              <a:solidFill>
                <a:srgbClr val="4472c4"/>
              </a:solidFill>
              <a:tailEnd len="med" type="triangle" w="med"/>
            </a:ln>
          </xdr:spPr>
        </xdr:cxnSp>
      </xdr:grpSp>
      <xdr:cxnSp>
        <xdr:nvCxnSpPr>
          <xdr:cNvPr id="60" name="Elbow Connector 206"/>
          <xdr:cNvCxnSpPr/>
        </xdr:nvCxnSpPr>
        <xdr:spPr>
          <a:xfrm flipV="1" rot="10800000">
            <a:off x="3192120" y="5739120"/>
            <a:ext cx="816120" cy="815400"/>
          </a:xfrm>
          <a:prstGeom prst="bentConnector3">
            <a:avLst>
              <a:gd name="adj1" fmla="val 50000"/>
            </a:avLst>
          </a:prstGeom>
          <a:ln w="0">
            <a:solidFill>
              <a:srgbClr val="4472c4"/>
            </a:solidFill>
            <a:tailEnd len="med" type="triangle" w="med"/>
          </a:ln>
        </xdr:spPr>
      </xdr:cxnSp>
    </xdr:grp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12"/>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ColWidth="8.5625" defaultRowHeight="14.25" zeroHeight="false" outlineLevelRow="0" outlineLevelCol="0"/>
  <cols>
    <col collapsed="false" customWidth="true" hidden="false" outlineLevel="0" max="1" min="1" style="1" width="176.11"/>
  </cols>
  <sheetData>
    <row r="1" customFormat="false" ht="23.25" hidden="false" customHeight="false" outlineLevel="0" collapsed="false">
      <c r="A1" s="2" t="s">
        <v>0</v>
      </c>
    </row>
    <row r="2" customFormat="false" ht="14.25" hidden="false" customHeight="false" outlineLevel="0" collapsed="false">
      <c r="A2" s="3" t="s">
        <v>1</v>
      </c>
    </row>
    <row r="3" customFormat="false" ht="14.25" hidden="false" customHeight="false" outlineLevel="0" collapsed="false">
      <c r="A3" s="4" t="s">
        <v>2</v>
      </c>
    </row>
    <row r="4" customFormat="false" ht="14.25" hidden="false" customHeight="false" outlineLevel="0" collapsed="false">
      <c r="A4" s="3" t="s">
        <v>3</v>
      </c>
    </row>
    <row r="5" customFormat="false" ht="14.25" hidden="false" customHeight="false" outlineLevel="0" collapsed="false">
      <c r="A5" s="1" t="s">
        <v>4</v>
      </c>
    </row>
    <row r="6" customFormat="false" ht="14.25" hidden="false" customHeight="false" outlineLevel="0" collapsed="false">
      <c r="A6" s="3"/>
    </row>
    <row r="7" customFormat="false" ht="14.25" hidden="false" customHeight="false" outlineLevel="0" collapsed="false">
      <c r="A7" s="3"/>
    </row>
    <row r="10" customFormat="false" ht="14.25" hidden="false" customHeight="false" outlineLevel="0" collapsed="false">
      <c r="A10" s="4"/>
    </row>
    <row r="11" customFormat="false" ht="14.25" hidden="false" customHeight="false" outlineLevel="0" collapsed="false">
      <c r="A11" s="4"/>
    </row>
    <row r="12" customFormat="false" ht="14.25" hidden="false" customHeight="false" outlineLevel="0" collapsed="false">
      <c r="A12" s="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219"/>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pane xSplit="0" ySplit="1" topLeftCell="A197" activePane="bottomLeft" state="frozen"/>
      <selection pane="topLeft" activeCell="A1" activeCellId="0" sqref="A1"/>
      <selection pane="bottomLeft" activeCell="E132" activeCellId="0" sqref="E132"/>
    </sheetView>
  </sheetViews>
  <sheetFormatPr defaultColWidth="8.5625" defaultRowHeight="14.25" zeroHeight="false" outlineLevelRow="0" outlineLevelCol="0"/>
  <cols>
    <col collapsed="false" customWidth="true" hidden="false" outlineLevel="0" max="1" min="1" style="0" width="78.11"/>
    <col collapsed="false" customWidth="true" hidden="false" outlineLevel="0" max="7" min="2" style="0" width="9"/>
    <col collapsed="false" customWidth="true" hidden="false" outlineLevel="0" max="8" min="8" style="0" width="10.44"/>
    <col collapsed="false" customWidth="true" hidden="false" outlineLevel="0" max="9" min="9" style="0" width="10.66"/>
  </cols>
  <sheetData>
    <row r="1" customFormat="false" ht="60" hidden="false" customHeight="true" outlineLevel="0" collapsed="false">
      <c r="A1" s="5" t="s">
        <v>5</v>
      </c>
      <c r="B1" s="6" t="n">
        <f aca="false">+C1-1</f>
        <v>2015</v>
      </c>
      <c r="C1" s="6" t="n">
        <f aca="false">+D1-1</f>
        <v>2016</v>
      </c>
      <c r="D1" s="6" t="n">
        <f aca="false">+E1-1</f>
        <v>2017</v>
      </c>
      <c r="E1" s="6" t="n">
        <f aca="false">+F1-1</f>
        <v>2018</v>
      </c>
      <c r="F1" s="6" t="n">
        <f aca="false">+G1-1</f>
        <v>2019</v>
      </c>
      <c r="G1" s="6" t="n">
        <f aca="false">+H1-1</f>
        <v>2020</v>
      </c>
      <c r="H1" s="6" t="n">
        <f aca="false">+I1-1</f>
        <v>2021</v>
      </c>
      <c r="I1" s="6" t="n">
        <v>2022</v>
      </c>
    </row>
    <row r="2" customFormat="false" ht="14.25" hidden="false" customHeight="false" outlineLevel="0" collapsed="false">
      <c r="A2" s="0" t="s">
        <v>6</v>
      </c>
      <c r="B2" s="7" t="n">
        <v>30601</v>
      </c>
      <c r="C2" s="7" t="n">
        <v>32376</v>
      </c>
      <c r="D2" s="7" t="n">
        <v>34350</v>
      </c>
      <c r="E2" s="7" t="n">
        <v>36397</v>
      </c>
      <c r="F2" s="7" t="n">
        <v>39117</v>
      </c>
      <c r="G2" s="7" t="n">
        <v>37403</v>
      </c>
      <c r="H2" s="7" t="n">
        <v>44538</v>
      </c>
      <c r="I2" s="7" t="n">
        <v>46710</v>
      </c>
    </row>
    <row r="3" customFormat="false" ht="14.25" hidden="false" customHeight="false" outlineLevel="0" collapsed="false">
      <c r="A3" s="8" t="s">
        <v>7</v>
      </c>
      <c r="B3" s="9" t="n">
        <v>16534</v>
      </c>
      <c r="C3" s="9" t="n">
        <v>17405</v>
      </c>
      <c r="D3" s="9" t="n">
        <v>19038</v>
      </c>
      <c r="E3" s="9" t="n">
        <v>20441</v>
      </c>
      <c r="F3" s="9" t="n">
        <v>21643</v>
      </c>
      <c r="G3" s="9" t="n">
        <v>21162</v>
      </c>
      <c r="H3" s="9" t="n">
        <v>24576</v>
      </c>
      <c r="I3" s="9" t="n">
        <v>25231</v>
      </c>
    </row>
    <row r="4" s="10" customFormat="true" ht="14.25" hidden="false" customHeight="false" outlineLevel="0" collapsed="false">
      <c r="A4" s="10" t="s">
        <v>8</v>
      </c>
      <c r="B4" s="11" t="n">
        <f aca="false">+B2-B3</f>
        <v>14067</v>
      </c>
      <c r="C4" s="11" t="n">
        <f aca="false">C2-C3</f>
        <v>14971</v>
      </c>
      <c r="D4" s="11" t="n">
        <f aca="false">+D2-D3</f>
        <v>15312</v>
      </c>
      <c r="E4" s="11" t="n">
        <f aca="false">+E2-E3</f>
        <v>15956</v>
      </c>
      <c r="F4" s="11" t="n">
        <f aca="false">+F2-F3</f>
        <v>17474</v>
      </c>
      <c r="G4" s="11" t="n">
        <f aca="false">+G2-G3</f>
        <v>16241</v>
      </c>
      <c r="H4" s="11" t="n">
        <f aca="false">+H2-H3</f>
        <v>19962</v>
      </c>
      <c r="I4" s="11" t="n">
        <f aca="false">+I2-I3</f>
        <v>21479</v>
      </c>
    </row>
    <row r="5" customFormat="false" ht="14.25" hidden="false" customHeight="false" outlineLevel="0" collapsed="false">
      <c r="A5" s="12" t="s">
        <v>9</v>
      </c>
      <c r="B5" s="7" t="n">
        <v>3213</v>
      </c>
      <c r="C5" s="7" t="n">
        <v>3278</v>
      </c>
      <c r="D5" s="7" t="n">
        <v>3341</v>
      </c>
      <c r="E5" s="7" t="n">
        <v>3577</v>
      </c>
      <c r="F5" s="7" t="n">
        <v>3753</v>
      </c>
      <c r="G5" s="7" t="n">
        <v>3592</v>
      </c>
      <c r="H5" s="7" t="n">
        <v>3114</v>
      </c>
      <c r="I5" s="7" t="n">
        <v>3850</v>
      </c>
    </row>
    <row r="6" customFormat="false" ht="14.25" hidden="false" customHeight="false" outlineLevel="0" collapsed="false">
      <c r="A6" s="12" t="s">
        <v>10</v>
      </c>
      <c r="B6" s="7" t="n">
        <v>6679</v>
      </c>
      <c r="C6" s="7" t="n">
        <v>7191</v>
      </c>
      <c r="D6" s="7" t="n">
        <v>7222</v>
      </c>
      <c r="E6" s="7" t="n">
        <v>7934</v>
      </c>
      <c r="F6" s="7" t="n">
        <v>8949</v>
      </c>
      <c r="G6" s="7" t="n">
        <v>9534</v>
      </c>
      <c r="H6" s="7" t="n">
        <v>9911</v>
      </c>
      <c r="I6" s="7" t="n">
        <v>10954</v>
      </c>
    </row>
    <row r="7" customFormat="false" ht="14.25" hidden="false" customHeight="false" outlineLevel="0" collapsed="false">
      <c r="A7" s="13" t="s">
        <v>11</v>
      </c>
      <c r="B7" s="14" t="n">
        <f aca="false">+B5+B6</f>
        <v>9892</v>
      </c>
      <c r="C7" s="14" t="n">
        <f aca="false">+C5+C6</f>
        <v>10469</v>
      </c>
      <c r="D7" s="14" t="n">
        <f aca="false">+D5+D6</f>
        <v>10563</v>
      </c>
      <c r="E7" s="14" t="n">
        <f aca="false">+E5+E6</f>
        <v>11511</v>
      </c>
      <c r="F7" s="14" t="n">
        <f aca="false">+F5+F6</f>
        <v>12702</v>
      </c>
      <c r="G7" s="14" t="n">
        <f aca="false">+G5+G6</f>
        <v>13126</v>
      </c>
      <c r="H7" s="14" t="n">
        <f aca="false">+H5+H6</f>
        <v>13025</v>
      </c>
      <c r="I7" s="14" t="n">
        <f aca="false">+I5+I6</f>
        <v>14804</v>
      </c>
    </row>
    <row r="8" customFormat="false" ht="14.25" hidden="false" customHeight="false" outlineLevel="0" collapsed="false">
      <c r="A8" s="15" t="s">
        <v>12</v>
      </c>
      <c r="B8" s="7" t="n">
        <v>28</v>
      </c>
      <c r="C8" s="7" t="n">
        <v>19</v>
      </c>
      <c r="D8" s="7" t="n">
        <v>59</v>
      </c>
      <c r="E8" s="7" t="n">
        <v>54</v>
      </c>
      <c r="F8" s="7" t="n">
        <v>49</v>
      </c>
      <c r="G8" s="7" t="n">
        <v>89</v>
      </c>
      <c r="H8" s="7" t="n">
        <v>262</v>
      </c>
      <c r="I8" s="7" t="n">
        <v>205</v>
      </c>
    </row>
    <row r="9" customFormat="false" ht="14.25" hidden="false" customHeight="false" outlineLevel="0" collapsed="false">
      <c r="A9" s="15" t="s">
        <v>13</v>
      </c>
      <c r="B9" s="7" t="n">
        <v>-58</v>
      </c>
      <c r="C9" s="7" t="n">
        <v>-140</v>
      </c>
      <c r="D9" s="7" t="n">
        <v>-196</v>
      </c>
      <c r="E9" s="0" t="n">
        <v>66</v>
      </c>
      <c r="F9" s="7" t="n">
        <v>-78</v>
      </c>
      <c r="G9" s="7" t="n">
        <v>139</v>
      </c>
      <c r="H9" s="7" t="n">
        <v>14</v>
      </c>
      <c r="I9" s="7" t="n">
        <v>-181</v>
      </c>
    </row>
    <row r="10" customFormat="false" ht="14.25" hidden="false" customHeight="false" outlineLevel="0" collapsed="false">
      <c r="A10" s="16" t="s">
        <v>14</v>
      </c>
      <c r="B10" s="17" t="n">
        <f aca="false">+B4-B7-B8-B9</f>
        <v>4205</v>
      </c>
      <c r="C10" s="17" t="n">
        <f aca="false">+C4-C7-C8-C9</f>
        <v>4623</v>
      </c>
      <c r="D10" s="17" t="n">
        <f aca="false">+D4-D7-D8-D9</f>
        <v>4886</v>
      </c>
      <c r="E10" s="17" t="n">
        <f aca="false">+E4-E7-E8-E9</f>
        <v>4325</v>
      </c>
      <c r="F10" s="17" t="n">
        <f aca="false">+F4-F7-F8-F9</f>
        <v>4801</v>
      </c>
      <c r="G10" s="17" t="n">
        <f aca="false">+G4-G7-G8-G9</f>
        <v>2887</v>
      </c>
      <c r="H10" s="17" t="n">
        <f aca="false">+H4-H7-H8-H9</f>
        <v>6661</v>
      </c>
      <c r="I10" s="17" t="n">
        <f aca="false">+I4-I7-I8-I9</f>
        <v>6651</v>
      </c>
    </row>
    <row r="11" customFormat="false" ht="14.25" hidden="false" customHeight="false" outlineLevel="0" collapsed="false">
      <c r="A11" s="15" t="s">
        <v>15</v>
      </c>
      <c r="B11" s="7" t="n">
        <v>932</v>
      </c>
      <c r="C11" s="7" t="n">
        <v>863</v>
      </c>
      <c r="D11" s="7" t="n">
        <v>646</v>
      </c>
      <c r="E11" s="7" t="n">
        <v>2392</v>
      </c>
      <c r="F11" s="7" t="n">
        <v>772</v>
      </c>
      <c r="G11" s="7" t="n">
        <v>348</v>
      </c>
      <c r="H11" s="7" t="n">
        <v>934</v>
      </c>
      <c r="I11" s="7" t="n">
        <v>605</v>
      </c>
    </row>
    <row r="12" customFormat="false" ht="14.25" hidden="false" customHeight="false" outlineLevel="0" collapsed="false">
      <c r="A12" s="18" t="s">
        <v>16</v>
      </c>
      <c r="B12" s="19" t="n">
        <f aca="false">+B10-B11</f>
        <v>3273</v>
      </c>
      <c r="C12" s="19" t="n">
        <f aca="false">+C10-C11</f>
        <v>3760</v>
      </c>
      <c r="D12" s="19" t="n">
        <f aca="false">+D10-D11</f>
        <v>4240</v>
      </c>
      <c r="E12" s="19" t="n">
        <f aca="false">+E10-E11</f>
        <v>1933</v>
      </c>
      <c r="F12" s="19" t="n">
        <f aca="false">+F10-F11</f>
        <v>4029</v>
      </c>
      <c r="G12" s="19" t="n">
        <f aca="false">+G10-G11</f>
        <v>2539</v>
      </c>
      <c r="H12" s="19" t="n">
        <f aca="false">+H10-H11</f>
        <v>5727</v>
      </c>
      <c r="I12" s="19" t="n">
        <f aca="false">+I10-I11</f>
        <v>6046</v>
      </c>
    </row>
    <row r="13" customFormat="false" ht="14.25" hidden="false" customHeight="false" outlineLevel="0" collapsed="false">
      <c r="A13" s="10" t="s">
        <v>17</v>
      </c>
    </row>
    <row r="14" customFormat="false" ht="14.25" hidden="false" customHeight="false" outlineLevel="0" collapsed="false">
      <c r="A14" s="15" t="s">
        <v>18</v>
      </c>
      <c r="B14" s="0" t="n">
        <v>1.9</v>
      </c>
      <c r="C14" s="0" t="n">
        <v>2.21</v>
      </c>
      <c r="D14" s="0" t="n">
        <v>2.56</v>
      </c>
      <c r="E14" s="0" t="n">
        <v>1.19</v>
      </c>
      <c r="F14" s="0" t="n">
        <v>2.55</v>
      </c>
      <c r="G14" s="0" t="n">
        <v>1.63</v>
      </c>
      <c r="H14" s="0" t="n">
        <v>3.64</v>
      </c>
      <c r="I14" s="0" t="n">
        <v>3.83</v>
      </c>
    </row>
    <row r="15" customFormat="false" ht="14.25" hidden="false" customHeight="false" outlineLevel="0" collapsed="false">
      <c r="A15" s="15" t="s">
        <v>19</v>
      </c>
      <c r="B15" s="0" t="n">
        <v>1.85</v>
      </c>
      <c r="C15" s="0" t="n">
        <v>2.16</v>
      </c>
      <c r="D15" s="0" t="n">
        <v>2.51</v>
      </c>
      <c r="E15" s="0" t="n">
        <v>1.17</v>
      </c>
      <c r="F15" s="0" t="n">
        <v>2.49</v>
      </c>
      <c r="G15" s="0" t="n">
        <v>1.6</v>
      </c>
      <c r="H15" s="0" t="n">
        <v>3.56</v>
      </c>
      <c r="I15" s="0" t="n">
        <v>3.75</v>
      </c>
    </row>
    <row r="16" customFormat="false" ht="14.25" hidden="false" customHeight="false" outlineLevel="0" collapsed="false">
      <c r="A16" s="10" t="s">
        <v>20</v>
      </c>
    </row>
    <row r="17" customFormat="false" ht="14.25" hidden="false" customHeight="false" outlineLevel="0" collapsed="false">
      <c r="A17" s="15" t="s">
        <v>18</v>
      </c>
      <c r="B17" s="20" t="n">
        <v>1723.5</v>
      </c>
      <c r="C17" s="20" t="n">
        <v>1697.9</v>
      </c>
      <c r="D17" s="20" t="n">
        <v>1657.8</v>
      </c>
      <c r="E17" s="20" t="n">
        <v>1623.8</v>
      </c>
      <c r="F17" s="20" t="n">
        <v>1579.7</v>
      </c>
      <c r="G17" s="20" t="n">
        <v>1558.8</v>
      </c>
      <c r="H17" s="20" t="n">
        <v>1573</v>
      </c>
      <c r="I17" s="20" t="n">
        <v>1578.8</v>
      </c>
    </row>
    <row r="18" customFormat="false" ht="14.25" hidden="false" customHeight="false" outlineLevel="0" collapsed="false">
      <c r="A18" s="15" t="s">
        <v>19</v>
      </c>
      <c r="B18" s="20" t="n">
        <v>1768.8</v>
      </c>
      <c r="C18" s="20" t="n">
        <v>1742.5</v>
      </c>
      <c r="D18" s="20" t="n">
        <v>1692</v>
      </c>
      <c r="E18" s="20" t="n">
        <v>1659.1</v>
      </c>
      <c r="F18" s="20" t="n">
        <v>1618.4</v>
      </c>
      <c r="G18" s="20" t="n">
        <v>1591.6</v>
      </c>
      <c r="H18" s="20" t="n">
        <v>1609.4</v>
      </c>
      <c r="I18" s="20" t="n">
        <v>1610.8</v>
      </c>
    </row>
    <row r="20" s="21" customFormat="true" ht="14.25" hidden="false" customHeight="false" outlineLevel="0" collapsed="false">
      <c r="A20" s="21" t="s">
        <v>21</v>
      </c>
      <c r="B20" s="22" t="n">
        <f aca="false">+ROUND(((B12/B18)-B15),2)</f>
        <v>0</v>
      </c>
      <c r="C20" s="22" t="n">
        <f aca="false">+ROUND(((C12/C18)-C15),2)</f>
        <v>-0</v>
      </c>
      <c r="D20" s="22" t="n">
        <f aca="false">+ROUND(((D12/D18)-D15),2)</f>
        <v>-0</v>
      </c>
      <c r="E20" s="22" t="n">
        <f aca="false">+ROUND(((E12/E18)-E15),2)</f>
        <v>-0</v>
      </c>
      <c r="F20" s="22" t="n">
        <f aca="false">+ROUND(((F12/F18)-F15),2)</f>
        <v>-0</v>
      </c>
      <c r="G20" s="22" t="n">
        <f aca="false">+ROUND(((G12/G18)-G15),2)</f>
        <v>-0</v>
      </c>
      <c r="H20" s="22" t="n">
        <f aca="false">+ROUND(((H12/H18)-H15),2)</f>
        <v>-0</v>
      </c>
      <c r="I20" s="22" t="n">
        <f aca="false">+ROUND(((I12/I18)-I15),2)</f>
        <v>0</v>
      </c>
    </row>
    <row r="22" customFormat="false" ht="14.25" hidden="false" customHeight="false" outlineLevel="0" collapsed="false">
      <c r="A22" s="23" t="s">
        <v>22</v>
      </c>
      <c r="B22" s="23"/>
      <c r="C22" s="23"/>
      <c r="D22" s="23"/>
      <c r="E22" s="23"/>
      <c r="F22" s="23"/>
      <c r="G22" s="23"/>
      <c r="H22" s="23"/>
      <c r="I22" s="23"/>
    </row>
    <row r="23" customFormat="false" ht="14.25" hidden="false" customHeight="false" outlineLevel="0" collapsed="false">
      <c r="A23" s="10" t="s">
        <v>23</v>
      </c>
    </row>
    <row r="24" customFormat="false" ht="14.25" hidden="false" customHeight="false" outlineLevel="0" collapsed="false">
      <c r="A24" s="24" t="s">
        <v>24</v>
      </c>
      <c r="B24" s="7"/>
      <c r="C24" s="7"/>
      <c r="D24" s="7"/>
      <c r="E24" s="7"/>
      <c r="F24" s="7"/>
      <c r="G24" s="7"/>
      <c r="H24" s="7"/>
      <c r="I24" s="7"/>
    </row>
    <row r="25" customFormat="false" ht="14.25" hidden="false" customHeight="false" outlineLevel="0" collapsed="false">
      <c r="A25" s="12" t="s">
        <v>25</v>
      </c>
      <c r="B25" s="7" t="n">
        <v>3852</v>
      </c>
      <c r="C25" s="7" t="n">
        <v>3138</v>
      </c>
      <c r="D25" s="7" t="n">
        <v>3808</v>
      </c>
      <c r="E25" s="7" t="n">
        <v>4249</v>
      </c>
      <c r="F25" s="7" t="n">
        <v>4466</v>
      </c>
      <c r="G25" s="7" t="n">
        <v>8348</v>
      </c>
      <c r="H25" s="7" t="n">
        <v>9889</v>
      </c>
      <c r="I25" s="7" t="n">
        <v>8574</v>
      </c>
    </row>
    <row r="26" customFormat="false" ht="14.25" hidden="false" customHeight="false" outlineLevel="0" collapsed="false">
      <c r="A26" s="12" t="s">
        <v>26</v>
      </c>
      <c r="B26" s="7" t="n">
        <v>2072</v>
      </c>
      <c r="C26" s="7" t="n">
        <v>2319</v>
      </c>
      <c r="D26" s="7" t="n">
        <v>2371</v>
      </c>
      <c r="E26" s="7" t="n">
        <v>996</v>
      </c>
      <c r="F26" s="7" t="n">
        <v>197</v>
      </c>
      <c r="G26" s="7" t="n">
        <v>439</v>
      </c>
      <c r="H26" s="7" t="n">
        <v>3587</v>
      </c>
      <c r="I26" s="7" t="n">
        <v>4423</v>
      </c>
    </row>
    <row r="27" customFormat="false" ht="14.25" hidden="false" customHeight="false" outlineLevel="0" collapsed="false">
      <c r="A27" s="12" t="s">
        <v>27</v>
      </c>
      <c r="B27" s="7" t="n">
        <v>3358</v>
      </c>
      <c r="C27" s="7" t="n">
        <v>3241</v>
      </c>
      <c r="D27" s="7" t="n">
        <v>3677</v>
      </c>
      <c r="E27" s="7" t="n">
        <v>3498</v>
      </c>
      <c r="F27" s="7" t="n">
        <v>4272</v>
      </c>
      <c r="G27" s="1" t="n">
        <v>2749</v>
      </c>
      <c r="H27" s="7" t="n">
        <v>4463</v>
      </c>
      <c r="I27" s="7" t="n">
        <v>4667</v>
      </c>
    </row>
    <row r="28" customFormat="false" ht="14.25" hidden="false" customHeight="false" outlineLevel="0" collapsed="false">
      <c r="A28" s="12" t="s">
        <v>28</v>
      </c>
      <c r="B28" s="7" t="n">
        <v>4337</v>
      </c>
      <c r="C28" s="7" t="n">
        <v>4838</v>
      </c>
      <c r="D28" s="7" t="n">
        <v>5055</v>
      </c>
      <c r="E28" s="7" t="n">
        <v>5261</v>
      </c>
      <c r="F28" s="7" t="n">
        <v>5622</v>
      </c>
      <c r="G28" s="7" t="n">
        <v>7367</v>
      </c>
      <c r="H28" s="7" t="n">
        <v>6854</v>
      </c>
      <c r="I28" s="7" t="n">
        <v>8420</v>
      </c>
    </row>
    <row r="29" customFormat="false" ht="14.25" hidden="false" customHeight="false" outlineLevel="0" collapsed="false">
      <c r="A29" s="12" t="s">
        <v>29</v>
      </c>
      <c r="B29" s="7" t="n">
        <v>1968</v>
      </c>
      <c r="C29" s="7" t="n">
        <v>1489</v>
      </c>
      <c r="D29" s="7" t="n">
        <v>1150</v>
      </c>
      <c r="E29" s="7" t="n">
        <v>1130</v>
      </c>
      <c r="F29" s="7" t="n">
        <v>1968</v>
      </c>
      <c r="G29" s="7" t="n">
        <v>1653</v>
      </c>
      <c r="H29" s="7" t="n">
        <v>1498</v>
      </c>
      <c r="I29" s="7" t="n">
        <v>2129</v>
      </c>
    </row>
    <row r="30" customFormat="false" ht="14.25" hidden="false" customHeight="false" outlineLevel="0" collapsed="false">
      <c r="A30" s="16" t="s">
        <v>30</v>
      </c>
      <c r="B30" s="17" t="n">
        <f aca="false">+SUM(B25:B29)</f>
        <v>15587</v>
      </c>
      <c r="C30" s="17" t="n">
        <f aca="false">+SUM(C25:C29)</f>
        <v>15025</v>
      </c>
      <c r="D30" s="17" t="n">
        <f aca="false">+SUM(D25:D29)</f>
        <v>16061</v>
      </c>
      <c r="E30" s="17" t="n">
        <f aca="false">+SUM(E25:E29)</f>
        <v>15134</v>
      </c>
      <c r="F30" s="17" t="n">
        <f aca="false">+SUM(F25:F29)</f>
        <v>16525</v>
      </c>
      <c r="G30" s="17" t="n">
        <f aca="false">+SUM(G25:G29)</f>
        <v>20556</v>
      </c>
      <c r="H30" s="17" t="n">
        <f aca="false">+SUM(H25:H29)</f>
        <v>26291</v>
      </c>
      <c r="I30" s="17" t="n">
        <f aca="false">+SUM(I25:I29)</f>
        <v>28213</v>
      </c>
    </row>
    <row r="31" customFormat="false" ht="14.25" hidden="false" customHeight="false" outlineLevel="0" collapsed="false">
      <c r="A31" s="15" t="s">
        <v>31</v>
      </c>
      <c r="B31" s="7" t="n">
        <v>3011</v>
      </c>
      <c r="C31" s="7" t="n">
        <v>3520</v>
      </c>
      <c r="D31" s="7" t="n">
        <v>3989</v>
      </c>
      <c r="E31" s="7" t="n">
        <v>4454</v>
      </c>
      <c r="F31" s="7" t="n">
        <v>4744</v>
      </c>
      <c r="G31" s="7" t="n">
        <v>4866</v>
      </c>
      <c r="H31" s="7" t="n">
        <v>4904</v>
      </c>
      <c r="I31" s="7" t="n">
        <v>4791</v>
      </c>
    </row>
    <row r="32" customFormat="false" ht="14.25" hidden="false" customHeight="false" outlineLevel="0" collapsed="false">
      <c r="A32" s="15" t="s">
        <v>32</v>
      </c>
      <c r="B32" s="7"/>
      <c r="C32" s="7"/>
      <c r="D32" s="7"/>
      <c r="E32" s="7"/>
      <c r="F32" s="7"/>
      <c r="G32" s="7" t="n">
        <v>3097</v>
      </c>
      <c r="H32" s="7" t="n">
        <v>3113</v>
      </c>
      <c r="I32" s="7" t="n">
        <v>2926</v>
      </c>
    </row>
    <row r="33" customFormat="false" ht="14.25" hidden="false" customHeight="false" outlineLevel="0" collapsed="false">
      <c r="A33" s="15" t="s">
        <v>33</v>
      </c>
      <c r="B33" s="7" t="n">
        <v>281</v>
      </c>
      <c r="C33" s="7" t="n">
        <v>281</v>
      </c>
      <c r="D33" s="7" t="n">
        <v>283</v>
      </c>
      <c r="E33" s="7" t="n">
        <v>285</v>
      </c>
      <c r="F33" s="7" t="n">
        <v>283</v>
      </c>
      <c r="G33" s="7" t="n">
        <v>274</v>
      </c>
      <c r="H33" s="7" t="n">
        <v>269</v>
      </c>
      <c r="I33" s="7" t="n">
        <v>286</v>
      </c>
    </row>
    <row r="34" customFormat="false" ht="14.25" hidden="false" customHeight="false" outlineLevel="0" collapsed="false">
      <c r="A34" s="15" t="s">
        <v>34</v>
      </c>
      <c r="B34" s="7" t="n">
        <v>131</v>
      </c>
      <c r="C34" s="7" t="n">
        <v>131</v>
      </c>
      <c r="D34" s="7" t="n">
        <v>139</v>
      </c>
      <c r="E34" s="7" t="n">
        <v>154</v>
      </c>
      <c r="F34" s="7" t="n">
        <v>154</v>
      </c>
      <c r="G34" s="7" t="n">
        <v>223</v>
      </c>
      <c r="H34" s="7" t="n">
        <v>242</v>
      </c>
      <c r="I34" s="7" t="n">
        <v>284</v>
      </c>
    </row>
    <row r="35" customFormat="false" ht="14.25" hidden="false" customHeight="false" outlineLevel="0" collapsed="false">
      <c r="A35" s="15" t="s">
        <v>35</v>
      </c>
      <c r="B35" s="7" t="n">
        <v>2587</v>
      </c>
      <c r="C35" s="0" t="n">
        <v>2439</v>
      </c>
      <c r="D35" s="0" t="n">
        <v>2787</v>
      </c>
      <c r="E35" s="0" t="n">
        <v>2509</v>
      </c>
      <c r="F35" s="0" t="n">
        <v>2011</v>
      </c>
      <c r="G35" s="0" t="n">
        <v>2326</v>
      </c>
      <c r="H35" s="7" t="n">
        <v>2921</v>
      </c>
      <c r="I35" s="7" t="n">
        <v>3821</v>
      </c>
    </row>
    <row r="36" customFormat="false" ht="14.25" hidden="false" customHeight="false" outlineLevel="0" collapsed="false">
      <c r="A36" s="18" t="s">
        <v>36</v>
      </c>
      <c r="B36" s="19" t="n">
        <f aca="false">+SUM(B30:B35)</f>
        <v>21597</v>
      </c>
      <c r="C36" s="19" t="n">
        <f aca="false">+SUM(C30:C35)</f>
        <v>21396</v>
      </c>
      <c r="D36" s="19" t="n">
        <f aca="false">+SUM(D30:D35)</f>
        <v>23259</v>
      </c>
      <c r="E36" s="19" t="n">
        <f aca="false">+SUM(E30:E35)</f>
        <v>22536</v>
      </c>
      <c r="F36" s="19" t="n">
        <f aca="false">+SUM(F30:F35)</f>
        <v>23717</v>
      </c>
      <c r="G36" s="19" t="n">
        <f aca="false">+SUM(G30:G35)</f>
        <v>31342</v>
      </c>
      <c r="H36" s="19" t="n">
        <f aca="false">+SUM(H30:H35)</f>
        <v>37740</v>
      </c>
      <c r="I36" s="19" t="n">
        <f aca="false">+SUM(I30:I35)</f>
        <v>40321</v>
      </c>
    </row>
    <row r="37" customFormat="false" ht="14.25" hidden="false" customHeight="false" outlineLevel="0" collapsed="false">
      <c r="A37" s="10" t="s">
        <v>37</v>
      </c>
      <c r="B37" s="7"/>
      <c r="C37" s="7"/>
      <c r="D37" s="7"/>
      <c r="E37" s="7"/>
      <c r="F37" s="7"/>
      <c r="G37" s="7"/>
      <c r="H37" s="7"/>
      <c r="I37" s="7"/>
    </row>
    <row r="38" customFormat="false" ht="14.25" hidden="false" customHeight="false" outlineLevel="0" collapsed="false">
      <c r="A38" s="15" t="s">
        <v>38</v>
      </c>
      <c r="B38" s="7"/>
      <c r="C38" s="7"/>
      <c r="D38" s="7"/>
      <c r="E38" s="7"/>
      <c r="F38" s="7"/>
      <c r="G38" s="7"/>
      <c r="H38" s="7"/>
      <c r="I38" s="7"/>
    </row>
    <row r="39" customFormat="false" ht="14.25" hidden="false" customHeight="false" outlineLevel="0" collapsed="false">
      <c r="A39" s="12" t="s">
        <v>39</v>
      </c>
      <c r="B39" s="7" t="n">
        <v>107</v>
      </c>
      <c r="C39" s="7" t="n">
        <v>44</v>
      </c>
      <c r="D39" s="7" t="n">
        <v>6</v>
      </c>
      <c r="E39" s="7" t="n">
        <v>6</v>
      </c>
      <c r="F39" s="7" t="n">
        <v>6</v>
      </c>
      <c r="G39" s="7" t="n">
        <v>3</v>
      </c>
      <c r="H39" s="7" t="n">
        <v>0</v>
      </c>
      <c r="I39" s="7" t="n">
        <v>500</v>
      </c>
    </row>
    <row r="40" customFormat="false" ht="14.25" hidden="false" customHeight="false" outlineLevel="0" collapsed="false">
      <c r="A40" s="12" t="s">
        <v>40</v>
      </c>
      <c r="B40" s="7" t="n">
        <v>74</v>
      </c>
      <c r="C40" s="7" t="n">
        <v>1</v>
      </c>
      <c r="D40" s="7" t="n">
        <v>325</v>
      </c>
      <c r="E40" s="7" t="n">
        <v>336</v>
      </c>
      <c r="F40" s="7" t="n">
        <v>9</v>
      </c>
      <c r="G40" s="7" t="n">
        <v>248</v>
      </c>
      <c r="H40" s="7" t="n">
        <v>2</v>
      </c>
      <c r="I40" s="7" t="n">
        <v>10</v>
      </c>
    </row>
    <row r="41" customFormat="false" ht="14.25" hidden="false" customHeight="false" outlineLevel="0" collapsed="false">
      <c r="A41" s="12" t="s">
        <v>41</v>
      </c>
      <c r="B41" s="7" t="n">
        <v>2131</v>
      </c>
      <c r="C41" s="7" t="n">
        <v>2191</v>
      </c>
      <c r="D41" s="7" t="n">
        <v>2048</v>
      </c>
      <c r="E41" s="7" t="n">
        <v>2279</v>
      </c>
      <c r="F41" s="7" t="n">
        <v>2612</v>
      </c>
      <c r="G41" s="7" t="n">
        <v>2248</v>
      </c>
      <c r="H41" s="7" t="n">
        <v>2836</v>
      </c>
      <c r="I41" s="7" t="n">
        <v>3358</v>
      </c>
    </row>
    <row r="42" customFormat="false" ht="14.25" hidden="false" customHeight="false" outlineLevel="0" collapsed="false">
      <c r="A42" s="12" t="s">
        <v>42</v>
      </c>
      <c r="B42" s="7"/>
      <c r="D42" s="7"/>
      <c r="E42" s="7"/>
      <c r="F42" s="7"/>
      <c r="G42" s="7" t="n">
        <v>445</v>
      </c>
      <c r="H42" s="7" t="n">
        <v>467</v>
      </c>
      <c r="I42" s="7" t="n">
        <v>420</v>
      </c>
    </row>
    <row r="43" customFormat="false" ht="14.25" hidden="false" customHeight="false" outlineLevel="0" collapsed="false">
      <c r="A43" s="12" t="s">
        <v>43</v>
      </c>
      <c r="B43" s="7" t="n">
        <v>3949</v>
      </c>
      <c r="C43" s="7" t="n">
        <v>3037</v>
      </c>
      <c r="D43" s="7" t="n">
        <v>3011</v>
      </c>
      <c r="E43" s="7" t="n">
        <v>3269</v>
      </c>
      <c r="F43" s="7" t="n">
        <v>5010</v>
      </c>
      <c r="G43" s="7" t="n">
        <v>5184</v>
      </c>
      <c r="H43" s="7" t="n">
        <v>6063</v>
      </c>
      <c r="I43" s="7" t="n">
        <v>6220</v>
      </c>
    </row>
    <row r="44" customFormat="false" ht="14.25" hidden="false" customHeight="false" outlineLevel="0" collapsed="false">
      <c r="A44" s="12" t="s">
        <v>44</v>
      </c>
      <c r="B44" s="7" t="n">
        <v>71</v>
      </c>
      <c r="C44" s="7" t="n">
        <v>85</v>
      </c>
      <c r="D44" s="7" t="n">
        <v>84</v>
      </c>
      <c r="E44" s="7" t="n">
        <v>150</v>
      </c>
      <c r="F44" s="7" t="n">
        <v>229</v>
      </c>
      <c r="G44" s="7" t="n">
        <v>156</v>
      </c>
      <c r="H44" s="7" t="n">
        <v>306</v>
      </c>
      <c r="I44" s="7" t="n">
        <v>222</v>
      </c>
    </row>
    <row r="45" customFormat="false" ht="14.25" hidden="false" customHeight="false" outlineLevel="0" collapsed="false">
      <c r="A45" s="16" t="s">
        <v>45</v>
      </c>
      <c r="B45" s="17" t="n">
        <f aca="false">+SUM(B39:B44)</f>
        <v>6332</v>
      </c>
      <c r="C45" s="17" t="n">
        <f aca="false">+SUM(C39:C44)</f>
        <v>5358</v>
      </c>
      <c r="D45" s="17" t="n">
        <f aca="false">+SUM(D39:D44)</f>
        <v>5474</v>
      </c>
      <c r="E45" s="17" t="n">
        <f aca="false">+SUM(E39:E44)</f>
        <v>6040</v>
      </c>
      <c r="F45" s="17" t="n">
        <f aca="false">+SUM(F39:F44)</f>
        <v>7866</v>
      </c>
      <c r="G45" s="17" t="n">
        <f aca="false">+SUM(G39:G44)</f>
        <v>8284</v>
      </c>
      <c r="H45" s="17" t="n">
        <f aca="false">+SUM(H39:H44)</f>
        <v>9674</v>
      </c>
      <c r="I45" s="17" t="n">
        <f aca="false">+SUM(I39:I44)</f>
        <v>10730</v>
      </c>
    </row>
    <row r="46" customFormat="false" ht="14.25" hidden="false" customHeight="false" outlineLevel="0" collapsed="false">
      <c r="A46" s="15" t="s">
        <v>46</v>
      </c>
      <c r="B46" s="7" t="n">
        <v>1079</v>
      </c>
      <c r="C46" s="7" t="n">
        <v>2010</v>
      </c>
      <c r="D46" s="7" t="n">
        <v>3471</v>
      </c>
      <c r="E46" s="7" t="n">
        <v>3468</v>
      </c>
      <c r="F46" s="7" t="n">
        <v>3464</v>
      </c>
      <c r="G46" s="7" t="n">
        <v>9406</v>
      </c>
      <c r="H46" s="7" t="n">
        <v>9413</v>
      </c>
      <c r="I46" s="7" t="n">
        <v>8920</v>
      </c>
    </row>
    <row r="47" customFormat="false" ht="14.25" hidden="false" customHeight="false" outlineLevel="0" collapsed="false">
      <c r="A47" s="15" t="s">
        <v>47</v>
      </c>
      <c r="B47" s="7"/>
      <c r="C47" s="7"/>
      <c r="D47" s="7"/>
      <c r="F47" s="7"/>
      <c r="G47" s="7" t="n">
        <v>2913</v>
      </c>
      <c r="H47" s="7" t="n">
        <v>2931</v>
      </c>
      <c r="I47" s="7" t="n">
        <v>2777</v>
      </c>
    </row>
    <row r="48" customFormat="false" ht="14.25" hidden="false" customHeight="false" outlineLevel="0" collapsed="false">
      <c r="A48" s="15" t="s">
        <v>48</v>
      </c>
      <c r="B48" s="7" t="n">
        <v>1479</v>
      </c>
      <c r="C48" s="7" t="n">
        <v>1770</v>
      </c>
      <c r="D48" s="7" t="n">
        <v>1907</v>
      </c>
      <c r="E48" s="7" t="n">
        <v>3216</v>
      </c>
      <c r="F48" s="7" t="n">
        <v>3347</v>
      </c>
      <c r="G48" s="7" t="n">
        <v>2684</v>
      </c>
      <c r="H48" s="7" t="n">
        <v>2955</v>
      </c>
      <c r="I48" s="7" t="n">
        <v>2613</v>
      </c>
    </row>
    <row r="49" customFormat="false" ht="14.25" hidden="false" customHeight="false" outlineLevel="0" collapsed="false">
      <c r="A49" s="15" t="s">
        <v>49</v>
      </c>
      <c r="B49" s="7"/>
      <c r="C49" s="7"/>
      <c r="D49" s="7"/>
      <c r="E49" s="7"/>
      <c r="F49" s="7"/>
      <c r="H49" s="7"/>
      <c r="I49" s="7"/>
    </row>
    <row r="50" customFormat="false" ht="14.25" hidden="false" customHeight="false" outlineLevel="0" collapsed="false">
      <c r="A50" s="12" t="s">
        <v>50</v>
      </c>
      <c r="B50" s="7"/>
      <c r="C50" s="7"/>
      <c r="D50" s="7"/>
      <c r="E50" s="7"/>
      <c r="F50" s="7"/>
      <c r="G50" s="7"/>
      <c r="H50" s="7" t="n">
        <v>0</v>
      </c>
      <c r="I50" s="7" t="n">
        <v>0</v>
      </c>
    </row>
    <row r="51" customFormat="false" ht="14.25" hidden="false" customHeight="false" outlineLevel="0" collapsed="false">
      <c r="A51" s="15" t="s">
        <v>51</v>
      </c>
      <c r="B51" s="7"/>
      <c r="C51" s="7"/>
      <c r="D51" s="7"/>
      <c r="E51" s="7"/>
      <c r="F51" s="7"/>
      <c r="G51" s="7"/>
      <c r="H51" s="7"/>
      <c r="I51" s="7"/>
    </row>
    <row r="52" customFormat="false" ht="14.25" hidden="false" customHeight="false" outlineLevel="0" collapsed="false">
      <c r="A52" s="12" t="s">
        <v>52</v>
      </c>
      <c r="B52" s="7"/>
      <c r="C52" s="7"/>
      <c r="D52" s="7"/>
      <c r="E52" s="7"/>
      <c r="F52" s="7"/>
      <c r="G52" s="7"/>
      <c r="H52" s="7"/>
      <c r="I52" s="7"/>
    </row>
    <row r="53" customFormat="false" ht="14.25" hidden="false" customHeight="false" outlineLevel="0" collapsed="false">
      <c r="A53" s="25" t="s">
        <v>53</v>
      </c>
      <c r="B53" s="7"/>
      <c r="C53" s="7"/>
      <c r="D53" s="7"/>
      <c r="F53" s="7"/>
      <c r="G53" s="7"/>
      <c r="H53" s="7"/>
      <c r="I53" s="7"/>
    </row>
    <row r="54" customFormat="false" ht="14.25" hidden="false" customHeight="false" outlineLevel="0" collapsed="false">
      <c r="A54" s="25" t="s">
        <v>54</v>
      </c>
      <c r="B54" s="7" t="n">
        <v>3</v>
      </c>
      <c r="C54" s="7" t="n">
        <v>3</v>
      </c>
      <c r="D54" s="7" t="n">
        <v>3</v>
      </c>
      <c r="E54" s="7" t="n">
        <v>3</v>
      </c>
      <c r="F54" s="7" t="n">
        <v>3</v>
      </c>
      <c r="G54" s="7" t="n">
        <v>3</v>
      </c>
      <c r="H54" s="7" t="n">
        <v>3</v>
      </c>
      <c r="I54" s="7" t="n">
        <v>3</v>
      </c>
    </row>
    <row r="55" customFormat="false" ht="14.25" hidden="false" customHeight="false" outlineLevel="0" collapsed="false">
      <c r="A55" s="25" t="s">
        <v>55</v>
      </c>
      <c r="B55" s="7" t="n">
        <v>6773</v>
      </c>
      <c r="C55" s="7" t="n">
        <v>7786</v>
      </c>
      <c r="D55" s="7" t="n">
        <v>5710</v>
      </c>
      <c r="E55" s="7" t="n">
        <v>6384</v>
      </c>
      <c r="F55" s="7" t="n">
        <v>7163</v>
      </c>
      <c r="G55" s="7" t="n">
        <v>8299</v>
      </c>
      <c r="H55" s="7" t="n">
        <v>9965</v>
      </c>
      <c r="I55" s="7" t="n">
        <v>11484</v>
      </c>
    </row>
    <row r="56" customFormat="false" ht="14.25" hidden="false" customHeight="false" outlineLevel="0" collapsed="false">
      <c r="A56" s="25" t="s">
        <v>56</v>
      </c>
      <c r="B56" s="7" t="n">
        <v>1246</v>
      </c>
      <c r="C56" s="7" t="n">
        <v>318</v>
      </c>
      <c r="D56" s="7" t="n">
        <v>-213</v>
      </c>
      <c r="E56" s="7" t="n">
        <v>-92</v>
      </c>
      <c r="F56" s="7" t="n">
        <v>231</v>
      </c>
      <c r="G56" s="7" t="n">
        <v>-56</v>
      </c>
      <c r="H56" s="7" t="n">
        <v>-380</v>
      </c>
      <c r="I56" s="7" t="n">
        <v>318</v>
      </c>
    </row>
    <row r="57" customFormat="false" ht="14.25" hidden="false" customHeight="false" outlineLevel="0" collapsed="false">
      <c r="A57" s="25" t="s">
        <v>57</v>
      </c>
      <c r="B57" s="7" t="n">
        <v>4685</v>
      </c>
      <c r="C57" s="7" t="n">
        <v>4151</v>
      </c>
      <c r="D57" s="7" t="n">
        <v>6907</v>
      </c>
      <c r="E57" s="7" t="n">
        <v>3517</v>
      </c>
      <c r="F57" s="7" t="n">
        <v>1643</v>
      </c>
      <c r="G57" s="7" t="n">
        <v>-191</v>
      </c>
      <c r="H57" s="7" t="n">
        <v>3179</v>
      </c>
      <c r="I57" s="7" t="n">
        <v>3476</v>
      </c>
    </row>
    <row r="58" customFormat="false" ht="14.25" hidden="false" customHeight="false" outlineLevel="0" collapsed="false">
      <c r="A58" s="16" t="s">
        <v>58</v>
      </c>
      <c r="B58" s="17" t="n">
        <f aca="false">+SUM(B53:B57)</f>
        <v>12707</v>
      </c>
      <c r="C58" s="17" t="n">
        <f aca="false">+SUM(C53:C57)</f>
        <v>12258</v>
      </c>
      <c r="D58" s="17" t="n">
        <f aca="false">+SUM(D53:D57)</f>
        <v>12407</v>
      </c>
      <c r="E58" s="17" t="n">
        <f aca="false">+SUM(E53:E57)</f>
        <v>9812</v>
      </c>
      <c r="F58" s="17" t="n">
        <f aca="false">+SUM(F53:F57)</f>
        <v>9040</v>
      </c>
      <c r="G58" s="17" t="n">
        <f aca="false">+SUM(G53:G57)</f>
        <v>8055</v>
      </c>
      <c r="H58" s="17" t="n">
        <f aca="false">+SUM(H53:H57)</f>
        <v>12767</v>
      </c>
      <c r="I58" s="17" t="n">
        <f aca="false">+SUM(I53:I57)</f>
        <v>15281</v>
      </c>
    </row>
    <row r="59" customFormat="false" ht="14.25" hidden="false" customHeight="false" outlineLevel="0" collapsed="false">
      <c r="A59" s="18" t="s">
        <v>59</v>
      </c>
      <c r="B59" s="19" t="n">
        <f aca="false">+SUM(B45:B50)+B58</f>
        <v>21597</v>
      </c>
      <c r="C59" s="19" t="n">
        <f aca="false">+SUM(C45:C50)+C58</f>
        <v>21396</v>
      </c>
      <c r="D59" s="19" t="n">
        <f aca="false">+SUM(D45:D50)+D58</f>
        <v>23259</v>
      </c>
      <c r="E59" s="19" t="n">
        <f aca="false">+SUM(E45:E50)+E58</f>
        <v>22536</v>
      </c>
      <c r="F59" s="19" t="n">
        <f aca="false">+SUM(F45:F50)+F58</f>
        <v>23717</v>
      </c>
      <c r="G59" s="19" t="n">
        <f aca="false">+SUM(G45:G50)+G58</f>
        <v>31342</v>
      </c>
      <c r="H59" s="19" t="n">
        <f aca="false">+SUM(H45:H50)+H58</f>
        <v>37740</v>
      </c>
      <c r="I59" s="19" t="n">
        <f aca="false">+SUM(I45:I50)+I58</f>
        <v>40321</v>
      </c>
    </row>
    <row r="60" s="21" customFormat="true" ht="14.25" hidden="false" customHeight="false" outlineLevel="0" collapsed="false">
      <c r="A60" s="21" t="s">
        <v>60</v>
      </c>
      <c r="B60" s="22" t="n">
        <f aca="false">+B59-B36</f>
        <v>0</v>
      </c>
      <c r="C60" s="22" t="n">
        <f aca="false">+C59-C36</f>
        <v>0</v>
      </c>
      <c r="D60" s="22" t="n">
        <f aca="false">+D59-D36</f>
        <v>0</v>
      </c>
      <c r="E60" s="22" t="n">
        <f aca="false">+E59-E36</f>
        <v>0</v>
      </c>
      <c r="F60" s="22" t="n">
        <f aca="false">+F59-F36</f>
        <v>0</v>
      </c>
      <c r="G60" s="22" t="n">
        <f aca="false">+G59-G36</f>
        <v>0</v>
      </c>
      <c r="H60" s="22" t="n">
        <f aca="false">+H59-H36</f>
        <v>0</v>
      </c>
      <c r="I60" s="22" t="n">
        <f aca="false">+I59-I36</f>
        <v>0</v>
      </c>
    </row>
    <row r="61" customFormat="false" ht="14.25" hidden="false" customHeight="false" outlineLevel="0" collapsed="false">
      <c r="A61" s="23" t="s">
        <v>61</v>
      </c>
      <c r="B61" s="23"/>
      <c r="C61" s="23"/>
      <c r="D61" s="23"/>
      <c r="E61" s="23"/>
      <c r="F61" s="23"/>
      <c r="G61" s="23"/>
      <c r="H61" s="23"/>
      <c r="I61" s="23"/>
    </row>
    <row r="62" customFormat="false" ht="14.25" hidden="false" customHeight="false" outlineLevel="0" collapsed="false">
      <c r="A62" s="0" t="s">
        <v>62</v>
      </c>
    </row>
    <row r="63" customFormat="false" ht="14.25" hidden="false" customHeight="false" outlineLevel="0" collapsed="false">
      <c r="A63" s="10" t="s">
        <v>63</v>
      </c>
    </row>
    <row r="64" s="10" customFormat="true" ht="14.25" hidden="false" customHeight="false" outlineLevel="0" collapsed="false">
      <c r="A64" s="24" t="s">
        <v>64</v>
      </c>
      <c r="B64" s="11" t="n">
        <v>3273</v>
      </c>
      <c r="C64" s="11" t="n">
        <v>3760</v>
      </c>
      <c r="D64" s="11" t="n">
        <v>4240</v>
      </c>
      <c r="E64" s="11" t="n">
        <v>1933</v>
      </c>
      <c r="F64" s="11" t="n">
        <v>4029</v>
      </c>
      <c r="G64" s="11" t="n">
        <v>2539</v>
      </c>
      <c r="H64" s="11" t="n">
        <f aca="false">+H12</f>
        <v>5727</v>
      </c>
      <c r="I64" s="11" t="n">
        <f aca="false">+I12</f>
        <v>6046</v>
      </c>
    </row>
    <row r="65" s="10" customFormat="true" ht="14.25" hidden="false" customHeight="false" outlineLevel="0" collapsed="false">
      <c r="A65" s="15" t="s">
        <v>65</v>
      </c>
      <c r="B65" s="7"/>
      <c r="C65" s="7"/>
      <c r="D65" s="7"/>
      <c r="E65" s="7"/>
      <c r="F65" s="7"/>
      <c r="G65" s="7"/>
      <c r="H65" s="7"/>
      <c r="I65" s="7"/>
    </row>
    <row r="66" customFormat="false" ht="14.25" hidden="false" customHeight="false" outlineLevel="0" collapsed="false">
      <c r="A66" s="12" t="s">
        <v>66</v>
      </c>
      <c r="B66" s="7" t="n">
        <v>606</v>
      </c>
      <c r="C66" s="7" t="n">
        <v>649</v>
      </c>
      <c r="D66" s="7" t="n">
        <v>706</v>
      </c>
      <c r="E66" s="7" t="n">
        <v>747</v>
      </c>
      <c r="F66" s="7" t="n">
        <v>705</v>
      </c>
      <c r="G66" s="7" t="n">
        <v>721</v>
      </c>
      <c r="H66" s="7" t="n">
        <v>744</v>
      </c>
      <c r="I66" s="7" t="n">
        <v>717</v>
      </c>
    </row>
    <row r="67" customFormat="false" ht="14.25" hidden="false" customHeight="false" outlineLevel="0" collapsed="false">
      <c r="A67" s="12" t="s">
        <v>67</v>
      </c>
      <c r="B67" s="7" t="n">
        <v>-113</v>
      </c>
      <c r="C67" s="7" t="n">
        <v>-80</v>
      </c>
      <c r="D67" s="7" t="n">
        <v>-273</v>
      </c>
      <c r="E67" s="7" t="n">
        <v>647</v>
      </c>
      <c r="F67" s="7" t="n">
        <v>34</v>
      </c>
      <c r="G67" s="7" t="n">
        <v>-380</v>
      </c>
      <c r="H67" s="7" t="n">
        <v>-385</v>
      </c>
      <c r="I67" s="7" t="n">
        <v>-650</v>
      </c>
    </row>
    <row r="68" customFormat="false" ht="14.25" hidden="false" customHeight="false" outlineLevel="0" collapsed="false">
      <c r="A68" s="12" t="s">
        <v>68</v>
      </c>
      <c r="B68" s="7" t="n">
        <v>119</v>
      </c>
      <c r="C68" s="7" t="n">
        <v>236</v>
      </c>
      <c r="D68" s="7" t="n">
        <v>215</v>
      </c>
      <c r="E68" s="7" t="n">
        <v>218</v>
      </c>
      <c r="F68" s="7" t="n">
        <v>325</v>
      </c>
      <c r="G68" s="7" t="n">
        <v>429</v>
      </c>
      <c r="H68" s="7" t="n">
        <v>611</v>
      </c>
      <c r="I68" s="7" t="n">
        <v>638</v>
      </c>
    </row>
    <row r="69" customFormat="false" ht="14.25" hidden="false" customHeight="false" outlineLevel="0" collapsed="false">
      <c r="A69" s="12" t="s">
        <v>69</v>
      </c>
      <c r="B69" s="7" t="n">
        <v>43</v>
      </c>
      <c r="C69" s="7" t="n">
        <v>13</v>
      </c>
      <c r="D69" s="7" t="n">
        <v>10</v>
      </c>
      <c r="E69" s="7" t="n">
        <v>27</v>
      </c>
      <c r="F69" s="7" t="n">
        <v>15</v>
      </c>
      <c r="G69" s="7" t="n">
        <v>398</v>
      </c>
      <c r="H69" s="7" t="n">
        <v>53</v>
      </c>
      <c r="I69" s="7" t="n">
        <v>123</v>
      </c>
    </row>
    <row r="70" customFormat="false" ht="14.25" hidden="false" customHeight="false" outlineLevel="0" collapsed="false">
      <c r="A70" s="12" t="s">
        <v>70</v>
      </c>
      <c r="B70" s="7" t="n">
        <v>424</v>
      </c>
      <c r="C70" s="7" t="n">
        <v>98</v>
      </c>
      <c r="D70" s="7" t="n">
        <v>-117</v>
      </c>
      <c r="E70" s="7" t="n">
        <v>-99</v>
      </c>
      <c r="F70" s="7" t="n">
        <v>233</v>
      </c>
      <c r="G70" s="7" t="n">
        <v>23</v>
      </c>
      <c r="H70" s="7" t="n">
        <v>-138</v>
      </c>
      <c r="I70" s="7" t="n">
        <v>-26</v>
      </c>
    </row>
    <row r="71" customFormat="false" ht="14.25" hidden="false" customHeight="false" outlineLevel="0" collapsed="false">
      <c r="A71" s="15" t="s">
        <v>71</v>
      </c>
      <c r="B71" s="7"/>
      <c r="C71" s="7"/>
      <c r="D71" s="7"/>
      <c r="E71" s="7"/>
      <c r="F71" s="7"/>
      <c r="G71" s="7"/>
      <c r="H71" s="7"/>
      <c r="I71" s="7"/>
    </row>
    <row r="72" customFormat="false" ht="14.25" hidden="false" customHeight="false" outlineLevel="0" collapsed="false">
      <c r="A72" s="12" t="s">
        <v>72</v>
      </c>
      <c r="B72" s="7" t="n">
        <v>-216</v>
      </c>
      <c r="C72" s="7" t="n">
        <v>60</v>
      </c>
      <c r="D72" s="7" t="n">
        <v>-426</v>
      </c>
      <c r="E72" s="7" t="n">
        <v>187</v>
      </c>
      <c r="F72" s="7" t="n">
        <v>-270</v>
      </c>
      <c r="G72" s="7" t="n">
        <v>1239</v>
      </c>
      <c r="H72" s="7" t="n">
        <v>-1606</v>
      </c>
      <c r="I72" s="7" t="n">
        <v>-504</v>
      </c>
    </row>
    <row r="73" customFormat="false" ht="14.25" hidden="false" customHeight="false" outlineLevel="0" collapsed="false">
      <c r="A73" s="12" t="s">
        <v>73</v>
      </c>
      <c r="B73" s="7" t="n">
        <v>-621</v>
      </c>
      <c r="C73" s="7" t="n">
        <v>-590</v>
      </c>
      <c r="D73" s="7" t="n">
        <v>-231</v>
      </c>
      <c r="E73" s="7" t="n">
        <v>-255</v>
      </c>
      <c r="F73" s="7" t="n">
        <v>-490</v>
      </c>
      <c r="G73" s="7" t="n">
        <v>-1854</v>
      </c>
      <c r="H73" s="7" t="n">
        <v>507</v>
      </c>
      <c r="I73" s="7" t="n">
        <v>-1676</v>
      </c>
    </row>
    <row r="74" customFormat="false" ht="14.25" hidden="false" customHeight="false" outlineLevel="0" collapsed="false">
      <c r="A74" s="12" t="s">
        <v>74</v>
      </c>
      <c r="B74" s="7" t="n">
        <v>-144</v>
      </c>
      <c r="C74" s="7" t="n">
        <v>-161</v>
      </c>
      <c r="D74" s="7" t="n">
        <v>-120</v>
      </c>
      <c r="E74" s="7" t="n">
        <v>35</v>
      </c>
      <c r="F74" s="7" t="n">
        <v>-203</v>
      </c>
      <c r="G74" s="7" t="n">
        <v>-654</v>
      </c>
      <c r="H74" s="7" t="n">
        <v>-182</v>
      </c>
      <c r="I74" s="7" t="n">
        <v>-845</v>
      </c>
    </row>
    <row r="75" customFormat="false" ht="14.25" hidden="false" customHeight="false" outlineLevel="0" collapsed="false">
      <c r="A75" s="12" t="s">
        <v>75</v>
      </c>
      <c r="B75" s="7" t="n">
        <v>1237</v>
      </c>
      <c r="C75" s="7" t="n">
        <v>-586</v>
      </c>
      <c r="D75" s="7" t="n">
        <v>-158</v>
      </c>
      <c r="E75" s="7" t="n">
        <v>1515</v>
      </c>
      <c r="F75" s="7" t="n">
        <v>1525</v>
      </c>
      <c r="G75" s="7" t="n">
        <v>24</v>
      </c>
      <c r="H75" s="7" t="n">
        <v>1326</v>
      </c>
      <c r="I75" s="7" t="n">
        <v>1365</v>
      </c>
    </row>
    <row r="76" customFormat="false" ht="14.25" hidden="false" customHeight="false" outlineLevel="0" collapsed="false">
      <c r="A76" s="26" t="s">
        <v>76</v>
      </c>
      <c r="B76" s="27" t="n">
        <f aca="false">+SUM(B64:B75)</f>
        <v>4608</v>
      </c>
      <c r="C76" s="27" t="n">
        <f aca="false">+SUM(C64:C75)</f>
        <v>3399</v>
      </c>
      <c r="D76" s="27" t="n">
        <f aca="false">+SUM(D64:D75)</f>
        <v>3846</v>
      </c>
      <c r="E76" s="27" t="n">
        <f aca="false">+SUM(E64:E75)</f>
        <v>4955</v>
      </c>
      <c r="F76" s="27" t="n">
        <f aca="false">+SUM(F64:F75)</f>
        <v>5903</v>
      </c>
      <c r="G76" s="27" t="n">
        <f aca="false">+SUM(G64:G75)</f>
        <v>2485</v>
      </c>
      <c r="H76" s="27" t="n">
        <f aca="false">+SUM(H64:H75)</f>
        <v>6657</v>
      </c>
      <c r="I76" s="27" t="n">
        <f aca="false">+SUM(I64:I75)</f>
        <v>5188</v>
      </c>
    </row>
    <row r="77" customFormat="false" ht="14.25" hidden="false" customHeight="false" outlineLevel="0" collapsed="false">
      <c r="A77" s="10" t="s">
        <v>77</v>
      </c>
      <c r="B77" s="7"/>
      <c r="C77" s="7"/>
      <c r="D77" s="7"/>
      <c r="E77" s="7"/>
      <c r="F77" s="7"/>
      <c r="G77" s="7"/>
      <c r="H77" s="7"/>
      <c r="I77" s="7"/>
    </row>
    <row r="78" customFormat="false" ht="14.25" hidden="false" customHeight="false" outlineLevel="0" collapsed="false">
      <c r="A78" s="15" t="s">
        <v>78</v>
      </c>
      <c r="B78" s="7" t="n">
        <v>-4936</v>
      </c>
      <c r="C78" s="7" t="n">
        <v>-5367</v>
      </c>
      <c r="D78" s="7" t="n">
        <v>-5928</v>
      </c>
      <c r="E78" s="7" t="n">
        <v>-4783</v>
      </c>
      <c r="F78" s="7" t="n">
        <v>-2937</v>
      </c>
      <c r="G78" s="7" t="n">
        <v>-2426</v>
      </c>
      <c r="H78" s="7" t="n">
        <v>-9961</v>
      </c>
      <c r="I78" s="7" t="n">
        <v>-12913</v>
      </c>
    </row>
    <row r="79" customFormat="false" ht="14.25" hidden="false" customHeight="false" outlineLevel="0" collapsed="false">
      <c r="A79" s="15" t="s">
        <v>79</v>
      </c>
      <c r="B79" s="7" t="n">
        <v>3655</v>
      </c>
      <c r="C79" s="7" t="n">
        <v>2924</v>
      </c>
      <c r="D79" s="7" t="n">
        <v>3623</v>
      </c>
      <c r="E79" s="7" t="n">
        <v>3613</v>
      </c>
      <c r="F79" s="7" t="n">
        <v>1715</v>
      </c>
      <c r="G79" s="7" t="n">
        <v>74</v>
      </c>
      <c r="H79" s="7" t="n">
        <v>4236</v>
      </c>
      <c r="I79" s="7" t="n">
        <v>8199</v>
      </c>
    </row>
    <row r="80" customFormat="false" ht="14.25" hidden="false" customHeight="false" outlineLevel="0" collapsed="false">
      <c r="A80" s="15" t="s">
        <v>80</v>
      </c>
      <c r="B80" s="7" t="n">
        <v>2216</v>
      </c>
      <c r="C80" s="7" t="n">
        <v>2386</v>
      </c>
      <c r="D80" s="7" t="n">
        <v>2423</v>
      </c>
      <c r="E80" s="7" t="n">
        <v>2496</v>
      </c>
      <c r="F80" s="7" t="n">
        <v>2072</v>
      </c>
      <c r="G80" s="7" t="n">
        <v>2379</v>
      </c>
      <c r="H80" s="7" t="n">
        <v>2449</v>
      </c>
      <c r="I80" s="7" t="n">
        <v>3967</v>
      </c>
    </row>
    <row r="81" customFormat="false" ht="14.25" hidden="false" customHeight="false" outlineLevel="0" collapsed="false">
      <c r="A81" s="1" t="s">
        <v>81</v>
      </c>
      <c r="B81" s="7" t="n">
        <v>-150</v>
      </c>
      <c r="C81" s="7" t="n">
        <v>150</v>
      </c>
      <c r="D81" s="7"/>
      <c r="E81" s="7"/>
      <c r="F81" s="7"/>
      <c r="G81" s="7"/>
      <c r="H81" s="7"/>
      <c r="I81" s="7"/>
    </row>
    <row r="82" customFormat="false" ht="14.25" hidden="false" customHeight="false" outlineLevel="0" collapsed="false">
      <c r="A82" s="15" t="s">
        <v>82</v>
      </c>
      <c r="B82" s="7" t="n">
        <v>-963</v>
      </c>
      <c r="C82" s="7" t="n">
        <v>-1143</v>
      </c>
      <c r="D82" s="7" t="n">
        <v>-1105</v>
      </c>
      <c r="E82" s="7" t="n">
        <v>-1028</v>
      </c>
      <c r="F82" s="7" t="n">
        <v>-1119</v>
      </c>
      <c r="G82" s="7" t="n">
        <v>-1086</v>
      </c>
      <c r="H82" s="7" t="n">
        <v>-695</v>
      </c>
      <c r="I82" s="7" t="n">
        <v>-758</v>
      </c>
    </row>
    <row r="83" customFormat="false" ht="14.25" hidden="false" customHeight="false" outlineLevel="0" collapsed="false">
      <c r="A83" s="1" t="s">
        <v>83</v>
      </c>
      <c r="B83" s="7" t="n">
        <v>3</v>
      </c>
      <c r="C83" s="7" t="n">
        <v>10</v>
      </c>
      <c r="D83" s="7" t="n">
        <v>13</v>
      </c>
      <c r="E83" s="7" t="n">
        <v>3</v>
      </c>
      <c r="F83" s="7"/>
      <c r="G83" s="7"/>
      <c r="H83" s="7"/>
      <c r="I83" s="7"/>
    </row>
    <row r="84" customFormat="false" ht="14.25" hidden="false" customHeight="false" outlineLevel="0" collapsed="false">
      <c r="A84" s="15" t="s">
        <v>84</v>
      </c>
      <c r="B84" s="7"/>
      <c r="C84" s="7" t="n">
        <v>6</v>
      </c>
      <c r="D84" s="7" t="n">
        <v>-34</v>
      </c>
      <c r="E84" s="7" t="n">
        <v>-25</v>
      </c>
      <c r="F84" s="7" t="n">
        <v>5</v>
      </c>
      <c r="G84" s="7" t="n">
        <v>31</v>
      </c>
      <c r="H84" s="7" t="n">
        <v>171</v>
      </c>
      <c r="I84" s="7" t="n">
        <v>-19</v>
      </c>
    </row>
    <row r="85" customFormat="false" ht="14.25" hidden="false" customHeight="false" outlineLevel="0" collapsed="false">
      <c r="A85" s="28" t="s">
        <v>85</v>
      </c>
      <c r="B85" s="27" t="n">
        <f aca="false">+SUM(B78:B84)</f>
        <v>-175</v>
      </c>
      <c r="C85" s="27" t="n">
        <f aca="false">+SUM(C78:C84)</f>
        <v>-1034</v>
      </c>
      <c r="D85" s="27" t="n">
        <f aca="false">+SUM(D78:D84)</f>
        <v>-1008</v>
      </c>
      <c r="E85" s="27" t="n">
        <f aca="false">+SUM(E78:E84)</f>
        <v>276</v>
      </c>
      <c r="F85" s="27" t="n">
        <f aca="false">+SUM(F78:F84)</f>
        <v>-264</v>
      </c>
      <c r="G85" s="27" t="n">
        <f aca="false">+SUM(G78:G84)</f>
        <v>-1028</v>
      </c>
      <c r="H85" s="27" t="n">
        <f aca="false">+SUM(H78:H84)</f>
        <v>-3800</v>
      </c>
      <c r="I85" s="27" t="n">
        <f aca="false">+SUM(I78:I84)</f>
        <v>-1524</v>
      </c>
    </row>
    <row r="86" customFormat="false" ht="14.25" hidden="false" customHeight="false" outlineLevel="0" collapsed="false">
      <c r="A86" s="10" t="s">
        <v>86</v>
      </c>
      <c r="B86" s="7"/>
      <c r="C86" s="7"/>
      <c r="D86" s="7"/>
      <c r="E86" s="7"/>
      <c r="F86" s="7"/>
      <c r="G86" s="7"/>
      <c r="H86" s="7"/>
      <c r="I86" s="7"/>
    </row>
    <row r="87" customFormat="false" ht="14.25" hidden="false" customHeight="false" outlineLevel="0" collapsed="false">
      <c r="A87" s="15" t="s">
        <v>87</v>
      </c>
      <c r="C87" s="7" t="n">
        <v>981</v>
      </c>
      <c r="D87" s="7" t="n">
        <v>1482</v>
      </c>
      <c r="E87" s="7"/>
      <c r="F87" s="7"/>
      <c r="G87" s="7" t="n">
        <v>6134</v>
      </c>
      <c r="H87" s="7" t="n">
        <v>0</v>
      </c>
      <c r="I87" s="7" t="n">
        <v>0</v>
      </c>
    </row>
    <row r="88" customFormat="false" ht="14.25" hidden="false" customHeight="false" outlineLevel="0" collapsed="false">
      <c r="A88" s="1" t="s">
        <v>88</v>
      </c>
      <c r="B88" s="7" t="n">
        <v>-7</v>
      </c>
      <c r="C88" s="7" t="n">
        <v>-106</v>
      </c>
      <c r="D88" s="7" t="n">
        <v>-44</v>
      </c>
      <c r="E88" s="7" t="n">
        <v>-6</v>
      </c>
      <c r="F88" s="7"/>
      <c r="G88" s="7"/>
      <c r="H88" s="7"/>
      <c r="I88" s="7"/>
    </row>
    <row r="89" customFormat="false" ht="14.25" hidden="false" customHeight="false" outlineLevel="0" collapsed="false">
      <c r="A89" s="15" t="s">
        <v>89</v>
      </c>
      <c r="B89" s="7" t="n">
        <v>-63</v>
      </c>
      <c r="C89" s="7" t="n">
        <v>-67</v>
      </c>
      <c r="D89" s="7" t="n">
        <v>327</v>
      </c>
      <c r="E89" s="7" t="n">
        <v>13</v>
      </c>
      <c r="F89" s="7" t="n">
        <v>-325</v>
      </c>
      <c r="G89" s="7" t="n">
        <v>49</v>
      </c>
      <c r="H89" s="7" t="n">
        <v>-52</v>
      </c>
      <c r="I89" s="7" t="n">
        <v>15</v>
      </c>
    </row>
    <row r="90" customFormat="false" ht="14.25" hidden="false" customHeight="false" outlineLevel="0" collapsed="false">
      <c r="A90" s="15" t="s">
        <v>90</v>
      </c>
      <c r="B90" s="7" t="n">
        <v>-19</v>
      </c>
      <c r="C90" s="7" t="n">
        <v>-7</v>
      </c>
      <c r="D90" s="7" t="n">
        <v>-17</v>
      </c>
      <c r="E90" s="7" t="n">
        <v>-23</v>
      </c>
      <c r="F90" s="7"/>
      <c r="H90" s="7" t="n">
        <v>-197</v>
      </c>
      <c r="I90" s="7" t="n">
        <v>0</v>
      </c>
    </row>
    <row r="91" customFormat="false" ht="14.25" hidden="false" customHeight="false" outlineLevel="0" collapsed="false">
      <c r="A91" s="15" t="s">
        <v>91</v>
      </c>
      <c r="B91" s="7" t="n">
        <v>514</v>
      </c>
      <c r="C91" s="7" t="n">
        <v>507</v>
      </c>
      <c r="D91" s="7" t="n">
        <v>489</v>
      </c>
      <c r="E91" s="7" t="n">
        <v>733</v>
      </c>
      <c r="F91" s="7" t="n">
        <v>700</v>
      </c>
      <c r="G91" s="7" t="n">
        <v>885</v>
      </c>
      <c r="H91" s="7" t="n">
        <v>1172</v>
      </c>
      <c r="I91" s="7" t="n">
        <v>1151</v>
      </c>
    </row>
    <row r="92" customFormat="false" ht="14.25" hidden="false" customHeight="false" outlineLevel="0" collapsed="false">
      <c r="A92" s="15" t="s">
        <v>92</v>
      </c>
      <c r="B92" s="7" t="n">
        <v>218</v>
      </c>
      <c r="C92" s="7" t="n">
        <v>-3238</v>
      </c>
      <c r="D92" s="7" t="n">
        <v>-3223</v>
      </c>
      <c r="E92" s="7" t="n">
        <v>-4254</v>
      </c>
      <c r="F92" s="7" t="n">
        <v>-4286</v>
      </c>
      <c r="G92" s="7" t="n">
        <v>-3067</v>
      </c>
      <c r="H92" s="7" t="n">
        <v>-608</v>
      </c>
      <c r="I92" s="7" t="n">
        <v>-4014</v>
      </c>
    </row>
    <row r="93" customFormat="false" ht="14.25" hidden="false" customHeight="false" outlineLevel="0" collapsed="false">
      <c r="A93" s="15" t="s">
        <v>93</v>
      </c>
      <c r="B93" s="7" t="n">
        <v>-2534</v>
      </c>
      <c r="C93" s="7" t="n">
        <v>-1022</v>
      </c>
      <c r="D93" s="7" t="n">
        <v>-1133</v>
      </c>
      <c r="E93" s="7" t="n">
        <v>-1243</v>
      </c>
      <c r="F93" s="7" t="n">
        <v>-1332</v>
      </c>
      <c r="G93" s="7" t="n">
        <v>-1452</v>
      </c>
      <c r="H93" s="7" t="n">
        <v>-1638</v>
      </c>
      <c r="I93" s="7" t="n">
        <v>-1837</v>
      </c>
    </row>
    <row r="94" customFormat="false" ht="14.25" hidden="false" customHeight="false" outlineLevel="0" collapsed="false">
      <c r="A94" s="15" t="s">
        <v>94</v>
      </c>
      <c r="B94" s="7" t="n">
        <v>-899</v>
      </c>
      <c r="C94" s="7" t="n">
        <v>-22</v>
      </c>
      <c r="D94" s="7" t="n">
        <v>-29</v>
      </c>
      <c r="E94" s="7" t="n">
        <v>-55</v>
      </c>
      <c r="F94" s="7" t="n">
        <v>-50</v>
      </c>
      <c r="G94" s="7" t="n">
        <v>-58</v>
      </c>
      <c r="H94" s="7" t="n">
        <v>-136</v>
      </c>
      <c r="I94" s="7" t="n">
        <v>-151</v>
      </c>
    </row>
    <row r="95" customFormat="false" ht="14.25" hidden="false" customHeight="false" outlineLevel="0" collapsed="false">
      <c r="A95" s="28" t="s">
        <v>95</v>
      </c>
      <c r="B95" s="27" t="n">
        <f aca="false">+SUM(B87:B94)</f>
        <v>-2790</v>
      </c>
      <c r="C95" s="27" t="n">
        <f aca="false">+SUM(C87:C94)</f>
        <v>-2974</v>
      </c>
      <c r="D95" s="27" t="n">
        <f aca="false">+SUM(D87:D94)</f>
        <v>-2148</v>
      </c>
      <c r="E95" s="27" t="n">
        <f aca="false">+SUM(E87:E94)</f>
        <v>-4835</v>
      </c>
      <c r="F95" s="27" t="n">
        <f aca="false">+SUM(F87:F94)</f>
        <v>-5293</v>
      </c>
      <c r="G95" s="27" t="n">
        <f aca="false">+SUM(G87:G94)</f>
        <v>2491</v>
      </c>
      <c r="H95" s="27" t="n">
        <f aca="false">+SUM(H87:H94)</f>
        <v>-1459</v>
      </c>
      <c r="I95" s="27" t="n">
        <f aca="false">+SUM(I87:I94)</f>
        <v>-4836</v>
      </c>
    </row>
    <row r="96" customFormat="false" ht="14.25" hidden="false" customHeight="false" outlineLevel="0" collapsed="false">
      <c r="A96" s="15" t="s">
        <v>96</v>
      </c>
      <c r="B96" s="7" t="n">
        <v>-83</v>
      </c>
      <c r="C96" s="7" t="n">
        <v>-105</v>
      </c>
      <c r="D96" s="7" t="n">
        <v>-20</v>
      </c>
      <c r="E96" s="7" t="n">
        <v>45</v>
      </c>
      <c r="F96" s="7" t="n">
        <v>-129</v>
      </c>
      <c r="G96" s="7" t="n">
        <v>-66</v>
      </c>
      <c r="H96" s="7" t="n">
        <v>143</v>
      </c>
      <c r="I96" s="7" t="n">
        <v>-143</v>
      </c>
    </row>
    <row r="97" customFormat="false" ht="14.25" hidden="false" customHeight="false" outlineLevel="0" collapsed="false">
      <c r="A97" s="28" t="s">
        <v>97</v>
      </c>
      <c r="B97" s="27" t="n">
        <f aca="false">+B76+B85+B95+B96</f>
        <v>1560</v>
      </c>
      <c r="C97" s="27" t="n">
        <f aca="false">+C76+C85+C95+C96</f>
        <v>-714</v>
      </c>
      <c r="D97" s="27" t="n">
        <f aca="false">+D76+D85+D95+D96</f>
        <v>670</v>
      </c>
      <c r="E97" s="27" t="n">
        <f aca="false">+E76+E85+E95+E96</f>
        <v>441</v>
      </c>
      <c r="F97" s="27" t="n">
        <f aca="false">+F76+F85+F95+F96</f>
        <v>217</v>
      </c>
      <c r="G97" s="27" t="n">
        <f aca="false">+G76+G85+G95+G96</f>
        <v>3882</v>
      </c>
      <c r="H97" s="27" t="n">
        <f aca="false">+H76+H85+H95+H96</f>
        <v>1541</v>
      </c>
      <c r="I97" s="27" t="n">
        <f aca="false">+I76+I85+I95+I96</f>
        <v>-1315</v>
      </c>
    </row>
    <row r="98" customFormat="false" ht="14.25" hidden="false" customHeight="false" outlineLevel="0" collapsed="false">
      <c r="A98" s="0" t="s">
        <v>98</v>
      </c>
      <c r="B98" s="7" t="n">
        <v>2220</v>
      </c>
      <c r="C98" s="7" t="n">
        <v>3852</v>
      </c>
      <c r="D98" s="7" t="n">
        <v>3138</v>
      </c>
      <c r="E98" s="7" t="n">
        <v>3808</v>
      </c>
      <c r="F98" s="7" t="n">
        <v>4249</v>
      </c>
      <c r="G98" s="7" t="n">
        <v>4466</v>
      </c>
      <c r="H98" s="7" t="n">
        <v>8348</v>
      </c>
      <c r="I98" s="7" t="n">
        <f aca="false">+H99</f>
        <v>9889</v>
      </c>
    </row>
    <row r="99" customFormat="false" ht="14.25" hidden="false" customHeight="false" outlineLevel="0" collapsed="false">
      <c r="A99" s="18" t="s">
        <v>99</v>
      </c>
      <c r="B99" s="19" t="n">
        <v>3852</v>
      </c>
      <c r="C99" s="19" t="n">
        <v>3138</v>
      </c>
      <c r="D99" s="19" t="n">
        <v>3808</v>
      </c>
      <c r="E99" s="19" t="n">
        <f aca="false">+E97+E98</f>
        <v>4249</v>
      </c>
      <c r="F99" s="19" t="n">
        <f aca="false">+F97+F98</f>
        <v>4466</v>
      </c>
      <c r="G99" s="19" t="n">
        <f aca="false">+G97+G98</f>
        <v>8348</v>
      </c>
      <c r="H99" s="19" t="n">
        <f aca="false">+H97+H98</f>
        <v>9889</v>
      </c>
      <c r="I99" s="19" t="n">
        <f aca="false">+I97+I98</f>
        <v>8574</v>
      </c>
    </row>
    <row r="100" s="21" customFormat="true" ht="14.25" hidden="false" customHeight="false" outlineLevel="0" collapsed="false">
      <c r="A100" s="21" t="s">
        <v>100</v>
      </c>
      <c r="B100" s="22" t="n">
        <f aca="false">+B99-B25</f>
        <v>0</v>
      </c>
      <c r="C100" s="22" t="n">
        <f aca="false">+C99-C25</f>
        <v>0</v>
      </c>
      <c r="D100" s="22" t="n">
        <f aca="false">+D99-D25</f>
        <v>0</v>
      </c>
      <c r="E100" s="22" t="n">
        <f aca="false">+E99-E25</f>
        <v>0</v>
      </c>
      <c r="F100" s="22" t="n">
        <f aca="false">+F99-F25</f>
        <v>0</v>
      </c>
      <c r="G100" s="22" t="n">
        <f aca="false">+G99-G25</f>
        <v>0</v>
      </c>
      <c r="H100" s="22" t="n">
        <f aca="false">+H99-H25</f>
        <v>0</v>
      </c>
      <c r="I100" s="22" t="n">
        <f aca="false">+I99-I25</f>
        <v>0</v>
      </c>
    </row>
    <row r="101" customFormat="false" ht="14.25" hidden="false" customHeight="false" outlineLevel="0" collapsed="false">
      <c r="A101" s="0" t="s">
        <v>101</v>
      </c>
      <c r="B101" s="7"/>
      <c r="C101" s="7"/>
      <c r="D101" s="7"/>
      <c r="E101" s="7"/>
      <c r="F101" s="7"/>
      <c r="G101" s="7"/>
      <c r="H101" s="7"/>
      <c r="I101" s="7"/>
    </row>
    <row r="102" customFormat="false" ht="14.25" hidden="false" customHeight="false" outlineLevel="0" collapsed="false">
      <c r="A102" s="15" t="s">
        <v>102</v>
      </c>
      <c r="B102" s="7"/>
      <c r="C102" s="7"/>
      <c r="D102" s="7"/>
      <c r="E102" s="7"/>
      <c r="F102" s="7"/>
      <c r="G102" s="7"/>
      <c r="H102" s="7"/>
      <c r="I102" s="7"/>
    </row>
    <row r="103" customFormat="false" ht="14.25" hidden="false" customHeight="false" outlineLevel="0" collapsed="false">
      <c r="A103" s="12" t="s">
        <v>103</v>
      </c>
      <c r="B103" s="7" t="n">
        <v>53</v>
      </c>
      <c r="C103" s="7" t="n">
        <v>70</v>
      </c>
      <c r="D103" s="7" t="n">
        <v>98</v>
      </c>
      <c r="E103" s="7" t="n">
        <v>125</v>
      </c>
      <c r="F103" s="7" t="n">
        <v>153</v>
      </c>
      <c r="G103" s="7" t="n">
        <v>140</v>
      </c>
      <c r="H103" s="7" t="n">
        <v>293</v>
      </c>
      <c r="I103" s="7" t="n">
        <v>290</v>
      </c>
    </row>
    <row r="104" customFormat="false" ht="14.25" hidden="false" customHeight="false" outlineLevel="0" collapsed="false">
      <c r="A104" s="12" t="s">
        <v>104</v>
      </c>
      <c r="B104" s="7" t="n">
        <v>1262</v>
      </c>
      <c r="C104" s="7" t="n">
        <v>748</v>
      </c>
      <c r="D104" s="7" t="n">
        <v>703</v>
      </c>
      <c r="E104" s="7" t="n">
        <v>529</v>
      </c>
      <c r="F104" s="7" t="n">
        <v>757</v>
      </c>
      <c r="G104" s="7" t="n">
        <v>1028</v>
      </c>
      <c r="H104" s="7" t="n">
        <v>1177</v>
      </c>
      <c r="I104" s="7" t="n">
        <v>1231</v>
      </c>
    </row>
    <row r="105" customFormat="false" ht="14.25" hidden="false" customHeight="false" outlineLevel="0" collapsed="false">
      <c r="A105" s="12" t="s">
        <v>105</v>
      </c>
      <c r="B105" s="7" t="n">
        <v>206</v>
      </c>
      <c r="C105" s="7" t="n">
        <v>252</v>
      </c>
      <c r="D105" s="7" t="n">
        <v>266</v>
      </c>
      <c r="E105" s="7" t="n">
        <v>294</v>
      </c>
      <c r="F105" s="7" t="n">
        <v>160</v>
      </c>
      <c r="G105" s="7" t="n">
        <v>121</v>
      </c>
      <c r="H105" s="7" t="n">
        <v>179</v>
      </c>
      <c r="I105" s="7" t="n">
        <v>160</v>
      </c>
    </row>
    <row r="106" customFormat="false" ht="14.25" hidden="false" customHeight="false" outlineLevel="0" collapsed="false">
      <c r="A106" s="12" t="s">
        <v>106</v>
      </c>
      <c r="B106" s="7" t="n">
        <v>240</v>
      </c>
      <c r="C106" s="7" t="n">
        <v>271</v>
      </c>
      <c r="D106" s="7" t="n">
        <v>300</v>
      </c>
      <c r="E106" s="7" t="n">
        <v>320</v>
      </c>
      <c r="F106" s="7" t="n">
        <v>347</v>
      </c>
      <c r="G106" s="7" t="n">
        <v>385</v>
      </c>
      <c r="H106" s="7" t="n">
        <v>438</v>
      </c>
      <c r="I106" s="7" t="n">
        <v>480</v>
      </c>
    </row>
    <row r="108" customFormat="false" ht="14.25" hidden="false" customHeight="false" outlineLevel="0" collapsed="false">
      <c r="A108" s="23" t="s">
        <v>107</v>
      </c>
      <c r="B108" s="23"/>
      <c r="C108" s="23"/>
      <c r="D108" s="23"/>
      <c r="E108" s="23"/>
      <c r="F108" s="23"/>
      <c r="G108" s="23"/>
      <c r="H108" s="23"/>
      <c r="I108" s="23"/>
    </row>
    <row r="109" customFormat="false" ht="14.25" hidden="false" customHeight="false" outlineLevel="0" collapsed="false">
      <c r="A109" s="29" t="s">
        <v>108</v>
      </c>
      <c r="B109" s="7"/>
      <c r="C109" s="7"/>
      <c r="D109" s="7"/>
      <c r="E109" s="7"/>
      <c r="F109" s="7"/>
      <c r="G109" s="7"/>
      <c r="H109" s="7"/>
      <c r="I109" s="7"/>
    </row>
    <row r="110" customFormat="false" ht="14.25" hidden="false" customHeight="false" outlineLevel="0" collapsed="false">
      <c r="A110" s="15" t="s">
        <v>109</v>
      </c>
      <c r="B110" s="11" t="n">
        <f aca="false">+SUM(B111:B113)</f>
        <v>13740</v>
      </c>
      <c r="C110" s="11" t="n">
        <f aca="false">+SUM(C111:C113)</f>
        <v>14764</v>
      </c>
      <c r="D110" s="11" t="n">
        <f aca="false">+SUM(D111:D113)</f>
        <v>15216</v>
      </c>
      <c r="E110" s="11" t="n">
        <f aca="false">+SUM(E111:E113)</f>
        <v>14855</v>
      </c>
      <c r="F110" s="11" t="n">
        <f aca="false">+SUM(F111:F113)</f>
        <v>15902</v>
      </c>
      <c r="G110" s="11" t="n">
        <f aca="false">+SUM(G111:G113)</f>
        <v>14484</v>
      </c>
      <c r="H110" s="11" t="n">
        <f aca="false">+SUM(H111:H113)</f>
        <v>17179</v>
      </c>
      <c r="I110" s="11" t="n">
        <f aca="false">+SUM(I111:I113)</f>
        <v>18353</v>
      </c>
    </row>
    <row r="111" customFormat="false" ht="14.25" hidden="false" customHeight="false" outlineLevel="0" collapsed="false">
      <c r="A111" s="12" t="s">
        <v>110</v>
      </c>
      <c r="B111" s="0" t="n">
        <v>8506</v>
      </c>
      <c r="C111" s="0" t="n">
        <v>9299</v>
      </c>
      <c r="D111" s="0" t="n">
        <v>9684</v>
      </c>
      <c r="E111" s="0" t="n">
        <v>9322</v>
      </c>
      <c r="F111" s="0" t="n">
        <v>10045</v>
      </c>
      <c r="G111" s="0" t="n">
        <v>9329</v>
      </c>
      <c r="H111" s="20" t="n">
        <v>11644</v>
      </c>
      <c r="I111" s="20" t="n">
        <v>12228</v>
      </c>
    </row>
    <row r="112" customFormat="false" ht="14.25" hidden="false" customHeight="false" outlineLevel="0" collapsed="false">
      <c r="A112" s="12" t="s">
        <v>111</v>
      </c>
      <c r="B112" s="0" t="n">
        <v>4410</v>
      </c>
      <c r="C112" s="0" t="n">
        <v>4746</v>
      </c>
      <c r="D112" s="0" t="n">
        <v>4886</v>
      </c>
      <c r="E112" s="0" t="n">
        <v>4938</v>
      </c>
      <c r="F112" s="0" t="n">
        <v>5260</v>
      </c>
      <c r="G112" s="0" t="n">
        <v>4639</v>
      </c>
      <c r="H112" s="20" t="n">
        <v>5028</v>
      </c>
      <c r="I112" s="20" t="n">
        <v>5492</v>
      </c>
    </row>
    <row r="113" customFormat="false" ht="14.25" hidden="false" customHeight="false" outlineLevel="0" collapsed="false">
      <c r="A113" s="12" t="s">
        <v>112</v>
      </c>
      <c r="B113" s="0" t="n">
        <v>824</v>
      </c>
      <c r="C113" s="0" t="n">
        <v>719</v>
      </c>
      <c r="D113" s="0" t="n">
        <v>646</v>
      </c>
      <c r="E113" s="7" t="n">
        <v>595</v>
      </c>
      <c r="F113" s="7" t="n">
        <v>597</v>
      </c>
      <c r="G113" s="7" t="n">
        <v>516</v>
      </c>
      <c r="H113" s="0" t="n">
        <v>507</v>
      </c>
      <c r="I113" s="0" t="n">
        <v>633</v>
      </c>
    </row>
    <row r="114" customFormat="false" ht="14.25" hidden="false" customHeight="false" outlineLevel="0" collapsed="false">
      <c r="A114" s="15" t="s">
        <v>113</v>
      </c>
      <c r="B114" s="11" t="n">
        <f aca="false">+SUM(B115:B117)</f>
        <v>7126</v>
      </c>
      <c r="C114" s="11" t="n">
        <f aca="false">+SUM(C115:C117)</f>
        <v>7568</v>
      </c>
      <c r="D114" s="11" t="n">
        <f aca="false">+SUM(D115:D117)</f>
        <v>7970</v>
      </c>
      <c r="E114" s="11" t="n">
        <f aca="false">+SUM(E115:E117)</f>
        <v>9242</v>
      </c>
      <c r="F114" s="11" t="n">
        <f aca="false">+SUM(F115:F117)</f>
        <v>9812</v>
      </c>
      <c r="G114" s="11" t="n">
        <f aca="false">+SUM(G115:G117)</f>
        <v>9347</v>
      </c>
      <c r="H114" s="11" t="n">
        <f aca="false">+SUM(H115:H117)</f>
        <v>11456</v>
      </c>
      <c r="I114" s="11" t="n">
        <f aca="false">+SUM(I115:I117)</f>
        <v>12479</v>
      </c>
    </row>
    <row r="115" customFormat="false" ht="14.25" hidden="false" customHeight="false" outlineLevel="0" collapsed="false">
      <c r="A115" s="12" t="s">
        <v>110</v>
      </c>
      <c r="B115" s="0" t="n">
        <v>4703</v>
      </c>
      <c r="C115" s="0" t="n">
        <v>5043</v>
      </c>
      <c r="D115" s="0" t="n">
        <v>5192</v>
      </c>
      <c r="E115" s="0" t="n">
        <v>5875</v>
      </c>
      <c r="F115" s="0" t="n">
        <v>6293</v>
      </c>
      <c r="G115" s="0" t="n">
        <v>5892</v>
      </c>
      <c r="H115" s="20" t="n">
        <v>6970</v>
      </c>
      <c r="I115" s="20" t="n">
        <v>7388</v>
      </c>
    </row>
    <row r="116" customFormat="false" ht="14.25" hidden="false" customHeight="false" outlineLevel="0" collapsed="false">
      <c r="A116" s="12" t="s">
        <v>111</v>
      </c>
      <c r="B116" s="0" t="n">
        <v>2050</v>
      </c>
      <c r="C116" s="0" t="n">
        <v>2149</v>
      </c>
      <c r="D116" s="0" t="n">
        <v>2395</v>
      </c>
      <c r="E116" s="0" t="n">
        <v>2940</v>
      </c>
      <c r="F116" s="0" t="n">
        <v>3087</v>
      </c>
      <c r="G116" s="0" t="n">
        <v>3053</v>
      </c>
      <c r="H116" s="20" t="n">
        <v>3996</v>
      </c>
      <c r="I116" s="20" t="n">
        <v>4527</v>
      </c>
    </row>
    <row r="117" customFormat="false" ht="14.25" hidden="false" customHeight="false" outlineLevel="0" collapsed="false">
      <c r="A117" s="12" t="s">
        <v>112</v>
      </c>
      <c r="B117" s="0" t="n">
        <v>373</v>
      </c>
      <c r="C117" s="0" t="n">
        <v>376</v>
      </c>
      <c r="D117" s="0" t="n">
        <v>383</v>
      </c>
      <c r="E117" s="0" t="n">
        <v>427</v>
      </c>
      <c r="F117" s="0" t="n">
        <v>432</v>
      </c>
      <c r="G117" s="0" t="n">
        <v>402</v>
      </c>
      <c r="H117" s="0" t="n">
        <v>490</v>
      </c>
      <c r="I117" s="0" t="n">
        <v>564</v>
      </c>
    </row>
    <row r="118" customFormat="false" ht="14.25" hidden="false" customHeight="false" outlineLevel="0" collapsed="false">
      <c r="A118" s="15" t="s">
        <v>114</v>
      </c>
      <c r="B118" s="11" t="n">
        <f aca="false">+SUM(B119:B121)</f>
        <v>3067</v>
      </c>
      <c r="C118" s="11" t="n">
        <f aca="false">+SUM(C119:C121)</f>
        <v>3785</v>
      </c>
      <c r="D118" s="11" t="n">
        <f aca="false">+SUM(D119:D121)</f>
        <v>4237</v>
      </c>
      <c r="E118" s="11" t="n">
        <f aca="false">+SUM(E119:E121)</f>
        <v>5134</v>
      </c>
      <c r="F118" s="11" t="n">
        <f aca="false">+SUM(F119:F121)</f>
        <v>6208</v>
      </c>
      <c r="G118" s="11" t="n">
        <f aca="false">+SUM(G119:G121)</f>
        <v>6679</v>
      </c>
      <c r="H118" s="11" t="n">
        <f aca="false">+SUM(H119:H121)</f>
        <v>8290</v>
      </c>
      <c r="I118" s="11" t="n">
        <f aca="false">+SUM(I119:I121)</f>
        <v>7547</v>
      </c>
    </row>
    <row r="119" customFormat="false" ht="14.25" hidden="false" customHeight="false" outlineLevel="0" collapsed="false">
      <c r="A119" s="12" t="s">
        <v>110</v>
      </c>
      <c r="B119" s="0" t="n">
        <v>2016</v>
      </c>
      <c r="C119" s="0" t="n">
        <v>2599</v>
      </c>
      <c r="D119" s="0" t="n">
        <v>2920</v>
      </c>
      <c r="E119" s="1" t="n">
        <v>3496</v>
      </c>
      <c r="F119" s="1" t="n">
        <v>4262</v>
      </c>
      <c r="G119" s="1" t="n">
        <v>4635</v>
      </c>
      <c r="H119" s="20" t="n">
        <v>5748</v>
      </c>
      <c r="I119" s="20" t="n">
        <v>5416</v>
      </c>
    </row>
    <row r="120" customFormat="false" ht="14.25" hidden="false" customHeight="false" outlineLevel="0" collapsed="false">
      <c r="A120" s="12" t="s">
        <v>111</v>
      </c>
      <c r="B120" s="0" t="n">
        <v>925</v>
      </c>
      <c r="C120" s="0" t="n">
        <v>1055</v>
      </c>
      <c r="D120" s="0" t="n">
        <v>1188</v>
      </c>
      <c r="E120" s="1" t="n">
        <v>1508</v>
      </c>
      <c r="F120" s="1" t="n">
        <v>1808</v>
      </c>
      <c r="G120" s="0" t="n">
        <v>1896</v>
      </c>
      <c r="H120" s="20" t="n">
        <v>2347</v>
      </c>
      <c r="I120" s="20" t="n">
        <v>1938</v>
      </c>
    </row>
    <row r="121" customFormat="false" ht="14.25" hidden="false" customHeight="false" outlineLevel="0" collapsed="false">
      <c r="A121" s="12" t="s">
        <v>112</v>
      </c>
      <c r="B121" s="0" t="n">
        <v>126</v>
      </c>
      <c r="C121" s="0" t="n">
        <v>131</v>
      </c>
      <c r="D121" s="0" t="n">
        <v>129</v>
      </c>
      <c r="E121" s="1" t="n">
        <v>130</v>
      </c>
      <c r="F121" s="1" t="n">
        <v>138</v>
      </c>
      <c r="G121" s="0" t="n">
        <v>148</v>
      </c>
      <c r="H121" s="0" t="n">
        <v>195</v>
      </c>
      <c r="I121" s="0" t="n">
        <v>193</v>
      </c>
    </row>
    <row r="122" customFormat="false" ht="14.25" hidden="false" customHeight="false" outlineLevel="0" collapsed="false">
      <c r="A122" s="15" t="s">
        <v>115</v>
      </c>
      <c r="B122" s="11" t="n">
        <f aca="false">+SUM(B123:B125)</f>
        <v>4653</v>
      </c>
      <c r="C122" s="11" t="n">
        <f aca="false">+SUM(C123:C125)</f>
        <v>4317</v>
      </c>
      <c r="D122" s="11" t="n">
        <f aca="false">+SUM(D123:D125)</f>
        <v>4737</v>
      </c>
      <c r="E122" s="11" t="n">
        <f aca="false">+SUM(E123:E125)</f>
        <v>5166</v>
      </c>
      <c r="F122" s="11" t="n">
        <f aca="false">+SUM(F123:F125)</f>
        <v>5254</v>
      </c>
      <c r="G122" s="11" t="n">
        <f aca="false">+SUM(G123:G125)</f>
        <v>5028</v>
      </c>
      <c r="H122" s="11" t="n">
        <f aca="false">+SUM(H123:H125)</f>
        <v>5343</v>
      </c>
      <c r="I122" s="11" t="n">
        <f aca="false">+SUM(I123:I125)</f>
        <v>5955</v>
      </c>
    </row>
    <row r="123" customFormat="false" ht="14.25" hidden="false" customHeight="false" outlineLevel="0" collapsed="false">
      <c r="A123" s="12" t="s">
        <v>110</v>
      </c>
      <c r="B123" s="0" t="n">
        <v>3093</v>
      </c>
      <c r="C123" s="0" t="n">
        <v>2930</v>
      </c>
      <c r="D123" s="0" t="n">
        <v>3285</v>
      </c>
      <c r="E123" s="0" t="n">
        <v>3575</v>
      </c>
      <c r="F123" s="0" t="n">
        <v>3622</v>
      </c>
      <c r="G123" s="0" t="n">
        <v>3449</v>
      </c>
      <c r="H123" s="20" t="n">
        <v>3659</v>
      </c>
      <c r="I123" s="20" t="n">
        <v>4111</v>
      </c>
    </row>
    <row r="124" customFormat="false" ht="14.25" hidden="false" customHeight="false" outlineLevel="0" collapsed="false">
      <c r="A124" s="12" t="s">
        <v>111</v>
      </c>
      <c r="B124" s="0" t="n">
        <v>1251</v>
      </c>
      <c r="C124" s="0" t="n">
        <v>1117</v>
      </c>
      <c r="D124" s="0" t="n">
        <v>1185</v>
      </c>
      <c r="E124" s="0" t="n">
        <v>1347</v>
      </c>
      <c r="F124" s="0" t="n">
        <v>1395</v>
      </c>
      <c r="G124" s="0" t="n">
        <v>1365</v>
      </c>
      <c r="H124" s="20" t="n">
        <v>1494</v>
      </c>
      <c r="I124" s="20" t="n">
        <v>1610</v>
      </c>
    </row>
    <row r="125" customFormat="false" ht="14.25" hidden="false" customHeight="false" outlineLevel="0" collapsed="false">
      <c r="A125" s="12" t="s">
        <v>112</v>
      </c>
      <c r="B125" s="0" t="n">
        <v>309</v>
      </c>
      <c r="C125" s="0" t="n">
        <v>270</v>
      </c>
      <c r="D125" s="0" t="n">
        <v>267</v>
      </c>
      <c r="E125" s="0" t="n">
        <v>244</v>
      </c>
      <c r="F125" s="0" t="n">
        <v>237</v>
      </c>
      <c r="G125" s="0" t="n">
        <v>214</v>
      </c>
      <c r="H125" s="0" t="n">
        <v>190</v>
      </c>
      <c r="I125" s="0" t="n">
        <v>234</v>
      </c>
    </row>
    <row r="126" customFormat="false" ht="14.25" hidden="false" customHeight="false" outlineLevel="0" collapsed="false">
      <c r="A126" s="15" t="s">
        <v>116</v>
      </c>
      <c r="B126" s="11" t="n">
        <v>115</v>
      </c>
      <c r="C126" s="11" t="n">
        <v>73</v>
      </c>
      <c r="D126" s="11" t="n">
        <v>73</v>
      </c>
      <c r="E126" s="11" t="n">
        <v>88</v>
      </c>
      <c r="F126" s="11" t="n">
        <v>42</v>
      </c>
      <c r="G126" s="11" t="n">
        <v>30</v>
      </c>
      <c r="H126" s="7" t="n">
        <v>25</v>
      </c>
      <c r="I126" s="7" t="n">
        <v>102</v>
      </c>
    </row>
    <row r="127" customFormat="false" ht="14.25" hidden="false" customHeight="false" outlineLevel="0" collapsed="false">
      <c r="A127" s="28" t="s">
        <v>117</v>
      </c>
      <c r="B127" s="27" t="n">
        <f aca="false">+B110+B114+B118+B122+B126</f>
        <v>28701</v>
      </c>
      <c r="C127" s="27" t="n">
        <f aca="false">+C110+C114+C118+C122+C126</f>
        <v>30507</v>
      </c>
      <c r="D127" s="27" t="n">
        <f aca="false">+D110+D114+D118+D122+D126</f>
        <v>32233</v>
      </c>
      <c r="E127" s="27" t="n">
        <f aca="false">+E110+E114+E118+E122+E126</f>
        <v>34485</v>
      </c>
      <c r="F127" s="27" t="n">
        <f aca="false">+F110+F114+F118+F122+F126</f>
        <v>37218</v>
      </c>
      <c r="G127" s="27" t="n">
        <f aca="false">+G110+G114+G118+G122+G126</f>
        <v>35568</v>
      </c>
      <c r="H127" s="27" t="n">
        <f aca="false">+H110+H114+H118+H122+H126</f>
        <v>42293</v>
      </c>
      <c r="I127" s="27" t="n">
        <f aca="false">+I110+I114+I118+I122+I126</f>
        <v>44436</v>
      </c>
      <c r="K127" s="30"/>
      <c r="L127" s="30"/>
    </row>
    <row r="128" customFormat="false" ht="14.25" hidden="false" customHeight="false" outlineLevel="0" collapsed="false">
      <c r="A128" s="15" t="s">
        <v>118</v>
      </c>
      <c r="B128" s="11" t="n">
        <v>1982</v>
      </c>
      <c r="C128" s="11" t="n">
        <v>1955</v>
      </c>
      <c r="D128" s="11" t="n">
        <v>2042</v>
      </c>
      <c r="E128" s="11" t="n">
        <v>1886</v>
      </c>
      <c r="F128" s="11" t="n">
        <v>1906</v>
      </c>
      <c r="G128" s="11" t="n">
        <v>1846</v>
      </c>
      <c r="H128" s="7" t="n">
        <f aca="false">+SUM(H129:H132)</f>
        <v>2205</v>
      </c>
      <c r="I128" s="7" t="n">
        <f aca="false">+SUM(I129:I132)</f>
        <v>2346</v>
      </c>
    </row>
    <row r="129" customFormat="false" ht="14.25" hidden="false" customHeight="false" outlineLevel="0" collapsed="false">
      <c r="A129" s="12" t="s">
        <v>110</v>
      </c>
      <c r="B129" s="31" t="s">
        <v>119</v>
      </c>
      <c r="C129" s="31" t="s">
        <v>119</v>
      </c>
      <c r="D129" s="31" t="s">
        <v>119</v>
      </c>
      <c r="E129" s="7" t="n">
        <v>1611</v>
      </c>
      <c r="F129" s="7" t="n">
        <v>1658</v>
      </c>
      <c r="G129" s="0" t="n">
        <v>1642</v>
      </c>
      <c r="H129" s="7" t="n">
        <v>1986</v>
      </c>
      <c r="I129" s="7" t="n">
        <v>2094</v>
      </c>
    </row>
    <row r="130" customFormat="false" ht="14.25" hidden="false" customHeight="false" outlineLevel="0" collapsed="false">
      <c r="A130" s="12" t="s">
        <v>111</v>
      </c>
      <c r="B130" s="31" t="s">
        <v>119</v>
      </c>
      <c r="C130" s="31" t="s">
        <v>119</v>
      </c>
      <c r="D130" s="31" t="s">
        <v>119</v>
      </c>
      <c r="E130" s="7" t="n">
        <v>144</v>
      </c>
      <c r="F130" s="7" t="n">
        <v>118</v>
      </c>
      <c r="G130" s="7" t="n">
        <v>89</v>
      </c>
      <c r="H130" s="7" t="n">
        <v>104</v>
      </c>
      <c r="I130" s="7" t="n">
        <v>103</v>
      </c>
    </row>
    <row r="131" customFormat="false" ht="14.25" hidden="false" customHeight="false" outlineLevel="0" collapsed="false">
      <c r="A131" s="12" t="s">
        <v>112</v>
      </c>
      <c r="B131" s="31" t="s">
        <v>119</v>
      </c>
      <c r="C131" s="31" t="s">
        <v>119</v>
      </c>
      <c r="D131" s="31" t="s">
        <v>119</v>
      </c>
      <c r="E131" s="7" t="n">
        <v>28</v>
      </c>
      <c r="F131" s="7" t="n">
        <v>24</v>
      </c>
      <c r="G131" s="7" t="n">
        <v>25</v>
      </c>
      <c r="H131" s="7" t="n">
        <v>29</v>
      </c>
      <c r="I131" s="7" t="n">
        <v>26</v>
      </c>
    </row>
    <row r="132" customFormat="false" ht="14.25" hidden="false" customHeight="false" outlineLevel="0" collapsed="false">
      <c r="A132" s="12" t="s">
        <v>120</v>
      </c>
      <c r="B132" s="31" t="s">
        <v>119</v>
      </c>
      <c r="C132" s="31" t="s">
        <v>119</v>
      </c>
      <c r="D132" s="31" t="s">
        <v>119</v>
      </c>
      <c r="E132" s="7" t="n">
        <v>103</v>
      </c>
      <c r="F132" s="7" t="n">
        <v>106</v>
      </c>
      <c r="G132" s="7" t="n">
        <v>90</v>
      </c>
      <c r="H132" s="7" t="n">
        <v>86</v>
      </c>
      <c r="I132" s="7" t="n">
        <v>123</v>
      </c>
    </row>
    <row r="133" customFormat="false" ht="14.25" hidden="false" customHeight="false" outlineLevel="0" collapsed="false">
      <c r="A133" s="15" t="s">
        <v>121</v>
      </c>
      <c r="B133" s="11" t="n">
        <v>-82</v>
      </c>
      <c r="C133" s="11" t="n">
        <v>-86</v>
      </c>
      <c r="D133" s="11" t="n">
        <v>75</v>
      </c>
      <c r="E133" s="11" t="n">
        <v>26</v>
      </c>
      <c r="F133" s="11" t="n">
        <v>-7</v>
      </c>
      <c r="G133" s="11" t="n">
        <v>-11</v>
      </c>
      <c r="H133" s="7" t="n">
        <v>40</v>
      </c>
      <c r="I133" s="7" t="n">
        <v>-72</v>
      </c>
    </row>
    <row r="134" customFormat="false" ht="14.25" hidden="false" customHeight="false" outlineLevel="0" collapsed="false">
      <c r="A134" s="18" t="s">
        <v>122</v>
      </c>
      <c r="B134" s="19" t="n">
        <f aca="false">+B127+B128+B133</f>
        <v>30601</v>
      </c>
      <c r="C134" s="19" t="n">
        <f aca="false">+C127+C128+C133</f>
        <v>32376</v>
      </c>
      <c r="D134" s="19" t="n">
        <f aca="false">+D127+D128+D133</f>
        <v>34350</v>
      </c>
      <c r="E134" s="19" t="n">
        <f aca="false">+E127+E128+E133</f>
        <v>36397</v>
      </c>
      <c r="F134" s="19" t="n">
        <f aca="false">+F127+F128+F133</f>
        <v>39117</v>
      </c>
      <c r="G134" s="19" t="n">
        <f aca="false">+G127+G128+G133</f>
        <v>37403</v>
      </c>
      <c r="H134" s="19" t="n">
        <f aca="false">+H127+H128+H133</f>
        <v>44538</v>
      </c>
      <c r="I134" s="19" t="n">
        <f aca="false">+I127+I128+I133</f>
        <v>46710</v>
      </c>
      <c r="K134" s="32"/>
    </row>
    <row r="135" s="21" customFormat="true" ht="14.25" hidden="false" customHeight="false" outlineLevel="0" collapsed="false">
      <c r="A135" s="21" t="s">
        <v>123</v>
      </c>
      <c r="B135" s="22" t="n">
        <f aca="false">+I134-I2</f>
        <v>0</v>
      </c>
      <c r="C135" s="22" t="n">
        <f aca="false">+C134-C2</f>
        <v>0</v>
      </c>
      <c r="D135" s="22" t="n">
        <f aca="false">+D134-D2</f>
        <v>0</v>
      </c>
      <c r="E135" s="22" t="n">
        <f aca="false">+E134-E2</f>
        <v>0</v>
      </c>
      <c r="F135" s="22" t="n">
        <f aca="false">+F134-F2</f>
        <v>0</v>
      </c>
      <c r="G135" s="22" t="n">
        <f aca="false">+G134-G2</f>
        <v>0</v>
      </c>
      <c r="H135" s="22" t="n">
        <f aca="false">+H134-H2</f>
        <v>0</v>
      </c>
    </row>
    <row r="136" customFormat="false" ht="14.25" hidden="false" customHeight="false" outlineLevel="0" collapsed="false">
      <c r="A136" s="10" t="s">
        <v>124</v>
      </c>
    </row>
    <row r="137" customFormat="false" ht="14.25" hidden="false" customHeight="false" outlineLevel="0" collapsed="false">
      <c r="A137" s="15" t="s">
        <v>109</v>
      </c>
      <c r="B137" s="7" t="n">
        <v>3645</v>
      </c>
      <c r="C137" s="7" t="n">
        <v>3763</v>
      </c>
      <c r="D137" s="7" t="n">
        <v>3875</v>
      </c>
      <c r="E137" s="7" t="n">
        <v>3600</v>
      </c>
      <c r="F137" s="7" t="n">
        <v>3925</v>
      </c>
      <c r="G137" s="7" t="n">
        <v>2899</v>
      </c>
      <c r="H137" s="7" t="n">
        <v>5089</v>
      </c>
      <c r="I137" s="7" t="n">
        <v>5114</v>
      </c>
    </row>
    <row r="138" customFormat="false" ht="14.25" hidden="false" customHeight="false" outlineLevel="0" collapsed="false">
      <c r="A138" s="15" t="s">
        <v>113</v>
      </c>
      <c r="B138" s="7" t="n">
        <v>1524</v>
      </c>
      <c r="C138" s="7" t="n">
        <v>1787</v>
      </c>
      <c r="D138" s="7" t="n">
        <v>1507</v>
      </c>
      <c r="E138" s="7" t="n">
        <v>1587</v>
      </c>
      <c r="F138" s="7" t="n">
        <v>1995</v>
      </c>
      <c r="G138" s="7" t="n">
        <v>1541</v>
      </c>
      <c r="H138" s="7" t="n">
        <v>2435</v>
      </c>
      <c r="I138" s="7" t="n">
        <v>3293</v>
      </c>
    </row>
    <row r="139" customFormat="false" ht="14.25" hidden="false" customHeight="false" outlineLevel="0" collapsed="false">
      <c r="A139" s="15" t="s">
        <v>114</v>
      </c>
      <c r="B139" s="7" t="n">
        <v>993</v>
      </c>
      <c r="C139" s="7" t="n">
        <v>1372</v>
      </c>
      <c r="D139" s="7" t="n">
        <v>1507</v>
      </c>
      <c r="E139" s="7" t="n">
        <v>1807</v>
      </c>
      <c r="F139" s="7" t="n">
        <v>2376</v>
      </c>
      <c r="G139" s="7" t="n">
        <v>2490</v>
      </c>
      <c r="H139" s="7" t="n">
        <v>3243</v>
      </c>
      <c r="I139" s="7" t="n">
        <v>2365</v>
      </c>
    </row>
    <row r="140" customFormat="false" ht="14.25" hidden="false" customHeight="false" outlineLevel="0" collapsed="false">
      <c r="A140" s="15" t="s">
        <v>115</v>
      </c>
      <c r="B140" s="7" t="n">
        <v>918</v>
      </c>
      <c r="C140" s="7" t="n">
        <v>1002</v>
      </c>
      <c r="D140" s="7" t="n">
        <v>980</v>
      </c>
      <c r="E140" s="7" t="n">
        <v>1189</v>
      </c>
      <c r="F140" s="7" t="n">
        <v>1323</v>
      </c>
      <c r="G140" s="7" t="n">
        <v>1184</v>
      </c>
      <c r="H140" s="7" t="n">
        <v>1530</v>
      </c>
      <c r="I140" s="7" t="n">
        <v>1896</v>
      </c>
    </row>
    <row r="141" customFormat="false" ht="14.25" hidden="false" customHeight="false" outlineLevel="0" collapsed="false">
      <c r="A141" s="15" t="s">
        <v>116</v>
      </c>
      <c r="B141" s="7" t="n">
        <v>-2263</v>
      </c>
      <c r="C141" s="7" t="n">
        <v>-2596</v>
      </c>
      <c r="D141" s="7" t="n">
        <v>-2677</v>
      </c>
      <c r="E141" s="7" t="n">
        <v>-2658</v>
      </c>
      <c r="F141" s="7" t="n">
        <v>-3262</v>
      </c>
      <c r="G141" s="7" t="n">
        <v>-3468</v>
      </c>
      <c r="H141" s="7" t="n">
        <v>-3656</v>
      </c>
      <c r="I141" s="7" t="n">
        <v>-4262</v>
      </c>
    </row>
    <row r="142" customFormat="false" ht="14.25" hidden="false" customHeight="false" outlineLevel="0" collapsed="false">
      <c r="A142" s="16" t="s">
        <v>117</v>
      </c>
      <c r="B142" s="17" t="n">
        <f aca="false">+SUM(B137:B141)</f>
        <v>4817</v>
      </c>
      <c r="C142" s="17" t="n">
        <f aca="false">+SUM(C137:C141)</f>
        <v>5328</v>
      </c>
      <c r="D142" s="17" t="n">
        <f aca="false">+SUM(D137:D141)</f>
        <v>5192</v>
      </c>
      <c r="E142" s="17" t="n">
        <f aca="false">+SUM(E137:E141)</f>
        <v>5525</v>
      </c>
      <c r="F142" s="17" t="n">
        <f aca="false">+SUM(F137:F141)</f>
        <v>6357</v>
      </c>
      <c r="G142" s="17" t="n">
        <f aca="false">+SUM(G137:G141)</f>
        <v>4646</v>
      </c>
      <c r="H142" s="17" t="n">
        <f aca="false">+SUM(H137:H141)</f>
        <v>8641</v>
      </c>
      <c r="I142" s="17" t="n">
        <f aca="false">+SUM(I137:I141)</f>
        <v>8406</v>
      </c>
    </row>
    <row r="143" customFormat="false" ht="14.25" hidden="false" customHeight="false" outlineLevel="0" collapsed="false">
      <c r="A143" s="15" t="s">
        <v>118</v>
      </c>
      <c r="B143" s="7" t="n">
        <v>517</v>
      </c>
      <c r="C143" s="7" t="n">
        <v>487</v>
      </c>
      <c r="D143" s="7" t="n">
        <v>477</v>
      </c>
      <c r="E143" s="7" t="n">
        <v>310</v>
      </c>
      <c r="F143" s="7" t="n">
        <v>303</v>
      </c>
      <c r="G143" s="7" t="n">
        <v>297</v>
      </c>
      <c r="H143" s="7" t="n">
        <v>543</v>
      </c>
      <c r="I143" s="7" t="n">
        <v>669</v>
      </c>
    </row>
    <row r="144" customFormat="false" ht="14.25" hidden="false" customHeight="false" outlineLevel="0" collapsed="false">
      <c r="A144" s="15" t="s">
        <v>121</v>
      </c>
      <c r="B144" s="7" t="n">
        <v>-1101</v>
      </c>
      <c r="C144" s="7" t="n">
        <v>-1173</v>
      </c>
      <c r="D144" s="7" t="n">
        <v>-724</v>
      </c>
      <c r="E144" s="7" t="n">
        <v>-1456</v>
      </c>
      <c r="F144" s="7" t="n">
        <v>-1810</v>
      </c>
      <c r="G144" s="7" t="n">
        <v>-1967</v>
      </c>
      <c r="H144" s="7" t="n">
        <v>-2261</v>
      </c>
      <c r="I144" s="7" t="n">
        <v>-2219</v>
      </c>
    </row>
    <row r="145" customFormat="false" ht="14.25" hidden="false" customHeight="false" outlineLevel="0" collapsed="false">
      <c r="A145" s="18" t="s">
        <v>125</v>
      </c>
      <c r="B145" s="19" t="n">
        <f aca="false">+SUM(B142:B144)</f>
        <v>4233</v>
      </c>
      <c r="C145" s="19" t="n">
        <f aca="false">+SUM(C142:C144)</f>
        <v>4642</v>
      </c>
      <c r="D145" s="19" t="n">
        <f aca="false">+SUM(D142:D144)</f>
        <v>4945</v>
      </c>
      <c r="E145" s="19" t="n">
        <f aca="false">+SUM(E142:E144)</f>
        <v>4379</v>
      </c>
      <c r="F145" s="19" t="n">
        <f aca="false">+SUM(F142:F144)</f>
        <v>4850</v>
      </c>
      <c r="G145" s="19" t="n">
        <f aca="false">+SUM(G142:G144)</f>
        <v>2976</v>
      </c>
      <c r="H145" s="19" t="n">
        <f aca="false">+SUM(H142:H144)</f>
        <v>6923</v>
      </c>
      <c r="I145" s="19" t="n">
        <f aca="false">+SUM(I142:I144)</f>
        <v>6856</v>
      </c>
    </row>
    <row r="146" s="21" customFormat="true" ht="14.25" hidden="false" customHeight="false" outlineLevel="0" collapsed="false">
      <c r="A146" s="21" t="s">
        <v>123</v>
      </c>
      <c r="B146" s="22" t="n">
        <f aca="false">+B145-B10-B8</f>
        <v>0</v>
      </c>
      <c r="C146" s="22" t="n">
        <f aca="false">+C145-C10-C8</f>
        <v>0</v>
      </c>
      <c r="D146" s="22" t="n">
        <f aca="false">+D145-D10-D8</f>
        <v>0</v>
      </c>
      <c r="E146" s="22" t="n">
        <f aca="false">+E145-E10-E8</f>
        <v>0</v>
      </c>
      <c r="F146" s="22" t="n">
        <f aca="false">+F145-F10-F8</f>
        <v>0</v>
      </c>
      <c r="G146" s="22" t="n">
        <f aca="false">+G145-G10-G8</f>
        <v>0</v>
      </c>
      <c r="H146" s="22" t="n">
        <f aca="false">+H145-H10-H8</f>
        <v>0</v>
      </c>
      <c r="I146" s="22" t="n">
        <f aca="false">+I145-I10-I8</f>
        <v>0</v>
      </c>
    </row>
    <row r="147" customFormat="false" ht="14.25" hidden="false" customHeight="false" outlineLevel="0" collapsed="false">
      <c r="A147" s="10" t="s">
        <v>126</v>
      </c>
    </row>
    <row r="148" customFormat="false" ht="14.25" hidden="false" customHeight="false" outlineLevel="0" collapsed="false">
      <c r="A148" s="15" t="s">
        <v>109</v>
      </c>
      <c r="B148" s="7" t="n">
        <v>632</v>
      </c>
      <c r="C148" s="7" t="n">
        <v>742</v>
      </c>
      <c r="D148" s="7" t="n">
        <v>819</v>
      </c>
      <c r="E148" s="7" t="n">
        <v>848</v>
      </c>
      <c r="F148" s="7" t="n">
        <v>814</v>
      </c>
      <c r="G148" s="7" t="n">
        <v>645</v>
      </c>
      <c r="H148" s="7" t="n">
        <v>617</v>
      </c>
      <c r="I148" s="7" t="n">
        <v>639</v>
      </c>
    </row>
    <row r="149" customFormat="false" ht="14.25" hidden="false" customHeight="false" outlineLevel="0" collapsed="false">
      <c r="A149" s="15" t="s">
        <v>113</v>
      </c>
      <c r="B149" s="7" t="n">
        <v>498</v>
      </c>
      <c r="C149" s="7" t="n">
        <v>639</v>
      </c>
      <c r="D149" s="7" t="n">
        <v>709</v>
      </c>
      <c r="E149" s="7" t="n">
        <v>849</v>
      </c>
      <c r="F149" s="7" t="n">
        <v>929</v>
      </c>
      <c r="G149" s="7" t="n">
        <v>885</v>
      </c>
      <c r="H149" s="7" t="n">
        <v>982</v>
      </c>
      <c r="I149" s="7" t="n">
        <v>920</v>
      </c>
    </row>
    <row r="150" customFormat="false" ht="14.25" hidden="false" customHeight="false" outlineLevel="0" collapsed="false">
      <c r="A150" s="15" t="s">
        <v>114</v>
      </c>
      <c r="B150" s="7" t="n">
        <v>254</v>
      </c>
      <c r="C150" s="7" t="n">
        <v>234</v>
      </c>
      <c r="D150" s="7" t="n">
        <v>225</v>
      </c>
      <c r="E150" s="7" t="n">
        <v>256</v>
      </c>
      <c r="F150" s="7" t="n">
        <v>237</v>
      </c>
      <c r="G150" s="7" t="n">
        <v>214</v>
      </c>
      <c r="H150" s="7" t="n">
        <v>288</v>
      </c>
      <c r="I150" s="7" t="n">
        <v>303</v>
      </c>
    </row>
    <row r="151" customFormat="false" ht="14.25" hidden="false" customHeight="false" outlineLevel="0" collapsed="false">
      <c r="A151" s="15" t="s">
        <v>127</v>
      </c>
      <c r="B151" s="7" t="n">
        <v>308</v>
      </c>
      <c r="C151" s="7" t="n">
        <v>332</v>
      </c>
      <c r="D151" s="7" t="n">
        <v>340</v>
      </c>
      <c r="E151" s="7" t="n">
        <v>339</v>
      </c>
      <c r="F151" s="7" t="n">
        <v>326</v>
      </c>
      <c r="G151" s="7" t="n">
        <v>296</v>
      </c>
      <c r="H151" s="7" t="n">
        <v>304</v>
      </c>
      <c r="I151" s="7" t="n">
        <v>274</v>
      </c>
    </row>
    <row r="152" customFormat="false" ht="14.25" hidden="false" customHeight="false" outlineLevel="0" collapsed="false">
      <c r="A152" s="15" t="s">
        <v>116</v>
      </c>
      <c r="B152" s="7" t="n">
        <v>484</v>
      </c>
      <c r="C152" s="7" t="n">
        <v>511</v>
      </c>
      <c r="D152" s="7" t="n">
        <v>533</v>
      </c>
      <c r="E152" s="7" t="n">
        <v>597</v>
      </c>
      <c r="F152" s="7" t="n">
        <v>665</v>
      </c>
      <c r="G152" s="7" t="n">
        <v>830</v>
      </c>
      <c r="H152" s="7" t="n">
        <v>780</v>
      </c>
      <c r="I152" s="7" t="n">
        <v>789</v>
      </c>
    </row>
    <row r="153" customFormat="false" ht="14.25" hidden="false" customHeight="false" outlineLevel="0" collapsed="false">
      <c r="A153" s="16" t="s">
        <v>128</v>
      </c>
      <c r="B153" s="17" t="n">
        <f aca="false">+SUM(B148:B152)</f>
        <v>2176</v>
      </c>
      <c r="C153" s="17" t="n">
        <f aca="false">+SUM(C148:C152)</f>
        <v>2458</v>
      </c>
      <c r="D153" s="17" t="n">
        <f aca="false">+SUM(D148:D152)</f>
        <v>2626</v>
      </c>
      <c r="E153" s="17" t="n">
        <f aca="false">+SUM(E148:E152)</f>
        <v>2889</v>
      </c>
      <c r="F153" s="17" t="n">
        <f aca="false">+SUM(F148:F152)</f>
        <v>2971</v>
      </c>
      <c r="G153" s="17" t="n">
        <f aca="false">+SUM(G148:G152)</f>
        <v>2870</v>
      </c>
      <c r="H153" s="17" t="n">
        <f aca="false">+SUM(H148:H152)</f>
        <v>2971</v>
      </c>
      <c r="I153" s="17" t="n">
        <f aca="false">+SUM(I148:I152)</f>
        <v>2925</v>
      </c>
    </row>
    <row r="154" customFormat="false" ht="14.25" hidden="false" customHeight="false" outlineLevel="0" collapsed="false">
      <c r="A154" s="15" t="s">
        <v>118</v>
      </c>
      <c r="B154" s="7" t="n">
        <v>122</v>
      </c>
      <c r="C154" s="7" t="n">
        <v>125</v>
      </c>
      <c r="D154" s="7" t="n">
        <v>125</v>
      </c>
      <c r="E154" s="7" t="n">
        <v>115</v>
      </c>
      <c r="F154" s="7" t="n">
        <v>100</v>
      </c>
      <c r="G154" s="7" t="n">
        <v>80</v>
      </c>
      <c r="H154" s="7" t="n">
        <v>63</v>
      </c>
      <c r="I154" s="7" t="n">
        <v>49</v>
      </c>
    </row>
    <row r="155" customFormat="false" ht="14.25" hidden="false" customHeight="false" outlineLevel="0" collapsed="false">
      <c r="A155" s="15" t="s">
        <v>121</v>
      </c>
      <c r="B155" s="7" t="n">
        <v>713</v>
      </c>
      <c r="C155" s="7" t="n">
        <v>937</v>
      </c>
      <c r="D155" s="7" t="n">
        <v>1238</v>
      </c>
      <c r="E155" s="7" t="n">
        <v>1450</v>
      </c>
      <c r="F155" s="7" t="n">
        <v>1673</v>
      </c>
      <c r="G155" s="7" t="n">
        <v>1916</v>
      </c>
      <c r="H155" s="7" t="n">
        <v>1870</v>
      </c>
      <c r="I155" s="7" t="n">
        <v>1817</v>
      </c>
    </row>
    <row r="156" customFormat="false" ht="14.25" hidden="false" customHeight="false" outlineLevel="0" collapsed="false">
      <c r="A156" s="18" t="s">
        <v>129</v>
      </c>
      <c r="B156" s="19" t="n">
        <f aca="false">+SUM(B153:B155)</f>
        <v>3011</v>
      </c>
      <c r="C156" s="19" t="n">
        <f aca="false">+SUM(C153:C155)</f>
        <v>3520</v>
      </c>
      <c r="D156" s="19" t="n">
        <f aca="false">+SUM(D153:D155)</f>
        <v>3989</v>
      </c>
      <c r="E156" s="19" t="n">
        <f aca="false">+SUM(E153:E155)</f>
        <v>4454</v>
      </c>
      <c r="F156" s="19" t="n">
        <f aca="false">+SUM(F153:F155)</f>
        <v>4744</v>
      </c>
      <c r="G156" s="19" t="n">
        <f aca="false">+SUM(G153:G155)</f>
        <v>4866</v>
      </c>
      <c r="H156" s="19" t="n">
        <f aca="false">+SUM(H153:H155)</f>
        <v>4904</v>
      </c>
      <c r="I156" s="19" t="n">
        <f aca="false">+SUM(I153:I155)</f>
        <v>4791</v>
      </c>
    </row>
    <row r="157" customFormat="false" ht="14.25" hidden="false" customHeight="false" outlineLevel="0" collapsed="false">
      <c r="A157" s="21" t="s">
        <v>123</v>
      </c>
      <c r="B157" s="22" t="n">
        <f aca="false">+B156-B31</f>
        <v>0</v>
      </c>
      <c r="C157" s="22" t="n">
        <f aca="false">+C156-C31</f>
        <v>0</v>
      </c>
      <c r="D157" s="22" t="n">
        <f aca="false">+D156-D31</f>
        <v>0</v>
      </c>
      <c r="E157" s="22" t="n">
        <f aca="false">+E156-E31</f>
        <v>0</v>
      </c>
      <c r="F157" s="22" t="n">
        <f aca="false">+F156-F31</f>
        <v>0</v>
      </c>
      <c r="G157" s="22" t="n">
        <f aca="false">+G156-G31</f>
        <v>0</v>
      </c>
      <c r="H157" s="22" t="n">
        <f aca="false">+H156-H31</f>
        <v>0</v>
      </c>
      <c r="I157" s="22" t="n">
        <f aca="false">+I156-I31</f>
        <v>0</v>
      </c>
    </row>
    <row r="158" customFormat="false" ht="14.25" hidden="false" customHeight="false" outlineLevel="0" collapsed="false">
      <c r="A158" s="10" t="s">
        <v>130</v>
      </c>
    </row>
    <row r="159" customFormat="false" ht="14.25" hidden="false" customHeight="false" outlineLevel="0" collapsed="false">
      <c r="A159" s="15" t="s">
        <v>109</v>
      </c>
      <c r="B159" s="7" t="n">
        <v>208</v>
      </c>
      <c r="C159" s="7" t="n">
        <v>242</v>
      </c>
      <c r="D159" s="7" t="n">
        <v>223</v>
      </c>
      <c r="E159" s="7" t="n">
        <v>196</v>
      </c>
      <c r="F159" s="7" t="n">
        <v>117</v>
      </c>
      <c r="G159" s="7" t="n">
        <v>110</v>
      </c>
      <c r="H159" s="7" t="n">
        <v>98</v>
      </c>
      <c r="I159" s="7" t="n">
        <v>146</v>
      </c>
    </row>
    <row r="160" customFormat="false" ht="14.25" hidden="false" customHeight="false" outlineLevel="0" collapsed="false">
      <c r="A160" s="15" t="s">
        <v>113</v>
      </c>
      <c r="B160" s="7" t="n">
        <v>236</v>
      </c>
      <c r="C160" s="7" t="n">
        <v>232</v>
      </c>
      <c r="D160" s="7" t="n">
        <v>173</v>
      </c>
      <c r="E160" s="7" t="n">
        <v>240</v>
      </c>
      <c r="F160" s="7" t="n">
        <v>233</v>
      </c>
      <c r="G160" s="7" t="n">
        <v>139</v>
      </c>
      <c r="H160" s="7" t="n">
        <v>153</v>
      </c>
      <c r="I160" s="7" t="n">
        <v>197</v>
      </c>
    </row>
    <row r="161" customFormat="false" ht="14.25" hidden="false" customHeight="false" outlineLevel="0" collapsed="false">
      <c r="A161" s="15" t="s">
        <v>114</v>
      </c>
      <c r="B161" s="7" t="n">
        <v>69</v>
      </c>
      <c r="C161" s="7" t="n">
        <v>44</v>
      </c>
      <c r="D161" s="7" t="n">
        <v>51</v>
      </c>
      <c r="E161" s="7" t="n">
        <v>76</v>
      </c>
      <c r="F161" s="7" t="n">
        <v>49</v>
      </c>
      <c r="G161" s="7" t="n">
        <v>28</v>
      </c>
      <c r="H161" s="7" t="n">
        <v>94</v>
      </c>
      <c r="I161" s="7" t="n">
        <v>78</v>
      </c>
    </row>
    <row r="162" customFormat="false" ht="14.25" hidden="false" customHeight="false" outlineLevel="0" collapsed="false">
      <c r="A162" s="15" t="s">
        <v>127</v>
      </c>
      <c r="B162" s="7" t="n">
        <v>52</v>
      </c>
      <c r="C162" s="7" t="n">
        <v>64</v>
      </c>
      <c r="D162" s="7" t="n">
        <v>59</v>
      </c>
      <c r="E162" s="7" t="n">
        <v>49</v>
      </c>
      <c r="F162" s="7" t="n">
        <v>47</v>
      </c>
      <c r="G162" s="7" t="n">
        <v>41</v>
      </c>
      <c r="H162" s="7" t="n">
        <v>54</v>
      </c>
      <c r="I162" s="7" t="n">
        <v>56</v>
      </c>
    </row>
    <row r="163" customFormat="false" ht="14.25" hidden="false" customHeight="false" outlineLevel="0" collapsed="false">
      <c r="A163" s="15" t="s">
        <v>116</v>
      </c>
      <c r="B163" s="7" t="n">
        <v>225</v>
      </c>
      <c r="C163" s="7" t="n">
        <v>258</v>
      </c>
      <c r="D163" s="7" t="n">
        <v>278</v>
      </c>
      <c r="E163" s="7" t="n">
        <v>286</v>
      </c>
      <c r="F163" s="7" t="n">
        <v>278</v>
      </c>
      <c r="G163" s="7" t="n">
        <v>438</v>
      </c>
      <c r="H163" s="7" t="n">
        <v>278</v>
      </c>
      <c r="I163" s="7" t="n">
        <v>222</v>
      </c>
    </row>
    <row r="164" customFormat="false" ht="14.25" hidden="false" customHeight="false" outlineLevel="0" collapsed="false">
      <c r="A164" s="16" t="s">
        <v>128</v>
      </c>
      <c r="B164" s="17" t="n">
        <f aca="false">+SUM(B159:B163)</f>
        <v>790</v>
      </c>
      <c r="C164" s="17" t="n">
        <f aca="false">+SUM(C159:C163)</f>
        <v>840</v>
      </c>
      <c r="D164" s="17" t="n">
        <f aca="false">+SUM(D159:D163)</f>
        <v>784</v>
      </c>
      <c r="E164" s="17" t="n">
        <f aca="false">+SUM(E159:E163)</f>
        <v>847</v>
      </c>
      <c r="F164" s="17" t="n">
        <f aca="false">+SUM(F159:F163)</f>
        <v>724</v>
      </c>
      <c r="G164" s="17" t="n">
        <f aca="false">+SUM(G159:G163)</f>
        <v>756</v>
      </c>
      <c r="H164" s="17" t="n">
        <f aca="false">+SUM(H159:H163)</f>
        <v>677</v>
      </c>
      <c r="I164" s="17" t="n">
        <f aca="false">+SUM(I159:I163)</f>
        <v>699</v>
      </c>
    </row>
    <row r="165" customFormat="false" ht="14.25" hidden="false" customHeight="false" outlineLevel="0" collapsed="false">
      <c r="A165" s="15" t="s">
        <v>118</v>
      </c>
      <c r="B165" s="7" t="n">
        <v>69</v>
      </c>
      <c r="C165" s="7" t="n">
        <v>39</v>
      </c>
      <c r="D165" s="7" t="n">
        <v>30</v>
      </c>
      <c r="E165" s="7" t="n">
        <v>22</v>
      </c>
      <c r="F165" s="7" t="n">
        <v>18</v>
      </c>
      <c r="G165" s="7" t="n">
        <v>12</v>
      </c>
      <c r="H165" s="7" t="n">
        <v>7</v>
      </c>
      <c r="I165" s="7" t="n">
        <v>9</v>
      </c>
    </row>
    <row r="166" customFormat="false" ht="14.25" hidden="false" customHeight="false" outlineLevel="0" collapsed="false">
      <c r="A166" s="15" t="s">
        <v>121</v>
      </c>
      <c r="B166" s="7" t="n">
        <v>144</v>
      </c>
      <c r="C166" s="7" t="n">
        <v>312</v>
      </c>
      <c r="D166" s="7" t="n">
        <v>387</v>
      </c>
      <c r="E166" s="7" t="n">
        <v>325</v>
      </c>
      <c r="F166" s="7" t="n">
        <v>333</v>
      </c>
      <c r="G166" s="0" t="n">
        <v>356</v>
      </c>
      <c r="H166" s="7" t="n">
        <v>107</v>
      </c>
      <c r="I166" s="7" t="n">
        <v>103</v>
      </c>
    </row>
    <row r="167" customFormat="false" ht="14.25" hidden="false" customHeight="false" outlineLevel="0" collapsed="false">
      <c r="A167" s="33" t="s">
        <v>131</v>
      </c>
      <c r="B167" s="34" t="n">
        <v>-40</v>
      </c>
      <c r="C167" s="34" t="n">
        <v>-48</v>
      </c>
      <c r="D167" s="34" t="n">
        <v>-96</v>
      </c>
      <c r="E167" s="34" t="n">
        <v>-166</v>
      </c>
      <c r="F167" s="34" t="n">
        <v>44</v>
      </c>
      <c r="G167" s="35" t="n">
        <v>-38</v>
      </c>
      <c r="H167" s="34" t="n">
        <v>-96</v>
      </c>
      <c r="I167" s="34" t="n">
        <v>-53</v>
      </c>
    </row>
    <row r="168" customFormat="false" ht="14.25" hidden="false" customHeight="false" outlineLevel="0" collapsed="false">
      <c r="A168" s="18" t="s">
        <v>132</v>
      </c>
      <c r="B168" s="19" t="n">
        <f aca="false">+SUM(B164:B167)</f>
        <v>963</v>
      </c>
      <c r="C168" s="19" t="n">
        <f aca="false">+SUM(C164:C167)</f>
        <v>1143</v>
      </c>
      <c r="D168" s="19" t="n">
        <f aca="false">+SUM(D164:D167)</f>
        <v>1105</v>
      </c>
      <c r="E168" s="19" t="n">
        <f aca="false">+SUM(E164:E167)</f>
        <v>1028</v>
      </c>
      <c r="F168" s="19" t="n">
        <f aca="false">+SUM(F164:F167)</f>
        <v>1119</v>
      </c>
      <c r="G168" s="19" t="n">
        <f aca="false">+SUM(G164:G167)</f>
        <v>1086</v>
      </c>
      <c r="H168" s="19" t="n">
        <f aca="false">+SUM(H164:H167)</f>
        <v>695</v>
      </c>
      <c r="I168" s="19" t="n">
        <f aca="false">+SUM(I164:I167)</f>
        <v>758</v>
      </c>
    </row>
    <row r="169" customFormat="false" ht="14.25" hidden="false" customHeight="false" outlineLevel="0" collapsed="false">
      <c r="A169" s="21" t="s">
        <v>123</v>
      </c>
      <c r="B169" s="22" t="n">
        <f aca="false">+B168+B82</f>
        <v>0</v>
      </c>
      <c r="C169" s="22" t="n">
        <f aca="false">+C168+C82</f>
        <v>0</v>
      </c>
      <c r="D169" s="22" t="n">
        <f aca="false">+D168+D82</f>
        <v>0</v>
      </c>
      <c r="E169" s="22" t="n">
        <f aca="false">+E168+E82</f>
        <v>0</v>
      </c>
      <c r="F169" s="22" t="n">
        <f aca="false">+F168+F82</f>
        <v>0</v>
      </c>
      <c r="G169" s="22" t="n">
        <f aca="false">+G168+G82</f>
        <v>0</v>
      </c>
      <c r="H169" s="22" t="n">
        <f aca="false">+H168+H82</f>
        <v>0</v>
      </c>
      <c r="I169" s="22" t="n">
        <f aca="false">+I168+I82</f>
        <v>0</v>
      </c>
    </row>
    <row r="170" customFormat="false" ht="14.25" hidden="false" customHeight="false" outlineLevel="0" collapsed="false">
      <c r="A170" s="10" t="s">
        <v>133</v>
      </c>
    </row>
    <row r="171" customFormat="false" ht="14.25" hidden="false" customHeight="false" outlineLevel="0" collapsed="false">
      <c r="A171" s="15" t="s">
        <v>109</v>
      </c>
      <c r="B171" s="7" t="n">
        <v>121</v>
      </c>
      <c r="C171" s="7" t="n">
        <v>133</v>
      </c>
      <c r="D171" s="7" t="n">
        <v>140</v>
      </c>
      <c r="E171" s="7" t="n">
        <v>160</v>
      </c>
      <c r="F171" s="7" t="n">
        <v>149</v>
      </c>
      <c r="G171" s="7" t="n">
        <v>148</v>
      </c>
      <c r="H171" s="7" t="n">
        <v>130</v>
      </c>
      <c r="I171" s="7" t="n">
        <v>124</v>
      </c>
    </row>
    <row r="172" customFormat="false" ht="14.25" hidden="false" customHeight="false" outlineLevel="0" collapsed="false">
      <c r="A172" s="15" t="s">
        <v>113</v>
      </c>
      <c r="B172" s="7" t="n">
        <v>87</v>
      </c>
      <c r="C172" s="7" t="n">
        <v>84</v>
      </c>
      <c r="D172" s="7" t="n">
        <v>104</v>
      </c>
      <c r="E172" s="7" t="n">
        <v>116</v>
      </c>
      <c r="F172" s="7" t="n">
        <v>111</v>
      </c>
      <c r="G172" s="7" t="n">
        <v>132</v>
      </c>
      <c r="H172" s="7" t="n">
        <v>136</v>
      </c>
      <c r="I172" s="7" t="n">
        <v>134</v>
      </c>
    </row>
    <row r="173" customFormat="false" ht="14.25" hidden="false" customHeight="false" outlineLevel="0" collapsed="false">
      <c r="A173" s="15" t="s">
        <v>114</v>
      </c>
      <c r="B173" s="7" t="n">
        <v>46</v>
      </c>
      <c r="C173" s="7" t="n">
        <v>48</v>
      </c>
      <c r="D173" s="7" t="n">
        <v>54</v>
      </c>
      <c r="E173" s="7" t="n">
        <v>56</v>
      </c>
      <c r="F173" s="7" t="n">
        <v>50</v>
      </c>
      <c r="G173" s="7" t="n">
        <v>44</v>
      </c>
      <c r="H173" s="7" t="n">
        <v>46</v>
      </c>
      <c r="I173" s="7" t="n">
        <v>41</v>
      </c>
    </row>
    <row r="174" customFormat="false" ht="14.25" hidden="false" customHeight="false" outlineLevel="0" collapsed="false">
      <c r="A174" s="15" t="s">
        <v>115</v>
      </c>
      <c r="B174" s="7" t="n">
        <v>49</v>
      </c>
      <c r="C174" s="7" t="n">
        <v>43</v>
      </c>
      <c r="D174" s="7" t="n">
        <v>56</v>
      </c>
      <c r="E174" s="7" t="n">
        <v>55</v>
      </c>
      <c r="F174" s="7" t="n">
        <v>53</v>
      </c>
      <c r="G174" s="7" t="n">
        <v>46</v>
      </c>
      <c r="H174" s="7" t="n">
        <v>43</v>
      </c>
      <c r="I174" s="7" t="n">
        <v>42</v>
      </c>
    </row>
    <row r="175" customFormat="false" ht="14.25" hidden="false" customHeight="false" outlineLevel="0" collapsed="false">
      <c r="A175" s="15" t="s">
        <v>116</v>
      </c>
      <c r="B175" s="7" t="n">
        <v>210</v>
      </c>
      <c r="C175" s="7" t="n">
        <v>230</v>
      </c>
      <c r="D175" s="7" t="n">
        <v>233</v>
      </c>
      <c r="E175" s="7" t="n">
        <v>217</v>
      </c>
      <c r="F175" s="7" t="n">
        <v>195</v>
      </c>
      <c r="G175" s="7" t="n">
        <v>214</v>
      </c>
      <c r="H175" s="7" t="n">
        <v>222</v>
      </c>
      <c r="I175" s="7" t="n">
        <v>220</v>
      </c>
    </row>
    <row r="176" customFormat="false" ht="14.25" hidden="false" customHeight="false" outlineLevel="0" collapsed="false">
      <c r="A176" s="16" t="s">
        <v>128</v>
      </c>
      <c r="B176" s="17" t="n">
        <f aca="false">+SUM(B171:B175)</f>
        <v>513</v>
      </c>
      <c r="C176" s="17" t="n">
        <f aca="false">+SUM(C171:C175)</f>
        <v>538</v>
      </c>
      <c r="D176" s="17" t="n">
        <f aca="false">+SUM(D171:D175)</f>
        <v>587</v>
      </c>
      <c r="E176" s="17" t="n">
        <f aca="false">+SUM(E171:E175)</f>
        <v>604</v>
      </c>
      <c r="F176" s="17" t="n">
        <f aca="false">+SUM(F171:F175)</f>
        <v>558</v>
      </c>
      <c r="G176" s="17" t="n">
        <f aca="false">+SUM(G171:G175)</f>
        <v>584</v>
      </c>
      <c r="H176" s="17" t="n">
        <f aca="false">+SUM(H171:H175)</f>
        <v>577</v>
      </c>
      <c r="I176" s="17" t="n">
        <f aca="false">+SUM(I171:I175)</f>
        <v>561</v>
      </c>
    </row>
    <row r="177" customFormat="false" ht="14.25" hidden="false" customHeight="false" outlineLevel="0" collapsed="false">
      <c r="A177" s="15" t="s">
        <v>118</v>
      </c>
      <c r="B177" s="7" t="n">
        <v>18</v>
      </c>
      <c r="C177" s="7" t="n">
        <v>27</v>
      </c>
      <c r="D177" s="7" t="n">
        <v>28</v>
      </c>
      <c r="E177" s="7" t="n">
        <v>33</v>
      </c>
      <c r="F177" s="7" t="n">
        <v>31</v>
      </c>
      <c r="G177" s="7" t="n">
        <v>25</v>
      </c>
      <c r="H177" s="7" t="n">
        <v>26</v>
      </c>
      <c r="I177" s="7" t="n">
        <v>22</v>
      </c>
    </row>
    <row r="178" customFormat="false" ht="14.25" hidden="false" customHeight="false" outlineLevel="0" collapsed="false">
      <c r="A178" s="15" t="s">
        <v>121</v>
      </c>
      <c r="B178" s="7" t="n">
        <v>75</v>
      </c>
      <c r="C178" s="7" t="n">
        <v>84</v>
      </c>
      <c r="D178" s="7" t="n">
        <v>91</v>
      </c>
      <c r="E178" s="7" t="n">
        <v>110</v>
      </c>
      <c r="F178" s="7" t="n">
        <v>116</v>
      </c>
      <c r="G178" s="7" t="n">
        <v>112</v>
      </c>
      <c r="H178" s="7" t="n">
        <v>141</v>
      </c>
      <c r="I178" s="7" t="n">
        <v>134</v>
      </c>
    </row>
    <row r="179" customFormat="false" ht="14.25" hidden="false" customHeight="false" outlineLevel="0" collapsed="false">
      <c r="A179" s="18" t="s">
        <v>134</v>
      </c>
      <c r="B179" s="19" t="n">
        <f aca="false">+SUM(B176:B178)</f>
        <v>606</v>
      </c>
      <c r="C179" s="19" t="n">
        <f aca="false">+SUM(C176:C178)</f>
        <v>649</v>
      </c>
      <c r="D179" s="19" t="n">
        <f aca="false">+SUM(D176:D178)</f>
        <v>706</v>
      </c>
      <c r="E179" s="19" t="n">
        <f aca="false">+SUM(E176:E178)</f>
        <v>747</v>
      </c>
      <c r="F179" s="19" t="n">
        <f aca="false">+SUM(F176:F178)</f>
        <v>705</v>
      </c>
      <c r="G179" s="19" t="n">
        <f aca="false">+SUM(G176:G178)</f>
        <v>721</v>
      </c>
      <c r="H179" s="19" t="n">
        <f aca="false">+SUM(H176:H178)</f>
        <v>744</v>
      </c>
      <c r="I179" s="19" t="n">
        <f aca="false">+SUM(I176:I178)</f>
        <v>717</v>
      </c>
    </row>
    <row r="180" customFormat="false" ht="14.25" hidden="false" customHeight="false" outlineLevel="0" collapsed="false">
      <c r="A180" s="21" t="s">
        <v>123</v>
      </c>
      <c r="B180" s="22" t="n">
        <f aca="false">+B179-B66</f>
        <v>0</v>
      </c>
      <c r="C180" s="22" t="n">
        <f aca="false">+C179-C66</f>
        <v>0</v>
      </c>
      <c r="D180" s="22" t="n">
        <f aca="false">+D179-D66</f>
        <v>0</v>
      </c>
      <c r="E180" s="22" t="n">
        <f aca="false">+E179-E66</f>
        <v>0</v>
      </c>
      <c r="F180" s="22" t="n">
        <f aca="false">+F179-F66</f>
        <v>0</v>
      </c>
      <c r="G180" s="22" t="n">
        <f aca="false">+G179-G66</f>
        <v>0</v>
      </c>
      <c r="H180" s="22" t="n">
        <f aca="false">+H179-H66</f>
        <v>0</v>
      </c>
      <c r="I180" s="22" t="n">
        <f aca="false">+I179-I66</f>
        <v>0</v>
      </c>
    </row>
    <row r="181" customFormat="false" ht="14.25" hidden="false" customHeight="false" outlineLevel="0" collapsed="false">
      <c r="A181" s="21"/>
      <c r="B181" s="22"/>
      <c r="C181" s="22"/>
      <c r="D181" s="22"/>
      <c r="E181" s="22"/>
      <c r="F181" s="22"/>
      <c r="G181" s="22"/>
      <c r="H181" s="22"/>
      <c r="I181" s="22"/>
    </row>
    <row r="182" customFormat="false" ht="14.25" hidden="false" customHeight="false" outlineLevel="0" collapsed="false">
      <c r="A182" s="36" t="s">
        <v>135</v>
      </c>
      <c r="B182" s="37"/>
      <c r="C182" s="37"/>
      <c r="D182" s="37"/>
      <c r="E182" s="37"/>
      <c r="F182" s="37"/>
      <c r="G182" s="37"/>
      <c r="H182" s="37"/>
      <c r="I182" s="37"/>
    </row>
    <row r="183" customFormat="false" ht="14.25" hidden="false" customHeight="false" outlineLevel="0" collapsed="false">
      <c r="A183" s="15" t="s">
        <v>109</v>
      </c>
      <c r="B183" s="0" t="n">
        <f aca="false">B137+B171</f>
        <v>3766</v>
      </c>
      <c r="C183" s="0" t="n">
        <f aca="false">C137+C171</f>
        <v>3896</v>
      </c>
      <c r="D183" s="0" t="n">
        <f aca="false">D137+D171</f>
        <v>4015</v>
      </c>
      <c r="E183" s="0" t="n">
        <f aca="false">E137+E171</f>
        <v>3760</v>
      </c>
      <c r="F183" s="0" t="n">
        <f aca="false">F137+F171</f>
        <v>4074</v>
      </c>
      <c r="G183" s="0" t="n">
        <f aca="false">G137+G171</f>
        <v>3047</v>
      </c>
      <c r="H183" s="0" t="n">
        <f aca="false">H137+H171</f>
        <v>5219</v>
      </c>
      <c r="I183" s="0" t="n">
        <f aca="false">I137+I171</f>
        <v>5238</v>
      </c>
    </row>
    <row r="184" customFormat="false" ht="14.25" hidden="false" customHeight="false" outlineLevel="0" collapsed="false">
      <c r="A184" s="15" t="s">
        <v>113</v>
      </c>
      <c r="B184" s="0" t="n">
        <f aca="false">B138+B172</f>
        <v>1611</v>
      </c>
      <c r="C184" s="0" t="n">
        <f aca="false">C138+C172</f>
        <v>1871</v>
      </c>
      <c r="D184" s="0" t="n">
        <f aca="false">D138+D172</f>
        <v>1611</v>
      </c>
      <c r="E184" s="0" t="n">
        <f aca="false">E138+E172</f>
        <v>1703</v>
      </c>
      <c r="F184" s="0" t="n">
        <f aca="false">F138+F172</f>
        <v>2106</v>
      </c>
      <c r="G184" s="0" t="n">
        <f aca="false">G138+G172</f>
        <v>1673</v>
      </c>
      <c r="H184" s="0" t="n">
        <f aca="false">H138+H172</f>
        <v>2571</v>
      </c>
      <c r="I184" s="0" t="n">
        <f aca="false">I138+I172</f>
        <v>3427</v>
      </c>
    </row>
    <row r="185" customFormat="false" ht="14.25" hidden="false" customHeight="false" outlineLevel="0" collapsed="false">
      <c r="A185" s="15" t="s">
        <v>114</v>
      </c>
      <c r="B185" s="0" t="n">
        <f aca="false">B139+B173</f>
        <v>1039</v>
      </c>
      <c r="C185" s="0" t="n">
        <f aca="false">C139+C173</f>
        <v>1420</v>
      </c>
      <c r="D185" s="0" t="n">
        <f aca="false">D139+D173</f>
        <v>1561</v>
      </c>
      <c r="E185" s="0" t="n">
        <f aca="false">E139+E173</f>
        <v>1863</v>
      </c>
      <c r="F185" s="0" t="n">
        <f aca="false">F139+F173</f>
        <v>2426</v>
      </c>
      <c r="G185" s="0" t="n">
        <f aca="false">G139+G173</f>
        <v>2534</v>
      </c>
      <c r="H185" s="0" t="n">
        <f aca="false">H139+H173</f>
        <v>3289</v>
      </c>
      <c r="I185" s="0" t="n">
        <f aca="false">I139+I173</f>
        <v>2406</v>
      </c>
    </row>
    <row r="186" customFormat="false" ht="14.25" hidden="false" customHeight="false" outlineLevel="0" collapsed="false">
      <c r="A186" s="15" t="s">
        <v>115</v>
      </c>
      <c r="B186" s="0" t="n">
        <f aca="false">B140+B174</f>
        <v>967</v>
      </c>
      <c r="C186" s="0" t="n">
        <f aca="false">C140+C174</f>
        <v>1045</v>
      </c>
      <c r="D186" s="0" t="n">
        <f aca="false">D140+D174</f>
        <v>1036</v>
      </c>
      <c r="E186" s="0" t="n">
        <f aca="false">E140+E174</f>
        <v>1244</v>
      </c>
      <c r="F186" s="0" t="n">
        <f aca="false">F140+F174</f>
        <v>1376</v>
      </c>
      <c r="G186" s="0" t="n">
        <f aca="false">G140+G174</f>
        <v>1230</v>
      </c>
      <c r="H186" s="0" t="n">
        <f aca="false">H140+H174</f>
        <v>1573</v>
      </c>
      <c r="I186" s="0" t="n">
        <f aca="false">I140+I174</f>
        <v>1938</v>
      </c>
    </row>
    <row r="187" customFormat="false" ht="14.25" hidden="false" customHeight="false" outlineLevel="0" collapsed="false">
      <c r="A187" s="15" t="s">
        <v>116</v>
      </c>
      <c r="B187" s="0" t="n">
        <f aca="false">B141+B175</f>
        <v>-2053</v>
      </c>
      <c r="C187" s="0" t="n">
        <f aca="false">C141+C175</f>
        <v>-2366</v>
      </c>
      <c r="D187" s="0" t="n">
        <f aca="false">D141+D175</f>
        <v>-2444</v>
      </c>
      <c r="E187" s="0" t="n">
        <f aca="false">E141+E175</f>
        <v>-2441</v>
      </c>
      <c r="F187" s="0" t="n">
        <f aca="false">F141+F175</f>
        <v>-3067</v>
      </c>
      <c r="G187" s="0" t="n">
        <f aca="false">G141+G175</f>
        <v>-3254</v>
      </c>
      <c r="H187" s="0" t="n">
        <f aca="false">H141+H175</f>
        <v>-3434</v>
      </c>
      <c r="I187" s="0" t="n">
        <f aca="false">I141+I175</f>
        <v>-4042</v>
      </c>
    </row>
    <row r="188" customFormat="false" ht="14.25" hidden="false" customHeight="false" outlineLevel="0" collapsed="false">
      <c r="A188" s="16" t="s">
        <v>136</v>
      </c>
      <c r="B188" s="16" t="n">
        <f aca="false">B142+B176</f>
        <v>5330</v>
      </c>
      <c r="C188" s="16" t="n">
        <f aca="false">C142+C176</f>
        <v>5866</v>
      </c>
      <c r="D188" s="16" t="n">
        <f aca="false">D142+D176</f>
        <v>5779</v>
      </c>
      <c r="E188" s="16" t="n">
        <f aca="false">E142+E176</f>
        <v>6129</v>
      </c>
      <c r="F188" s="16" t="n">
        <f aca="false">F142+F176</f>
        <v>6915</v>
      </c>
      <c r="G188" s="16" t="n">
        <f aca="false">G142+G176</f>
        <v>5230</v>
      </c>
      <c r="H188" s="16" t="n">
        <f aca="false">H142+H176</f>
        <v>9218</v>
      </c>
      <c r="I188" s="16" t="n">
        <f aca="false">I142+I176</f>
        <v>8967</v>
      </c>
    </row>
    <row r="189" customFormat="false" ht="14.25" hidden="false" customHeight="false" outlineLevel="0" collapsed="false">
      <c r="A189" s="15" t="s">
        <v>118</v>
      </c>
      <c r="B189" s="0" t="n">
        <f aca="false">B143+B177</f>
        <v>535</v>
      </c>
      <c r="C189" s="0" t="n">
        <f aca="false">C143+C177</f>
        <v>514</v>
      </c>
      <c r="D189" s="0" t="n">
        <f aca="false">D143+D177</f>
        <v>505</v>
      </c>
      <c r="E189" s="0" t="n">
        <f aca="false">E143+E177</f>
        <v>343</v>
      </c>
      <c r="F189" s="0" t="n">
        <f aca="false">F143+F177</f>
        <v>334</v>
      </c>
      <c r="G189" s="0" t="n">
        <f aca="false">G143+G177</f>
        <v>322</v>
      </c>
      <c r="H189" s="0" t="n">
        <f aca="false">H143+H177</f>
        <v>569</v>
      </c>
      <c r="I189" s="0" t="n">
        <f aca="false">I143+I177</f>
        <v>691</v>
      </c>
    </row>
    <row r="190" customFormat="false" ht="14.25" hidden="false" customHeight="false" outlineLevel="0" collapsed="false">
      <c r="A190" s="15" t="s">
        <v>121</v>
      </c>
      <c r="B190" s="0" t="n">
        <f aca="false">B144+B178</f>
        <v>-1026</v>
      </c>
      <c r="C190" s="0" t="n">
        <f aca="false">C144+C178</f>
        <v>-1089</v>
      </c>
      <c r="D190" s="0" t="n">
        <f aca="false">D144+D178</f>
        <v>-633</v>
      </c>
      <c r="E190" s="0" t="n">
        <f aca="false">E144+E178</f>
        <v>-1346</v>
      </c>
      <c r="F190" s="0" t="n">
        <f aca="false">F144+F178</f>
        <v>-1694</v>
      </c>
      <c r="G190" s="0" t="n">
        <f aca="false">G144+G178</f>
        <v>-1855</v>
      </c>
      <c r="H190" s="0" t="n">
        <f aca="false">H144+H178</f>
        <v>-2120</v>
      </c>
      <c r="I190" s="0" t="n">
        <f aca="false">I144+I178</f>
        <v>-2085</v>
      </c>
    </row>
    <row r="191" customFormat="false" ht="14.25" hidden="false" customHeight="false" outlineLevel="0" collapsed="false">
      <c r="A191" s="28" t="s">
        <v>137</v>
      </c>
      <c r="B191" s="16" t="n">
        <f aca="false">B145+B179</f>
        <v>4839</v>
      </c>
      <c r="C191" s="28" t="n">
        <f aca="false">C145+C179</f>
        <v>5291</v>
      </c>
      <c r="D191" s="28" t="n">
        <f aca="false">D145+D179</f>
        <v>5651</v>
      </c>
      <c r="E191" s="28" t="n">
        <f aca="false">E145+E179</f>
        <v>5126</v>
      </c>
      <c r="F191" s="28" t="n">
        <f aca="false">F145+F179</f>
        <v>5555</v>
      </c>
      <c r="G191" s="28" t="n">
        <f aca="false">G145+G179</f>
        <v>3697</v>
      </c>
      <c r="H191" s="28" t="n">
        <f aca="false">H145+H179</f>
        <v>7667</v>
      </c>
      <c r="I191" s="28" t="n">
        <f aca="false">I145+I179</f>
        <v>7573</v>
      </c>
    </row>
    <row r="192" customFormat="false" ht="14.25" hidden="false" customHeight="false" outlineLevel="0" collapsed="false">
      <c r="A192" s="28"/>
      <c r="B192" s="38"/>
      <c r="C192" s="38"/>
      <c r="D192" s="38"/>
      <c r="E192" s="38"/>
      <c r="F192" s="38"/>
      <c r="G192" s="38"/>
      <c r="H192" s="38"/>
      <c r="I192" s="38"/>
    </row>
    <row r="193" customFormat="false" ht="14.25" hidden="false" customHeight="false" outlineLevel="0" collapsed="false">
      <c r="A193" s="23" t="s">
        <v>138</v>
      </c>
      <c r="B193" s="23"/>
      <c r="C193" s="23"/>
      <c r="D193" s="23"/>
      <c r="E193" s="23"/>
      <c r="F193" s="23"/>
      <c r="G193" s="23"/>
      <c r="H193" s="23"/>
      <c r="I193" s="23"/>
    </row>
    <row r="194" customFormat="false" ht="14.25" hidden="false" customHeight="false" outlineLevel="0" collapsed="false">
      <c r="A194" s="29" t="s">
        <v>139</v>
      </c>
    </row>
    <row r="195" customFormat="false" ht="14.25" hidden="false" customHeight="false" outlineLevel="0" collapsed="false">
      <c r="A195" s="39" t="s">
        <v>109</v>
      </c>
      <c r="B195" s="40" t="n">
        <v>0.14</v>
      </c>
      <c r="C195" s="40" t="n">
        <v>0.08</v>
      </c>
      <c r="D195" s="40" t="n">
        <v>0.03</v>
      </c>
      <c r="E195" s="40" t="n">
        <v>-0.02</v>
      </c>
      <c r="F195" s="40" t="n">
        <v>0.07</v>
      </c>
      <c r="G195" s="40" t="n">
        <v>-0.09</v>
      </c>
      <c r="H195" s="40" t="n">
        <v>0.19</v>
      </c>
      <c r="I195" s="40" t="n">
        <v>0.07</v>
      </c>
      <c r="K195" s="30"/>
      <c r="L195" s="30"/>
      <c r="M195" s="30"/>
      <c r="N195" s="30"/>
    </row>
    <row r="196" customFormat="false" ht="14.25" hidden="false" customHeight="false" outlineLevel="0" collapsed="false">
      <c r="A196" s="41" t="s">
        <v>110</v>
      </c>
      <c r="B196" s="42" t="n">
        <v>0.12</v>
      </c>
      <c r="C196" s="42" t="n">
        <v>0.09</v>
      </c>
      <c r="D196" s="42" t="n">
        <v>0.04</v>
      </c>
      <c r="E196" s="42" t="n">
        <v>-0.04</v>
      </c>
      <c r="F196" s="42" t="n">
        <v>0.08</v>
      </c>
      <c r="G196" s="42" t="n">
        <v>-0.07</v>
      </c>
      <c r="H196" s="42" t="n">
        <v>0.25</v>
      </c>
      <c r="I196" s="42" t="n">
        <v>0.05</v>
      </c>
    </row>
    <row r="197" customFormat="false" ht="14.25" hidden="false" customHeight="false" outlineLevel="0" collapsed="false">
      <c r="A197" s="41" t="s">
        <v>111</v>
      </c>
      <c r="B197" s="42" t="n">
        <v>-0.05</v>
      </c>
      <c r="C197" s="42" t="n">
        <v>0.08</v>
      </c>
      <c r="D197" s="42" t="n">
        <v>0.03</v>
      </c>
      <c r="E197" s="42" t="n">
        <v>0.01</v>
      </c>
      <c r="F197" s="42" t="n">
        <v>0.07</v>
      </c>
      <c r="G197" s="42" t="n">
        <v>-0.12</v>
      </c>
      <c r="H197" s="42" t="n">
        <v>0.08</v>
      </c>
      <c r="I197" s="42" t="n">
        <v>0.09</v>
      </c>
    </row>
    <row r="198" customFormat="false" ht="14.25" hidden="false" customHeight="false" outlineLevel="0" collapsed="false">
      <c r="A198" s="41" t="s">
        <v>112</v>
      </c>
      <c r="B198" s="42" t="n">
        <v>0.12</v>
      </c>
      <c r="C198" s="42" t="n">
        <v>-0.13</v>
      </c>
      <c r="D198" s="42" t="n">
        <v>-0.1</v>
      </c>
      <c r="E198" s="42" t="n">
        <v>-0.08</v>
      </c>
      <c r="F198" s="42" t="n">
        <v>0</v>
      </c>
      <c r="G198" s="42" t="n">
        <v>-0.14</v>
      </c>
      <c r="H198" s="42" t="n">
        <v>-0.02</v>
      </c>
      <c r="I198" s="42" t="n">
        <v>0.25</v>
      </c>
    </row>
    <row r="199" customFormat="false" ht="14.25" hidden="false" customHeight="false" outlineLevel="0" collapsed="false">
      <c r="A199" s="43" t="s">
        <v>113</v>
      </c>
      <c r="B199" s="44" t="n">
        <v>0.2</v>
      </c>
      <c r="C199" s="44" t="n">
        <v>0.15</v>
      </c>
      <c r="D199" s="44" t="n">
        <v>0.1</v>
      </c>
      <c r="E199" s="44" t="n">
        <v>0.09</v>
      </c>
      <c r="F199" s="44" t="n">
        <v>0.11</v>
      </c>
      <c r="G199" s="44" t="n">
        <v>-0.01</v>
      </c>
      <c r="H199" s="44" t="n">
        <v>0.17</v>
      </c>
      <c r="I199" s="44" t="n">
        <v>0.12</v>
      </c>
    </row>
    <row r="200" customFormat="false" ht="14.25" hidden="false" customHeight="false" outlineLevel="0" collapsed="false">
      <c r="A200" s="41" t="s">
        <v>110</v>
      </c>
      <c r="B200" s="42" t="n">
        <v>0.24</v>
      </c>
      <c r="C200" s="42" t="n">
        <v>0.16</v>
      </c>
      <c r="D200" s="42" t="n">
        <v>0.08</v>
      </c>
      <c r="E200" s="42" t="n">
        <v>0.06</v>
      </c>
      <c r="F200" s="42" t="n">
        <v>0.12</v>
      </c>
      <c r="G200" s="42" t="n">
        <v>-0.03</v>
      </c>
      <c r="H200" s="42" t="n">
        <v>0.19</v>
      </c>
      <c r="I200" s="42" t="n">
        <v>0.09</v>
      </c>
    </row>
    <row r="201" customFormat="false" ht="14.25" hidden="false" customHeight="false" outlineLevel="0" collapsed="false">
      <c r="A201" s="41" t="s">
        <v>111</v>
      </c>
      <c r="B201" s="42" t="n">
        <v>0.12</v>
      </c>
      <c r="C201" s="42" t="n">
        <v>0.14</v>
      </c>
      <c r="D201" s="42" t="n">
        <v>0.17</v>
      </c>
      <c r="E201" s="42" t="n">
        <v>0.16</v>
      </c>
      <c r="F201" s="42" t="n">
        <v>0.09</v>
      </c>
      <c r="G201" s="42" t="n">
        <v>0.02</v>
      </c>
      <c r="H201" s="42" t="n">
        <v>0.25</v>
      </c>
      <c r="I201" s="42" t="n">
        <v>0.16</v>
      </c>
    </row>
    <row r="202" customFormat="false" ht="14.25" hidden="false" customHeight="false" outlineLevel="0" collapsed="false">
      <c r="A202" s="41" t="s">
        <v>112</v>
      </c>
      <c r="B202" s="42" t="n">
        <v>0.15</v>
      </c>
      <c r="C202" s="42" t="n">
        <v>0.08</v>
      </c>
      <c r="D202" s="42" t="n">
        <v>0.07</v>
      </c>
      <c r="E202" s="42" t="n">
        <v>0.06</v>
      </c>
      <c r="F202" s="42" t="n">
        <v>0.05</v>
      </c>
      <c r="G202" s="42" t="n">
        <v>-0.03</v>
      </c>
      <c r="H202" s="42" t="n">
        <v>0.19</v>
      </c>
      <c r="I202" s="42" t="n">
        <v>0.17</v>
      </c>
    </row>
    <row r="203" customFormat="false" ht="14.25" hidden="false" customHeight="false" outlineLevel="0" collapsed="false">
      <c r="A203" s="43" t="s">
        <v>114</v>
      </c>
      <c r="B203" s="44" t="n">
        <v>0.19</v>
      </c>
      <c r="C203" s="44" t="n">
        <v>0.27</v>
      </c>
      <c r="D203" s="44" t="n">
        <v>0.17</v>
      </c>
      <c r="E203" s="44" t="n">
        <v>0.18</v>
      </c>
      <c r="F203" s="44" t="n">
        <v>0.24</v>
      </c>
      <c r="G203" s="44" t="n">
        <v>0.11</v>
      </c>
      <c r="H203" s="44" t="n">
        <v>0.19</v>
      </c>
      <c r="I203" s="44" t="n">
        <v>-0.13</v>
      </c>
    </row>
    <row r="204" customFormat="false" ht="14.25" hidden="false" customHeight="false" outlineLevel="0" collapsed="false">
      <c r="A204" s="41" t="s">
        <v>110</v>
      </c>
      <c r="B204" s="42" t="n">
        <v>0.28</v>
      </c>
      <c r="C204" s="42" t="n">
        <v>0.33</v>
      </c>
      <c r="D204" s="42" t="n">
        <v>0.18</v>
      </c>
      <c r="E204" s="42" t="n">
        <v>0.16</v>
      </c>
      <c r="F204" s="42" t="n">
        <v>0.25</v>
      </c>
      <c r="G204" s="42" t="n">
        <v>0.12</v>
      </c>
      <c r="H204" s="42" t="n">
        <v>0.19</v>
      </c>
      <c r="I204" s="42" t="n">
        <v>-0.1</v>
      </c>
    </row>
    <row r="205" customFormat="false" ht="14.25" hidden="false" customHeight="false" outlineLevel="0" collapsed="false">
      <c r="A205" s="41" t="s">
        <v>111</v>
      </c>
      <c r="B205" s="42" t="n">
        <v>0.07</v>
      </c>
      <c r="C205" s="42" t="n">
        <v>0.17</v>
      </c>
      <c r="D205" s="42" t="n">
        <v>0.18</v>
      </c>
      <c r="E205" s="42" t="n">
        <v>0.23</v>
      </c>
      <c r="F205" s="42" t="n">
        <v>0.23</v>
      </c>
      <c r="G205" s="42" t="n">
        <v>0.08</v>
      </c>
      <c r="H205" s="42" t="n">
        <v>0.19</v>
      </c>
      <c r="I205" s="42" t="n">
        <v>-0.21</v>
      </c>
    </row>
    <row r="206" customFormat="false" ht="14.25" hidden="false" customHeight="false" outlineLevel="0" collapsed="false">
      <c r="A206" s="41" t="s">
        <v>112</v>
      </c>
      <c r="B206" s="42" t="n">
        <v>0.01</v>
      </c>
      <c r="C206" s="42" t="n">
        <v>0.07</v>
      </c>
      <c r="D206" s="42" t="n">
        <v>0.03</v>
      </c>
      <c r="E206" s="42" t="n">
        <v>-0.01</v>
      </c>
      <c r="F206" s="42" t="n">
        <v>0.08</v>
      </c>
      <c r="G206" s="42" t="n">
        <v>0.11</v>
      </c>
      <c r="H206" s="42" t="n">
        <v>0.26</v>
      </c>
      <c r="I206" s="42" t="n">
        <v>-0.06</v>
      </c>
    </row>
    <row r="207" customFormat="false" ht="14.25" hidden="false" customHeight="false" outlineLevel="0" collapsed="false">
      <c r="A207" s="43" t="s">
        <v>115</v>
      </c>
      <c r="B207" s="44" t="n">
        <v>0.08</v>
      </c>
      <c r="C207" s="44" t="n">
        <v>0.15</v>
      </c>
      <c r="D207" s="44" t="n">
        <v>0.13</v>
      </c>
      <c r="E207" s="44" t="n">
        <v>0.1</v>
      </c>
      <c r="F207" s="44" t="n">
        <v>0.13</v>
      </c>
      <c r="G207" s="44" t="n">
        <v>0.01</v>
      </c>
      <c r="H207" s="44" t="n">
        <v>0.08</v>
      </c>
      <c r="I207" s="44" t="n">
        <v>0.16</v>
      </c>
    </row>
    <row r="208" customFormat="false" ht="14.25" hidden="false" customHeight="false" outlineLevel="0" collapsed="false">
      <c r="A208" s="41" t="s">
        <v>110</v>
      </c>
      <c r="B208" s="42" t="n">
        <v>0.12</v>
      </c>
      <c r="C208" s="42" t="n">
        <v>0.19</v>
      </c>
      <c r="D208" s="42" t="n">
        <v>0.16</v>
      </c>
      <c r="E208" s="42" t="n">
        <v>0.09</v>
      </c>
      <c r="F208" s="42" t="n">
        <v>0.12</v>
      </c>
      <c r="G208" s="42" t="n">
        <v>0</v>
      </c>
      <c r="H208" s="42" t="n">
        <v>0.08</v>
      </c>
      <c r="I208" s="42" t="n">
        <v>0.17</v>
      </c>
    </row>
    <row r="209" customFormat="false" ht="14.25" hidden="false" customHeight="false" outlineLevel="0" collapsed="false">
      <c r="A209" s="41" t="s">
        <v>111</v>
      </c>
      <c r="B209" s="42" t="n">
        <v>0.08</v>
      </c>
      <c r="C209" s="42" t="n">
        <v>0.1</v>
      </c>
      <c r="D209" s="42" t="n">
        <v>0.09</v>
      </c>
      <c r="E209" s="42" t="n">
        <v>0.15</v>
      </c>
      <c r="F209" s="42" t="n">
        <v>0.15</v>
      </c>
      <c r="G209" s="42" t="n">
        <v>0.03</v>
      </c>
      <c r="H209" s="42" t="n">
        <v>0.1</v>
      </c>
      <c r="I209" s="42" t="n">
        <v>0.12</v>
      </c>
    </row>
    <row r="210" customFormat="false" ht="14.25" hidden="false" customHeight="false" outlineLevel="0" collapsed="false">
      <c r="A210" s="41" t="s">
        <v>112</v>
      </c>
      <c r="B210" s="42" t="n">
        <v>0.03</v>
      </c>
      <c r="C210" s="42" t="n">
        <v>0.09</v>
      </c>
      <c r="D210" s="42" t="n">
        <v>-0.01</v>
      </c>
      <c r="E210" s="42" t="n">
        <v>-0.08</v>
      </c>
      <c r="F210" s="42" t="n">
        <v>0.08</v>
      </c>
      <c r="G210" s="42" t="n">
        <v>-0.04</v>
      </c>
      <c r="H210" s="42" t="n">
        <v>-0.09</v>
      </c>
      <c r="I210" s="42" t="n">
        <v>0.28</v>
      </c>
    </row>
    <row r="211" customFormat="false" ht="14.25" hidden="false" customHeight="false" outlineLevel="0" collapsed="false">
      <c r="A211" s="39" t="s">
        <v>116</v>
      </c>
      <c r="B211" s="40" t="n">
        <v>-0.02</v>
      </c>
      <c r="C211" s="40" t="n">
        <v>-0.37</v>
      </c>
      <c r="D211" s="40" t="n">
        <v>0.02</v>
      </c>
      <c r="E211" s="40" t="n">
        <v>0.12</v>
      </c>
      <c r="F211" s="40" t="n">
        <v>0.53</v>
      </c>
      <c r="G211" s="40" t="n">
        <v>-0.26</v>
      </c>
      <c r="H211" s="40" t="n">
        <v>-0.17</v>
      </c>
      <c r="I211" s="40" t="n">
        <v>3.02</v>
      </c>
    </row>
    <row r="212" customFormat="false" ht="14.25" hidden="false" customHeight="false" outlineLevel="0" collapsed="false">
      <c r="A212" s="45" t="s">
        <v>117</v>
      </c>
      <c r="B212" s="46" t="n">
        <v>0.14</v>
      </c>
      <c r="C212" s="46" t="n">
        <v>0.13</v>
      </c>
      <c r="D212" s="46" t="n">
        <v>0.08</v>
      </c>
      <c r="E212" s="46" t="n">
        <v>0.05</v>
      </c>
      <c r="F212" s="46" t="n">
        <v>0.11</v>
      </c>
      <c r="G212" s="46" t="n">
        <v>-0.04</v>
      </c>
      <c r="H212" s="46" t="n">
        <v>0.17</v>
      </c>
      <c r="I212" s="46" t="n">
        <v>0.06</v>
      </c>
      <c r="K212" s="30"/>
    </row>
    <row r="213" customFormat="false" ht="14.25" hidden="false" customHeight="false" outlineLevel="0" collapsed="false">
      <c r="A213" s="39" t="s">
        <v>118</v>
      </c>
      <c r="B213" s="40" t="n">
        <v>0.21</v>
      </c>
      <c r="C213" s="40" t="n">
        <v>0.02</v>
      </c>
      <c r="D213" s="40" t="n">
        <v>0.06</v>
      </c>
      <c r="E213" s="40" t="n">
        <v>-0.11</v>
      </c>
      <c r="F213" s="40" t="n">
        <v>0.03</v>
      </c>
      <c r="G213" s="40" t="n">
        <v>-0.01</v>
      </c>
      <c r="H213" s="40" t="n">
        <v>0.16</v>
      </c>
      <c r="I213" s="40" t="n">
        <v>0.07</v>
      </c>
    </row>
    <row r="214" customFormat="false" ht="14.25" hidden="false" customHeight="false" outlineLevel="0" collapsed="false">
      <c r="A214" s="41" t="s">
        <v>110</v>
      </c>
      <c r="B214" s="31" t="s">
        <v>119</v>
      </c>
      <c r="C214" s="31" t="s">
        <v>119</v>
      </c>
      <c r="D214" s="31" t="s">
        <v>119</v>
      </c>
      <c r="E214" s="31" t="s">
        <v>119</v>
      </c>
      <c r="F214" s="40" t="n">
        <v>0.05</v>
      </c>
      <c r="G214" s="40" t="n">
        <v>0.01</v>
      </c>
      <c r="H214" s="42" t="n">
        <v>0.17</v>
      </c>
      <c r="I214" s="42" t="n">
        <v>0.06</v>
      </c>
    </row>
    <row r="215" customFormat="false" ht="14.25" hidden="false" customHeight="false" outlineLevel="0" collapsed="false">
      <c r="A215" s="41" t="s">
        <v>111</v>
      </c>
      <c r="B215" s="31" t="s">
        <v>119</v>
      </c>
      <c r="C215" s="31" t="s">
        <v>119</v>
      </c>
      <c r="D215" s="31" t="s">
        <v>119</v>
      </c>
      <c r="E215" s="31" t="s">
        <v>119</v>
      </c>
      <c r="F215" s="42" t="n">
        <v>-0.17</v>
      </c>
      <c r="G215" s="42" t="n">
        <v>-0.22</v>
      </c>
      <c r="H215" s="42" t="n">
        <v>0.13</v>
      </c>
      <c r="I215" s="42" t="n">
        <v>-0.03</v>
      </c>
    </row>
    <row r="216" customFormat="false" ht="14.25" hidden="false" customHeight="false" outlineLevel="0" collapsed="false">
      <c r="A216" s="41" t="s">
        <v>112</v>
      </c>
      <c r="B216" s="31" t="s">
        <v>119</v>
      </c>
      <c r="C216" s="31" t="s">
        <v>119</v>
      </c>
      <c r="D216" s="31" t="s">
        <v>119</v>
      </c>
      <c r="E216" s="31" t="s">
        <v>119</v>
      </c>
      <c r="F216" s="42" t="n">
        <v>-0.13</v>
      </c>
      <c r="G216" s="42" t="n">
        <v>0.08</v>
      </c>
      <c r="H216" s="42" t="n">
        <v>0.14</v>
      </c>
      <c r="I216" s="42" t="n">
        <v>-0.16</v>
      </c>
    </row>
    <row r="217" customFormat="false" ht="14.25" hidden="false" customHeight="false" outlineLevel="0" collapsed="false">
      <c r="A217" s="41" t="s">
        <v>120</v>
      </c>
      <c r="B217" s="31" t="s">
        <v>119</v>
      </c>
      <c r="C217" s="31" t="s">
        <v>119</v>
      </c>
      <c r="D217" s="31" t="s">
        <v>119</v>
      </c>
      <c r="E217" s="31" t="s">
        <v>119</v>
      </c>
      <c r="F217" s="42" t="n">
        <v>0.04</v>
      </c>
      <c r="G217" s="42" t="n">
        <v>-0.14</v>
      </c>
      <c r="H217" s="42" t="n">
        <v>-0.01</v>
      </c>
      <c r="I217" s="42" t="n">
        <v>0.42</v>
      </c>
    </row>
    <row r="218" customFormat="false" ht="14.25" hidden="false" customHeight="false" outlineLevel="0" collapsed="false">
      <c r="A218" s="47" t="s">
        <v>121</v>
      </c>
      <c r="B218" s="42" t="n">
        <v>0.06</v>
      </c>
      <c r="C218" s="42" t="n">
        <v>0.07</v>
      </c>
      <c r="D218" s="48" t="s">
        <v>119</v>
      </c>
      <c r="E218" s="42" t="n">
        <v>-1.01</v>
      </c>
      <c r="F218" s="42" t="n">
        <v>0.24</v>
      </c>
      <c r="G218" s="42" t="n">
        <v>0.09</v>
      </c>
      <c r="H218" s="42" t="n">
        <v>0.15</v>
      </c>
      <c r="I218" s="42" t="n">
        <v>0.02</v>
      </c>
    </row>
    <row r="219" customFormat="false" ht="14.25" hidden="false" customHeight="false" outlineLevel="0" collapsed="false">
      <c r="A219" s="49" t="s">
        <v>122</v>
      </c>
      <c r="B219" s="46" t="n">
        <v>0.14</v>
      </c>
      <c r="C219" s="46" t="n">
        <v>0.12</v>
      </c>
      <c r="D219" s="46" t="n">
        <v>0.08</v>
      </c>
      <c r="E219" s="46" t="n">
        <v>0.04</v>
      </c>
      <c r="F219" s="46" t="n">
        <v>0.11</v>
      </c>
      <c r="G219" s="46" t="n">
        <v>-0.04</v>
      </c>
      <c r="H219" s="46" t="n">
        <v>0.17</v>
      </c>
      <c r="I219" s="46" t="n">
        <v>0.06</v>
      </c>
      <c r="K219" s="3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89"/>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selection pane="topLeft" activeCell="F12" activeCellId="0" sqref="F12"/>
    </sheetView>
  </sheetViews>
  <sheetFormatPr defaultColWidth="8.5625" defaultRowHeight="13.8" zeroHeight="false" outlineLevelRow="0" outlineLevelCol="0"/>
  <cols>
    <col collapsed="false" customWidth="true" hidden="false" outlineLevel="0" max="1" min="1" style="0" width="48.78"/>
    <col collapsed="false" customWidth="true" hidden="false" outlineLevel="0" max="14" min="2" style="0" width="11.77"/>
    <col collapsed="false" customWidth="true" hidden="false" outlineLevel="0" max="16384" min="16384" style="0" width="11.53"/>
  </cols>
  <sheetData>
    <row r="1" customFormat="false" ht="60" hidden="false" customHeight="true" outlineLevel="0" collapsed="false">
      <c r="A1" s="5" t="s">
        <v>5</v>
      </c>
      <c r="B1" s="6" t="n">
        <f aca="false">+C1-1</f>
        <v>2015</v>
      </c>
      <c r="C1" s="6" t="n">
        <f aca="false">+D1-1</f>
        <v>2016</v>
      </c>
      <c r="D1" s="6" t="n">
        <f aca="false">+E1-1</f>
        <v>2017</v>
      </c>
      <c r="E1" s="6" t="n">
        <f aca="false">+F1-1</f>
        <v>2018</v>
      </c>
      <c r="F1" s="6" t="n">
        <f aca="false">+G1-1</f>
        <v>2019</v>
      </c>
      <c r="G1" s="6" t="n">
        <f aca="false">+H1-1</f>
        <v>2020</v>
      </c>
      <c r="H1" s="6" t="n">
        <f aca="false">+I1-1</f>
        <v>2021</v>
      </c>
      <c r="I1" s="6" t="n">
        <v>2022</v>
      </c>
      <c r="J1" s="50" t="n">
        <f aca="false">+I1+1</f>
        <v>2023</v>
      </c>
      <c r="K1" s="50" t="n">
        <f aca="false">+J1+1</f>
        <v>2024</v>
      </c>
      <c r="L1" s="50" t="n">
        <f aca="false">+K1+1</f>
        <v>2025</v>
      </c>
      <c r="M1" s="50" t="n">
        <f aca="false">+L1+1</f>
        <v>2026</v>
      </c>
      <c r="N1" s="50" t="n">
        <f aca="false">+M1+1</f>
        <v>2027</v>
      </c>
    </row>
    <row r="2" customFormat="false" ht="13.8" hidden="false" customHeight="false" outlineLevel="0" collapsed="false">
      <c r="A2" s="51" t="s">
        <v>140</v>
      </c>
      <c r="B2" s="51"/>
      <c r="C2" s="51"/>
      <c r="D2" s="51"/>
      <c r="E2" s="51"/>
      <c r="F2" s="51"/>
      <c r="G2" s="51"/>
      <c r="H2" s="51"/>
      <c r="I2" s="51"/>
      <c r="J2" s="50"/>
      <c r="K2" s="50"/>
      <c r="L2" s="50"/>
      <c r="M2" s="50"/>
      <c r="N2" s="50"/>
    </row>
    <row r="3" customFormat="false" ht="13.8" hidden="false" customHeight="false" outlineLevel="0" collapsed="false">
      <c r="A3" s="11" t="s">
        <v>141</v>
      </c>
      <c r="B3" s="52" t="n">
        <f aca="false">B18+B45+B72+B99+B126+B143+B174</f>
        <v>30601</v>
      </c>
      <c r="C3" s="52" t="n">
        <f aca="false">C18+C45+C72+C99+C126+C143+C174</f>
        <v>32376</v>
      </c>
      <c r="D3" s="52" t="n">
        <f aca="false">D18+D45+D72+D99+D126+D143+D174</f>
        <v>34350</v>
      </c>
      <c r="E3" s="52" t="n">
        <f aca="false">E18+E45+E72+E99+E126+E143+E174</f>
        <v>36397</v>
      </c>
      <c r="F3" s="52" t="n">
        <f aca="false">F18+F45+F72+F99+F126+F143+F174</f>
        <v>39117</v>
      </c>
      <c r="G3" s="52" t="n">
        <f aca="false">G18+G45+G72+G99+G126+G143+G174</f>
        <v>37403</v>
      </c>
      <c r="H3" s="52" t="n">
        <f aca="false">H18+H45+H72+H99+H126+H143+H174</f>
        <v>44538</v>
      </c>
      <c r="I3" s="52" t="n">
        <f aca="false">I18+I45+I72+I99+I126+I143+I174</f>
        <v>46710</v>
      </c>
    </row>
    <row r="4" customFormat="false" ht="13.8" hidden="false" customHeight="false" outlineLevel="0" collapsed="false">
      <c r="A4" s="53" t="s">
        <v>142</v>
      </c>
      <c r="C4" s="32" t="n">
        <f aca="false">+IFERROR(C3/B3-1,"nm")</f>
        <v>0.0580046403712298</v>
      </c>
      <c r="D4" s="32" t="n">
        <f aca="false">+IFERROR(D3/C3-1,"nm")</f>
        <v>0.0609710896960711</v>
      </c>
      <c r="E4" s="32" t="n">
        <f aca="false">+IFERROR(E3/D3-1,"nm")</f>
        <v>0.0595924308588065</v>
      </c>
      <c r="F4" s="32" t="n">
        <f aca="false">+IFERROR(F3/E3-1,"nm")</f>
        <v>0.0747314339093881</v>
      </c>
      <c r="G4" s="32" t="n">
        <f aca="false">+IFERROR(G3/F3-1,"nm")</f>
        <v>-0.0438172661502672</v>
      </c>
      <c r="H4" s="32" t="n">
        <f aca="false">+IFERROR(H3/G3-1,"nm")</f>
        <v>0.190760099457263</v>
      </c>
      <c r="I4" s="32" t="n">
        <f aca="false">+IFERROR(I3/H3-1,"nm")</f>
        <v>0.0487673447393238</v>
      </c>
    </row>
    <row r="5" customFormat="false" ht="13.8" hidden="false" customHeight="false" outlineLevel="0" collapsed="false">
      <c r="A5" s="11" t="s">
        <v>143</v>
      </c>
      <c r="B5" s="52" t="n">
        <f aca="false">B32+B59+B86+B113+B130+B161+B178</f>
        <v>4675</v>
      </c>
      <c r="C5" s="52" t="n">
        <f aca="false">C32+C59+C86+C113+C130+C161+C178</f>
        <v>5109</v>
      </c>
      <c r="D5" s="52" t="n">
        <f aca="false">D32+D59+D86+D113+D130+D161+D178</f>
        <v>5472</v>
      </c>
      <c r="E5" s="52" t="n">
        <f aca="false">E32+E59+E86+E113+E130+E161+E178</f>
        <v>4965</v>
      </c>
      <c r="F5" s="52" t="n">
        <f aca="false">F32+F59+F86+F113+F130+F161+F178</f>
        <v>5410</v>
      </c>
      <c r="G5" s="52" t="n">
        <f aca="false">G32+G59+G86+G113+G130+G161+G178</f>
        <v>3527</v>
      </c>
      <c r="H5" s="52" t="n">
        <f aca="false">H32+H59+H86+H113+H130+H161+H178</f>
        <v>7491</v>
      </c>
      <c r="I5" s="52" t="n">
        <f aca="false">I32+I59+I86+I113+I130+I161+I178</f>
        <v>7394</v>
      </c>
    </row>
    <row r="6" customFormat="false" ht="13.8" hidden="false" customHeight="false" outlineLevel="0" collapsed="false">
      <c r="A6" s="53" t="s">
        <v>142</v>
      </c>
      <c r="C6" s="32" t="n">
        <f aca="false">+IFERROR(C5/B5-1,"nm")</f>
        <v>0.0928342245989304</v>
      </c>
      <c r="D6" s="32" t="n">
        <f aca="false">+IFERROR(D5/C5-1,"nm")</f>
        <v>0.0710510863182619</v>
      </c>
      <c r="E6" s="32" t="n">
        <f aca="false">+IFERROR(E5/D5-1,"nm")</f>
        <v>-0.0926535087719298</v>
      </c>
      <c r="F6" s="32" t="n">
        <f aca="false">+IFERROR(F5/E5-1,"nm")</f>
        <v>0.0896273917421955</v>
      </c>
      <c r="G6" s="32" t="n">
        <f aca="false">+IFERROR(G5/F5-1,"nm")</f>
        <v>-0.348059149722736</v>
      </c>
      <c r="H6" s="32" t="n">
        <f aca="false">+IFERROR(H5/G5-1,"nm")</f>
        <v>1.12390133257726</v>
      </c>
      <c r="I6" s="32" t="n">
        <f aca="false">+IFERROR(I5/H5-1,"nm")</f>
        <v>-0.012948871979709</v>
      </c>
      <c r="J6" s="30"/>
      <c r="K6" s="30"/>
    </row>
    <row r="7" customFormat="false" ht="13.8" hidden="false" customHeight="false" outlineLevel="0" collapsed="false">
      <c r="A7" s="53" t="s">
        <v>144</v>
      </c>
      <c r="B7" s="32" t="n">
        <f aca="false">+IFERROR(B5/B$3,"nm")</f>
        <v>0.152772785203098</v>
      </c>
      <c r="C7" s="32" t="n">
        <f aca="false">+IFERROR(C5/C$3,"nm")</f>
        <v>0.157802075611564</v>
      </c>
      <c r="D7" s="32" t="n">
        <f aca="false">+IFERROR(D5/D$3,"nm")</f>
        <v>0.159301310043668</v>
      </c>
      <c r="E7" s="32" t="n">
        <f aca="false">+IFERROR(E5/E$3,"nm")</f>
        <v>0.136412341676512</v>
      </c>
      <c r="F7" s="32" t="n">
        <f aca="false">+IFERROR(F5/F$3,"nm")</f>
        <v>0.138303039599151</v>
      </c>
      <c r="G7" s="32" t="n">
        <f aca="false">+IFERROR(G5/G$3,"nm")</f>
        <v>0.0942972488837794</v>
      </c>
      <c r="H7" s="32" t="n">
        <f aca="false">+IFERROR(H5/H$3,"nm")</f>
        <v>0.168193452781894</v>
      </c>
      <c r="I7" s="32" t="n">
        <f aca="false">+IFERROR(I5/I$3,"nm")</f>
        <v>0.158295868122458</v>
      </c>
      <c r="J7" s="30"/>
    </row>
    <row r="8" customFormat="false" ht="13.8" hidden="false" customHeight="false" outlineLevel="0" collapsed="false">
      <c r="A8" s="11" t="s">
        <v>145</v>
      </c>
      <c r="B8" s="52" t="n">
        <f aca="false">B35+B62+B89+B116+B133+B164+B181</f>
        <v>442</v>
      </c>
      <c r="C8" s="52" t="n">
        <f aca="false">C35+C62+C89+C116+C133+C164+C181</f>
        <v>467</v>
      </c>
      <c r="D8" s="52" t="n">
        <f aca="false">D35+D62+D89+D116+D133+D164+D181</f>
        <v>527</v>
      </c>
      <c r="E8" s="52" t="n">
        <f aca="false">E35+E62+E89+E116+E133+E164+E181</f>
        <v>586</v>
      </c>
      <c r="F8" s="52" t="n">
        <f aca="false">F35+F62+F89+F116+F133+F164+F181</f>
        <v>560</v>
      </c>
      <c r="G8" s="52" t="n">
        <f aca="false">G35+G62+G89+G116+G133+G164+G181</f>
        <v>551</v>
      </c>
      <c r="H8" s="52" t="n">
        <f aca="false">H35+H62+H89+H116+H133+H164+H181</f>
        <v>568</v>
      </c>
      <c r="I8" s="52" t="n">
        <f aca="false">I35+I62+I89+I116+I133+I164+I181</f>
        <v>538</v>
      </c>
    </row>
    <row r="9" customFormat="false" ht="13.8" hidden="false" customHeight="false" outlineLevel="0" collapsed="false">
      <c r="A9" s="53" t="s">
        <v>142</v>
      </c>
      <c r="C9" s="32" t="n">
        <f aca="false">+IFERROR(C8/B8-1,"nm")</f>
        <v>0.0565610859728507</v>
      </c>
      <c r="D9" s="32" t="n">
        <f aca="false">+IFERROR(D8/C8-1,"nm")</f>
        <v>0.12847965738758</v>
      </c>
      <c r="E9" s="32" t="n">
        <f aca="false">+IFERROR(E8/D8-1,"nm")</f>
        <v>0.111954459203036</v>
      </c>
      <c r="F9" s="32" t="n">
        <f aca="false">+IFERROR(F8/E8-1,"nm")</f>
        <v>-0.0443686006825939</v>
      </c>
      <c r="G9" s="32" t="n">
        <f aca="false">+IFERROR(G8/F8-1,"nm")</f>
        <v>-0.0160714285714286</v>
      </c>
      <c r="H9" s="32" t="n">
        <f aca="false">+IFERROR(H8/G8-1,"nm")</f>
        <v>0.030852994555354</v>
      </c>
      <c r="I9" s="32" t="n">
        <f aca="false">+IFERROR(I8/H8-1,"nm")</f>
        <v>-0.0528169014084507</v>
      </c>
      <c r="K9" s="30"/>
    </row>
    <row r="10" customFormat="false" ht="13.8" hidden="false" customHeight="false" outlineLevel="0" collapsed="false">
      <c r="A10" s="53" t="s">
        <v>146</v>
      </c>
      <c r="B10" s="32" t="n">
        <f aca="false">+IFERROR(B8/B$3,"nm")</f>
        <v>0.014443972419202</v>
      </c>
      <c r="C10" s="32" t="n">
        <f aca="false">+IFERROR(C8/C$3,"nm")</f>
        <v>0.014424264887571</v>
      </c>
      <c r="D10" s="32" t="n">
        <f aca="false">+IFERROR(D8/D$3,"nm")</f>
        <v>0.0153420669577875</v>
      </c>
      <c r="E10" s="32" t="n">
        <f aca="false">+IFERROR(E8/E$3,"nm")</f>
        <v>0.0161002280407726</v>
      </c>
      <c r="F10" s="32" t="n">
        <f aca="false">+IFERROR(F8/F$3,"nm")</f>
        <v>0.014316026280134</v>
      </c>
      <c r="G10" s="32" t="n">
        <f aca="false">+IFERROR(G8/G$3,"nm")</f>
        <v>0.0147314386546534</v>
      </c>
      <c r="H10" s="32" t="n">
        <f aca="false">+IFERROR(H8/H$3,"nm")</f>
        <v>0.0127531546095469</v>
      </c>
      <c r="I10" s="32" t="n">
        <f aca="false">+IFERROR(I8/I$3,"nm")</f>
        <v>0.0115178762577607</v>
      </c>
    </row>
    <row r="11" customFormat="false" ht="13.8" hidden="false" customHeight="false" outlineLevel="0" collapsed="false">
      <c r="A11" s="11" t="s">
        <v>147</v>
      </c>
      <c r="B11" s="52" t="n">
        <f aca="false">B38+B65+B92+B119+B136+B167+B184</f>
        <v>4233</v>
      </c>
      <c r="C11" s="52" t="n">
        <f aca="false">C38+C65+C92+C119+C136+C167+C184</f>
        <v>4642</v>
      </c>
      <c r="D11" s="52" t="n">
        <f aca="false">D38+D65+D92+D119+D136+D167+D184</f>
        <v>4945</v>
      </c>
      <c r="E11" s="52" t="n">
        <f aca="false">E38+E65+E92+E119+E136+E167+E184</f>
        <v>4379</v>
      </c>
      <c r="F11" s="52" t="n">
        <f aca="false">F38+F65+F92+F119+F136+F167+F184</f>
        <v>4850</v>
      </c>
      <c r="G11" s="52" t="n">
        <f aca="false">G38+G65+G92+G119+G136+G167+G184</f>
        <v>2976</v>
      </c>
      <c r="H11" s="52" t="n">
        <f aca="false">H38+H65+H92+H119+H136+H167+H184</f>
        <v>6923</v>
      </c>
      <c r="I11" s="52" t="n">
        <f aca="false">I38+I65+I92+I119+I136+I167+I184</f>
        <v>6856</v>
      </c>
    </row>
    <row r="12" customFormat="false" ht="13.8" hidden="false" customHeight="false" outlineLevel="0" collapsed="false">
      <c r="A12" s="53" t="s">
        <v>142</v>
      </c>
      <c r="C12" s="32" t="n">
        <f aca="false">+IFERROR(C11/B11-1,"nm")</f>
        <v>0.0966217812426176</v>
      </c>
      <c r="D12" s="32" t="n">
        <f aca="false">+IFERROR(D11/C11-1,"nm")</f>
        <v>0.0652735889702714</v>
      </c>
      <c r="E12" s="32" t="n">
        <f aca="false">+IFERROR(E11/D11-1,"nm")</f>
        <v>-0.114459049544995</v>
      </c>
      <c r="F12" s="32" t="n">
        <f aca="false">+IFERROR(F11/E11-1,"nm")</f>
        <v>0.107558803379767</v>
      </c>
      <c r="G12" s="32" t="n">
        <f aca="false">+IFERROR(G11/F11-1,"nm")</f>
        <v>-0.38639175257732</v>
      </c>
      <c r="H12" s="32" t="n">
        <f aca="false">+IFERROR(H11/G11-1,"nm")</f>
        <v>1.32627688172043</v>
      </c>
      <c r="I12" s="32" t="n">
        <f aca="false">+IFERROR(I11/H11-1,"nm")</f>
        <v>-0.00967788530983682</v>
      </c>
    </row>
    <row r="13" customFormat="false" ht="13.8" hidden="false" customHeight="false" outlineLevel="0" collapsed="false">
      <c r="A13" s="53" t="s">
        <v>144</v>
      </c>
      <c r="B13" s="32" t="n">
        <f aca="false">+IFERROR(B11/B$3,"nm")</f>
        <v>0.138328812783896</v>
      </c>
      <c r="C13" s="32" t="n">
        <f aca="false">+IFERROR(C11/C$3,"nm")</f>
        <v>0.143377810723993</v>
      </c>
      <c r="D13" s="32" t="n">
        <f aca="false">+IFERROR(D11/D$3,"nm")</f>
        <v>0.143959243085881</v>
      </c>
      <c r="E13" s="32" t="n">
        <f aca="false">+IFERROR(E11/E$3,"nm")</f>
        <v>0.120312113635739</v>
      </c>
      <c r="F13" s="32" t="n">
        <f aca="false">+IFERROR(F11/F$3,"nm")</f>
        <v>0.123987013319017</v>
      </c>
      <c r="G13" s="32" t="n">
        <f aca="false">+IFERROR(G11/G$3,"nm")</f>
        <v>0.079565810229126</v>
      </c>
      <c r="H13" s="32" t="n">
        <f aca="false">+IFERROR(H11/H$3,"nm")</f>
        <v>0.155440298172347</v>
      </c>
      <c r="I13" s="32" t="n">
        <f aca="false">+IFERROR(I11/I$3,"nm")</f>
        <v>0.146777991864697</v>
      </c>
    </row>
    <row r="14" customFormat="false" ht="13.8" hidden="false" customHeight="false" outlineLevel="0" collapsed="false">
      <c r="A14" s="11" t="s">
        <v>148</v>
      </c>
      <c r="B14" s="52" t="n">
        <f aca="false">B41+B68+B95+B122+B139+B170+B187</f>
        <v>637</v>
      </c>
      <c r="C14" s="52" t="n">
        <f aca="false">C41+C68+C95+C122+C139+C170+C187</f>
        <v>811</v>
      </c>
      <c r="D14" s="52" t="n">
        <f aca="false">D41+D68+D95+D122+D139+D170+D187</f>
        <v>1284</v>
      </c>
      <c r="E14" s="52" t="n">
        <f aca="false">E41+E68+E95+E122+E139+E170+E187</f>
        <v>1103</v>
      </c>
      <c r="F14" s="52" t="n">
        <f aca="false">F41+F68+F95+F122+F139+F170+F187</f>
        <v>868</v>
      </c>
      <c r="G14" s="52" t="n">
        <f aca="false">G41+G68+G95+G122+G139+G170+G187</f>
        <v>317</v>
      </c>
      <c r="H14" s="52" t="n">
        <f aca="false">H41+H68+H95+H122+H139+H170+H187</f>
        <v>1548</v>
      </c>
      <c r="I14" s="52" t="n">
        <f aca="false">I41+I68+I95+I122+I139+I170+I187</f>
        <v>992</v>
      </c>
    </row>
    <row r="15" customFormat="false" ht="13.8" hidden="false" customHeight="false" outlineLevel="0" collapsed="false">
      <c r="A15" s="53" t="s">
        <v>142</v>
      </c>
      <c r="C15" s="32" t="n">
        <f aca="false">+IFERROR(C14/B14-1,"nm")</f>
        <v>0.273155416012559</v>
      </c>
      <c r="D15" s="32" t="n">
        <f aca="false">+IFERROR(D14/C14-1,"nm")</f>
        <v>0.583230579531443</v>
      </c>
      <c r="E15" s="32" t="n">
        <f aca="false">+IFERROR(E14/D14-1,"nm")</f>
        <v>-0.140965732087227</v>
      </c>
      <c r="F15" s="32" t="n">
        <f aca="false">+IFERROR(F14/E14-1,"nm")</f>
        <v>-0.213055303717135</v>
      </c>
      <c r="G15" s="32" t="n">
        <f aca="false">+IFERROR(G14/F14-1,"nm")</f>
        <v>-0.634792626728111</v>
      </c>
      <c r="H15" s="32" t="n">
        <f aca="false">+IFERROR(H14/G14-1,"nm")</f>
        <v>3.88328075709779</v>
      </c>
      <c r="I15" s="32" t="n">
        <f aca="false">+IFERROR(I14/H14-1,"nm")</f>
        <v>-0.359173126614987</v>
      </c>
    </row>
    <row r="16" customFormat="false" ht="13.8" hidden="false" customHeight="false" outlineLevel="0" collapsed="false">
      <c r="A16" s="53" t="s">
        <v>146</v>
      </c>
      <c r="B16" s="32" t="n">
        <f aca="false">+IFERROR(B14/B$3,"nm")</f>
        <v>0.0208163131923793</v>
      </c>
      <c r="C16" s="32" t="n">
        <f aca="false">+IFERROR(C14/C$3,"nm")</f>
        <v>0.0250494193229553</v>
      </c>
      <c r="D16" s="32" t="n">
        <f aca="false">+IFERROR(D14/D$3,"nm")</f>
        <v>0.0373799126637555</v>
      </c>
      <c r="E16" s="32" t="n">
        <f aca="false">+IFERROR(E14/E$3,"nm")</f>
        <v>0.030304695441932</v>
      </c>
      <c r="F16" s="32" t="n">
        <f aca="false">+IFERROR(F14/F$3,"nm")</f>
        <v>0.0221898407342076</v>
      </c>
      <c r="G16" s="32" t="n">
        <f aca="false">+IFERROR(G14/G$3,"nm")</f>
        <v>0.00847525599550838</v>
      </c>
      <c r="H16" s="32" t="n">
        <f aca="false">+IFERROR(H14/H$3,"nm")</f>
        <v>0.034756836858413</v>
      </c>
      <c r="I16" s="32" t="n">
        <f aca="false">+IFERROR(I14/I$3,"nm")</f>
        <v>0.0212374223934918</v>
      </c>
    </row>
    <row r="17" customFormat="false" ht="13.8" hidden="false" customHeight="false" outlineLevel="0" collapsed="false">
      <c r="A17" s="54" t="str">
        <f aca="false">+Historicals!A110</f>
        <v>North America</v>
      </c>
      <c r="B17" s="54"/>
      <c r="C17" s="54"/>
      <c r="D17" s="54"/>
      <c r="E17" s="54"/>
      <c r="F17" s="54"/>
      <c r="G17" s="54"/>
      <c r="H17" s="54"/>
      <c r="I17" s="54"/>
      <c r="J17" s="50"/>
      <c r="K17" s="50"/>
      <c r="L17" s="50"/>
      <c r="M17" s="50"/>
      <c r="N17" s="50"/>
    </row>
    <row r="18" customFormat="false" ht="13.8" hidden="false" customHeight="false" outlineLevel="0" collapsed="false">
      <c r="A18" s="11" t="s">
        <v>149</v>
      </c>
      <c r="B18" s="55" t="n">
        <f aca="false">B20+B24+B28</f>
        <v>13740</v>
      </c>
      <c r="C18" s="55" t="n">
        <f aca="false">C20+C24+C28</f>
        <v>14764</v>
      </c>
      <c r="D18" s="55" t="n">
        <f aca="false">D20+D24+D28</f>
        <v>15216</v>
      </c>
      <c r="E18" s="55" t="n">
        <f aca="false">E20+E24+E28</f>
        <v>14855</v>
      </c>
      <c r="F18" s="55" t="n">
        <f aca="false">F20+F24+F28</f>
        <v>15902</v>
      </c>
      <c r="G18" s="55" t="n">
        <f aca="false">G20+G24+G28</f>
        <v>14484</v>
      </c>
      <c r="H18" s="55" t="n">
        <f aca="false">H20+H24+H28</f>
        <v>17179</v>
      </c>
      <c r="I18" s="55" t="n">
        <f aca="false">I20+I24+I28</f>
        <v>18353</v>
      </c>
      <c r="J18" s="55"/>
      <c r="K18" s="55"/>
      <c r="L18" s="55"/>
      <c r="M18" s="55"/>
      <c r="N18" s="55"/>
    </row>
    <row r="19" customFormat="false" ht="13.8" hidden="false" customHeight="false" outlineLevel="0" collapsed="false">
      <c r="A19" s="56" t="s">
        <v>142</v>
      </c>
      <c r="B19" s="32"/>
      <c r="C19" s="32" t="n">
        <f aca="false">+IFERROR(C18/B18-1,"nm")</f>
        <v>0.0745269286754002</v>
      </c>
      <c r="D19" s="32" t="n">
        <f aca="false">+IFERROR(D18/C18-1,"nm")</f>
        <v>0.030615009482525</v>
      </c>
      <c r="E19" s="32" t="n">
        <f aca="false">+IFERROR(E18/D18-1,"nm")</f>
        <v>-0.0237250262881178</v>
      </c>
      <c r="F19" s="32" t="n">
        <f aca="false">+IFERROR(F18/E18-1,"nm")</f>
        <v>0.0704813194210703</v>
      </c>
      <c r="G19" s="32" t="n">
        <f aca="false">+IFERROR(G18/F18-1,"nm")</f>
        <v>-0.0891711734373035</v>
      </c>
      <c r="H19" s="32" t="n">
        <f aca="false">+IFERROR(H18/G18-1,"nm")</f>
        <v>0.186067384700359</v>
      </c>
      <c r="I19" s="32" t="n">
        <f aca="false">+IFERROR(I18/H18-1,"nm")</f>
        <v>0.0683392514116072</v>
      </c>
      <c r="J19" s="57"/>
      <c r="K19" s="57"/>
      <c r="L19" s="58"/>
      <c r="M19" s="58"/>
      <c r="N19" s="58"/>
    </row>
    <row r="20" customFormat="false" ht="13.8" hidden="false" customHeight="false" outlineLevel="0" collapsed="false">
      <c r="A20" s="59" t="s">
        <v>110</v>
      </c>
      <c r="B20" s="55" t="n">
        <f aca="false">+Historicals!B111</f>
        <v>8506</v>
      </c>
      <c r="C20" s="55" t="n">
        <f aca="false">+Historicals!C111</f>
        <v>9299</v>
      </c>
      <c r="D20" s="55" t="n">
        <f aca="false">+Historicals!D111</f>
        <v>9684</v>
      </c>
      <c r="E20" s="55" t="n">
        <f aca="false">+Historicals!E111</f>
        <v>9322</v>
      </c>
      <c r="F20" s="55" t="n">
        <f aca="false">+Historicals!F111</f>
        <v>10045</v>
      </c>
      <c r="G20" s="55" t="n">
        <f aca="false">+Historicals!G111</f>
        <v>9329</v>
      </c>
      <c r="H20" s="55" t="n">
        <f aca="false">+Historicals!H111</f>
        <v>11644</v>
      </c>
      <c r="I20" s="55" t="n">
        <f aca="false">+Historicals!I111</f>
        <v>12228</v>
      </c>
      <c r="J20" s="55"/>
      <c r="K20" s="55"/>
      <c r="L20" s="55"/>
      <c r="M20" s="55"/>
      <c r="N20" s="55"/>
    </row>
    <row r="21" customFormat="false" ht="13.8" hidden="false" customHeight="false" outlineLevel="0" collapsed="false">
      <c r="A21" s="56" t="s">
        <v>142</v>
      </c>
      <c r="B21" s="32"/>
      <c r="C21" s="32" t="n">
        <f aca="false">+IFERROR(C20/B20-1,"nm")</f>
        <v>0.0932283094286386</v>
      </c>
      <c r="D21" s="32" t="n">
        <f aca="false">+IFERROR(D20/C20-1,"nm")</f>
        <v>0.0414023013227229</v>
      </c>
      <c r="E21" s="32" t="n">
        <f aca="false">+IFERROR(E20/D20-1,"nm")</f>
        <v>-0.0373812474184222</v>
      </c>
      <c r="F21" s="32" t="n">
        <f aca="false">+IFERROR(F20/E20-1,"nm")</f>
        <v>0.0775584638489595</v>
      </c>
      <c r="G21" s="32" t="n">
        <f aca="false">+IFERROR(G20/F20-1,"nm")</f>
        <v>-0.071279243404679</v>
      </c>
      <c r="H21" s="32" t="n">
        <f aca="false">+IFERROR(H20/G20-1,"nm")</f>
        <v>0.248150927216207</v>
      </c>
      <c r="I21" s="32" t="n">
        <f aca="false">+IFERROR(I20/H20-1,"nm")</f>
        <v>0.0501545860529027</v>
      </c>
      <c r="J21" s="58"/>
      <c r="K21" s="58"/>
      <c r="L21" s="58"/>
      <c r="M21" s="58"/>
      <c r="N21" s="58"/>
    </row>
    <row r="22" customFormat="false" ht="13.8" hidden="false" customHeight="false" outlineLevel="0" collapsed="false">
      <c r="A22" s="56" t="s">
        <v>150</v>
      </c>
      <c r="B22" s="32" t="n">
        <f aca="false">+Historicals!B196</f>
        <v>0.12</v>
      </c>
      <c r="C22" s="32" t="n">
        <f aca="false">+Historicals!C196</f>
        <v>0.09</v>
      </c>
      <c r="D22" s="32" t="n">
        <f aca="false">+Historicals!D196</f>
        <v>0.04</v>
      </c>
      <c r="E22" s="32" t="n">
        <f aca="false">+Historicals!E196</f>
        <v>-0.04</v>
      </c>
      <c r="F22" s="32" t="n">
        <f aca="false">+Historicals!F196</f>
        <v>0.08</v>
      </c>
      <c r="G22" s="32" t="n">
        <f aca="false">+Historicals!G196</f>
        <v>-0.07</v>
      </c>
      <c r="H22" s="32" t="n">
        <f aca="false">+Historicals!H196</f>
        <v>0.25</v>
      </c>
      <c r="I22" s="32" t="n">
        <f aca="false">+Historicals!I196</f>
        <v>0.05</v>
      </c>
      <c r="J22" s="57"/>
      <c r="K22" s="57"/>
      <c r="L22" s="58"/>
      <c r="M22" s="58"/>
      <c r="N22" s="58"/>
    </row>
    <row r="23" customFormat="false" ht="13.8" hidden="false" customHeight="false" outlineLevel="0" collapsed="false">
      <c r="A23" s="56" t="s">
        <v>151</v>
      </c>
      <c r="B23" s="32"/>
      <c r="C23" s="32" t="n">
        <f aca="false">+IFERROR(C21-C22,"nm")</f>
        <v>0.00322830942863858</v>
      </c>
      <c r="D23" s="32" t="n">
        <f aca="false">+IFERROR(D21-D22,"nm")</f>
        <v>0.00140230132272293</v>
      </c>
      <c r="E23" s="32" t="n">
        <f aca="false">+IFERROR(E21-E22,"nm")</f>
        <v>0.00261875258157781</v>
      </c>
      <c r="F23" s="32" t="n">
        <f aca="false">+IFERROR(F21-F22,"nm")</f>
        <v>-0.00244153615104052</v>
      </c>
      <c r="G23" s="32" t="n">
        <f aca="false">+IFERROR(G21-G22,"nm")</f>
        <v>-0.00127924340467894</v>
      </c>
      <c r="H23" s="32" t="n">
        <f aca="false">+IFERROR(H21-H22,"nm")</f>
        <v>-0.00184907278379254</v>
      </c>
      <c r="I23" s="32" t="n">
        <f aca="false">+IFERROR(I21-I22,"nm")</f>
        <v>0.00015458605290268</v>
      </c>
      <c r="J23" s="58"/>
      <c r="K23" s="58"/>
      <c r="L23" s="58"/>
      <c r="M23" s="58"/>
      <c r="N23" s="58"/>
    </row>
    <row r="24" customFormat="false" ht="13.8" hidden="false" customHeight="false" outlineLevel="0" collapsed="false">
      <c r="A24" s="59" t="s">
        <v>111</v>
      </c>
      <c r="B24" s="55" t="n">
        <f aca="false">+Historicals!B112</f>
        <v>4410</v>
      </c>
      <c r="C24" s="55" t="n">
        <f aca="false">+Historicals!C112</f>
        <v>4746</v>
      </c>
      <c r="D24" s="55" t="n">
        <f aca="false">+Historicals!D112</f>
        <v>4886</v>
      </c>
      <c r="E24" s="55" t="n">
        <f aca="false">+Historicals!E112</f>
        <v>4938</v>
      </c>
      <c r="F24" s="55" t="n">
        <f aca="false">+Historicals!F112</f>
        <v>5260</v>
      </c>
      <c r="G24" s="55" t="n">
        <f aca="false">+Historicals!G112</f>
        <v>4639</v>
      </c>
      <c r="H24" s="55" t="n">
        <f aca="false">+Historicals!H112</f>
        <v>5028</v>
      </c>
      <c r="I24" s="55" t="n">
        <f aca="false">+Historicals!I112</f>
        <v>5492</v>
      </c>
      <c r="J24" s="55"/>
      <c r="K24" s="55"/>
      <c r="L24" s="55"/>
      <c r="M24" s="55"/>
      <c r="N24" s="55"/>
    </row>
    <row r="25" customFormat="false" ht="13.8" hidden="false" customHeight="false" outlineLevel="0" collapsed="false">
      <c r="A25" s="56" t="s">
        <v>142</v>
      </c>
      <c r="B25" s="32"/>
      <c r="C25" s="32" t="n">
        <f aca="false">+IFERROR(C24/B24-1,"nm")</f>
        <v>0.0761904761904761</v>
      </c>
      <c r="D25" s="32" t="n">
        <f aca="false">+IFERROR(D24/C24-1,"nm")</f>
        <v>0.0294985250737463</v>
      </c>
      <c r="E25" s="32" t="n">
        <f aca="false">+IFERROR(E24/D24-1,"nm")</f>
        <v>0.0106426524764633</v>
      </c>
      <c r="F25" s="32" t="n">
        <f aca="false">+IFERROR(F24/E24-1,"nm")</f>
        <v>0.065208586472256</v>
      </c>
      <c r="G25" s="32" t="n">
        <f aca="false">+IFERROR(G24/F24-1,"nm")</f>
        <v>-0.118060836501901</v>
      </c>
      <c r="H25" s="32" t="n">
        <f aca="false">+IFERROR(H24/G24-1,"nm")</f>
        <v>0.0838542789394265</v>
      </c>
      <c r="I25" s="32" t="n">
        <f aca="false">+IFERROR(I24/H24-1,"nm")</f>
        <v>0.092283214001591</v>
      </c>
      <c r="J25" s="58"/>
      <c r="K25" s="58"/>
      <c r="L25" s="58"/>
      <c r="M25" s="58"/>
      <c r="N25" s="58"/>
    </row>
    <row r="26" customFormat="false" ht="13.8" hidden="false" customHeight="false" outlineLevel="0" collapsed="false">
      <c r="A26" s="56" t="s">
        <v>150</v>
      </c>
      <c r="B26" s="32" t="n">
        <f aca="false">+Historicals!B200</f>
        <v>0.24</v>
      </c>
      <c r="C26" s="32" t="n">
        <f aca="false">+Historicals!C200</f>
        <v>0.16</v>
      </c>
      <c r="D26" s="32" t="n">
        <f aca="false">+Historicals!D200</f>
        <v>0.08</v>
      </c>
      <c r="E26" s="32" t="n">
        <f aca="false">+Historicals!E200</f>
        <v>0.06</v>
      </c>
      <c r="F26" s="32" t="n">
        <f aca="false">+Historicals!F200</f>
        <v>0.12</v>
      </c>
      <c r="G26" s="32" t="n">
        <f aca="false">+Historicals!G200</f>
        <v>-0.03</v>
      </c>
      <c r="H26" s="32" t="n">
        <f aca="false">+Historicals!H200</f>
        <v>0.19</v>
      </c>
      <c r="I26" s="32" t="n">
        <f aca="false">+Historicals!I200</f>
        <v>0.09</v>
      </c>
      <c r="K26" s="58"/>
      <c r="L26" s="58"/>
      <c r="M26" s="58"/>
      <c r="N26" s="58"/>
    </row>
    <row r="27" customFormat="false" ht="13.8" hidden="false" customHeight="false" outlineLevel="0" collapsed="false">
      <c r="A27" s="56" t="s">
        <v>151</v>
      </c>
      <c r="B27" s="32"/>
      <c r="C27" s="32" t="n">
        <f aca="false">+IFERROR(C25-C26,"nm")</f>
        <v>-0.0838095238095239</v>
      </c>
      <c r="D27" s="32" t="n">
        <f aca="false">+IFERROR(D25-D26,"nm")</f>
        <v>-0.0505014749262537</v>
      </c>
      <c r="E27" s="32" t="n">
        <f aca="false">+IFERROR(E25-E26,"nm")</f>
        <v>-0.0493573475235367</v>
      </c>
      <c r="F27" s="32" t="n">
        <f aca="false">+IFERROR(F25-F26,"nm")</f>
        <v>-0.054791413527744</v>
      </c>
      <c r="G27" s="32" t="n">
        <f aca="false">+IFERROR(G25-G26,"nm")</f>
        <v>-0.0880608365019011</v>
      </c>
      <c r="H27" s="32" t="n">
        <f aca="false">+IFERROR(H25-H26,"nm")</f>
        <v>-0.106145721060573</v>
      </c>
      <c r="I27" s="32" t="n">
        <f aca="false">+IFERROR(I25-I26,"nm")</f>
        <v>0.00228321400159101</v>
      </c>
      <c r="J27" s="58"/>
      <c r="K27" s="58"/>
      <c r="L27" s="58"/>
      <c r="M27" s="58"/>
      <c r="N27" s="58"/>
    </row>
    <row r="28" customFormat="false" ht="13.8" hidden="false" customHeight="false" outlineLevel="0" collapsed="false">
      <c r="A28" s="59" t="s">
        <v>112</v>
      </c>
      <c r="B28" s="55" t="n">
        <f aca="false">+Historicals!B113</f>
        <v>824</v>
      </c>
      <c r="C28" s="55" t="n">
        <f aca="false">+Historicals!C113</f>
        <v>719</v>
      </c>
      <c r="D28" s="55" t="n">
        <f aca="false">+Historicals!D113</f>
        <v>646</v>
      </c>
      <c r="E28" s="55" t="n">
        <f aca="false">+Historicals!E113</f>
        <v>595</v>
      </c>
      <c r="F28" s="55" t="n">
        <f aca="false">+Historicals!F113</f>
        <v>597</v>
      </c>
      <c r="G28" s="55" t="n">
        <f aca="false">+Historicals!G113</f>
        <v>516</v>
      </c>
      <c r="H28" s="55" t="n">
        <f aca="false">+Historicals!H113</f>
        <v>507</v>
      </c>
      <c r="I28" s="55" t="n">
        <f aca="false">+Historicals!I113</f>
        <v>633</v>
      </c>
      <c r="J28" s="55"/>
      <c r="K28" s="55"/>
      <c r="L28" s="55"/>
      <c r="M28" s="55"/>
      <c r="N28" s="55"/>
    </row>
    <row r="29" customFormat="false" ht="13.8" hidden="false" customHeight="false" outlineLevel="0" collapsed="false">
      <c r="A29" s="56" t="s">
        <v>142</v>
      </c>
      <c r="B29" s="32"/>
      <c r="C29" s="32" t="n">
        <f aca="false">+IFERROR(C28/B28-1,"nm")</f>
        <v>-0.127427184466019</v>
      </c>
      <c r="D29" s="32" t="n">
        <f aca="false">+IFERROR(D28/C28-1,"nm")</f>
        <v>-0.101529902642559</v>
      </c>
      <c r="E29" s="32" t="n">
        <f aca="false">+IFERROR(E28/D28-1,"nm")</f>
        <v>-0.0789473684210527</v>
      </c>
      <c r="F29" s="32" t="n">
        <f aca="false">+IFERROR(F28/E28-1,"nm")</f>
        <v>0.00336134453781511</v>
      </c>
      <c r="G29" s="32" t="n">
        <f aca="false">+IFERROR(G28/F28-1,"nm")</f>
        <v>-0.135678391959799</v>
      </c>
      <c r="H29" s="32" t="n">
        <f aca="false">+IFERROR(H28/G28-1,"nm")</f>
        <v>-0.0174418604651163</v>
      </c>
      <c r="I29" s="32" t="n">
        <f aca="false">+IFERROR(I28/H28-1,"nm")</f>
        <v>0.248520710059172</v>
      </c>
      <c r="J29" s="58"/>
      <c r="K29" s="58"/>
      <c r="L29" s="58"/>
      <c r="M29" s="58"/>
      <c r="N29" s="58"/>
    </row>
    <row r="30" customFormat="false" ht="13.8" hidden="false" customHeight="false" outlineLevel="0" collapsed="false">
      <c r="A30" s="56" t="s">
        <v>150</v>
      </c>
      <c r="B30" s="32" t="n">
        <f aca="false">+Historicals!B198</f>
        <v>0.12</v>
      </c>
      <c r="C30" s="32" t="n">
        <f aca="false">+Historicals!C198</f>
        <v>-0.13</v>
      </c>
      <c r="D30" s="32" t="n">
        <f aca="false">+Historicals!D198</f>
        <v>-0.1</v>
      </c>
      <c r="E30" s="32" t="n">
        <f aca="false">+Historicals!E198</f>
        <v>-0.08</v>
      </c>
      <c r="F30" s="32" t="n">
        <f aca="false">+Historicals!F198</f>
        <v>0</v>
      </c>
      <c r="G30" s="32" t="n">
        <f aca="false">+Historicals!G198</f>
        <v>-0.14</v>
      </c>
      <c r="H30" s="32" t="n">
        <f aca="false">+Historicals!H198</f>
        <v>-0.02</v>
      </c>
      <c r="I30" s="32" t="n">
        <f aca="false">+Historicals!I198</f>
        <v>0.25</v>
      </c>
      <c r="K30" s="58"/>
      <c r="L30" s="58"/>
      <c r="M30" s="58"/>
      <c r="N30" s="58"/>
    </row>
    <row r="31" customFormat="false" ht="13.8" hidden="false" customHeight="false" outlineLevel="0" collapsed="false">
      <c r="A31" s="56" t="s">
        <v>151</v>
      </c>
      <c r="B31" s="32"/>
      <c r="C31" s="32" t="n">
        <f aca="false">+IFERROR(C29-C30,"nm")</f>
        <v>0.00257281553398059</v>
      </c>
      <c r="D31" s="32" t="n">
        <f aca="false">+IFERROR(D29-D30,"nm")</f>
        <v>-0.00152990264255912</v>
      </c>
      <c r="E31" s="32" t="n">
        <f aca="false">+IFERROR(E29-E30,"nm")</f>
        <v>0.00105263157894735</v>
      </c>
      <c r="F31" s="32" t="n">
        <f aca="false">+IFERROR(F29-F30,"nm")</f>
        <v>0.00336134453781511</v>
      </c>
      <c r="G31" s="32" t="n">
        <f aca="false">+IFERROR(G29-G30,"nm")</f>
        <v>0.00432160804020099</v>
      </c>
      <c r="H31" s="32" t="n">
        <f aca="false">+IFERROR(H29-H30,"nm")</f>
        <v>0.00255813953488369</v>
      </c>
      <c r="I31" s="32" t="n">
        <f aca="false">+IFERROR(I29-I30,"nm")</f>
        <v>-0.00147928994082847</v>
      </c>
      <c r="J31" s="58"/>
      <c r="K31" s="58"/>
      <c r="L31" s="58"/>
      <c r="M31" s="58"/>
      <c r="N31" s="58"/>
    </row>
    <row r="32" customFormat="false" ht="13.8" hidden="false" customHeight="false" outlineLevel="0" collapsed="false">
      <c r="A32" s="11" t="s">
        <v>143</v>
      </c>
      <c r="B32" s="60" t="n">
        <f aca="false">+B38+B35</f>
        <v>3766</v>
      </c>
      <c r="C32" s="60" t="n">
        <f aca="false">+C38+C35</f>
        <v>3896</v>
      </c>
      <c r="D32" s="60" t="n">
        <f aca="false">+D38+D35</f>
        <v>4015</v>
      </c>
      <c r="E32" s="60" t="n">
        <f aca="false">+E38+E35</f>
        <v>3760</v>
      </c>
      <c r="F32" s="60" t="n">
        <f aca="false">+F38+F35</f>
        <v>4074</v>
      </c>
      <c r="G32" s="60" t="n">
        <f aca="false">+G38+G35</f>
        <v>3047</v>
      </c>
      <c r="H32" s="60" t="n">
        <f aca="false">+H38+H35</f>
        <v>5219</v>
      </c>
      <c r="I32" s="60" t="n">
        <f aca="false">+I38+I35</f>
        <v>5238</v>
      </c>
      <c r="J32" s="55"/>
      <c r="K32" s="55"/>
      <c r="L32" s="55"/>
      <c r="M32" s="55"/>
      <c r="N32" s="55"/>
    </row>
    <row r="33" customFormat="false" ht="13.8" hidden="false" customHeight="false" outlineLevel="0" collapsed="false">
      <c r="A33" s="53" t="s">
        <v>142</v>
      </c>
      <c r="B33" s="32"/>
      <c r="C33" s="32" t="n">
        <f aca="false">+IFERROR(C32/B32-1,"nm")</f>
        <v>0.0345193839617632</v>
      </c>
      <c r="D33" s="32" t="n">
        <f aca="false">+IFERROR(D32/C32-1,"nm")</f>
        <v>0.0305441478439426</v>
      </c>
      <c r="E33" s="32" t="n">
        <f aca="false">+IFERROR(E32/D32-1,"nm")</f>
        <v>-0.0635118306351183</v>
      </c>
      <c r="F33" s="32" t="n">
        <f aca="false">+IFERROR(F32/E32-1,"nm")</f>
        <v>0.0835106382978723</v>
      </c>
      <c r="G33" s="32" t="n">
        <f aca="false">+IFERROR(G32/F32-1,"nm")</f>
        <v>-0.252086401570938</v>
      </c>
      <c r="H33" s="32" t="n">
        <f aca="false">+IFERROR(H32/G32-1,"nm")</f>
        <v>0.712832294059731</v>
      </c>
      <c r="I33" s="32" t="n">
        <f aca="false">+IFERROR(I32/H32-1,"nm")</f>
        <v>0.00364054416554893</v>
      </c>
      <c r="J33" s="58"/>
      <c r="K33" s="58"/>
      <c r="L33" s="58"/>
      <c r="M33" s="58"/>
      <c r="N33" s="58"/>
    </row>
    <row r="34" customFormat="false" ht="13.8" hidden="false" customHeight="false" outlineLevel="0" collapsed="false">
      <c r="A34" s="53" t="s">
        <v>144</v>
      </c>
      <c r="B34" s="32" t="n">
        <f aca="false">+IFERROR(B32/B$18,"nm")</f>
        <v>0.274090247452693</v>
      </c>
      <c r="C34" s="32" t="n">
        <f aca="false">+IFERROR(C32/C$18,"nm")</f>
        <v>0.263885125982119</v>
      </c>
      <c r="D34" s="32" t="n">
        <f aca="false">+IFERROR(D32/D$18,"nm")</f>
        <v>0.26386698212408</v>
      </c>
      <c r="E34" s="32" t="n">
        <f aca="false">+IFERROR(E32/E$18,"nm")</f>
        <v>0.253113429821609</v>
      </c>
      <c r="F34" s="32" t="n">
        <f aca="false">+IFERROR(F32/F$18,"nm")</f>
        <v>0.256194189410137</v>
      </c>
      <c r="G34" s="32" t="n">
        <f aca="false">+IFERROR(G32/G$18,"nm")</f>
        <v>0.210370063518365</v>
      </c>
      <c r="H34" s="32" t="n">
        <f aca="false">+IFERROR(H32/H$18,"nm")</f>
        <v>0.303801152569998</v>
      </c>
      <c r="I34" s="32" t="n">
        <f aca="false">+IFERROR(I32/I$18,"nm")</f>
        <v>0.285402931400861</v>
      </c>
      <c r="J34" s="58"/>
      <c r="K34" s="58"/>
      <c r="L34" s="58"/>
      <c r="M34" s="58"/>
      <c r="N34" s="58"/>
    </row>
    <row r="35" customFormat="false" ht="13.8" hidden="false" customHeight="false" outlineLevel="0" collapsed="false">
      <c r="A35" s="11" t="s">
        <v>145</v>
      </c>
      <c r="B35" s="55" t="n">
        <f aca="false">+Historicals!B171</f>
        <v>121</v>
      </c>
      <c r="C35" s="55" t="n">
        <f aca="false">+Historicals!C171</f>
        <v>133</v>
      </c>
      <c r="D35" s="55" t="n">
        <f aca="false">+Historicals!D171</f>
        <v>140</v>
      </c>
      <c r="E35" s="55" t="n">
        <f aca="false">+Historicals!E171</f>
        <v>160</v>
      </c>
      <c r="F35" s="55" t="n">
        <f aca="false">+Historicals!F171</f>
        <v>149</v>
      </c>
      <c r="G35" s="55" t="n">
        <f aca="false">+Historicals!G171</f>
        <v>148</v>
      </c>
      <c r="H35" s="55" t="n">
        <f aca="false">+Historicals!H171</f>
        <v>130</v>
      </c>
      <c r="I35" s="55" t="n">
        <f aca="false">+Historicals!I171</f>
        <v>124</v>
      </c>
      <c r="J35" s="55"/>
      <c r="K35" s="55"/>
      <c r="L35" s="55"/>
      <c r="M35" s="55"/>
      <c r="N35" s="55"/>
    </row>
    <row r="36" customFormat="false" ht="13.8" hidden="false" customHeight="false" outlineLevel="0" collapsed="false">
      <c r="A36" s="53" t="s">
        <v>142</v>
      </c>
      <c r="B36" s="32"/>
      <c r="C36" s="32" t="n">
        <f aca="false">+IFERROR(C35/B35-1,"nm")</f>
        <v>0.0991735537190082</v>
      </c>
      <c r="D36" s="32" t="n">
        <f aca="false">+IFERROR(D35/C35-1,"nm")</f>
        <v>0.0526315789473684</v>
      </c>
      <c r="E36" s="32" t="n">
        <f aca="false">+IFERROR(E35/D35-1,"nm")</f>
        <v>0.142857142857143</v>
      </c>
      <c r="F36" s="32" t="n">
        <f aca="false">+IFERROR(F35/E35-1,"nm")</f>
        <v>-0.06875</v>
      </c>
      <c r="G36" s="32" t="n">
        <f aca="false">+IFERROR(G35/F35-1,"nm")</f>
        <v>-0.00671140939597315</v>
      </c>
      <c r="H36" s="32" t="n">
        <f aca="false">+IFERROR(H35/G35-1,"nm")</f>
        <v>-0.121621621621622</v>
      </c>
      <c r="I36" s="32" t="n">
        <f aca="false">+IFERROR(I35/H35-1,"nm")</f>
        <v>-0.0461538461538461</v>
      </c>
      <c r="J36" s="58"/>
      <c r="K36" s="58"/>
      <c r="L36" s="58"/>
      <c r="M36" s="58"/>
      <c r="N36" s="58"/>
    </row>
    <row r="37" customFormat="false" ht="13.8" hidden="false" customHeight="false" outlineLevel="0" collapsed="false">
      <c r="A37" s="53" t="s">
        <v>146</v>
      </c>
      <c r="B37" s="32" t="n">
        <f aca="false">+IFERROR(B35/B$18,"nm")</f>
        <v>0.00880640465793304</v>
      </c>
      <c r="C37" s="32" t="n">
        <f aca="false">+IFERROR(C35/C$18,"nm")</f>
        <v>0.00900839880791114</v>
      </c>
      <c r="D37" s="32" t="n">
        <f aca="false">+IFERROR(D35/D$18,"nm")</f>
        <v>0.00920084121976867</v>
      </c>
      <c r="E37" s="32" t="n">
        <f aca="false">+IFERROR(E35/E$18,"nm")</f>
        <v>0.010770784247728</v>
      </c>
      <c r="F37" s="32" t="n">
        <f aca="false">+IFERROR(F35/F$18,"nm")</f>
        <v>0.00936989057980128</v>
      </c>
      <c r="G37" s="32" t="n">
        <f aca="false">+IFERROR(G35/G$18,"nm")</f>
        <v>0.0102181717757526</v>
      </c>
      <c r="H37" s="32" t="n">
        <f aca="false">+IFERROR(H35/H$18,"nm")</f>
        <v>0.00756737877641306</v>
      </c>
      <c r="I37" s="32" t="n">
        <f aca="false">+IFERROR(I35/I$18,"nm")</f>
        <v>0.00675638860131859</v>
      </c>
      <c r="J37" s="58"/>
      <c r="K37" s="58"/>
      <c r="L37" s="58"/>
      <c r="M37" s="58"/>
      <c r="N37" s="58"/>
    </row>
    <row r="38" customFormat="false" ht="13.8" hidden="false" customHeight="false" outlineLevel="0" collapsed="false">
      <c r="A38" s="11" t="s">
        <v>147</v>
      </c>
      <c r="B38" s="55" t="n">
        <f aca="false">+Historicals!B137</f>
        <v>3645</v>
      </c>
      <c r="C38" s="55" t="n">
        <f aca="false">+Historicals!C137</f>
        <v>3763</v>
      </c>
      <c r="D38" s="55" t="n">
        <f aca="false">+Historicals!D137</f>
        <v>3875</v>
      </c>
      <c r="E38" s="55" t="n">
        <f aca="false">+Historicals!E137</f>
        <v>3600</v>
      </c>
      <c r="F38" s="55" t="n">
        <f aca="false">+Historicals!F137</f>
        <v>3925</v>
      </c>
      <c r="G38" s="55" t="n">
        <f aca="false">+Historicals!G137</f>
        <v>2899</v>
      </c>
      <c r="H38" s="55" t="n">
        <f aca="false">+Historicals!H137</f>
        <v>5089</v>
      </c>
      <c r="I38" s="55" t="n">
        <f aca="false">+Historicals!I137</f>
        <v>5114</v>
      </c>
      <c r="J38" s="55"/>
      <c r="K38" s="55"/>
      <c r="L38" s="55"/>
      <c r="M38" s="55"/>
      <c r="N38" s="55"/>
    </row>
    <row r="39" customFormat="false" ht="13.8" hidden="false" customHeight="false" outlineLevel="0" collapsed="false">
      <c r="A39" s="53" t="s">
        <v>142</v>
      </c>
      <c r="B39" s="32"/>
      <c r="C39" s="32" t="n">
        <f aca="false">+IFERROR(C38/B38-1,"nm")</f>
        <v>0.0323731138545953</v>
      </c>
      <c r="D39" s="32" t="n">
        <f aca="false">+IFERROR(D38/C38-1,"nm")</f>
        <v>0.0297634865798564</v>
      </c>
      <c r="E39" s="32" t="n">
        <f aca="false">+IFERROR(E38/D38-1,"nm")</f>
        <v>-0.0709677419354838</v>
      </c>
      <c r="F39" s="32" t="n">
        <f aca="false">+IFERROR(F38/E38-1,"nm")</f>
        <v>0.0902777777777777</v>
      </c>
      <c r="G39" s="32" t="n">
        <f aca="false">+IFERROR(G38/F38-1,"nm")</f>
        <v>-0.26140127388535</v>
      </c>
      <c r="H39" s="32" t="n">
        <f aca="false">+IFERROR(H38/G38-1,"nm")</f>
        <v>0.755432907899276</v>
      </c>
      <c r="I39" s="32" t="n">
        <f aca="false">+IFERROR(I38/H38-1,"nm")</f>
        <v>0.0049125564943997</v>
      </c>
    </row>
    <row r="40" customFormat="false" ht="13.8" hidden="false" customHeight="false" outlineLevel="0" collapsed="false">
      <c r="A40" s="53" t="s">
        <v>144</v>
      </c>
      <c r="B40" s="32" t="n">
        <f aca="false">+IFERROR(B38/B$18,"nm")</f>
        <v>0.26528384279476</v>
      </c>
      <c r="C40" s="32" t="n">
        <f aca="false">+IFERROR(C38/C$18,"nm")</f>
        <v>0.254876727174208</v>
      </c>
      <c r="D40" s="32" t="n">
        <f aca="false">+IFERROR(D38/D$18,"nm")</f>
        <v>0.254666140904311</v>
      </c>
      <c r="E40" s="32" t="n">
        <f aca="false">+IFERROR(E38/E$18,"nm")</f>
        <v>0.242342645573881</v>
      </c>
      <c r="F40" s="32" t="n">
        <f aca="false">+IFERROR(F38/F$18,"nm")</f>
        <v>0.246824298830336</v>
      </c>
      <c r="G40" s="32" t="n">
        <f aca="false">+IFERROR(G38/G$18,"nm")</f>
        <v>0.200151891742613</v>
      </c>
      <c r="H40" s="32" t="n">
        <f aca="false">+IFERROR(H38/H$18,"nm")</f>
        <v>0.296233773793585</v>
      </c>
      <c r="I40" s="32" t="n">
        <f aca="false">+IFERROR(I38/I$18,"nm")</f>
        <v>0.278646542799542</v>
      </c>
    </row>
    <row r="41" customFormat="false" ht="13.8" hidden="false" customHeight="false" outlineLevel="0" collapsed="false">
      <c r="A41" s="11" t="s">
        <v>148</v>
      </c>
      <c r="B41" s="55" t="n">
        <f aca="false">+Historicals!B159</f>
        <v>208</v>
      </c>
      <c r="C41" s="55" t="n">
        <f aca="false">+Historicals!C159</f>
        <v>242</v>
      </c>
      <c r="D41" s="55" t="n">
        <f aca="false">+Historicals!D159</f>
        <v>223</v>
      </c>
      <c r="E41" s="55" t="n">
        <f aca="false">+Historicals!E159</f>
        <v>196</v>
      </c>
      <c r="F41" s="55" t="n">
        <f aca="false">+Historicals!F159</f>
        <v>117</v>
      </c>
      <c r="G41" s="55" t="n">
        <f aca="false">+Historicals!G159</f>
        <v>110</v>
      </c>
      <c r="H41" s="55" t="n">
        <f aca="false">+Historicals!H159</f>
        <v>98</v>
      </c>
      <c r="I41" s="55" t="n">
        <f aca="false">+Historicals!I159</f>
        <v>146</v>
      </c>
      <c r="J41" s="55"/>
      <c r="K41" s="55"/>
      <c r="L41" s="55"/>
      <c r="M41" s="55"/>
      <c r="N41" s="11"/>
    </row>
    <row r="42" customFormat="false" ht="13.8" hidden="false" customHeight="false" outlineLevel="0" collapsed="false">
      <c r="A42" s="53" t="s">
        <v>142</v>
      </c>
      <c r="B42" s="32"/>
      <c r="C42" s="32" t="n">
        <f aca="false">+IFERROR(C41/B41-1,"nm")</f>
        <v>0.163461538461539</v>
      </c>
      <c r="D42" s="32" t="n">
        <f aca="false">+IFERROR(D41/C41-1,"nm")</f>
        <v>-0.0785123966942148</v>
      </c>
      <c r="E42" s="32" t="n">
        <f aca="false">+IFERROR(E41/D41-1,"nm")</f>
        <v>-0.121076233183857</v>
      </c>
      <c r="F42" s="32" t="n">
        <f aca="false">+IFERROR(F41/E41-1,"nm")</f>
        <v>-0.403061224489796</v>
      </c>
      <c r="G42" s="32" t="n">
        <f aca="false">+IFERROR(G41/F41-1,"nm")</f>
        <v>-0.0598290598290598</v>
      </c>
      <c r="H42" s="32" t="n">
        <f aca="false">+IFERROR(H41/G41-1,"nm")</f>
        <v>-0.109090909090909</v>
      </c>
      <c r="I42" s="32" t="n">
        <f aca="false">+IFERROR(I41/H41-1,"nm")</f>
        <v>0.489795918367347</v>
      </c>
    </row>
    <row r="43" customFormat="false" ht="13.8" hidden="false" customHeight="false" outlineLevel="0" collapsed="false">
      <c r="A43" s="53" t="s">
        <v>146</v>
      </c>
      <c r="B43" s="32" t="n">
        <f aca="false">+IFERROR(B41/B$18,"nm")</f>
        <v>0.0151382823871907</v>
      </c>
      <c r="C43" s="32" t="n">
        <f aca="false">+IFERROR(C41/C$18,"nm")</f>
        <v>0.0163912218910864</v>
      </c>
      <c r="D43" s="32" t="n">
        <f aca="false">+IFERROR(D41/D$18,"nm")</f>
        <v>0.0146556256572029</v>
      </c>
      <c r="E43" s="32" t="n">
        <f aca="false">+IFERROR(E41/E$18,"nm")</f>
        <v>0.0131942107034668</v>
      </c>
      <c r="F43" s="32" t="n">
        <f aca="false">+IFERROR(F41/F$18,"nm")</f>
        <v>0.00735756508615269</v>
      </c>
      <c r="G43" s="32" t="n">
        <f aca="false">+IFERROR(G41/G$18,"nm")</f>
        <v>0.0075945871306269</v>
      </c>
      <c r="H43" s="32" t="n">
        <f aca="false">+IFERROR(H41/H$18,"nm")</f>
        <v>0.005704639385296</v>
      </c>
      <c r="I43" s="32" t="n">
        <f aca="false">+IFERROR(I41/I$18,"nm")</f>
        <v>0.00795510270800414</v>
      </c>
    </row>
    <row r="44" customFormat="false" ht="13.8" hidden="false" customHeight="false" outlineLevel="0" collapsed="false">
      <c r="A44" s="54" t="str">
        <f aca="false">+Historicals!A114</f>
        <v>Europe, Middle East &amp; Africa</v>
      </c>
      <c r="B44" s="54"/>
      <c r="C44" s="54"/>
      <c r="D44" s="54"/>
      <c r="E44" s="54"/>
      <c r="F44" s="54"/>
      <c r="G44" s="54"/>
      <c r="H44" s="54"/>
      <c r="I44" s="54"/>
      <c r="J44" s="50"/>
      <c r="K44" s="50"/>
      <c r="L44" s="50"/>
      <c r="M44" s="50"/>
      <c r="N44" s="50"/>
    </row>
    <row r="45" customFormat="false" ht="13.8" hidden="false" customHeight="false" outlineLevel="0" collapsed="false">
      <c r="A45" s="11" t="s">
        <v>149</v>
      </c>
      <c r="B45" s="55" t="n">
        <f aca="false">B47+B51+B55</f>
        <v>7126</v>
      </c>
      <c r="C45" s="55" t="n">
        <f aca="false">C47+C51+C55</f>
        <v>7568</v>
      </c>
      <c r="D45" s="55" t="n">
        <f aca="false">D47+D51+D55</f>
        <v>7970</v>
      </c>
      <c r="E45" s="55" t="n">
        <f aca="false">E47+E51+E55</f>
        <v>9242</v>
      </c>
      <c r="F45" s="55" t="n">
        <f aca="false">F47+F51+F55</f>
        <v>9812</v>
      </c>
      <c r="G45" s="55" t="n">
        <f aca="false">G47+G51+G55</f>
        <v>9347</v>
      </c>
      <c r="H45" s="55" t="n">
        <f aca="false">H47+H51+H55</f>
        <v>11456</v>
      </c>
      <c r="I45" s="55" t="n">
        <f aca="false">I47+I51+I55</f>
        <v>12479</v>
      </c>
    </row>
    <row r="46" customFormat="false" ht="13.8" hidden="false" customHeight="false" outlineLevel="0" collapsed="false">
      <c r="A46" s="56" t="s">
        <v>142</v>
      </c>
      <c r="B46" s="55"/>
      <c r="C46" s="32" t="n">
        <f aca="false">+IFERROR(C45/B45-1,"nm")</f>
        <v>0.0620263822621387</v>
      </c>
      <c r="D46" s="32" t="n">
        <f aca="false">+IFERROR(D45/C45-1,"nm")</f>
        <v>0.0531183932346724</v>
      </c>
      <c r="E46" s="32" t="n">
        <f aca="false">+IFERROR(E45/D45-1,"nm")</f>
        <v>0.159598494353827</v>
      </c>
      <c r="F46" s="32" t="n">
        <f aca="false">+IFERROR(F45/E45-1,"nm")</f>
        <v>0.0616749621294093</v>
      </c>
      <c r="G46" s="32" t="n">
        <f aca="false">+IFERROR(G45/F45-1,"nm")</f>
        <v>-0.0473909498573176</v>
      </c>
      <c r="H46" s="32" t="n">
        <f aca="false">+IFERROR(H45/G45-1,"nm")</f>
        <v>0.225633893227774</v>
      </c>
      <c r="I46" s="32" t="n">
        <f aca="false">+IFERROR(I45/H45-1,"nm")</f>
        <v>0.089298184357542</v>
      </c>
    </row>
    <row r="47" customFormat="false" ht="13.8" hidden="false" customHeight="false" outlineLevel="0" collapsed="false">
      <c r="A47" s="59" t="s">
        <v>110</v>
      </c>
      <c r="B47" s="55" t="n">
        <f aca="false">+Historicals!B115</f>
        <v>4703</v>
      </c>
      <c r="C47" s="55" t="n">
        <f aca="false">+Historicals!C115</f>
        <v>5043</v>
      </c>
      <c r="D47" s="55" t="n">
        <f aca="false">+Historicals!D115</f>
        <v>5192</v>
      </c>
      <c r="E47" s="55" t="n">
        <f aca="false">+Historicals!E115</f>
        <v>5875</v>
      </c>
      <c r="F47" s="55" t="n">
        <f aca="false">+Historicals!F115</f>
        <v>6293</v>
      </c>
      <c r="G47" s="55" t="n">
        <f aca="false">+Historicals!G115</f>
        <v>5892</v>
      </c>
      <c r="H47" s="55" t="n">
        <f aca="false">+Historicals!H115</f>
        <v>6970</v>
      </c>
      <c r="I47" s="55" t="n">
        <f aca="false">+Historicals!I115</f>
        <v>7388</v>
      </c>
    </row>
    <row r="48" customFormat="false" ht="13.8" hidden="false" customHeight="false" outlineLevel="0" collapsed="false">
      <c r="A48" s="56" t="s">
        <v>142</v>
      </c>
      <c r="C48" s="32" t="n">
        <f aca="false">+IFERROR(C47/B47-1,"nm")</f>
        <v>0.0722942802466511</v>
      </c>
      <c r="D48" s="32" t="n">
        <f aca="false">+IFERROR(D47/C47-1,"nm")</f>
        <v>0.0295459052151497</v>
      </c>
      <c r="E48" s="32" t="n">
        <f aca="false">+IFERROR(E47/D47-1,"nm")</f>
        <v>0.131548536209553</v>
      </c>
      <c r="F48" s="32" t="n">
        <f aca="false">+IFERROR(F47/E47-1,"nm")</f>
        <v>0.0711489361702127</v>
      </c>
      <c r="G48" s="32" t="n">
        <f aca="false">+IFERROR(G47/F47-1,"nm")</f>
        <v>-0.0637215954234864</v>
      </c>
      <c r="H48" s="32" t="n">
        <f aca="false">+IFERROR(H47/G47-1,"nm")</f>
        <v>0.18295994568907</v>
      </c>
      <c r="I48" s="32" t="n">
        <f aca="false">+IFERROR(I47/H47-1,"nm")</f>
        <v>0.059971305595409</v>
      </c>
    </row>
    <row r="49" customFormat="false" ht="13.8" hidden="false" customHeight="false" outlineLevel="0" collapsed="false">
      <c r="A49" s="56" t="s">
        <v>150</v>
      </c>
      <c r="B49" s="32" t="n">
        <f aca="false">+Historicals!B200</f>
        <v>0.24</v>
      </c>
      <c r="C49" s="32" t="n">
        <f aca="false">+Historicals!C200</f>
        <v>0.16</v>
      </c>
      <c r="D49" s="32" t="n">
        <f aca="false">+Historicals!D200</f>
        <v>0.08</v>
      </c>
      <c r="E49" s="32" t="n">
        <f aca="false">+Historicals!E200</f>
        <v>0.06</v>
      </c>
      <c r="F49" s="32" t="n">
        <f aca="false">+Historicals!F200</f>
        <v>0.12</v>
      </c>
      <c r="G49" s="32" t="n">
        <f aca="false">+Historicals!G200</f>
        <v>-0.03</v>
      </c>
      <c r="H49" s="32" t="n">
        <f aca="false">+Historicals!H200</f>
        <v>0.19</v>
      </c>
      <c r="I49" s="32" t="n">
        <f aca="false">+Historicals!I200</f>
        <v>0.09</v>
      </c>
    </row>
    <row r="50" customFormat="false" ht="13.8" hidden="false" customHeight="false" outlineLevel="0" collapsed="false">
      <c r="A50" s="56" t="s">
        <v>151</v>
      </c>
      <c r="C50" s="32" t="n">
        <f aca="false">+IFERROR(C48-C49,"nm")</f>
        <v>-0.0877057197533489</v>
      </c>
      <c r="D50" s="32" t="n">
        <f aca="false">+IFERROR(D48-D49,"nm")</f>
        <v>-0.0504540947848503</v>
      </c>
      <c r="E50" s="32" t="n">
        <f aca="false">+IFERROR(E48-E49,"nm")</f>
        <v>0.0715485362095532</v>
      </c>
      <c r="F50" s="32" t="n">
        <f aca="false">+IFERROR(F48-F49,"nm")</f>
        <v>-0.0488510638297873</v>
      </c>
      <c r="G50" s="32" t="n">
        <f aca="false">+IFERROR(G48-G49,"nm")</f>
        <v>-0.0337215954234864</v>
      </c>
      <c r="H50" s="32" t="n">
        <f aca="false">+IFERROR(H48-H49,"nm")</f>
        <v>-0.00704005431092997</v>
      </c>
      <c r="I50" s="32" t="n">
        <f aca="false">+IFERROR(I48-I49,"nm")</f>
        <v>-0.030028694404591</v>
      </c>
    </row>
    <row r="51" customFormat="false" ht="13.8" hidden="false" customHeight="false" outlineLevel="0" collapsed="false">
      <c r="A51" s="59" t="s">
        <v>111</v>
      </c>
      <c r="B51" s="55" t="n">
        <f aca="false">+Historicals!B116</f>
        <v>2050</v>
      </c>
      <c r="C51" s="55" t="n">
        <f aca="false">+Historicals!C116</f>
        <v>2149</v>
      </c>
      <c r="D51" s="55" t="n">
        <f aca="false">+Historicals!D116</f>
        <v>2395</v>
      </c>
      <c r="E51" s="55" t="n">
        <f aca="false">+Historicals!E116</f>
        <v>2940</v>
      </c>
      <c r="F51" s="55" t="n">
        <f aca="false">+Historicals!F116</f>
        <v>3087</v>
      </c>
      <c r="G51" s="55" t="n">
        <f aca="false">+Historicals!G116</f>
        <v>3053</v>
      </c>
      <c r="H51" s="55" t="n">
        <f aca="false">+Historicals!H116</f>
        <v>3996</v>
      </c>
      <c r="I51" s="55" t="n">
        <f aca="false">+Historicals!I116</f>
        <v>4527</v>
      </c>
    </row>
    <row r="52" customFormat="false" ht="13.8" hidden="false" customHeight="false" outlineLevel="0" collapsed="false">
      <c r="A52" s="56" t="s">
        <v>142</v>
      </c>
      <c r="C52" s="32" t="n">
        <f aca="false">+IFERROR(C51/B51-1,"nm")</f>
        <v>0.0482926829268293</v>
      </c>
      <c r="D52" s="32" t="n">
        <f aca="false">+IFERROR(D51/C51-1,"nm")</f>
        <v>0.11447184737087</v>
      </c>
      <c r="E52" s="32" t="n">
        <f aca="false">+IFERROR(E51/D51-1,"nm")</f>
        <v>0.227557411273486</v>
      </c>
      <c r="F52" s="32" t="n">
        <f aca="false">+IFERROR(F51/E51-1,"nm")</f>
        <v>0.05</v>
      </c>
      <c r="G52" s="32" t="n">
        <f aca="false">+IFERROR(G51/F51-1,"nm")</f>
        <v>-0.0110139293812763</v>
      </c>
      <c r="H52" s="32" t="n">
        <f aca="false">+IFERROR(H51/G51-1,"nm")</f>
        <v>0.308876514903374</v>
      </c>
      <c r="I52" s="32" t="n">
        <f aca="false">+IFERROR(I51/H51-1,"nm")</f>
        <v>0.132882882882883</v>
      </c>
    </row>
    <row r="53" customFormat="false" ht="13.8" hidden="false" customHeight="false" outlineLevel="0" collapsed="false">
      <c r="A53" s="56" t="s">
        <v>150</v>
      </c>
      <c r="B53" s="32" t="n">
        <f aca="false">+Historicals!B201</f>
        <v>0.12</v>
      </c>
      <c r="C53" s="32" t="n">
        <f aca="false">+Historicals!C201</f>
        <v>0.14</v>
      </c>
      <c r="D53" s="32" t="n">
        <f aca="false">+Historicals!D201</f>
        <v>0.17</v>
      </c>
      <c r="E53" s="32" t="n">
        <f aca="false">+Historicals!E201</f>
        <v>0.16</v>
      </c>
      <c r="F53" s="32" t="n">
        <f aca="false">+Historicals!F201</f>
        <v>0.09</v>
      </c>
      <c r="G53" s="32" t="n">
        <f aca="false">+Historicals!G201</f>
        <v>0.02</v>
      </c>
      <c r="H53" s="32" t="n">
        <f aca="false">+Historicals!H201</f>
        <v>0.25</v>
      </c>
      <c r="I53" s="32" t="n">
        <f aca="false">+Historicals!I201</f>
        <v>0.16</v>
      </c>
    </row>
    <row r="54" customFormat="false" ht="13.8" hidden="false" customHeight="false" outlineLevel="0" collapsed="false">
      <c r="A54" s="56" t="s">
        <v>151</v>
      </c>
      <c r="C54" s="32" t="n">
        <f aca="false">+IFERROR(C52-C53,"nm")</f>
        <v>-0.0917073170731707</v>
      </c>
      <c r="D54" s="32" t="n">
        <f aca="false">+IFERROR(D52-D53,"nm")</f>
        <v>-0.0555281526291299</v>
      </c>
      <c r="E54" s="32" t="n">
        <f aca="false">+IFERROR(E52-E53,"nm")</f>
        <v>0.0675574112734864</v>
      </c>
      <c r="F54" s="32" t="n">
        <f aca="false">+IFERROR(F52-F53,"nm")</f>
        <v>-0.04</v>
      </c>
      <c r="G54" s="32" t="n">
        <f aca="false">+IFERROR(G52-G53,"nm")</f>
        <v>-0.0310139293812763</v>
      </c>
      <c r="H54" s="32" t="n">
        <f aca="false">+IFERROR(H52-H53,"nm")</f>
        <v>0.0588765149033736</v>
      </c>
      <c r="I54" s="32" t="n">
        <f aca="false">+IFERROR(I52-I53,"nm")</f>
        <v>-0.027117117117117</v>
      </c>
    </row>
    <row r="55" customFormat="false" ht="13.8" hidden="false" customHeight="false" outlineLevel="0" collapsed="false">
      <c r="A55" s="59" t="s">
        <v>112</v>
      </c>
      <c r="B55" s="55" t="n">
        <f aca="false">+Historicals!B117</f>
        <v>373</v>
      </c>
      <c r="C55" s="55" t="n">
        <f aca="false">+Historicals!C117</f>
        <v>376</v>
      </c>
      <c r="D55" s="55" t="n">
        <f aca="false">+Historicals!D117</f>
        <v>383</v>
      </c>
      <c r="E55" s="55" t="n">
        <f aca="false">+Historicals!E117</f>
        <v>427</v>
      </c>
      <c r="F55" s="55" t="n">
        <f aca="false">+Historicals!F117</f>
        <v>432</v>
      </c>
      <c r="G55" s="55" t="n">
        <f aca="false">+Historicals!G117</f>
        <v>402</v>
      </c>
      <c r="H55" s="55" t="n">
        <f aca="false">+Historicals!H117</f>
        <v>490</v>
      </c>
      <c r="I55" s="55" t="n">
        <f aca="false">+Historicals!I117</f>
        <v>564</v>
      </c>
    </row>
    <row r="56" customFormat="false" ht="13.8" hidden="false" customHeight="false" outlineLevel="0" collapsed="false">
      <c r="A56" s="56" t="s">
        <v>142</v>
      </c>
      <c r="C56" s="32" t="n">
        <f aca="false">+IFERROR(C55/B55-1,"nm")</f>
        <v>0.00804289544235926</v>
      </c>
      <c r="D56" s="32" t="n">
        <f aca="false">+IFERROR(D55/C55-1,"nm")</f>
        <v>0.0186170212765957</v>
      </c>
      <c r="E56" s="32" t="n">
        <f aca="false">+IFERROR(E55/D55-1,"nm")</f>
        <v>0.114882506527415</v>
      </c>
      <c r="F56" s="32" t="n">
        <f aca="false">+IFERROR(F55/E55-1,"nm")</f>
        <v>0.0117096018735363</v>
      </c>
      <c r="G56" s="32" t="n">
        <f aca="false">+IFERROR(G55/F55-1,"nm")</f>
        <v>-0.0694444444444444</v>
      </c>
      <c r="H56" s="32" t="n">
        <f aca="false">+IFERROR(H55/G55-1,"nm")</f>
        <v>0.218905472636816</v>
      </c>
      <c r="I56" s="32" t="n">
        <f aca="false">+IFERROR(I55/H55-1,"nm")</f>
        <v>0.151020408163265</v>
      </c>
    </row>
    <row r="57" customFormat="false" ht="13.8" hidden="false" customHeight="false" outlineLevel="0" collapsed="false">
      <c r="A57" s="56" t="s">
        <v>150</v>
      </c>
      <c r="B57" s="32" t="n">
        <f aca="false">+Historicals!B205</f>
        <v>0.07</v>
      </c>
      <c r="C57" s="32" t="n">
        <f aca="false">+Historicals!C205</f>
        <v>0.17</v>
      </c>
      <c r="D57" s="32" t="n">
        <f aca="false">+Historicals!D205</f>
        <v>0.18</v>
      </c>
      <c r="E57" s="32" t="n">
        <f aca="false">+Historicals!E205</f>
        <v>0.23</v>
      </c>
      <c r="F57" s="32" t="n">
        <f aca="false">+Historicals!F205</f>
        <v>0.23</v>
      </c>
      <c r="G57" s="32" t="n">
        <f aca="false">+Historicals!G205</f>
        <v>0.08</v>
      </c>
      <c r="H57" s="32" t="n">
        <f aca="false">+Historicals!H205</f>
        <v>0.19</v>
      </c>
      <c r="I57" s="32" t="n">
        <f aca="false">+Historicals!I205</f>
        <v>-0.21</v>
      </c>
    </row>
    <row r="58" customFormat="false" ht="13.8" hidden="false" customHeight="false" outlineLevel="0" collapsed="false">
      <c r="A58" s="56" t="s">
        <v>151</v>
      </c>
      <c r="C58" s="32" t="n">
        <f aca="false">+IFERROR(C56-C57,"nm")</f>
        <v>-0.161957104557641</v>
      </c>
      <c r="D58" s="32" t="n">
        <f aca="false">+IFERROR(D56-D57,"nm")</f>
        <v>-0.161382978723404</v>
      </c>
      <c r="E58" s="32" t="n">
        <f aca="false">+IFERROR(E56-E57,"nm")</f>
        <v>-0.115117493472585</v>
      </c>
      <c r="F58" s="32" t="n">
        <f aca="false">+IFERROR(F56-F57,"nm")</f>
        <v>-0.218290398126464</v>
      </c>
      <c r="G58" s="32" t="n">
        <f aca="false">+IFERROR(G56-G57,"nm")</f>
        <v>-0.149444444444444</v>
      </c>
      <c r="H58" s="32" t="n">
        <f aca="false">+IFERROR(H56-H57,"nm")</f>
        <v>0.0289054726368158</v>
      </c>
      <c r="I58" s="32" t="n">
        <f aca="false">+IFERROR(I56-I57,"nm")</f>
        <v>0.361020408163265</v>
      </c>
    </row>
    <row r="59" customFormat="false" ht="13.8" hidden="false" customHeight="false" outlineLevel="0" collapsed="false">
      <c r="A59" s="11" t="s">
        <v>143</v>
      </c>
      <c r="B59" s="60" t="n">
        <f aca="false">+B65+B62</f>
        <v>1611</v>
      </c>
      <c r="C59" s="60" t="n">
        <f aca="false">+C65+C62</f>
        <v>1871</v>
      </c>
      <c r="D59" s="60" t="n">
        <f aca="false">+D65+D62</f>
        <v>1611</v>
      </c>
      <c r="E59" s="60" t="n">
        <f aca="false">+E65+E62</f>
        <v>1703</v>
      </c>
      <c r="F59" s="60" t="n">
        <f aca="false">+F65+F62</f>
        <v>2106</v>
      </c>
      <c r="G59" s="60" t="n">
        <f aca="false">+G65+G62</f>
        <v>1673</v>
      </c>
      <c r="H59" s="60" t="n">
        <f aca="false">+H65+H62</f>
        <v>2571</v>
      </c>
      <c r="I59" s="60" t="n">
        <f aca="false">+I65+I62</f>
        <v>3427</v>
      </c>
    </row>
    <row r="60" customFormat="false" ht="13.8" hidden="false" customHeight="false" outlineLevel="0" collapsed="false">
      <c r="A60" s="53" t="s">
        <v>142</v>
      </c>
      <c r="C60" s="32" t="n">
        <f aca="false">+IFERROR(C59/B59-1,"nm")</f>
        <v>0.16139044072005</v>
      </c>
      <c r="D60" s="32" t="n">
        <f aca="false">+IFERROR(D59/C59-1,"nm")</f>
        <v>-0.138963121325494</v>
      </c>
      <c r="E60" s="32" t="n">
        <f aca="false">+IFERROR(E59/D59-1,"nm")</f>
        <v>0.0571073867163252</v>
      </c>
      <c r="F60" s="32" t="n">
        <f aca="false">+IFERROR(F59/E59-1,"nm")</f>
        <v>0.236641221374046</v>
      </c>
      <c r="G60" s="32" t="n">
        <f aca="false">+IFERROR(G59/F59-1,"nm")</f>
        <v>-0.205603038936372</v>
      </c>
      <c r="H60" s="32" t="n">
        <f aca="false">+IFERROR(H59/G59-1,"nm")</f>
        <v>0.536760310818888</v>
      </c>
      <c r="I60" s="32" t="n">
        <f aca="false">+IFERROR(I59/H59-1,"nm")</f>
        <v>0.332944379618825</v>
      </c>
    </row>
    <row r="61" customFormat="false" ht="13.8" hidden="false" customHeight="false" outlineLevel="0" collapsed="false">
      <c r="A61" s="53" t="s">
        <v>144</v>
      </c>
      <c r="B61" s="32" t="n">
        <f aca="false">+IFERROR(B59/B$45,"nD70m")</f>
        <v>0.226073533539152</v>
      </c>
      <c r="C61" s="32" t="n">
        <f aca="false">+IFERROR(C59/C$45,"nD70m")</f>
        <v>0.247225158562368</v>
      </c>
      <c r="D61" s="32" t="n">
        <f aca="false">+IFERROR(D59/D$45,"nD70m")</f>
        <v>0.202132998745295</v>
      </c>
      <c r="E61" s="32" t="n">
        <f aca="false">+IFERROR(E59/E$45,"nD70m")</f>
        <v>0.184267474572603</v>
      </c>
      <c r="F61" s="32" t="n">
        <f aca="false">+IFERROR(F59/F$45,"nD70m")</f>
        <v>0.214635140644109</v>
      </c>
      <c r="G61" s="32" t="n">
        <f aca="false">+IFERROR(G59/G$45,"nD70m")</f>
        <v>0.178987910559538</v>
      </c>
      <c r="H61" s="32" t="n">
        <f aca="false">+IFERROR(H59/H$45,"nD70m")</f>
        <v>0.224423882681564</v>
      </c>
      <c r="I61" s="32" t="n">
        <f aca="false">+IFERROR(I59/I$45,"nD70m")</f>
        <v>0.274621363891337</v>
      </c>
    </row>
    <row r="62" customFormat="false" ht="13.8" hidden="false" customHeight="false" outlineLevel="0" collapsed="false">
      <c r="A62" s="11" t="s">
        <v>145</v>
      </c>
      <c r="B62" s="55" t="n">
        <f aca="false">+Historicals!B172</f>
        <v>87</v>
      </c>
      <c r="C62" s="55" t="n">
        <f aca="false">+Historicals!C172</f>
        <v>84</v>
      </c>
      <c r="D62" s="55" t="n">
        <f aca="false">+Historicals!D172</f>
        <v>104</v>
      </c>
      <c r="E62" s="55" t="n">
        <f aca="false">+Historicals!E172</f>
        <v>116</v>
      </c>
      <c r="F62" s="55" t="n">
        <f aca="false">+Historicals!F172</f>
        <v>111</v>
      </c>
      <c r="G62" s="55" t="n">
        <f aca="false">+Historicals!G172</f>
        <v>132</v>
      </c>
      <c r="H62" s="55" t="n">
        <f aca="false">+Historicals!H172</f>
        <v>136</v>
      </c>
      <c r="I62" s="55" t="n">
        <f aca="false">+Historicals!I172</f>
        <v>134</v>
      </c>
    </row>
    <row r="63" customFormat="false" ht="13.8" hidden="false" customHeight="false" outlineLevel="0" collapsed="false">
      <c r="A63" s="53" t="s">
        <v>142</v>
      </c>
      <c r="C63" s="32" t="n">
        <f aca="false">+IFERROR(C62/B62-1,"nm")</f>
        <v>-0.0344827586206896</v>
      </c>
      <c r="D63" s="32" t="n">
        <f aca="false">+IFERROR(D62/C62-1,"nm")</f>
        <v>0.238095238095238</v>
      </c>
      <c r="E63" s="32" t="n">
        <f aca="false">+IFERROR(E62/D62-1,"nm")</f>
        <v>0.115384615384615</v>
      </c>
      <c r="F63" s="32" t="n">
        <f aca="false">+IFERROR(F62/E62-1,"nm")</f>
        <v>-0.0431034482758621</v>
      </c>
      <c r="G63" s="32" t="n">
        <f aca="false">+IFERROR(G62/F62-1,"nm")</f>
        <v>0.189189189189189</v>
      </c>
      <c r="H63" s="32" t="n">
        <f aca="false">+IFERROR(H62/G62-1,"nm")</f>
        <v>0.0303030303030303</v>
      </c>
      <c r="I63" s="32" t="n">
        <f aca="false">+IFERROR(I62/H62-1,"nm")</f>
        <v>-0.0147058823529411</v>
      </c>
    </row>
    <row r="64" customFormat="false" ht="13.8" hidden="false" customHeight="false" outlineLevel="0" collapsed="false">
      <c r="A64" s="53" t="s">
        <v>146</v>
      </c>
      <c r="B64" s="32" t="n">
        <f aca="false">+IFERROR(B62/B$45,"nD70m")</f>
        <v>0.0122088127982038</v>
      </c>
      <c r="C64" s="32" t="n">
        <f aca="false">+IFERROR(C62/C$45,"nD70m")</f>
        <v>0.0110993657505285</v>
      </c>
      <c r="D64" s="32" t="n">
        <f aca="false">+IFERROR(D62/D$45,"nD70m")</f>
        <v>0.0130489335006274</v>
      </c>
      <c r="E64" s="32" t="n">
        <f aca="false">+IFERROR(E62/E$45,"nD70m")</f>
        <v>0.0125513958017745</v>
      </c>
      <c r="F64" s="32" t="n">
        <f aca="false">+IFERROR(F62/F$45,"nD70m")</f>
        <v>0.0113126783530371</v>
      </c>
      <c r="G64" s="32" t="n">
        <f aca="false">+IFERROR(G62/G$45,"nD70m")</f>
        <v>0.0141221782390072</v>
      </c>
      <c r="H64" s="32" t="n">
        <f aca="false">+IFERROR(H62/H$45,"nD70m")</f>
        <v>0.0118715083798883</v>
      </c>
      <c r="I64" s="32" t="n">
        <f aca="false">+IFERROR(I62/I$45,"nD70m")</f>
        <v>0.0107380399070438</v>
      </c>
    </row>
    <row r="65" customFormat="false" ht="13.8" hidden="false" customHeight="false" outlineLevel="0" collapsed="false">
      <c r="A65" s="11" t="s">
        <v>147</v>
      </c>
      <c r="B65" s="55" t="n">
        <f aca="false">+Historicals!B138</f>
        <v>1524</v>
      </c>
      <c r="C65" s="55" t="n">
        <f aca="false">+Historicals!C138</f>
        <v>1787</v>
      </c>
      <c r="D65" s="55" t="n">
        <f aca="false">+Historicals!D138</f>
        <v>1507</v>
      </c>
      <c r="E65" s="55" t="n">
        <f aca="false">+Historicals!E138</f>
        <v>1587</v>
      </c>
      <c r="F65" s="55" t="n">
        <f aca="false">+Historicals!F138</f>
        <v>1995</v>
      </c>
      <c r="G65" s="55" t="n">
        <f aca="false">+Historicals!G138</f>
        <v>1541</v>
      </c>
      <c r="H65" s="55" t="n">
        <f aca="false">+Historicals!H138</f>
        <v>2435</v>
      </c>
      <c r="I65" s="55" t="n">
        <f aca="false">+Historicals!I138</f>
        <v>3293</v>
      </c>
    </row>
    <row r="66" customFormat="false" ht="13.8" hidden="false" customHeight="false" outlineLevel="0" collapsed="false">
      <c r="A66" s="53" t="s">
        <v>142</v>
      </c>
      <c r="C66" s="32" t="n">
        <f aca="false">+IFERROR(C65/B65-1,"nm")</f>
        <v>0.17257217847769</v>
      </c>
      <c r="D66" s="32" t="n">
        <f aca="false">+IFERROR(D65/C65-1,"nm")</f>
        <v>-0.156687185226637</v>
      </c>
      <c r="E66" s="32" t="n">
        <f aca="false">+IFERROR(E65/D65-1,"nm")</f>
        <v>0.053085600530856</v>
      </c>
      <c r="F66" s="32" t="n">
        <f aca="false">+IFERROR(F65/E65-1,"nm")</f>
        <v>0.257088846880907</v>
      </c>
      <c r="G66" s="32" t="n">
        <f aca="false">+IFERROR(G65/F65-1,"nm")</f>
        <v>-0.227568922305764</v>
      </c>
      <c r="H66" s="32" t="n">
        <f aca="false">+IFERROR(H65/G65-1,"nm")</f>
        <v>0.580142764438676</v>
      </c>
      <c r="I66" s="32" t="n">
        <f aca="false">+IFERROR(I65/H65-1,"nm")</f>
        <v>0.352361396303901</v>
      </c>
    </row>
    <row r="67" customFormat="false" ht="13.8" hidden="false" customHeight="false" outlineLevel="0" collapsed="false">
      <c r="A67" s="53" t="s">
        <v>144</v>
      </c>
      <c r="B67" s="32" t="n">
        <f aca="false">+IFERROR(B65/B$45,"nD70m")</f>
        <v>0.213864720740949</v>
      </c>
      <c r="C67" s="32" t="n">
        <f aca="false">+IFERROR(C65/C$45,"nD70m")</f>
        <v>0.236125792811839</v>
      </c>
      <c r="D67" s="32" t="n">
        <f aca="false">+IFERROR(D65/D$45,"nD70m")</f>
        <v>0.189084065244668</v>
      </c>
      <c r="E67" s="32" t="n">
        <f aca="false">+IFERROR(E65/E$45,"nD70m")</f>
        <v>0.171716078770829</v>
      </c>
      <c r="F67" s="32" t="n">
        <f aca="false">+IFERROR(F65/F$45,"nD70m")</f>
        <v>0.203322462291072</v>
      </c>
      <c r="G67" s="32" t="n">
        <f aca="false">+IFERROR(G65/G$45,"nD70m")</f>
        <v>0.164865732320531</v>
      </c>
      <c r="H67" s="32" t="n">
        <f aca="false">+IFERROR(H65/H$45,"nD70m")</f>
        <v>0.212552374301676</v>
      </c>
      <c r="I67" s="32" t="n">
        <f aca="false">+IFERROR(I65/I$45,"nD70m")</f>
        <v>0.263883323984294</v>
      </c>
    </row>
    <row r="68" customFormat="false" ht="13.8" hidden="false" customHeight="false" outlineLevel="0" collapsed="false">
      <c r="A68" s="11" t="s">
        <v>148</v>
      </c>
      <c r="B68" s="55" t="n">
        <f aca="false">+Historicals!B186</f>
        <v>967</v>
      </c>
      <c r="C68" s="55" t="n">
        <f aca="false">+Historicals!C186</f>
        <v>1045</v>
      </c>
      <c r="D68" s="55" t="n">
        <f aca="false">+Historicals!D186</f>
        <v>1036</v>
      </c>
      <c r="E68" s="55" t="n">
        <f aca="false">+Historicals!E186</f>
        <v>1244</v>
      </c>
      <c r="F68" s="55" t="n">
        <f aca="false">+Historicals!F186</f>
        <v>1376</v>
      </c>
      <c r="G68" s="55" t="n">
        <f aca="false">+Historicals!G186</f>
        <v>1230</v>
      </c>
      <c r="H68" s="55" t="n">
        <f aca="false">+Historicals!H186</f>
        <v>1573</v>
      </c>
      <c r="I68" s="55" t="n">
        <f aca="false">+Historicals!I186</f>
        <v>1938</v>
      </c>
    </row>
    <row r="69" customFormat="false" ht="13.8" hidden="false" customHeight="false" outlineLevel="0" collapsed="false">
      <c r="A69" s="53" t="s">
        <v>142</v>
      </c>
      <c r="C69" s="32" t="n">
        <f aca="false">+IFERROR(C68/B68-1,"nm")</f>
        <v>0.080661840744571</v>
      </c>
      <c r="D69" s="32" t="n">
        <f aca="false">+IFERROR(D68/C68-1,"nm")</f>
        <v>-0.00861244019138752</v>
      </c>
      <c r="E69" s="32" t="n">
        <f aca="false">+IFERROR(E68/D68-1,"nm")</f>
        <v>0.200772200772201</v>
      </c>
      <c r="F69" s="32" t="n">
        <f aca="false">+IFERROR(F68/E68-1,"nm")</f>
        <v>0.106109324758843</v>
      </c>
      <c r="G69" s="32" t="n">
        <f aca="false">+IFERROR(G68/F68-1,"nm")</f>
        <v>-0.106104651162791</v>
      </c>
      <c r="H69" s="32" t="n">
        <f aca="false">+IFERROR(H68/G68-1,"nm")</f>
        <v>0.278861788617886</v>
      </c>
      <c r="I69" s="32" t="n">
        <f aca="false">+IFERROR(I68/H68-1,"nm")</f>
        <v>0.232040686586141</v>
      </c>
    </row>
    <row r="70" customFormat="false" ht="13.8" hidden="false" customHeight="false" outlineLevel="0" collapsed="false">
      <c r="A70" s="53" t="s">
        <v>146</v>
      </c>
      <c r="B70" s="32" t="n">
        <f aca="false">+IFERROR(B68/B$45,"nD70m")</f>
        <v>0.135700252596127</v>
      </c>
      <c r="C70" s="32" t="n">
        <f aca="false">+IFERROR(C68/C$45,"nD70m")</f>
        <v>0.138081395348837</v>
      </c>
      <c r="D70" s="32" t="n">
        <f aca="false">+IFERROR(D68/D$45,"nD70m")</f>
        <v>0.129987452948557</v>
      </c>
      <c r="E70" s="32" t="n">
        <f aca="false">+IFERROR(E68/E$45,"nD70m")</f>
        <v>0.134602899805237</v>
      </c>
      <c r="F70" s="32" t="n">
        <f aca="false">+IFERROR(F68/F$45,"nD70m")</f>
        <v>0.140236445169181</v>
      </c>
      <c r="G70" s="32" t="n">
        <f aca="false">+IFERROR(G68/G$45,"nD70m")</f>
        <v>0.13159302449984</v>
      </c>
      <c r="H70" s="32" t="n">
        <f aca="false">+IFERROR(H68/H$45,"nD70m")</f>
        <v>0.137307960893855</v>
      </c>
      <c r="I70" s="32" t="n">
        <f aca="false">+IFERROR(I68/I$45,"nD70m")</f>
        <v>0.155300905521276</v>
      </c>
    </row>
    <row r="71" customFormat="false" ht="13.8" hidden="false" customHeight="false" outlineLevel="0" collapsed="false">
      <c r="A71" s="54" t="str">
        <f aca="false">+Historicals!A118</f>
        <v>Greater China</v>
      </c>
      <c r="B71" s="54"/>
      <c r="C71" s="54"/>
      <c r="D71" s="54"/>
      <c r="E71" s="54"/>
      <c r="F71" s="54"/>
      <c r="G71" s="54"/>
      <c r="H71" s="54"/>
      <c r="I71" s="54"/>
    </row>
    <row r="72" customFormat="false" ht="13.8" hidden="false" customHeight="false" outlineLevel="0" collapsed="false">
      <c r="A72" s="11" t="s">
        <v>149</v>
      </c>
      <c r="B72" s="55" t="n">
        <f aca="false">B74+B78+B82</f>
        <v>3067</v>
      </c>
      <c r="C72" s="55" t="n">
        <f aca="false">C74+C78+C82</f>
        <v>3785</v>
      </c>
      <c r="D72" s="55" t="n">
        <f aca="false">D74+D78+D82</f>
        <v>4237</v>
      </c>
      <c r="E72" s="55" t="n">
        <f aca="false">E74+E78+E82</f>
        <v>5134</v>
      </c>
      <c r="F72" s="55" t="n">
        <f aca="false">F74+F78+F82</f>
        <v>6208</v>
      </c>
      <c r="G72" s="55" t="n">
        <f aca="false">G74+G78+G82</f>
        <v>6679</v>
      </c>
      <c r="H72" s="55" t="n">
        <f aca="false">H74+H78+H82</f>
        <v>8290</v>
      </c>
      <c r="I72" s="55" t="n">
        <f aca="false">I74+I78+I82</f>
        <v>7547</v>
      </c>
    </row>
    <row r="73" customFormat="false" ht="13.8" hidden="false" customHeight="false" outlineLevel="0" collapsed="false">
      <c r="A73" s="56" t="s">
        <v>142</v>
      </c>
      <c r="C73" s="32" t="n">
        <f aca="false">+IFERROR(C72/B72-1,"nm")</f>
        <v>0.234104988588197</v>
      </c>
      <c r="D73" s="32" t="n">
        <f aca="false">+IFERROR(D72/C72-1,"nm")</f>
        <v>0.119418758256275</v>
      </c>
      <c r="E73" s="32" t="n">
        <f aca="false">+IFERROR(E72/D72-1,"nm")</f>
        <v>0.21170639603493</v>
      </c>
      <c r="F73" s="32" t="n">
        <f aca="false">+IFERROR(F72/E72-1,"nm")</f>
        <v>0.209193611219322</v>
      </c>
      <c r="G73" s="32" t="n">
        <f aca="false">+IFERROR(G72/F72-1,"nm")</f>
        <v>0.0758698453608246</v>
      </c>
      <c r="H73" s="32" t="n">
        <f aca="false">+IFERROR(H72/G72-1,"nm")</f>
        <v>0.241203773019913</v>
      </c>
      <c r="I73" s="32" t="n">
        <f aca="false">+IFERROR(I72/H72-1,"nm")</f>
        <v>-0.0896260554885404</v>
      </c>
    </row>
    <row r="74" customFormat="false" ht="13.8" hidden="false" customHeight="false" outlineLevel="0" collapsed="false">
      <c r="A74" s="59" t="s">
        <v>110</v>
      </c>
      <c r="B74" s="55" t="n">
        <f aca="false">+Historicals!B119</f>
        <v>2016</v>
      </c>
      <c r="C74" s="55" t="n">
        <f aca="false">+Historicals!C119</f>
        <v>2599</v>
      </c>
      <c r="D74" s="55" t="n">
        <f aca="false">+Historicals!D119</f>
        <v>2920</v>
      </c>
      <c r="E74" s="55" t="n">
        <f aca="false">+Historicals!E119</f>
        <v>3496</v>
      </c>
      <c r="F74" s="55" t="n">
        <f aca="false">+Historicals!F119</f>
        <v>4262</v>
      </c>
      <c r="G74" s="55" t="n">
        <f aca="false">+Historicals!G119</f>
        <v>4635</v>
      </c>
      <c r="H74" s="55" t="n">
        <f aca="false">+Historicals!H119</f>
        <v>5748</v>
      </c>
      <c r="I74" s="55" t="n">
        <f aca="false">+Historicals!I119</f>
        <v>5416</v>
      </c>
    </row>
    <row r="75" customFormat="false" ht="13.8" hidden="false" customHeight="false" outlineLevel="0" collapsed="false">
      <c r="A75" s="56" t="s">
        <v>142</v>
      </c>
      <c r="C75" s="32" t="n">
        <f aca="false">+IFERROR(C74/B74-1,"nm")</f>
        <v>0.289186507936508</v>
      </c>
      <c r="D75" s="32" t="n">
        <f aca="false">+IFERROR(D74/C74-1,"nm")</f>
        <v>0.123509041939207</v>
      </c>
      <c r="E75" s="32" t="n">
        <f aca="false">+IFERROR(E74/D74-1,"nm")</f>
        <v>0.197260273972603</v>
      </c>
      <c r="F75" s="32" t="n">
        <f aca="false">+IFERROR(F74/E74-1,"nm")</f>
        <v>0.219107551487414</v>
      </c>
      <c r="G75" s="32" t="n">
        <f aca="false">+IFERROR(G74/F74-1,"nm")</f>
        <v>0.0875175973721258</v>
      </c>
      <c r="H75" s="32" t="n">
        <f aca="false">+IFERROR(H74/G74-1,"nm")</f>
        <v>0.240129449838188</v>
      </c>
      <c r="I75" s="32" t="n">
        <f aca="false">+IFERROR(I74/H74-1,"nm")</f>
        <v>-0.0577592205984691</v>
      </c>
    </row>
    <row r="76" customFormat="false" ht="13.8" hidden="false" customHeight="false" outlineLevel="0" collapsed="false">
      <c r="A76" s="56" t="s">
        <v>150</v>
      </c>
      <c r="B76" s="32" t="n">
        <f aca="false">+Historicals!B204</f>
        <v>0.28</v>
      </c>
      <c r="C76" s="32" t="n">
        <f aca="false">+Historicals!C204</f>
        <v>0.33</v>
      </c>
      <c r="D76" s="32" t="n">
        <f aca="false">+Historicals!D204</f>
        <v>0.18</v>
      </c>
      <c r="E76" s="32" t="n">
        <f aca="false">+Historicals!E204</f>
        <v>0.16</v>
      </c>
      <c r="F76" s="32" t="n">
        <f aca="false">+Historicals!F204</f>
        <v>0.25</v>
      </c>
      <c r="G76" s="32" t="n">
        <f aca="false">+Historicals!G204</f>
        <v>0.12</v>
      </c>
      <c r="H76" s="32" t="n">
        <f aca="false">+Historicals!H204</f>
        <v>0.19</v>
      </c>
      <c r="I76" s="32" t="n">
        <f aca="false">+Historicals!I204</f>
        <v>-0.1</v>
      </c>
    </row>
    <row r="77" customFormat="false" ht="13.8" hidden="false" customHeight="false" outlineLevel="0" collapsed="false">
      <c r="A77" s="56" t="s">
        <v>151</v>
      </c>
      <c r="C77" s="32" t="n">
        <f aca="false">+IFERROR(C75-C76,"nm")</f>
        <v>-0.0408134920634921</v>
      </c>
      <c r="D77" s="32" t="n">
        <f aca="false">+IFERROR(D75-D76,"nm")</f>
        <v>-0.0564909580607927</v>
      </c>
      <c r="E77" s="32" t="n">
        <f aca="false">+IFERROR(E75-E76,"nm")</f>
        <v>0.0372602739726028</v>
      </c>
      <c r="F77" s="32" t="n">
        <f aca="false">+IFERROR(F75-F76,"nm")</f>
        <v>-0.0308924485125859</v>
      </c>
      <c r="G77" s="32" t="n">
        <f aca="false">+IFERROR(G75-G76,"nm")</f>
        <v>-0.0324824026278742</v>
      </c>
      <c r="H77" s="32" t="n">
        <f aca="false">+IFERROR(H75-H76,"nm")</f>
        <v>0.0501294498381876</v>
      </c>
      <c r="I77" s="32" t="n">
        <f aca="false">+IFERROR(I75-I76,"nm")</f>
        <v>0.042240779401531</v>
      </c>
    </row>
    <row r="78" customFormat="false" ht="13.8" hidden="false" customHeight="false" outlineLevel="0" collapsed="false">
      <c r="A78" s="59" t="s">
        <v>111</v>
      </c>
      <c r="B78" s="55" t="n">
        <f aca="false">+Historicals!B120</f>
        <v>925</v>
      </c>
      <c r="C78" s="55" t="n">
        <f aca="false">+Historicals!C120</f>
        <v>1055</v>
      </c>
      <c r="D78" s="55" t="n">
        <f aca="false">+Historicals!D120</f>
        <v>1188</v>
      </c>
      <c r="E78" s="55" t="n">
        <f aca="false">+Historicals!E120</f>
        <v>1508</v>
      </c>
      <c r="F78" s="55" t="n">
        <f aca="false">+Historicals!F120</f>
        <v>1808</v>
      </c>
      <c r="G78" s="55" t="n">
        <f aca="false">+Historicals!G120</f>
        <v>1896</v>
      </c>
      <c r="H78" s="55" t="n">
        <f aca="false">+Historicals!H120</f>
        <v>2347</v>
      </c>
      <c r="I78" s="55" t="n">
        <f aca="false">+Historicals!I120</f>
        <v>1938</v>
      </c>
    </row>
    <row r="79" customFormat="false" ht="13.8" hidden="false" customHeight="false" outlineLevel="0" collapsed="false">
      <c r="A79" s="56" t="s">
        <v>142</v>
      </c>
      <c r="C79" s="32" t="n">
        <f aca="false">+IFERROR(C78/B78-1,"nm")</f>
        <v>0.14054054054054</v>
      </c>
      <c r="D79" s="32" t="n">
        <f aca="false">+IFERROR(D78/C78-1,"nm")</f>
        <v>0.126066350710901</v>
      </c>
      <c r="E79" s="32" t="n">
        <f aca="false">+IFERROR(E78/D78-1,"nm")</f>
        <v>0.269360269360269</v>
      </c>
      <c r="F79" s="32" t="n">
        <f aca="false">+IFERROR(F78/E78-1,"nm")</f>
        <v>0.19893899204244</v>
      </c>
      <c r="G79" s="32" t="n">
        <f aca="false">+IFERROR(G78/F78-1,"nm")</f>
        <v>0.0486725663716814</v>
      </c>
      <c r="H79" s="32" t="n">
        <f aca="false">+IFERROR(H78/G78-1,"nm")</f>
        <v>0.237869198312236</v>
      </c>
      <c r="I79" s="32" t="n">
        <f aca="false">+IFERROR(I78/H78-1,"nm")</f>
        <v>-0.174265019173413</v>
      </c>
    </row>
    <row r="80" customFormat="false" ht="13.8" hidden="false" customHeight="false" outlineLevel="0" collapsed="false">
      <c r="A80" s="56" t="s">
        <v>150</v>
      </c>
      <c r="B80" s="32" t="n">
        <f aca="false">+Historicals!B205</f>
        <v>0.07</v>
      </c>
      <c r="C80" s="32" t="n">
        <f aca="false">+Historicals!C205</f>
        <v>0.17</v>
      </c>
      <c r="D80" s="32" t="n">
        <f aca="false">+Historicals!D205</f>
        <v>0.18</v>
      </c>
      <c r="E80" s="32" t="n">
        <f aca="false">+Historicals!E205</f>
        <v>0.23</v>
      </c>
      <c r="F80" s="32" t="n">
        <f aca="false">+Historicals!F205</f>
        <v>0.23</v>
      </c>
      <c r="G80" s="32" t="n">
        <f aca="false">+Historicals!G205</f>
        <v>0.08</v>
      </c>
      <c r="H80" s="32" t="n">
        <f aca="false">+Historicals!H205</f>
        <v>0.19</v>
      </c>
      <c r="I80" s="32" t="n">
        <f aca="false">+Historicals!I205</f>
        <v>-0.21</v>
      </c>
    </row>
    <row r="81" customFormat="false" ht="13.8" hidden="false" customHeight="false" outlineLevel="0" collapsed="false">
      <c r="A81" s="56" t="s">
        <v>151</v>
      </c>
      <c r="C81" s="32" t="n">
        <f aca="false">+IFERROR(C79-C80,"nm")</f>
        <v>-0.0294594594594596</v>
      </c>
      <c r="D81" s="32" t="n">
        <f aca="false">+IFERROR(D79-D80,"nm")</f>
        <v>-0.0539336492890994</v>
      </c>
      <c r="E81" s="32" t="n">
        <f aca="false">+IFERROR(E79-E80,"nm")</f>
        <v>0.0393602693602695</v>
      </c>
      <c r="F81" s="32" t="n">
        <f aca="false">+IFERROR(F79-F80,"nm")</f>
        <v>-0.0310610079575598</v>
      </c>
      <c r="G81" s="32" t="n">
        <f aca="false">+IFERROR(G79-G80,"nm")</f>
        <v>-0.0313274336283186</v>
      </c>
      <c r="H81" s="32" t="n">
        <f aca="false">+IFERROR(H79-H80,"nm")</f>
        <v>0.0478691983122363</v>
      </c>
      <c r="I81" s="32" t="n">
        <f aca="false">+IFERROR(I79-I80,"nm")</f>
        <v>0.0357349808265871</v>
      </c>
    </row>
    <row r="82" customFormat="false" ht="13.8" hidden="false" customHeight="false" outlineLevel="0" collapsed="false">
      <c r="A82" s="59" t="s">
        <v>112</v>
      </c>
      <c r="B82" s="55" t="n">
        <f aca="false">+Historicals!B121</f>
        <v>126</v>
      </c>
      <c r="C82" s="55" t="n">
        <f aca="false">+Historicals!C121</f>
        <v>131</v>
      </c>
      <c r="D82" s="55" t="n">
        <f aca="false">+Historicals!D121</f>
        <v>129</v>
      </c>
      <c r="E82" s="55" t="n">
        <f aca="false">+Historicals!E121</f>
        <v>130</v>
      </c>
      <c r="F82" s="55" t="n">
        <f aca="false">+Historicals!F121</f>
        <v>138</v>
      </c>
      <c r="G82" s="55" t="n">
        <f aca="false">+Historicals!G121</f>
        <v>148</v>
      </c>
      <c r="H82" s="55" t="n">
        <f aca="false">+Historicals!H121</f>
        <v>195</v>
      </c>
      <c r="I82" s="55" t="n">
        <f aca="false">+Historicals!I121</f>
        <v>193</v>
      </c>
    </row>
    <row r="83" customFormat="false" ht="13.8" hidden="false" customHeight="false" outlineLevel="0" collapsed="false">
      <c r="A83" s="56" t="s">
        <v>142</v>
      </c>
      <c r="C83" s="32" t="n">
        <f aca="false">+IFERROR(C82/B82-1,"nm")</f>
        <v>0.0396825396825398</v>
      </c>
      <c r="D83" s="32" t="n">
        <f aca="false">+IFERROR(D82/C82-1,"nm")</f>
        <v>-0.0152671755725191</v>
      </c>
      <c r="E83" s="32" t="n">
        <f aca="false">+IFERROR(E82/D82-1,"nm")</f>
        <v>0.00775193798449614</v>
      </c>
      <c r="F83" s="32" t="n">
        <f aca="false">+IFERROR(F82/E82-1,"nm")</f>
        <v>0.0615384615384615</v>
      </c>
      <c r="G83" s="32" t="n">
        <f aca="false">+IFERROR(G82/F82-1,"nm")</f>
        <v>0.0724637681159421</v>
      </c>
      <c r="H83" s="32" t="n">
        <f aca="false">+IFERROR(H82/G82-1,"nm")</f>
        <v>0.317567567567568</v>
      </c>
      <c r="I83" s="32" t="n">
        <f aca="false">+IFERROR(I82/H82-1,"nm")</f>
        <v>-0.0102564102564102</v>
      </c>
    </row>
    <row r="84" customFormat="false" ht="13.8" hidden="false" customHeight="false" outlineLevel="0" collapsed="false">
      <c r="A84" s="56" t="s">
        <v>150</v>
      </c>
      <c r="B84" s="32" t="n">
        <f aca="false">+Historicals!B206</f>
        <v>0.01</v>
      </c>
      <c r="C84" s="32" t="n">
        <f aca="false">+Historicals!C206</f>
        <v>0.07</v>
      </c>
      <c r="D84" s="32" t="n">
        <f aca="false">+Historicals!D206</f>
        <v>0.03</v>
      </c>
      <c r="E84" s="32" t="n">
        <f aca="false">+Historicals!E206</f>
        <v>-0.01</v>
      </c>
      <c r="F84" s="32" t="n">
        <f aca="false">+Historicals!F206</f>
        <v>0.08</v>
      </c>
      <c r="G84" s="32" t="n">
        <f aca="false">+Historicals!G206</f>
        <v>0.11</v>
      </c>
      <c r="H84" s="32" t="n">
        <f aca="false">+Historicals!H206</f>
        <v>0.26</v>
      </c>
      <c r="I84" s="32" t="n">
        <f aca="false">+Historicals!I206</f>
        <v>-0.06</v>
      </c>
    </row>
    <row r="85" customFormat="false" ht="13.8" hidden="false" customHeight="false" outlineLevel="0" collapsed="false">
      <c r="A85" s="56" t="s">
        <v>151</v>
      </c>
      <c r="C85" s="32" t="n">
        <f aca="false">+IFERROR(C83-C84,"nm")</f>
        <v>-0.0303174603174602</v>
      </c>
      <c r="D85" s="32" t="n">
        <f aca="false">+IFERROR(D83-D84,"nm")</f>
        <v>-0.0452671755725191</v>
      </c>
      <c r="E85" s="32" t="n">
        <f aca="false">+IFERROR(E83-E84,"nm")</f>
        <v>0.0177519379844961</v>
      </c>
      <c r="F85" s="32" t="n">
        <f aca="false">+IFERROR(F83-F84,"nm")</f>
        <v>-0.0184615384615385</v>
      </c>
      <c r="G85" s="32" t="n">
        <f aca="false">+IFERROR(G83-G84,"nm")</f>
        <v>-0.0375362318840579</v>
      </c>
      <c r="H85" s="32" t="n">
        <f aca="false">+IFERROR(H83-H84,"nm")</f>
        <v>0.0575675675675675</v>
      </c>
      <c r="I85" s="32" t="n">
        <f aca="false">+IFERROR(I83-I84,"nm")</f>
        <v>0.0497435897435898</v>
      </c>
    </row>
    <row r="86" customFormat="false" ht="13.8" hidden="false" customHeight="false" outlineLevel="0" collapsed="false">
      <c r="A86" s="11" t="s">
        <v>143</v>
      </c>
      <c r="B86" s="60" t="n">
        <f aca="false">+B92+B89</f>
        <v>1039</v>
      </c>
      <c r="C86" s="60" t="n">
        <f aca="false">+C92+C89</f>
        <v>1420</v>
      </c>
      <c r="D86" s="60" t="n">
        <f aca="false">+D92+D89</f>
        <v>1561</v>
      </c>
      <c r="E86" s="60" t="n">
        <f aca="false">+E92+E89</f>
        <v>1863</v>
      </c>
      <c r="F86" s="60" t="n">
        <f aca="false">+F92+F89</f>
        <v>2426</v>
      </c>
      <c r="G86" s="60" t="n">
        <f aca="false">+G92+G89</f>
        <v>2534</v>
      </c>
      <c r="H86" s="60" t="n">
        <f aca="false">+H92+H89</f>
        <v>3289</v>
      </c>
      <c r="I86" s="60" t="n">
        <f aca="false">+I92+I89</f>
        <v>2406</v>
      </c>
    </row>
    <row r="87" customFormat="false" ht="13.8" hidden="false" customHeight="false" outlineLevel="0" collapsed="false">
      <c r="A87" s="53" t="s">
        <v>142</v>
      </c>
      <c r="C87" s="32" t="n">
        <f aca="false">+IFERROR(C86/B86-1,"nm")</f>
        <v>0.36669874879692</v>
      </c>
      <c r="D87" s="32" t="n">
        <f aca="false">+IFERROR(D86/C86-1,"nm")</f>
        <v>0.0992957746478873</v>
      </c>
      <c r="E87" s="32" t="n">
        <f aca="false">+IFERROR(E86/D86-1,"nm")</f>
        <v>0.193465727098014</v>
      </c>
      <c r="F87" s="32" t="n">
        <f aca="false">+IFERROR(F86/E86-1,"nm")</f>
        <v>0.302200751476114</v>
      </c>
      <c r="G87" s="32" t="n">
        <f aca="false">+IFERROR(G86/F86-1,"nm")</f>
        <v>0.0445177246496291</v>
      </c>
      <c r="H87" s="32" t="n">
        <f aca="false">+IFERROR(H86/G86-1,"nm")</f>
        <v>0.297947908445146</v>
      </c>
      <c r="I87" s="32" t="n">
        <f aca="false">+IFERROR(I86/H86-1,"nm")</f>
        <v>-0.268470659775008</v>
      </c>
    </row>
    <row r="88" customFormat="false" ht="13.8" hidden="false" customHeight="false" outlineLevel="0" collapsed="false">
      <c r="A88" s="53" t="s">
        <v>144</v>
      </c>
      <c r="B88" s="32" t="n">
        <f aca="false">+IFERROR(B86/B$72,"nD70m")</f>
        <v>0.338767525268993</v>
      </c>
      <c r="C88" s="32" t="n">
        <f aca="false">+IFERROR(C86/C$72,"nD70m")</f>
        <v>0.375165125495377</v>
      </c>
      <c r="D88" s="32" t="n">
        <f aca="false">+IFERROR(D86/D$72,"nD70m")</f>
        <v>0.368421052631579</v>
      </c>
      <c r="E88" s="32" t="n">
        <f aca="false">+IFERROR(E86/E$72,"nD70m")</f>
        <v>0.362874951305025</v>
      </c>
      <c r="F88" s="32" t="n">
        <f aca="false">+IFERROR(F86/F$72,"nD70m")</f>
        <v>0.390786082474227</v>
      </c>
      <c r="G88" s="32" t="n">
        <f aca="false">+IFERROR(G86/G$72,"nD70m")</f>
        <v>0.379398113490043</v>
      </c>
      <c r="H88" s="32" t="n">
        <f aca="false">+IFERROR(H86/H$72,"nD70m")</f>
        <v>0.396743063932449</v>
      </c>
      <c r="I88" s="32" t="n">
        <f aca="false">+IFERROR(I86/I$72,"nD70m")</f>
        <v>0.318802173048894</v>
      </c>
    </row>
    <row r="89" customFormat="false" ht="13.8" hidden="false" customHeight="false" outlineLevel="0" collapsed="false">
      <c r="A89" s="11" t="s">
        <v>145</v>
      </c>
      <c r="B89" s="55" t="n">
        <f aca="false">+Historicals!B173</f>
        <v>46</v>
      </c>
      <c r="C89" s="55" t="n">
        <f aca="false">+Historicals!C173</f>
        <v>48</v>
      </c>
      <c r="D89" s="55" t="n">
        <f aca="false">+Historicals!D173</f>
        <v>54</v>
      </c>
      <c r="E89" s="55" t="n">
        <f aca="false">+Historicals!E173</f>
        <v>56</v>
      </c>
      <c r="F89" s="55" t="n">
        <f aca="false">+Historicals!F173</f>
        <v>50</v>
      </c>
      <c r="G89" s="55" t="n">
        <f aca="false">+Historicals!G173</f>
        <v>44</v>
      </c>
      <c r="H89" s="55" t="n">
        <f aca="false">+Historicals!H173</f>
        <v>46</v>
      </c>
      <c r="I89" s="55" t="n">
        <f aca="false">+Historicals!I173</f>
        <v>41</v>
      </c>
    </row>
    <row r="90" customFormat="false" ht="13.8" hidden="false" customHeight="false" outlineLevel="0" collapsed="false">
      <c r="A90" s="53" t="s">
        <v>142</v>
      </c>
      <c r="C90" s="32" t="n">
        <f aca="false">+IFERROR(C89/B89-1,"nm")</f>
        <v>0.0434782608695652</v>
      </c>
      <c r="D90" s="32" t="n">
        <f aca="false">+IFERROR(D89/C89-1,"nm")</f>
        <v>0.125</v>
      </c>
      <c r="E90" s="32" t="n">
        <f aca="false">+IFERROR(E89/D89-1,"nm")</f>
        <v>0.037037037037037</v>
      </c>
      <c r="F90" s="32" t="n">
        <f aca="false">+IFERROR(F89/E89-1,"nm")</f>
        <v>-0.107142857142857</v>
      </c>
      <c r="G90" s="32" t="n">
        <f aca="false">+IFERROR(G89/F89-1,"nm")</f>
        <v>-0.12</v>
      </c>
      <c r="H90" s="32" t="n">
        <f aca="false">+IFERROR(H89/G89-1,"nm")</f>
        <v>0.0454545454545454</v>
      </c>
      <c r="I90" s="32" t="n">
        <f aca="false">+IFERROR(I89/H89-1,"nm")</f>
        <v>-0.108695652173913</v>
      </c>
    </row>
    <row r="91" customFormat="false" ht="13.8" hidden="false" customHeight="false" outlineLevel="0" collapsed="false">
      <c r="A91" s="53" t="s">
        <v>146</v>
      </c>
      <c r="B91" s="32" t="n">
        <f aca="false">+IFERROR(B89/B$72,"nD70m")</f>
        <v>0.0149983697424193</v>
      </c>
      <c r="C91" s="32" t="n">
        <f aca="false">+IFERROR(C89/C$72,"nD70m")</f>
        <v>0.0126816380449141</v>
      </c>
      <c r="D91" s="32" t="n">
        <f aca="false">+IFERROR(D89/D$72,"nD70m")</f>
        <v>0.0127448666509323</v>
      </c>
      <c r="E91" s="32" t="n">
        <f aca="false">+IFERROR(E89/E$72,"nD70m")</f>
        <v>0.0109076743280094</v>
      </c>
      <c r="F91" s="32" t="n">
        <f aca="false">+IFERROR(F89/F$72,"nD70m")</f>
        <v>0.00805412371134021</v>
      </c>
      <c r="G91" s="32" t="n">
        <f aca="false">+IFERROR(G89/G$72,"nD70m")</f>
        <v>0.00658781254678844</v>
      </c>
      <c r="H91" s="32" t="n">
        <f aca="false">+IFERROR(H89/H$72,"nD70m")</f>
        <v>0.00554885404101327</v>
      </c>
      <c r="I91" s="32" t="n">
        <f aca="false">+IFERROR(I89/I$72,"nD70m")</f>
        <v>0.00543262223400027</v>
      </c>
    </row>
    <row r="92" customFormat="false" ht="13.8" hidden="false" customHeight="false" outlineLevel="0" collapsed="false">
      <c r="A92" s="11" t="s">
        <v>147</v>
      </c>
      <c r="B92" s="55" t="n">
        <f aca="false">+Historicals!B139</f>
        <v>993</v>
      </c>
      <c r="C92" s="55" t="n">
        <f aca="false">+Historicals!C139</f>
        <v>1372</v>
      </c>
      <c r="D92" s="55" t="n">
        <f aca="false">+Historicals!D139</f>
        <v>1507</v>
      </c>
      <c r="E92" s="55" t="n">
        <f aca="false">+Historicals!E139</f>
        <v>1807</v>
      </c>
      <c r="F92" s="55" t="n">
        <f aca="false">+Historicals!F139</f>
        <v>2376</v>
      </c>
      <c r="G92" s="55" t="n">
        <f aca="false">+Historicals!G139</f>
        <v>2490</v>
      </c>
      <c r="H92" s="55" t="n">
        <f aca="false">+Historicals!H139</f>
        <v>3243</v>
      </c>
      <c r="I92" s="55" t="n">
        <f aca="false">+Historicals!I139</f>
        <v>2365</v>
      </c>
    </row>
    <row r="93" customFormat="false" ht="13.8" hidden="false" customHeight="false" outlineLevel="0" collapsed="false">
      <c r="A93" s="53" t="s">
        <v>142</v>
      </c>
      <c r="C93" s="32" t="n">
        <f aca="false">+IFERROR(C92/B92-1,"nm")</f>
        <v>0.381671701913394</v>
      </c>
      <c r="D93" s="32" t="n">
        <f aca="false">+IFERROR(D92/C92-1,"nm")</f>
        <v>0.0983965014577259</v>
      </c>
      <c r="E93" s="32" t="n">
        <f aca="false">+IFERROR(E92/D92-1,"nm")</f>
        <v>0.19907100199071</v>
      </c>
      <c r="F93" s="32" t="n">
        <f aca="false">+IFERROR(F92/E92-1,"nm")</f>
        <v>0.314886552296624</v>
      </c>
      <c r="G93" s="32" t="n">
        <f aca="false">+IFERROR(G92/F92-1,"nm")</f>
        <v>0.047979797979798</v>
      </c>
      <c r="H93" s="32" t="n">
        <f aca="false">+IFERROR(H92/G92-1,"nm")</f>
        <v>0.302409638554217</v>
      </c>
      <c r="I93" s="32" t="n">
        <f aca="false">+IFERROR(I92/H92-1,"nm")</f>
        <v>-0.270736971939562</v>
      </c>
    </row>
    <row r="94" customFormat="false" ht="13.8" hidden="false" customHeight="false" outlineLevel="0" collapsed="false">
      <c r="A94" s="53" t="s">
        <v>144</v>
      </c>
      <c r="B94" s="32" t="n">
        <f aca="false">+IFERROR(B92/B$72,"nD70m")</f>
        <v>0.323769155526573</v>
      </c>
      <c r="C94" s="32" t="n">
        <f aca="false">+IFERROR(C92/C$72,"nD70m")</f>
        <v>0.362483487450462</v>
      </c>
      <c r="D94" s="32" t="n">
        <f aca="false">+IFERROR(D92/D$72,"nD70m")</f>
        <v>0.355676185980647</v>
      </c>
      <c r="E94" s="32" t="n">
        <f aca="false">+IFERROR(E92/E$72,"nD70m")</f>
        <v>0.351967276977016</v>
      </c>
      <c r="F94" s="32" t="n">
        <f aca="false">+IFERROR(F92/F$72,"nD70m")</f>
        <v>0.382731958762887</v>
      </c>
      <c r="G94" s="32" t="n">
        <f aca="false">+IFERROR(G92/G$72,"nD70m")</f>
        <v>0.372810300943255</v>
      </c>
      <c r="H94" s="32" t="n">
        <f aca="false">+IFERROR(H92/H$72,"nD70m")</f>
        <v>0.391194209891435</v>
      </c>
      <c r="I94" s="32" t="n">
        <f aca="false">+IFERROR(I92/I$72,"nD70m")</f>
        <v>0.313369550814893</v>
      </c>
    </row>
    <row r="95" customFormat="false" ht="13.8" hidden="false" customHeight="false" outlineLevel="0" collapsed="false">
      <c r="A95" s="11" t="s">
        <v>148</v>
      </c>
      <c r="B95" s="55" t="n">
        <f aca="false">+Historicals!B185</f>
        <v>1039</v>
      </c>
      <c r="C95" s="55" t="n">
        <f aca="false">+Historicals!C185</f>
        <v>1420</v>
      </c>
      <c r="D95" s="55" t="n">
        <f aca="false">+Historicals!D185</f>
        <v>1561</v>
      </c>
      <c r="E95" s="55" t="n">
        <f aca="false">+Historicals!E185</f>
        <v>1863</v>
      </c>
      <c r="F95" s="55" t="n">
        <f aca="false">+Historicals!F185</f>
        <v>2426</v>
      </c>
      <c r="G95" s="55" t="n">
        <f aca="false">+Historicals!G185</f>
        <v>2534</v>
      </c>
      <c r="H95" s="55" t="n">
        <f aca="false">+Historicals!H185</f>
        <v>3289</v>
      </c>
      <c r="I95" s="55" t="n">
        <f aca="false">+Historicals!I185</f>
        <v>2406</v>
      </c>
    </row>
    <row r="96" customFormat="false" ht="13.8" hidden="false" customHeight="false" outlineLevel="0" collapsed="false">
      <c r="A96" s="53" t="s">
        <v>142</v>
      </c>
      <c r="C96" s="32" t="n">
        <f aca="false">+IFERROR(C95/B95-1,"nm")</f>
        <v>0.36669874879692</v>
      </c>
      <c r="D96" s="32" t="n">
        <f aca="false">+IFERROR(D95/C95-1,"nm")</f>
        <v>0.0992957746478873</v>
      </c>
      <c r="E96" s="32" t="n">
        <f aca="false">+IFERROR(E95/D95-1,"nm")</f>
        <v>0.193465727098014</v>
      </c>
      <c r="F96" s="32" t="n">
        <f aca="false">+IFERROR(F95/E95-1,"nm")</f>
        <v>0.302200751476114</v>
      </c>
      <c r="G96" s="32" t="n">
        <f aca="false">+IFERROR(G95/F95-1,"nm")</f>
        <v>0.0445177246496291</v>
      </c>
      <c r="H96" s="32" t="n">
        <f aca="false">+IFERROR(H95/G95-1,"nm")</f>
        <v>0.297947908445146</v>
      </c>
      <c r="I96" s="32" t="n">
        <f aca="false">+IFERROR(I95/H95-1,"nm")</f>
        <v>-0.268470659775008</v>
      </c>
    </row>
    <row r="97" customFormat="false" ht="13.8" hidden="false" customHeight="false" outlineLevel="0" collapsed="false">
      <c r="A97" s="53" t="s">
        <v>146</v>
      </c>
      <c r="B97" s="32" t="n">
        <f aca="false">+IFERROR(B95/B$72,"nD70m")</f>
        <v>0.338767525268993</v>
      </c>
      <c r="C97" s="32" t="n">
        <f aca="false">+IFERROR(C95/C$72,"nD70m")</f>
        <v>0.375165125495377</v>
      </c>
      <c r="D97" s="32" t="n">
        <f aca="false">+IFERROR(D95/D$72,"nD70m")</f>
        <v>0.368421052631579</v>
      </c>
      <c r="E97" s="32" t="n">
        <f aca="false">+IFERROR(E95/E$72,"nD70m")</f>
        <v>0.362874951305025</v>
      </c>
      <c r="F97" s="32" t="n">
        <f aca="false">+IFERROR(F95/F$72,"nD70m")</f>
        <v>0.390786082474227</v>
      </c>
      <c r="G97" s="32" t="n">
        <f aca="false">+IFERROR(G95/G$72,"nD70m")</f>
        <v>0.379398113490043</v>
      </c>
      <c r="H97" s="32" t="n">
        <f aca="false">+IFERROR(H95/H$72,"nD70m")</f>
        <v>0.396743063932449</v>
      </c>
      <c r="I97" s="32" t="n">
        <f aca="false">+IFERROR(I95/I$72,"nD70m")</f>
        <v>0.318802173048894</v>
      </c>
    </row>
    <row r="98" customFormat="false" ht="13.8" hidden="false" customHeight="false" outlineLevel="0" collapsed="false">
      <c r="A98" s="54" t="str">
        <f aca="false">+Historicals!A122</f>
        <v>Asia Pacific &amp; Latin America</v>
      </c>
      <c r="B98" s="54"/>
      <c r="C98" s="54"/>
      <c r="D98" s="54"/>
      <c r="E98" s="54"/>
      <c r="F98" s="54"/>
      <c r="G98" s="54"/>
      <c r="H98" s="54"/>
      <c r="I98" s="54"/>
    </row>
    <row r="99" customFormat="false" ht="13.8" hidden="false" customHeight="false" outlineLevel="0" collapsed="false">
      <c r="A99" s="11" t="s">
        <v>149</v>
      </c>
      <c r="B99" s="55" t="n">
        <f aca="false">B101+B105+B109</f>
        <v>4653</v>
      </c>
      <c r="C99" s="55" t="n">
        <f aca="false">C101+C105+C109</f>
        <v>4317</v>
      </c>
      <c r="D99" s="55" t="n">
        <f aca="false">D101+D105+D109</f>
        <v>4737</v>
      </c>
      <c r="E99" s="55" t="n">
        <f aca="false">E101+E105+E109</f>
        <v>5166</v>
      </c>
      <c r="F99" s="55" t="n">
        <f aca="false">F101+F105+F109</f>
        <v>5254</v>
      </c>
      <c r="G99" s="55" t="n">
        <f aca="false">G101+G105+G109</f>
        <v>5028</v>
      </c>
      <c r="H99" s="55" t="n">
        <f aca="false">H101+H105+H109</f>
        <v>5343</v>
      </c>
      <c r="I99" s="55" t="n">
        <f aca="false">I101+I105+I109</f>
        <v>5955</v>
      </c>
    </row>
    <row r="100" customFormat="false" ht="13.8" hidden="false" customHeight="false" outlineLevel="0" collapsed="false">
      <c r="A100" s="56" t="s">
        <v>142</v>
      </c>
      <c r="C100" s="32" t="n">
        <f aca="false">+IFERROR(C99/B99-1,"nm")</f>
        <v>-0.0722114764667956</v>
      </c>
      <c r="D100" s="32" t="n">
        <f aca="false">+IFERROR(D99/C99-1,"nm")</f>
        <v>0.0972897845726199</v>
      </c>
      <c r="E100" s="32" t="n">
        <f aca="false">+IFERROR(E99/D99-1,"nm")</f>
        <v>0.090563647878404</v>
      </c>
      <c r="F100" s="32" t="n">
        <f aca="false">+IFERROR(F99/E99-1,"nm")</f>
        <v>0.0170344560588462</v>
      </c>
      <c r="G100" s="32" t="n">
        <f aca="false">+IFERROR(G99/F99-1,"nm")</f>
        <v>-0.0430148458317472</v>
      </c>
      <c r="H100" s="32" t="n">
        <f aca="false">+IFERROR(H99/G99-1,"nm")</f>
        <v>0.0626491646778042</v>
      </c>
      <c r="I100" s="32" t="n">
        <f aca="false">+IFERROR(I99/H99-1,"nm")</f>
        <v>0.114542391914655</v>
      </c>
    </row>
    <row r="101" customFormat="false" ht="13.8" hidden="false" customHeight="false" outlineLevel="0" collapsed="false">
      <c r="A101" s="59" t="s">
        <v>110</v>
      </c>
      <c r="B101" s="55" t="n">
        <f aca="false">+Historicals!B123</f>
        <v>3093</v>
      </c>
      <c r="C101" s="55" t="n">
        <f aca="false">+Historicals!C123</f>
        <v>2930</v>
      </c>
      <c r="D101" s="55" t="n">
        <f aca="false">+Historicals!D123</f>
        <v>3285</v>
      </c>
      <c r="E101" s="55" t="n">
        <f aca="false">+Historicals!E123</f>
        <v>3575</v>
      </c>
      <c r="F101" s="55" t="n">
        <f aca="false">+Historicals!F123</f>
        <v>3622</v>
      </c>
      <c r="G101" s="55" t="n">
        <f aca="false">+Historicals!G123</f>
        <v>3449</v>
      </c>
      <c r="H101" s="55" t="n">
        <f aca="false">+Historicals!H123</f>
        <v>3659</v>
      </c>
      <c r="I101" s="55" t="n">
        <f aca="false">+Historicals!I123</f>
        <v>4111</v>
      </c>
    </row>
    <row r="102" customFormat="false" ht="13.8" hidden="false" customHeight="false" outlineLevel="0" collapsed="false">
      <c r="A102" s="56" t="s">
        <v>142</v>
      </c>
      <c r="C102" s="32" t="n">
        <f aca="false">+IFERROR(C101/B101-1,"nm")</f>
        <v>-0.0526996443582283</v>
      </c>
      <c r="D102" s="32" t="n">
        <f aca="false">+IFERROR(D101/C101-1,"nm")</f>
        <v>0.121160409556314</v>
      </c>
      <c r="E102" s="32" t="n">
        <f aca="false">+IFERROR(E101/D101-1,"nm")</f>
        <v>0.0882800608828007</v>
      </c>
      <c r="F102" s="32" t="n">
        <f aca="false">+IFERROR(F101/E101-1,"nm")</f>
        <v>0.013146853146853</v>
      </c>
      <c r="G102" s="32" t="n">
        <f aca="false">+IFERROR(G101/F101-1,"nm")</f>
        <v>-0.0477636664826063</v>
      </c>
      <c r="H102" s="32" t="n">
        <f aca="false">+IFERROR(H101/G101-1,"nm")</f>
        <v>0.0608872136851262</v>
      </c>
      <c r="I102" s="32" t="n">
        <f aca="false">+IFERROR(I101/H101-1,"nm")</f>
        <v>0.123531019404209</v>
      </c>
    </row>
    <row r="103" customFormat="false" ht="13.8" hidden="false" customHeight="false" outlineLevel="0" collapsed="false">
      <c r="A103" s="56" t="s">
        <v>150</v>
      </c>
      <c r="B103" s="32" t="n">
        <f aca="false">+Historicals!B208</f>
        <v>0.12</v>
      </c>
      <c r="C103" s="32" t="n">
        <f aca="false">+Historicals!C208</f>
        <v>0.19</v>
      </c>
      <c r="D103" s="32" t="n">
        <f aca="false">+Historicals!D208</f>
        <v>0.16</v>
      </c>
      <c r="E103" s="32" t="n">
        <f aca="false">+Historicals!E208</f>
        <v>0.09</v>
      </c>
      <c r="F103" s="32" t="n">
        <f aca="false">+Historicals!F208</f>
        <v>0.12</v>
      </c>
      <c r="G103" s="32" t="n">
        <f aca="false">+Historicals!G208</f>
        <v>0</v>
      </c>
      <c r="H103" s="32" t="n">
        <f aca="false">+Historicals!H208</f>
        <v>0.08</v>
      </c>
      <c r="I103" s="32" t="n">
        <f aca="false">+Historicals!I208</f>
        <v>0.17</v>
      </c>
    </row>
    <row r="104" customFormat="false" ht="13.8" hidden="false" customHeight="false" outlineLevel="0" collapsed="false">
      <c r="A104" s="56" t="s">
        <v>151</v>
      </c>
      <c r="C104" s="32" t="n">
        <f aca="false">+IFERROR(C102-C103,"nm")</f>
        <v>-0.242699644358228</v>
      </c>
      <c r="D104" s="32" t="n">
        <f aca="false">+IFERROR(D102-D103,"nm")</f>
        <v>-0.0388395904436861</v>
      </c>
      <c r="E104" s="32" t="n">
        <f aca="false">+IFERROR(E102-E103,"nm")</f>
        <v>-0.00171993911719928</v>
      </c>
      <c r="F104" s="32" t="n">
        <f aca="false">+IFERROR(F102-F103,"nm")</f>
        <v>-0.106853146853147</v>
      </c>
      <c r="G104" s="32" t="n">
        <f aca="false">+IFERROR(G102-G103,"nm")</f>
        <v>-0.0477636664826063</v>
      </c>
      <c r="H104" s="32" t="n">
        <f aca="false">+IFERROR(H102-H103,"nm")</f>
        <v>-0.0191127863148738</v>
      </c>
      <c r="I104" s="32" t="n">
        <f aca="false">+IFERROR(I102-I103,"nm")</f>
        <v>-0.0464689805957913</v>
      </c>
    </row>
    <row r="105" customFormat="false" ht="13.8" hidden="false" customHeight="false" outlineLevel="0" collapsed="false">
      <c r="A105" s="59" t="s">
        <v>111</v>
      </c>
      <c r="B105" s="55" t="n">
        <f aca="false">+Historicals!B124</f>
        <v>1251</v>
      </c>
      <c r="C105" s="55" t="n">
        <f aca="false">+Historicals!C124</f>
        <v>1117</v>
      </c>
      <c r="D105" s="55" t="n">
        <f aca="false">+Historicals!D124</f>
        <v>1185</v>
      </c>
      <c r="E105" s="55" t="n">
        <f aca="false">+Historicals!E124</f>
        <v>1347</v>
      </c>
      <c r="F105" s="55" t="n">
        <f aca="false">+Historicals!F124</f>
        <v>1395</v>
      </c>
      <c r="G105" s="55" t="n">
        <f aca="false">+Historicals!G124</f>
        <v>1365</v>
      </c>
      <c r="H105" s="55" t="n">
        <f aca="false">+Historicals!H124</f>
        <v>1494</v>
      </c>
      <c r="I105" s="55" t="n">
        <f aca="false">+Historicals!I124</f>
        <v>1610</v>
      </c>
    </row>
    <row r="106" customFormat="false" ht="13.8" hidden="false" customHeight="false" outlineLevel="0" collapsed="false">
      <c r="A106" s="56" t="s">
        <v>142</v>
      </c>
      <c r="C106" s="32" t="n">
        <f aca="false">+IFERROR(C105/B105-1,"nm")</f>
        <v>-0.107114308553158</v>
      </c>
      <c r="D106" s="32" t="n">
        <f aca="false">+IFERROR(D105/C105-1,"nm")</f>
        <v>0.0608773500447628</v>
      </c>
      <c r="E106" s="32" t="n">
        <f aca="false">+IFERROR(E105/D105-1,"nm")</f>
        <v>0.136708860759494</v>
      </c>
      <c r="F106" s="32" t="n">
        <f aca="false">+IFERROR(F105/E105-1,"nm")</f>
        <v>0.0356347438752784</v>
      </c>
      <c r="G106" s="32" t="n">
        <f aca="false">+IFERROR(G105/F105-1,"nm")</f>
        <v>-0.021505376344086</v>
      </c>
      <c r="H106" s="32" t="n">
        <f aca="false">+IFERROR(H105/G105-1,"nm")</f>
        <v>0.0945054945054946</v>
      </c>
      <c r="I106" s="32" t="n">
        <f aca="false">+IFERROR(I105/H105-1,"nm")</f>
        <v>0.0776439089692103</v>
      </c>
    </row>
    <row r="107" customFormat="false" ht="13.8" hidden="false" customHeight="false" outlineLevel="0" collapsed="false">
      <c r="A107" s="56" t="s">
        <v>150</v>
      </c>
      <c r="B107" s="32" t="n">
        <f aca="false">+Historicals!B209</f>
        <v>0.08</v>
      </c>
      <c r="C107" s="32" t="n">
        <f aca="false">+Historicals!C209</f>
        <v>0.1</v>
      </c>
      <c r="D107" s="32" t="n">
        <f aca="false">+Historicals!D209</f>
        <v>0.09</v>
      </c>
      <c r="E107" s="32" t="n">
        <f aca="false">+Historicals!E209</f>
        <v>0.15</v>
      </c>
      <c r="F107" s="32" t="n">
        <f aca="false">+Historicals!F209</f>
        <v>0.15</v>
      </c>
      <c r="G107" s="32" t="n">
        <f aca="false">+Historicals!G209</f>
        <v>0.03</v>
      </c>
      <c r="H107" s="32" t="n">
        <f aca="false">+Historicals!H209</f>
        <v>0.1</v>
      </c>
      <c r="I107" s="32" t="n">
        <f aca="false">+Historicals!I209</f>
        <v>0.12</v>
      </c>
    </row>
    <row r="108" customFormat="false" ht="13.8" hidden="false" customHeight="false" outlineLevel="0" collapsed="false">
      <c r="A108" s="56" t="s">
        <v>151</v>
      </c>
      <c r="C108" s="32" t="n">
        <f aca="false">+IFERROR(C106-C107,"nm")</f>
        <v>-0.207114308553158</v>
      </c>
      <c r="D108" s="32" t="n">
        <f aca="false">+IFERROR(D106-D107,"nm")</f>
        <v>-0.0291226499552372</v>
      </c>
      <c r="E108" s="32" t="n">
        <f aca="false">+IFERROR(E106-E107,"nm")</f>
        <v>-0.0132911392405063</v>
      </c>
      <c r="F108" s="32" t="n">
        <f aca="false">+IFERROR(F106-F107,"nm")</f>
        <v>-0.114365256124722</v>
      </c>
      <c r="G108" s="32" t="n">
        <f aca="false">+IFERROR(G106-G107,"nm")</f>
        <v>-0.051505376344086</v>
      </c>
      <c r="H108" s="32" t="n">
        <f aca="false">+IFERROR(H106-H107,"nm")</f>
        <v>-0.00549450549450539</v>
      </c>
      <c r="I108" s="32" t="n">
        <f aca="false">+IFERROR(I106-I107,"nm")</f>
        <v>-0.0423560910307897</v>
      </c>
    </row>
    <row r="109" customFormat="false" ht="13.8" hidden="false" customHeight="false" outlineLevel="0" collapsed="false">
      <c r="A109" s="59" t="s">
        <v>112</v>
      </c>
      <c r="B109" s="55" t="n">
        <f aca="false">+Historicals!B125</f>
        <v>309</v>
      </c>
      <c r="C109" s="55" t="n">
        <f aca="false">+Historicals!C125</f>
        <v>270</v>
      </c>
      <c r="D109" s="55" t="n">
        <f aca="false">+Historicals!D125</f>
        <v>267</v>
      </c>
      <c r="E109" s="55" t="n">
        <f aca="false">+Historicals!E125</f>
        <v>244</v>
      </c>
      <c r="F109" s="55" t="n">
        <f aca="false">+Historicals!F125</f>
        <v>237</v>
      </c>
      <c r="G109" s="55" t="n">
        <f aca="false">+Historicals!G125</f>
        <v>214</v>
      </c>
      <c r="H109" s="55" t="n">
        <f aca="false">+Historicals!H125</f>
        <v>190</v>
      </c>
      <c r="I109" s="55" t="n">
        <f aca="false">+Historicals!I125</f>
        <v>234</v>
      </c>
    </row>
    <row r="110" customFormat="false" ht="13.8" hidden="false" customHeight="false" outlineLevel="0" collapsed="false">
      <c r="A110" s="56" t="s">
        <v>142</v>
      </c>
      <c r="C110" s="32" t="n">
        <f aca="false">+IFERROR(C109/B109-1,"nm")</f>
        <v>-0.12621359223301</v>
      </c>
      <c r="D110" s="32" t="n">
        <f aca="false">+IFERROR(D109/C109-1,"nm")</f>
        <v>-0.0111111111111111</v>
      </c>
      <c r="E110" s="32" t="n">
        <f aca="false">+IFERROR(E109/D109-1,"nm")</f>
        <v>-0.0861423220973783</v>
      </c>
      <c r="F110" s="32" t="n">
        <f aca="false">+IFERROR(F109/E109-1,"nm")</f>
        <v>-0.0286885245901639</v>
      </c>
      <c r="G110" s="32" t="n">
        <f aca="false">+IFERROR(G109/F109-1,"nm")</f>
        <v>-0.0970464135021097</v>
      </c>
      <c r="H110" s="32" t="n">
        <f aca="false">+IFERROR(H109/G109-1,"nm")</f>
        <v>-0.11214953271028</v>
      </c>
      <c r="I110" s="32" t="n">
        <f aca="false">+IFERROR(I109/H109-1,"nm")</f>
        <v>0.231578947368421</v>
      </c>
    </row>
    <row r="111" customFormat="false" ht="13.8" hidden="false" customHeight="false" outlineLevel="0" collapsed="false">
      <c r="A111" s="56" t="s">
        <v>150</v>
      </c>
      <c r="B111" s="32" t="n">
        <f aca="false">+Historicals!B210</f>
        <v>0.03</v>
      </c>
      <c r="C111" s="32" t="n">
        <f aca="false">+Historicals!C210</f>
        <v>0.09</v>
      </c>
      <c r="D111" s="32" t="n">
        <f aca="false">+Historicals!D210</f>
        <v>-0.01</v>
      </c>
      <c r="E111" s="32" t="n">
        <f aca="false">+Historicals!E210</f>
        <v>-0.08</v>
      </c>
      <c r="F111" s="32" t="n">
        <f aca="false">+Historicals!F210</f>
        <v>0.08</v>
      </c>
      <c r="G111" s="32" t="n">
        <f aca="false">+Historicals!G210</f>
        <v>-0.04</v>
      </c>
      <c r="H111" s="32" t="n">
        <f aca="false">+Historicals!H210</f>
        <v>-0.09</v>
      </c>
      <c r="I111" s="32" t="n">
        <f aca="false">+Historicals!I210</f>
        <v>0.28</v>
      </c>
    </row>
    <row r="112" customFormat="false" ht="13.8" hidden="false" customHeight="false" outlineLevel="0" collapsed="false">
      <c r="A112" s="56" t="s">
        <v>151</v>
      </c>
      <c r="C112" s="32" t="n">
        <f aca="false">+IFERROR(C110-C111,"nm")</f>
        <v>-0.21621359223301</v>
      </c>
      <c r="D112" s="32" t="n">
        <f aca="false">+IFERROR(D110-D111,"nm")</f>
        <v>-0.00111111111111107</v>
      </c>
      <c r="E112" s="32" t="n">
        <f aca="false">+IFERROR(E110-E111,"nm")</f>
        <v>-0.00614232209737826</v>
      </c>
      <c r="F112" s="32" t="n">
        <f aca="false">+IFERROR(F110-F111,"nm")</f>
        <v>-0.108688524590164</v>
      </c>
      <c r="G112" s="32" t="n">
        <f aca="false">+IFERROR(G110-G111,"nm")</f>
        <v>-0.0570464135021097</v>
      </c>
      <c r="H112" s="32" t="n">
        <f aca="false">+IFERROR(H110-H111,"nm")</f>
        <v>-0.0221495327102804</v>
      </c>
      <c r="I112" s="32" t="n">
        <f aca="false">+IFERROR(I110-I111,"nm")</f>
        <v>-0.0484210526315789</v>
      </c>
    </row>
    <row r="113" customFormat="false" ht="13.8" hidden="false" customHeight="false" outlineLevel="0" collapsed="false">
      <c r="A113" s="11" t="s">
        <v>143</v>
      </c>
      <c r="B113" s="60" t="n">
        <f aca="false">+B119+B116</f>
        <v>964</v>
      </c>
      <c r="C113" s="60" t="n">
        <f aca="false">+C119+C116</f>
        <v>1050</v>
      </c>
      <c r="D113" s="60" t="n">
        <f aca="false">+D119+D116</f>
        <v>1034</v>
      </c>
      <c r="E113" s="60" t="n">
        <f aca="false">+E119+E116</f>
        <v>1245</v>
      </c>
      <c r="F113" s="60" t="n">
        <f aca="false">+F119+F116</f>
        <v>1373</v>
      </c>
      <c r="G113" s="60" t="n">
        <f aca="false">+G119+G116</f>
        <v>1228</v>
      </c>
      <c r="H113" s="60" t="n">
        <f aca="false">+H119+H116</f>
        <v>1576</v>
      </c>
      <c r="I113" s="60" t="n">
        <f aca="false">+I119+I116</f>
        <v>1937</v>
      </c>
    </row>
    <row r="114" customFormat="false" ht="13.8" hidden="false" customHeight="false" outlineLevel="0" collapsed="false">
      <c r="A114" s="53" t="s">
        <v>142</v>
      </c>
      <c r="C114" s="32" t="n">
        <f aca="false">+IFERROR(C113/B113-1,"nm")</f>
        <v>0.0892116182572613</v>
      </c>
      <c r="D114" s="32" t="n">
        <f aca="false">+IFERROR(D113/C113-1,"nm")</f>
        <v>-0.0152380952380953</v>
      </c>
      <c r="E114" s="32" t="n">
        <f aca="false">+IFERROR(E113/D113-1,"nm")</f>
        <v>0.204061895551257</v>
      </c>
      <c r="F114" s="32" t="n">
        <f aca="false">+IFERROR(F113/E113-1,"nm")</f>
        <v>0.10281124497992</v>
      </c>
      <c r="G114" s="32" t="n">
        <f aca="false">+IFERROR(G113/F113-1,"nm")</f>
        <v>-0.105608157319738</v>
      </c>
      <c r="H114" s="32" t="n">
        <f aca="false">+IFERROR(H113/G113-1,"nm")</f>
        <v>0.283387622149837</v>
      </c>
      <c r="I114" s="32" t="n">
        <f aca="false">+IFERROR(I113/H113-1,"nm")</f>
        <v>0.229060913705584</v>
      </c>
    </row>
    <row r="115" customFormat="false" ht="13.8" hidden="false" customHeight="false" outlineLevel="0" collapsed="false">
      <c r="A115" s="53" t="s">
        <v>144</v>
      </c>
      <c r="B115" s="32" t="n">
        <f aca="false">+IFERROR(B113/B$99,"nD70m")</f>
        <v>0.207178164624973</v>
      </c>
      <c r="C115" s="32" t="n">
        <f aca="false">+IFERROR(C113/C$99,"nD70m")</f>
        <v>0.24322446143155</v>
      </c>
      <c r="D115" s="32" t="n">
        <f aca="false">+IFERROR(D113/D$99,"nD70m")</f>
        <v>0.218281612835128</v>
      </c>
      <c r="E115" s="32" t="n">
        <f aca="false">+IFERROR(E113/E$99,"nD70m")</f>
        <v>0.240998838559814</v>
      </c>
      <c r="F115" s="32" t="n">
        <f aca="false">+IFERROR(F113/F$99,"nD70m")</f>
        <v>0.261324704986677</v>
      </c>
      <c r="G115" s="32" t="n">
        <f aca="false">+IFERROR(G113/G$99,"nD70m")</f>
        <v>0.244232299124901</v>
      </c>
      <c r="H115" s="32" t="n">
        <f aca="false">+IFERROR(H113/H$99,"nD70m")</f>
        <v>0.294965375257346</v>
      </c>
      <c r="I115" s="32" t="n">
        <f aca="false">+IFERROR(I113/I$99,"nD70m")</f>
        <v>0.32527287993283</v>
      </c>
    </row>
    <row r="116" customFormat="false" ht="13.8" hidden="false" customHeight="false" outlineLevel="0" collapsed="false">
      <c r="A116" s="11" t="s">
        <v>145</v>
      </c>
      <c r="B116" s="55" t="n">
        <f aca="false">+Historicals!B173</f>
        <v>46</v>
      </c>
      <c r="C116" s="55" t="n">
        <f aca="false">+Historicals!C173</f>
        <v>48</v>
      </c>
      <c r="D116" s="55" t="n">
        <f aca="false">+Historicals!D173</f>
        <v>54</v>
      </c>
      <c r="E116" s="55" t="n">
        <f aca="false">+Historicals!E173</f>
        <v>56</v>
      </c>
      <c r="F116" s="55" t="n">
        <f aca="false">+Historicals!F173</f>
        <v>50</v>
      </c>
      <c r="G116" s="55" t="n">
        <f aca="false">+Historicals!G173</f>
        <v>44</v>
      </c>
      <c r="H116" s="55" t="n">
        <f aca="false">+Historicals!H173</f>
        <v>46</v>
      </c>
      <c r="I116" s="55" t="n">
        <f aca="false">+Historicals!I173</f>
        <v>41</v>
      </c>
    </row>
    <row r="117" customFormat="false" ht="13.8" hidden="false" customHeight="false" outlineLevel="0" collapsed="false">
      <c r="A117" s="53" t="s">
        <v>142</v>
      </c>
      <c r="C117" s="32" t="n">
        <f aca="false">+IFERROR(C116/B116-1,"nm")</f>
        <v>0.0434782608695652</v>
      </c>
      <c r="D117" s="32" t="n">
        <f aca="false">+IFERROR(D116/C116-1,"nm")</f>
        <v>0.125</v>
      </c>
      <c r="E117" s="32" t="n">
        <f aca="false">+IFERROR(E116/D116-1,"nm")</f>
        <v>0.037037037037037</v>
      </c>
      <c r="F117" s="32" t="n">
        <f aca="false">+IFERROR(F116/E116-1,"nm")</f>
        <v>-0.107142857142857</v>
      </c>
      <c r="G117" s="32" t="n">
        <f aca="false">+IFERROR(G116/F116-1,"nm")</f>
        <v>-0.12</v>
      </c>
      <c r="H117" s="32" t="n">
        <f aca="false">+IFERROR(H116/G116-1,"nm")</f>
        <v>0.0454545454545454</v>
      </c>
      <c r="I117" s="32" t="n">
        <f aca="false">+IFERROR(I116/H116-1,"nm")</f>
        <v>-0.108695652173913</v>
      </c>
    </row>
    <row r="118" customFormat="false" ht="13.8" hidden="false" customHeight="false" outlineLevel="0" collapsed="false">
      <c r="A118" s="53" t="s">
        <v>146</v>
      </c>
      <c r="B118" s="32" t="n">
        <f aca="false">+IFERROR(B116/B$99,"nD70m")</f>
        <v>0.00988609499247797</v>
      </c>
      <c r="C118" s="32" t="n">
        <f aca="false">+IFERROR(C116/C$99,"nD70m")</f>
        <v>0.0111188325225851</v>
      </c>
      <c r="D118" s="32" t="n">
        <f aca="false">+IFERROR(D116/D$99,"nD70m")</f>
        <v>0.0113996200126662</v>
      </c>
      <c r="E118" s="32" t="n">
        <f aca="false">+IFERROR(E116/E$99,"nD70m")</f>
        <v>0.010840108401084</v>
      </c>
      <c r="F118" s="32" t="n">
        <f aca="false">+IFERROR(F116/F$99,"nD70m")</f>
        <v>0.00951655881233346</v>
      </c>
      <c r="G118" s="32" t="n">
        <f aca="false">+IFERROR(G116/G$99,"nD70m")</f>
        <v>0.00875099443118536</v>
      </c>
      <c r="H118" s="32" t="n">
        <f aca="false">+IFERROR(H116/H$99,"nD70m")</f>
        <v>0.00860939547070934</v>
      </c>
      <c r="I118" s="32" t="n">
        <f aca="false">+IFERROR(I116/I$99,"nD70m")</f>
        <v>0.00688497061293031</v>
      </c>
    </row>
    <row r="119" customFormat="false" ht="13.8" hidden="false" customHeight="false" outlineLevel="0" collapsed="false">
      <c r="A119" s="11" t="s">
        <v>147</v>
      </c>
      <c r="B119" s="55" t="n">
        <f aca="false">+Historicals!B140</f>
        <v>918</v>
      </c>
      <c r="C119" s="55" t="n">
        <f aca="false">+Historicals!C140</f>
        <v>1002</v>
      </c>
      <c r="D119" s="55" t="n">
        <f aca="false">+Historicals!D140</f>
        <v>980</v>
      </c>
      <c r="E119" s="55" t="n">
        <f aca="false">+Historicals!E140</f>
        <v>1189</v>
      </c>
      <c r="F119" s="55" t="n">
        <f aca="false">+Historicals!F140</f>
        <v>1323</v>
      </c>
      <c r="G119" s="55" t="n">
        <f aca="false">+Historicals!G140</f>
        <v>1184</v>
      </c>
      <c r="H119" s="55" t="n">
        <f aca="false">+Historicals!H140</f>
        <v>1530</v>
      </c>
      <c r="I119" s="55" t="n">
        <f aca="false">+Historicals!I140</f>
        <v>1896</v>
      </c>
    </row>
    <row r="120" customFormat="false" ht="13.8" hidden="false" customHeight="false" outlineLevel="0" collapsed="false">
      <c r="A120" s="53" t="s">
        <v>142</v>
      </c>
      <c r="C120" s="32" t="n">
        <f aca="false">+IFERROR(C119/B119-1,"nm")</f>
        <v>0.0915032679738561</v>
      </c>
      <c r="D120" s="32" t="n">
        <f aca="false">+IFERROR(D119/C119-1,"nm")</f>
        <v>-0.0219560878243513</v>
      </c>
      <c r="E120" s="32" t="n">
        <f aca="false">+IFERROR(E119/D119-1,"nm")</f>
        <v>0.213265306122449</v>
      </c>
      <c r="F120" s="32" t="n">
        <f aca="false">+IFERROR(F119/E119-1,"nm")</f>
        <v>0.112699747687132</v>
      </c>
      <c r="G120" s="32" t="n">
        <f aca="false">+IFERROR(G119/F119-1,"nm")</f>
        <v>-0.105064247921391</v>
      </c>
      <c r="H120" s="32" t="n">
        <f aca="false">+IFERROR(H119/G119-1,"nm")</f>
        <v>0.29222972972973</v>
      </c>
      <c r="I120" s="32" t="n">
        <f aca="false">+IFERROR(I119/H119-1,"nm")</f>
        <v>0.23921568627451</v>
      </c>
    </row>
    <row r="121" customFormat="false" ht="13.8" hidden="false" customHeight="false" outlineLevel="0" collapsed="false">
      <c r="A121" s="53" t="s">
        <v>144</v>
      </c>
      <c r="B121" s="32" t="n">
        <f aca="false">+IFERROR(B119/B$99,"nD70m")</f>
        <v>0.197292069632495</v>
      </c>
      <c r="C121" s="32" t="n">
        <f aca="false">+IFERROR(C119/C$99,"nD70m")</f>
        <v>0.232105628908965</v>
      </c>
      <c r="D121" s="32" t="n">
        <f aca="false">+IFERROR(D119/D$99,"nD70m")</f>
        <v>0.206881992822461</v>
      </c>
      <c r="E121" s="32" t="n">
        <f aca="false">+IFERROR(E119/E$99,"nD70m")</f>
        <v>0.23015873015873</v>
      </c>
      <c r="F121" s="32" t="n">
        <f aca="false">+IFERROR(F119/F$99,"nD70m")</f>
        <v>0.251808146174343</v>
      </c>
      <c r="G121" s="32" t="n">
        <f aca="false">+IFERROR(G119/G$99,"nD70m")</f>
        <v>0.235481304693715</v>
      </c>
      <c r="H121" s="32" t="n">
        <f aca="false">+IFERROR(H119/H$99,"nD70m")</f>
        <v>0.286355979786637</v>
      </c>
      <c r="I121" s="32" t="n">
        <f aca="false">+IFERROR(I119/I$99,"nD70m")</f>
        <v>0.318387909319899</v>
      </c>
    </row>
    <row r="122" customFormat="false" ht="13.8" hidden="false" customHeight="false" outlineLevel="0" collapsed="false">
      <c r="A122" s="11" t="s">
        <v>148</v>
      </c>
      <c r="B122" s="55" t="n">
        <f aca="false">+Historicals!B186</f>
        <v>967</v>
      </c>
      <c r="C122" s="55" t="n">
        <f aca="false">+Historicals!C186</f>
        <v>1045</v>
      </c>
      <c r="D122" s="55" t="n">
        <f aca="false">+Historicals!D186</f>
        <v>1036</v>
      </c>
      <c r="E122" s="55" t="n">
        <f aca="false">+Historicals!E186</f>
        <v>1244</v>
      </c>
      <c r="F122" s="55" t="n">
        <f aca="false">+Historicals!F186</f>
        <v>1376</v>
      </c>
      <c r="G122" s="55" t="n">
        <f aca="false">+Historicals!G186</f>
        <v>1230</v>
      </c>
      <c r="H122" s="55" t="n">
        <f aca="false">+Historicals!H186</f>
        <v>1573</v>
      </c>
      <c r="I122" s="55" t="n">
        <f aca="false">+Historicals!I186</f>
        <v>1938</v>
      </c>
    </row>
    <row r="123" customFormat="false" ht="13.8" hidden="false" customHeight="false" outlineLevel="0" collapsed="false">
      <c r="A123" s="53" t="s">
        <v>142</v>
      </c>
      <c r="C123" s="32" t="n">
        <f aca="false">+IFERROR(C122/B122-1,"nm")</f>
        <v>0.080661840744571</v>
      </c>
      <c r="D123" s="32" t="n">
        <f aca="false">+IFERROR(D122/C122-1,"nm")</f>
        <v>-0.00861244019138752</v>
      </c>
      <c r="E123" s="32" t="n">
        <f aca="false">+IFERROR(E122/D122-1,"nm")</f>
        <v>0.200772200772201</v>
      </c>
      <c r="F123" s="32" t="n">
        <f aca="false">+IFERROR(F122/E122-1,"nm")</f>
        <v>0.106109324758843</v>
      </c>
      <c r="G123" s="32" t="n">
        <f aca="false">+IFERROR(G122/F122-1,"nm")</f>
        <v>-0.106104651162791</v>
      </c>
      <c r="H123" s="32" t="n">
        <f aca="false">+IFERROR(H122/G122-1,"nm")</f>
        <v>0.278861788617886</v>
      </c>
      <c r="I123" s="32" t="n">
        <f aca="false">+IFERROR(I122/H122-1,"nm")</f>
        <v>0.232040686586141</v>
      </c>
    </row>
    <row r="124" customFormat="false" ht="13.8" hidden="false" customHeight="false" outlineLevel="0" collapsed="false">
      <c r="A124" s="53" t="s">
        <v>146</v>
      </c>
      <c r="B124" s="32" t="n">
        <f aca="false">+IFERROR(B122/B$99,"nD70m")</f>
        <v>0.20782290995057</v>
      </c>
      <c r="C124" s="32" t="n">
        <f aca="false">+IFERROR(C122/C$99,"nD70m")</f>
        <v>0.242066249710447</v>
      </c>
      <c r="D124" s="32" t="n">
        <f aca="false">+IFERROR(D122/D$99,"nD70m")</f>
        <v>0.218703820983745</v>
      </c>
      <c r="E124" s="32" t="n">
        <f aca="false">+IFERROR(E122/E$99,"nD70m")</f>
        <v>0.240805265195509</v>
      </c>
      <c r="F124" s="32" t="n">
        <f aca="false">+IFERROR(F122/F$99,"nD70m")</f>
        <v>0.261895698515417</v>
      </c>
      <c r="G124" s="32" t="n">
        <f aca="false">+IFERROR(G122/G$99,"nD70m")</f>
        <v>0.244630071599045</v>
      </c>
      <c r="H124" s="32" t="n">
        <f aca="false">+IFERROR(H122/H$99,"nD70m")</f>
        <v>0.294403892944039</v>
      </c>
      <c r="I124" s="32" t="n">
        <f aca="false">+IFERROR(I122/I$99,"nD70m")</f>
        <v>0.32544080604534</v>
      </c>
    </row>
    <row r="125" customFormat="false" ht="13.8" hidden="false" customHeight="false" outlineLevel="0" collapsed="false">
      <c r="A125" s="54" t="str">
        <f aca="false">+Historicals!A126</f>
        <v>Global Brand Divisions</v>
      </c>
      <c r="B125" s="54"/>
      <c r="C125" s="54"/>
      <c r="D125" s="54"/>
      <c r="E125" s="54"/>
      <c r="F125" s="54"/>
      <c r="G125" s="54"/>
      <c r="H125" s="54"/>
      <c r="I125" s="54"/>
    </row>
    <row r="126" customFormat="false" ht="13.8" hidden="false" customHeight="false" outlineLevel="0" collapsed="false">
      <c r="A126" s="11" t="s">
        <v>149</v>
      </c>
      <c r="B126" s="55" t="n">
        <f aca="false">+Historicals!B126</f>
        <v>115</v>
      </c>
      <c r="C126" s="55" t="n">
        <f aca="false">+Historicals!C126</f>
        <v>73</v>
      </c>
      <c r="D126" s="55" t="n">
        <f aca="false">+Historicals!D126</f>
        <v>73</v>
      </c>
      <c r="E126" s="55" t="n">
        <f aca="false">+Historicals!E126</f>
        <v>88</v>
      </c>
      <c r="F126" s="55" t="n">
        <f aca="false">+Historicals!F126</f>
        <v>42</v>
      </c>
      <c r="G126" s="55" t="n">
        <f aca="false">+Historicals!G126</f>
        <v>30</v>
      </c>
      <c r="H126" s="55" t="n">
        <f aca="false">+Historicals!H126</f>
        <v>25</v>
      </c>
      <c r="I126" s="55" t="n">
        <f aca="false">+Historicals!I126</f>
        <v>102</v>
      </c>
    </row>
    <row r="127" customFormat="false" ht="13.8" hidden="false" customHeight="false" outlineLevel="0" collapsed="false">
      <c r="A127" s="56" t="s">
        <v>142</v>
      </c>
      <c r="C127" s="32" t="n">
        <f aca="false">+IFERROR(C126/B126-1,"nm")</f>
        <v>-0.365217391304348</v>
      </c>
      <c r="D127" s="32" t="n">
        <f aca="false">+IFERROR(D126/C126-1,"nm")</f>
        <v>0</v>
      </c>
      <c r="E127" s="32" t="n">
        <f aca="false">+IFERROR(E126/D126-1,"nm")</f>
        <v>0.205479452054794</v>
      </c>
      <c r="F127" s="32" t="n">
        <f aca="false">+IFERROR(F126/E126-1,"nm")</f>
        <v>-0.522727272727273</v>
      </c>
      <c r="G127" s="32" t="n">
        <f aca="false">+IFERROR(G126/F126-1,"nm")</f>
        <v>-0.285714285714286</v>
      </c>
      <c r="H127" s="32" t="n">
        <f aca="false">+IFERROR(H126/G126-1,"nm")</f>
        <v>-0.166666666666667</v>
      </c>
      <c r="I127" s="32" t="n">
        <f aca="false">+IFERROR(I126/H126-1,"nm")</f>
        <v>3.08</v>
      </c>
    </row>
    <row r="128" customFormat="false" ht="13.8" hidden="false" customHeight="false" outlineLevel="0" collapsed="false">
      <c r="A128" s="56" t="s">
        <v>150</v>
      </c>
      <c r="B128" s="32" t="n">
        <f aca="false">+Historicals!B211</f>
        <v>-0.02</v>
      </c>
      <c r="C128" s="32" t="n">
        <f aca="false">+Historicals!C211</f>
        <v>-0.37</v>
      </c>
      <c r="D128" s="32" t="n">
        <f aca="false">+Historicals!D211</f>
        <v>0.02</v>
      </c>
      <c r="E128" s="32" t="n">
        <f aca="false">+Historicals!E211</f>
        <v>0.12</v>
      </c>
      <c r="F128" s="32" t="n">
        <f aca="false">+Historicals!F211</f>
        <v>0.53</v>
      </c>
      <c r="G128" s="32" t="n">
        <f aca="false">+Historicals!G211</f>
        <v>-0.26</v>
      </c>
      <c r="H128" s="32" t="n">
        <f aca="false">+Historicals!H211</f>
        <v>-0.17</v>
      </c>
      <c r="I128" s="32" t="n">
        <f aca="false">+Historicals!I211</f>
        <v>3.02</v>
      </c>
    </row>
    <row r="129" customFormat="false" ht="13.8" hidden="false" customHeight="false" outlineLevel="0" collapsed="false">
      <c r="A129" s="56" t="s">
        <v>151</v>
      </c>
      <c r="C129" s="32" t="n">
        <f aca="false">+IFERROR(C127-C128,"nm")</f>
        <v>0.00478260869565217</v>
      </c>
      <c r="D129" s="32" t="n">
        <f aca="false">+IFERROR(D127-D128,"nm")</f>
        <v>-0.02</v>
      </c>
      <c r="E129" s="32" t="n">
        <f aca="false">+IFERROR(E127-E128,"nm")</f>
        <v>0.0854794520547945</v>
      </c>
      <c r="F129" s="32" t="n">
        <f aca="false">+IFERROR(F127-F128,"nm")</f>
        <v>-1.05272727272727</v>
      </c>
      <c r="G129" s="32" t="n">
        <f aca="false">+IFERROR(G127-G128,"nm")</f>
        <v>-0.0257142857142857</v>
      </c>
      <c r="H129" s="32" t="n">
        <f aca="false">+IFERROR(H127-H128,"nm")</f>
        <v>0.00333333333333338</v>
      </c>
      <c r="I129" s="32" t="n">
        <f aca="false">+IFERROR(I127-I128,"nm")</f>
        <v>0.0600000000000001</v>
      </c>
    </row>
    <row r="130" customFormat="false" ht="13.8" hidden="false" customHeight="false" outlineLevel="0" collapsed="false">
      <c r="A130" s="11" t="s">
        <v>143</v>
      </c>
      <c r="B130" s="60" t="n">
        <f aca="false">+B136+B133</f>
        <v>-2214</v>
      </c>
      <c r="C130" s="60" t="n">
        <f aca="false">+C136+C133</f>
        <v>-2553</v>
      </c>
      <c r="D130" s="60" t="n">
        <f aca="false">+D136+D133</f>
        <v>-2621</v>
      </c>
      <c r="E130" s="60" t="n">
        <f aca="false">+E136+E133</f>
        <v>-2603</v>
      </c>
      <c r="F130" s="60" t="n">
        <f aca="false">+F136+F133</f>
        <v>-3209</v>
      </c>
      <c r="G130" s="60" t="n">
        <f aca="false">+G136+G133</f>
        <v>-3422</v>
      </c>
      <c r="H130" s="60" t="n">
        <f aca="false">+H136+H133</f>
        <v>-3613</v>
      </c>
      <c r="I130" s="60" t="n">
        <f aca="false">+I136+I133</f>
        <v>-4220</v>
      </c>
    </row>
    <row r="131" customFormat="false" ht="13.8" hidden="false" customHeight="false" outlineLevel="0" collapsed="false">
      <c r="A131" s="53" t="s">
        <v>142</v>
      </c>
      <c r="C131" s="32" t="n">
        <f aca="false">+IFERROR(C130/B130-1,"nm")</f>
        <v>0.153116531165312</v>
      </c>
      <c r="D131" s="32" t="n">
        <f aca="false">+IFERROR(D130/C130-1,"nm")</f>
        <v>0.0266353309831571</v>
      </c>
      <c r="E131" s="32" t="n">
        <f aca="false">+IFERROR(E130/D130-1,"nm")</f>
        <v>-0.00686760778328888</v>
      </c>
      <c r="F131" s="32" t="n">
        <f aca="false">+IFERROR(F130/E130-1,"nm")</f>
        <v>0.232808298117557</v>
      </c>
      <c r="G131" s="32" t="n">
        <f aca="false">+IFERROR(G130/F130-1,"nm")</f>
        <v>0.0663758180118417</v>
      </c>
      <c r="H131" s="32" t="n">
        <f aca="false">+IFERROR(H130/G130-1,"nm")</f>
        <v>0.0558153126826417</v>
      </c>
      <c r="I131" s="32" t="n">
        <f aca="false">+IFERROR(I130/H130-1,"nm")</f>
        <v>0.168004428452809</v>
      </c>
    </row>
    <row r="132" customFormat="false" ht="13.8" hidden="false" customHeight="false" outlineLevel="0" collapsed="false">
      <c r="A132" s="53" t="s">
        <v>144</v>
      </c>
      <c r="B132" s="32" t="n">
        <f aca="false">+IFERROR(B130/B$126,"nD70m")</f>
        <v>-19.2521739130435</v>
      </c>
      <c r="C132" s="32" t="n">
        <f aca="false">+IFERROR(C130/C$126,"nD70m")</f>
        <v>-34.972602739726</v>
      </c>
      <c r="D132" s="32" t="n">
        <f aca="false">+IFERROR(D130/D$126,"nD70m")</f>
        <v>-35.9041095890411</v>
      </c>
      <c r="E132" s="32" t="n">
        <f aca="false">+IFERROR(E130/E$126,"nD70m")</f>
        <v>-29.5795454545455</v>
      </c>
      <c r="F132" s="32" t="n">
        <f aca="false">+IFERROR(F130/F$126,"nD70m")</f>
        <v>-76.4047619047619</v>
      </c>
      <c r="G132" s="32" t="n">
        <f aca="false">+IFERROR(G130/G$126,"nD70m")</f>
        <v>-114.066666666667</v>
      </c>
      <c r="H132" s="32" t="n">
        <f aca="false">+IFERROR(H130/H$126,"nD70m")</f>
        <v>-144.52</v>
      </c>
      <c r="I132" s="32" t="n">
        <f aca="false">+IFERROR(I130/I$126,"nD70m")</f>
        <v>-41.3725490196078</v>
      </c>
    </row>
    <row r="133" customFormat="false" ht="13.8" hidden="false" customHeight="false" outlineLevel="0" collapsed="false">
      <c r="A133" s="11" t="s">
        <v>145</v>
      </c>
      <c r="B133" s="55" t="n">
        <f aca="false">+Historicals!B174</f>
        <v>49</v>
      </c>
      <c r="C133" s="55" t="n">
        <f aca="false">+Historicals!C174</f>
        <v>43</v>
      </c>
      <c r="D133" s="55" t="n">
        <f aca="false">+Historicals!D174</f>
        <v>56</v>
      </c>
      <c r="E133" s="55" t="n">
        <f aca="false">+Historicals!E174</f>
        <v>55</v>
      </c>
      <c r="F133" s="55" t="n">
        <f aca="false">+Historicals!F174</f>
        <v>53</v>
      </c>
      <c r="G133" s="55" t="n">
        <f aca="false">+Historicals!G174</f>
        <v>46</v>
      </c>
      <c r="H133" s="55" t="n">
        <f aca="false">+Historicals!H174</f>
        <v>43</v>
      </c>
      <c r="I133" s="55" t="n">
        <f aca="false">+Historicals!I174</f>
        <v>42</v>
      </c>
    </row>
    <row r="134" customFormat="false" ht="13.8" hidden="false" customHeight="false" outlineLevel="0" collapsed="false">
      <c r="A134" s="53" t="s">
        <v>142</v>
      </c>
      <c r="C134" s="32" t="n">
        <f aca="false">+IFERROR(C133/B133-1,"nm")</f>
        <v>-0.122448979591837</v>
      </c>
      <c r="D134" s="32" t="n">
        <f aca="false">+IFERROR(D133/C133-1,"nm")</f>
        <v>0.302325581395349</v>
      </c>
      <c r="E134" s="32" t="n">
        <f aca="false">+IFERROR(E133/D133-1,"nm")</f>
        <v>-0.0178571428571429</v>
      </c>
      <c r="F134" s="32" t="n">
        <f aca="false">+IFERROR(F133/E133-1,"nm")</f>
        <v>-0.0363636363636364</v>
      </c>
      <c r="G134" s="32" t="n">
        <f aca="false">+IFERROR(G133/F133-1,"nm")</f>
        <v>-0.132075471698113</v>
      </c>
      <c r="H134" s="32" t="n">
        <f aca="false">+IFERROR(H133/G133-1,"nm")</f>
        <v>-0.0652173913043478</v>
      </c>
      <c r="I134" s="32" t="n">
        <f aca="false">+IFERROR(I133/H133-1,"nm")</f>
        <v>-0.0232558139534884</v>
      </c>
    </row>
    <row r="135" customFormat="false" ht="13.8" hidden="false" customHeight="false" outlineLevel="0" collapsed="false">
      <c r="A135" s="53" t="s">
        <v>146</v>
      </c>
      <c r="B135" s="32" t="n">
        <f aca="false">+IFERROR(B133/B$126,"nD70m")</f>
        <v>0.426086956521739</v>
      </c>
      <c r="C135" s="32" t="n">
        <f aca="false">+IFERROR(C133/C$126,"nD70m")</f>
        <v>0.589041095890411</v>
      </c>
      <c r="D135" s="32" t="n">
        <f aca="false">+IFERROR(D133/D$126,"nD70m")</f>
        <v>0.767123287671233</v>
      </c>
      <c r="E135" s="32" t="n">
        <f aca="false">+IFERROR(E133/E$126,"nD70m")</f>
        <v>0.625</v>
      </c>
      <c r="F135" s="32" t="n">
        <f aca="false">+IFERROR(F133/F$126,"nD70m")</f>
        <v>1.26190476190476</v>
      </c>
      <c r="G135" s="32" t="n">
        <f aca="false">+IFERROR(G133/G$126,"nD70m")</f>
        <v>1.53333333333333</v>
      </c>
      <c r="H135" s="32" t="n">
        <f aca="false">+IFERROR(H133/H$126,"nD70m")</f>
        <v>1.72</v>
      </c>
      <c r="I135" s="32" t="n">
        <f aca="false">+IFERROR(I133/I$126,"nD70m")</f>
        <v>0.411764705882353</v>
      </c>
    </row>
    <row r="136" customFormat="false" ht="13.8" hidden="false" customHeight="false" outlineLevel="0" collapsed="false">
      <c r="A136" s="11" t="s">
        <v>147</v>
      </c>
      <c r="B136" s="55" t="n">
        <f aca="false">+Historicals!B141</f>
        <v>-2263</v>
      </c>
      <c r="C136" s="55" t="n">
        <f aca="false">+Historicals!C141</f>
        <v>-2596</v>
      </c>
      <c r="D136" s="55" t="n">
        <f aca="false">+Historicals!D141</f>
        <v>-2677</v>
      </c>
      <c r="E136" s="55" t="n">
        <f aca="false">+Historicals!E141</f>
        <v>-2658</v>
      </c>
      <c r="F136" s="55" t="n">
        <f aca="false">+Historicals!F141</f>
        <v>-3262</v>
      </c>
      <c r="G136" s="55" t="n">
        <f aca="false">+Historicals!G141</f>
        <v>-3468</v>
      </c>
      <c r="H136" s="55" t="n">
        <f aca="false">+Historicals!H141</f>
        <v>-3656</v>
      </c>
      <c r="I136" s="55" t="n">
        <f aca="false">+Historicals!I141</f>
        <v>-4262</v>
      </c>
    </row>
    <row r="137" customFormat="false" ht="13.8" hidden="false" customHeight="false" outlineLevel="0" collapsed="false">
      <c r="A137" s="53" t="s">
        <v>142</v>
      </c>
      <c r="C137" s="32" t="n">
        <f aca="false">+IFERROR(C136/B136-1,"nm")</f>
        <v>0.147149801148917</v>
      </c>
      <c r="D137" s="32" t="n">
        <f aca="false">+IFERROR(D136/C136-1,"nm")</f>
        <v>0.0312018489984591</v>
      </c>
      <c r="E137" s="32" t="n">
        <f aca="false">+IFERROR(E136/D136-1,"nm")</f>
        <v>-0.0070974971983564</v>
      </c>
      <c r="F137" s="32" t="n">
        <f aca="false">+IFERROR(F136/E136-1,"nm")</f>
        <v>0.227238525206922</v>
      </c>
      <c r="G137" s="32" t="n">
        <f aca="false">+IFERROR(G136/F136-1,"nm")</f>
        <v>0.0631514408338443</v>
      </c>
      <c r="H137" s="32" t="n">
        <f aca="false">+IFERROR(H136/G136-1,"nm")</f>
        <v>0.0542099192618224</v>
      </c>
      <c r="I137" s="32" t="n">
        <f aca="false">+IFERROR(I136/H136-1,"nm")</f>
        <v>0.165754923413567</v>
      </c>
    </row>
    <row r="138" customFormat="false" ht="13.8" hidden="false" customHeight="false" outlineLevel="0" collapsed="false">
      <c r="A138" s="53" t="s">
        <v>144</v>
      </c>
      <c r="B138" s="32" t="n">
        <f aca="false">+IFERROR(B136/B$126,"nD70m")</f>
        <v>-19.6782608695652</v>
      </c>
      <c r="C138" s="32" t="n">
        <f aca="false">+IFERROR(C136/C$126,"nD70m")</f>
        <v>-35.5616438356164</v>
      </c>
      <c r="D138" s="32" t="n">
        <f aca="false">+IFERROR(D136/D$126,"nD70m")</f>
        <v>-36.6712328767123</v>
      </c>
      <c r="E138" s="32" t="n">
        <f aca="false">+IFERROR(E136/E$126,"nD70m")</f>
        <v>-30.2045454545455</v>
      </c>
      <c r="F138" s="32" t="n">
        <f aca="false">+IFERROR(F136/F$126,"nD70m")</f>
        <v>-77.6666666666667</v>
      </c>
      <c r="G138" s="32" t="n">
        <f aca="false">+IFERROR(G136/G$126,"nD70m")</f>
        <v>-115.6</v>
      </c>
      <c r="H138" s="32" t="n">
        <f aca="false">+IFERROR(H136/H$126,"nD70m")</f>
        <v>-146.24</v>
      </c>
      <c r="I138" s="32" t="n">
        <f aca="false">+IFERROR(I136/I$126,"nD70m")</f>
        <v>-41.7843137254902</v>
      </c>
    </row>
    <row r="139" customFormat="false" ht="13.8" hidden="false" customHeight="false" outlineLevel="0" collapsed="false">
      <c r="A139" s="11" t="s">
        <v>148</v>
      </c>
      <c r="B139" s="55" t="n">
        <f aca="false">+Historicals!B187</f>
        <v>-2053</v>
      </c>
      <c r="C139" s="55" t="n">
        <f aca="false">+Historicals!C187</f>
        <v>-2366</v>
      </c>
      <c r="D139" s="55" t="n">
        <f aca="false">+Historicals!D187</f>
        <v>-2444</v>
      </c>
      <c r="E139" s="55" t="n">
        <f aca="false">+Historicals!E187</f>
        <v>-2441</v>
      </c>
      <c r="F139" s="55" t="n">
        <f aca="false">+Historicals!F187</f>
        <v>-3067</v>
      </c>
      <c r="G139" s="55" t="n">
        <f aca="false">+Historicals!G187</f>
        <v>-3254</v>
      </c>
      <c r="H139" s="55" t="n">
        <f aca="false">+Historicals!H187</f>
        <v>-3434</v>
      </c>
      <c r="I139" s="55" t="n">
        <f aca="false">+Historicals!I187</f>
        <v>-4042</v>
      </c>
    </row>
    <row r="140" customFormat="false" ht="13.8" hidden="false" customHeight="false" outlineLevel="0" collapsed="false">
      <c r="A140" s="53" t="s">
        <v>142</v>
      </c>
      <c r="C140" s="32" t="n">
        <f aca="false">+IFERROR(C139/B139-1,"nm")</f>
        <v>0.152459814905017</v>
      </c>
      <c r="D140" s="32" t="n">
        <f aca="false">+IFERROR(D139/C139-1,"nm")</f>
        <v>0.0329670329670331</v>
      </c>
      <c r="E140" s="32" t="n">
        <f aca="false">+IFERROR(E139/D139-1,"nm")</f>
        <v>-0.00122749590834692</v>
      </c>
      <c r="F140" s="32" t="n">
        <f aca="false">+IFERROR(F139/E139-1,"nm")</f>
        <v>0.256452273658337</v>
      </c>
      <c r="G140" s="32" t="n">
        <f aca="false">+IFERROR(G139/F139-1,"nm")</f>
        <v>0.0609716335180959</v>
      </c>
      <c r="H140" s="32" t="n">
        <f aca="false">+IFERROR(H139/G139-1,"nm")</f>
        <v>0.0553165334972341</v>
      </c>
      <c r="I140" s="32" t="n">
        <f aca="false">+IFERROR(I139/H139-1,"nm")</f>
        <v>0.177052999417589</v>
      </c>
    </row>
    <row r="141" customFormat="false" ht="13.8" hidden="false" customHeight="false" outlineLevel="0" collapsed="false">
      <c r="A141" s="53" t="s">
        <v>146</v>
      </c>
      <c r="B141" s="32" t="n">
        <f aca="false">+IFERROR(B139/B$126,"nD70m")</f>
        <v>-17.8521739130435</v>
      </c>
      <c r="C141" s="32" t="n">
        <f aca="false">+IFERROR(C139/C$126,"nD70m")</f>
        <v>-32.4109589041096</v>
      </c>
      <c r="D141" s="32" t="n">
        <f aca="false">+IFERROR(D139/D$126,"nD70m")</f>
        <v>-33.4794520547945</v>
      </c>
      <c r="E141" s="32" t="n">
        <f aca="false">+IFERROR(E139/E$126,"nD70m")</f>
        <v>-27.7386363636364</v>
      </c>
      <c r="F141" s="32" t="n">
        <f aca="false">+IFERROR(F139/F$126,"nD70m")</f>
        <v>-73.0238095238095</v>
      </c>
      <c r="G141" s="32" t="n">
        <f aca="false">+IFERROR(G139/G$126,"nD70m")</f>
        <v>-108.466666666667</v>
      </c>
      <c r="H141" s="32" t="n">
        <f aca="false">+IFERROR(H139/H$126,"nD70m")</f>
        <v>-137.36</v>
      </c>
      <c r="I141" s="32" t="n">
        <f aca="false">+IFERROR(I139/I$126,"nD70m")</f>
        <v>-39.6274509803922</v>
      </c>
    </row>
    <row r="142" customFormat="false" ht="13.8" hidden="false" customHeight="false" outlineLevel="0" collapsed="false">
      <c r="A142" s="54" t="str">
        <f aca="false">+Historicals!A128</f>
        <v>Converse</v>
      </c>
      <c r="B142" s="54"/>
      <c r="C142" s="54"/>
      <c r="D142" s="54"/>
      <c r="E142" s="54"/>
      <c r="F142" s="54"/>
      <c r="G142" s="54"/>
      <c r="H142" s="54"/>
      <c r="I142" s="54"/>
    </row>
    <row r="143" customFormat="false" ht="13.8" hidden="false" customHeight="false" outlineLevel="0" collapsed="false">
      <c r="A143" s="11" t="s">
        <v>149</v>
      </c>
      <c r="B143" s="55" t="n">
        <f aca="false">+Historicals!B128</f>
        <v>1982</v>
      </c>
      <c r="C143" s="55" t="n">
        <f aca="false">+Historicals!C128</f>
        <v>1955</v>
      </c>
      <c r="D143" s="55" t="n">
        <f aca="false">+Historicals!D128</f>
        <v>2042</v>
      </c>
      <c r="E143" s="55" t="n">
        <f aca="false">E145+E149+E153+E157</f>
        <v>1886</v>
      </c>
      <c r="F143" s="55" t="n">
        <f aca="false">F145+F149+F153+F157</f>
        <v>1906</v>
      </c>
      <c r="G143" s="55" t="n">
        <f aca="false">G145+G149+G153+G157</f>
        <v>1846</v>
      </c>
      <c r="H143" s="55" t="n">
        <f aca="false">H145+H149+H153+H157</f>
        <v>2205</v>
      </c>
      <c r="I143" s="55" t="n">
        <f aca="false">I145+I149+I153+I157</f>
        <v>2346</v>
      </c>
    </row>
    <row r="144" customFormat="false" ht="13.8" hidden="false" customHeight="false" outlineLevel="0" collapsed="false">
      <c r="A144" s="56" t="s">
        <v>142</v>
      </c>
      <c r="C144" s="32" t="n">
        <f aca="false">+IFERROR(C143/B143-1,"nm")</f>
        <v>-0.013622603430878</v>
      </c>
      <c r="D144" s="32" t="n">
        <f aca="false">+IFERROR(D143/C143-1,"nm")</f>
        <v>0.0445012787723784</v>
      </c>
      <c r="E144" s="32" t="n">
        <f aca="false">+IFERROR(E143/D143-1,"nm")</f>
        <v>-0.0763956904995103</v>
      </c>
      <c r="F144" s="32" t="n">
        <f aca="false">+IFERROR(F143/E143-1,"nm")</f>
        <v>0.0106044538706256</v>
      </c>
      <c r="G144" s="32" t="n">
        <f aca="false">+IFERROR(G143/F143-1,"nm")</f>
        <v>-0.031479538300105</v>
      </c>
      <c r="H144" s="32" t="n">
        <f aca="false">+IFERROR(H143/G143-1,"nm")</f>
        <v>0.194474539544962</v>
      </c>
      <c r="I144" s="32" t="n">
        <f aca="false">+IFERROR(I143/H143-1,"nm")</f>
        <v>0.0639455782312925</v>
      </c>
    </row>
    <row r="145" customFormat="false" ht="13.8" hidden="false" customHeight="false" outlineLevel="0" collapsed="false">
      <c r="A145" s="59" t="s">
        <v>110</v>
      </c>
      <c r="B145" s="55"/>
      <c r="C145" s="55"/>
      <c r="D145" s="55"/>
      <c r="E145" s="55" t="n">
        <f aca="false">+Historicals!E129</f>
        <v>1611</v>
      </c>
      <c r="F145" s="55" t="n">
        <f aca="false">+Historicals!F129</f>
        <v>1658</v>
      </c>
      <c r="G145" s="55" t="n">
        <f aca="false">+Historicals!G129</f>
        <v>1642</v>
      </c>
      <c r="H145" s="55" t="n">
        <f aca="false">+Historicals!H129</f>
        <v>1986</v>
      </c>
      <c r="I145" s="55" t="n">
        <f aca="false">+Historicals!I129</f>
        <v>2094</v>
      </c>
    </row>
    <row r="146" customFormat="false" ht="13.8" hidden="false" customHeight="false" outlineLevel="0" collapsed="false">
      <c r="A146" s="56" t="s">
        <v>142</v>
      </c>
      <c r="C146" s="32"/>
      <c r="D146" s="32"/>
      <c r="E146" s="32"/>
      <c r="F146" s="32" t="n">
        <f aca="false">+IFERROR(F145/E145-1,"nm")</f>
        <v>0.0291744258224704</v>
      </c>
      <c r="G146" s="32" t="n">
        <f aca="false">+IFERROR(G145/F145-1,"nm")</f>
        <v>-0.00965018094089265</v>
      </c>
      <c r="H146" s="32" t="n">
        <f aca="false">+IFERROR(H145/G145-1,"nm")</f>
        <v>0.209500609013398</v>
      </c>
      <c r="I146" s="32" t="n">
        <f aca="false">+IFERROR(I145/H145-1,"nm")</f>
        <v>0.054380664652568</v>
      </c>
    </row>
    <row r="147" customFormat="false" ht="13.8" hidden="false" customHeight="false" outlineLevel="0" collapsed="false">
      <c r="A147" s="56" t="s">
        <v>150</v>
      </c>
      <c r="F147" s="32" t="n">
        <f aca="false">+Historicals!F214</f>
        <v>0.05</v>
      </c>
      <c r="G147" s="32" t="n">
        <f aca="false">+Historicals!G214</f>
        <v>0.01</v>
      </c>
      <c r="H147" s="32" t="n">
        <f aca="false">+Historicals!H214</f>
        <v>0.17</v>
      </c>
      <c r="I147" s="32" t="n">
        <f aca="false">+Historicals!I214</f>
        <v>0.06</v>
      </c>
    </row>
    <row r="148" customFormat="false" ht="13.8" hidden="false" customHeight="false" outlineLevel="0" collapsed="false">
      <c r="A148" s="56" t="s">
        <v>151</v>
      </c>
      <c r="F148" s="32" t="n">
        <f aca="false">+IFERROR(F146-F147,"nm")</f>
        <v>-0.0208255741775296</v>
      </c>
      <c r="G148" s="32" t="n">
        <f aca="false">+IFERROR(G146-G147,"nm")</f>
        <v>-0.0196501809408927</v>
      </c>
      <c r="H148" s="32" t="n">
        <f aca="false">+IFERROR(H146-H147,"nm")</f>
        <v>0.0395006090133984</v>
      </c>
      <c r="I148" s="32" t="n">
        <f aca="false">+IFERROR(I146-I147,"nm")</f>
        <v>-0.00561933534743203</v>
      </c>
    </row>
    <row r="149" customFormat="false" ht="13.8" hidden="false" customHeight="false" outlineLevel="0" collapsed="false">
      <c r="A149" s="59" t="s">
        <v>111</v>
      </c>
      <c r="B149" s="55"/>
      <c r="C149" s="55"/>
      <c r="D149" s="55"/>
      <c r="E149" s="55" t="n">
        <f aca="false">+Historicals!E130</f>
        <v>144</v>
      </c>
      <c r="F149" s="55" t="n">
        <f aca="false">+Historicals!F130</f>
        <v>118</v>
      </c>
      <c r="G149" s="55" t="n">
        <f aca="false">+Historicals!G130</f>
        <v>89</v>
      </c>
      <c r="H149" s="55" t="n">
        <f aca="false">+Historicals!H130</f>
        <v>104</v>
      </c>
      <c r="I149" s="55" t="n">
        <f aca="false">+Historicals!I130</f>
        <v>103</v>
      </c>
    </row>
    <row r="150" customFormat="false" ht="13.8" hidden="false" customHeight="false" outlineLevel="0" collapsed="false">
      <c r="A150" s="56" t="s">
        <v>142</v>
      </c>
      <c r="C150" s="32"/>
      <c r="D150" s="32"/>
      <c r="E150" s="32"/>
      <c r="F150" s="32" t="n">
        <f aca="false">+IFERROR(F149/E149-1,"nm")</f>
        <v>-0.180555555555556</v>
      </c>
      <c r="G150" s="32" t="n">
        <f aca="false">+IFERROR(G149/F149-1,"nm")</f>
        <v>-0.245762711864407</v>
      </c>
      <c r="H150" s="32" t="n">
        <f aca="false">+IFERROR(H149/G149-1,"nm")</f>
        <v>0.168539325842697</v>
      </c>
      <c r="I150" s="32" t="n">
        <f aca="false">+IFERROR(I149/H149-1,"nm")</f>
        <v>-0.00961538461538458</v>
      </c>
    </row>
    <row r="151" customFormat="false" ht="13.8" hidden="false" customHeight="false" outlineLevel="0" collapsed="false">
      <c r="A151" s="56" t="s">
        <v>150</v>
      </c>
      <c r="F151" s="32" t="n">
        <f aca="false">+Historicals!F215</f>
        <v>-0.17</v>
      </c>
      <c r="G151" s="32" t="n">
        <f aca="false">+Historicals!G215</f>
        <v>-0.22</v>
      </c>
      <c r="H151" s="32" t="n">
        <f aca="false">+Historicals!H215</f>
        <v>0.13</v>
      </c>
      <c r="I151" s="32" t="n">
        <f aca="false">+Historicals!I215</f>
        <v>-0.03</v>
      </c>
    </row>
    <row r="152" customFormat="false" ht="13.8" hidden="false" customHeight="false" outlineLevel="0" collapsed="false">
      <c r="A152" s="56" t="s">
        <v>151</v>
      </c>
      <c r="F152" s="32" t="n">
        <f aca="false">+IFERROR(F150-F151,"nm")</f>
        <v>-0.0105555555555556</v>
      </c>
      <c r="G152" s="32" t="n">
        <f aca="false">+IFERROR(G150-G151,"nm")</f>
        <v>-0.0257627118644068</v>
      </c>
      <c r="H152" s="32" t="n">
        <f aca="false">+IFERROR(H150-H151,"nm")</f>
        <v>0.0385393258426966</v>
      </c>
      <c r="I152" s="32" t="n">
        <f aca="false">+IFERROR(I150-I151,"nm")</f>
        <v>0.0203846153846154</v>
      </c>
    </row>
    <row r="153" customFormat="false" ht="13.8" hidden="false" customHeight="false" outlineLevel="0" collapsed="false">
      <c r="A153" s="59" t="s">
        <v>112</v>
      </c>
      <c r="B153" s="55"/>
      <c r="C153" s="55"/>
      <c r="D153" s="55"/>
      <c r="E153" s="55" t="n">
        <f aca="false">+Historicals!E131</f>
        <v>28</v>
      </c>
      <c r="F153" s="55" t="n">
        <f aca="false">+Historicals!F131</f>
        <v>24</v>
      </c>
      <c r="G153" s="55" t="n">
        <f aca="false">+Historicals!G131</f>
        <v>25</v>
      </c>
      <c r="H153" s="55" t="n">
        <f aca="false">+Historicals!H131</f>
        <v>29</v>
      </c>
      <c r="I153" s="55" t="n">
        <f aca="false">+Historicals!I131</f>
        <v>26</v>
      </c>
    </row>
    <row r="154" customFormat="false" ht="13.8" hidden="false" customHeight="false" outlineLevel="0" collapsed="false">
      <c r="A154" s="56" t="s">
        <v>142</v>
      </c>
      <c r="C154" s="32"/>
      <c r="D154" s="32"/>
      <c r="E154" s="32"/>
      <c r="F154" s="32" t="n">
        <f aca="false">+IFERROR(F153/E153-1,"nm")</f>
        <v>-0.142857142857143</v>
      </c>
      <c r="G154" s="32" t="n">
        <f aca="false">+IFERROR(G153/F153-1,"nm")</f>
        <v>0.0416666666666667</v>
      </c>
      <c r="H154" s="32" t="n">
        <f aca="false">+IFERROR(H153/G153-1,"nm")</f>
        <v>0.16</v>
      </c>
      <c r="I154" s="32" t="n">
        <f aca="false">+IFERROR(I153/H153-1,"nm")</f>
        <v>-0.103448275862069</v>
      </c>
    </row>
    <row r="155" customFormat="false" ht="13.8" hidden="false" customHeight="false" outlineLevel="0" collapsed="false">
      <c r="A155" s="56" t="s">
        <v>150</v>
      </c>
      <c r="F155" s="32" t="n">
        <f aca="false">+Historicals!F216</f>
        <v>-0.13</v>
      </c>
      <c r="G155" s="32" t="n">
        <f aca="false">+Historicals!G216</f>
        <v>0.08</v>
      </c>
      <c r="H155" s="32" t="n">
        <f aca="false">+Historicals!H216</f>
        <v>0.14</v>
      </c>
      <c r="I155" s="32" t="n">
        <f aca="false">+Historicals!I216</f>
        <v>-0.16</v>
      </c>
    </row>
    <row r="156" customFormat="false" ht="13.8" hidden="false" customHeight="false" outlineLevel="0" collapsed="false">
      <c r="A156" s="56" t="s">
        <v>151</v>
      </c>
      <c r="F156" s="32" t="n">
        <f aca="false">+IFERROR(F154-F155,"nm")</f>
        <v>-0.0128571428571429</v>
      </c>
      <c r="G156" s="32" t="n">
        <f aca="false">+IFERROR(G154-G155,"nm")</f>
        <v>-0.0383333333333333</v>
      </c>
      <c r="H156" s="32" t="n">
        <f aca="false">+IFERROR(H154-H155,"nm")</f>
        <v>0.0199999999999999</v>
      </c>
      <c r="I156" s="32" t="n">
        <f aca="false">+IFERROR(I154-I155,"nm")</f>
        <v>0.0565517241379311</v>
      </c>
    </row>
    <row r="157" customFormat="false" ht="13.8" hidden="false" customHeight="false" outlineLevel="0" collapsed="false">
      <c r="A157" s="12" t="s">
        <v>120</v>
      </c>
      <c r="B157" s="55"/>
      <c r="C157" s="55"/>
      <c r="D157" s="55"/>
      <c r="E157" s="55" t="n">
        <f aca="false">+Historicals!E132</f>
        <v>103</v>
      </c>
      <c r="F157" s="55" t="n">
        <f aca="false">+Historicals!F132</f>
        <v>106</v>
      </c>
      <c r="G157" s="55" t="n">
        <f aca="false">+Historicals!G132</f>
        <v>90</v>
      </c>
      <c r="H157" s="55" t="n">
        <f aca="false">+Historicals!H132</f>
        <v>86</v>
      </c>
      <c r="I157" s="55" t="n">
        <f aca="false">+Historicals!I132</f>
        <v>123</v>
      </c>
    </row>
    <row r="158" customFormat="false" ht="13.8" hidden="false" customHeight="false" outlineLevel="0" collapsed="false">
      <c r="A158" s="56" t="s">
        <v>142</v>
      </c>
      <c r="C158" s="32"/>
      <c r="D158" s="32"/>
      <c r="E158" s="32"/>
      <c r="F158" s="32" t="n">
        <f aca="false">+IFERROR(F157/E157-1,"nm")</f>
        <v>0.029126213592233</v>
      </c>
      <c r="G158" s="32" t="n">
        <f aca="false">+IFERROR(G157/F157-1,"nm")</f>
        <v>-0.150943396226415</v>
      </c>
      <c r="H158" s="32" t="n">
        <f aca="false">+IFERROR(H157/G157-1,"nm")</f>
        <v>-0.0444444444444444</v>
      </c>
      <c r="I158" s="32" t="n">
        <f aca="false">+IFERROR(I157/H157-1,"nm")</f>
        <v>0.430232558139535</v>
      </c>
    </row>
    <row r="159" customFormat="false" ht="13.8" hidden="false" customHeight="false" outlineLevel="0" collapsed="false">
      <c r="A159" s="56" t="s">
        <v>150</v>
      </c>
      <c r="F159" s="32" t="n">
        <f aca="false">+Historicals!F217</f>
        <v>0.04</v>
      </c>
      <c r="G159" s="32" t="n">
        <f aca="false">+Historicals!G217</f>
        <v>-0.14</v>
      </c>
      <c r="H159" s="32" t="n">
        <f aca="false">+Historicals!H217</f>
        <v>-0.01</v>
      </c>
      <c r="I159" s="32" t="n">
        <f aca="false">+Historicals!I217</f>
        <v>0.42</v>
      </c>
    </row>
    <row r="160" customFormat="false" ht="13.8" hidden="false" customHeight="false" outlineLevel="0" collapsed="false">
      <c r="A160" s="56" t="s">
        <v>151</v>
      </c>
      <c r="F160" s="32" t="n">
        <f aca="false">+IFERROR(F158-F159,"nm")</f>
        <v>-0.010873786407767</v>
      </c>
      <c r="G160" s="32" t="n">
        <f aca="false">+IFERROR(G158-G159,"nm")</f>
        <v>-0.010943396226415</v>
      </c>
      <c r="H160" s="32" t="n">
        <f aca="false">+IFERROR(H158-H159,"nm")</f>
        <v>-0.0344444444444444</v>
      </c>
      <c r="I160" s="32" t="n">
        <f aca="false">+IFERROR(I158-I159,"nm")</f>
        <v>0.010232558139535</v>
      </c>
    </row>
    <row r="161" customFormat="false" ht="13.8" hidden="false" customHeight="false" outlineLevel="0" collapsed="false">
      <c r="A161" s="11" t="s">
        <v>143</v>
      </c>
      <c r="B161" s="60" t="n">
        <f aca="false">+B167+B164</f>
        <v>535</v>
      </c>
      <c r="C161" s="60" t="n">
        <f aca="false">+C167+C164</f>
        <v>514</v>
      </c>
      <c r="D161" s="60" t="n">
        <f aca="false">+D167+D164</f>
        <v>505</v>
      </c>
      <c r="E161" s="60" t="n">
        <f aca="false">+E167+E164</f>
        <v>343</v>
      </c>
      <c r="F161" s="60" t="n">
        <f aca="false">+F167+F164</f>
        <v>334</v>
      </c>
      <c r="G161" s="60" t="n">
        <f aca="false">+G167+G164</f>
        <v>322</v>
      </c>
      <c r="H161" s="60" t="n">
        <f aca="false">+H167+H164</f>
        <v>569</v>
      </c>
      <c r="I161" s="60" t="n">
        <f aca="false">+I167+I164</f>
        <v>691</v>
      </c>
    </row>
    <row r="162" customFormat="false" ht="13.8" hidden="false" customHeight="false" outlineLevel="0" collapsed="false">
      <c r="A162" s="53" t="s">
        <v>142</v>
      </c>
      <c r="C162" s="32" t="n">
        <f aca="false">+IFERROR(C161/B161-1,"nm")</f>
        <v>-0.0392523364485982</v>
      </c>
      <c r="D162" s="32" t="n">
        <f aca="false">+IFERROR(D161/C161-1,"nm")</f>
        <v>-0.0175097276264592</v>
      </c>
      <c r="E162" s="32" t="n">
        <f aca="false">+IFERROR(E161/D161-1,"nm")</f>
        <v>-0.320792079207921</v>
      </c>
      <c r="F162" s="32" t="n">
        <f aca="false">+IFERROR(F161/E161-1,"nm")</f>
        <v>-0.0262390670553936</v>
      </c>
      <c r="G162" s="32" t="n">
        <f aca="false">+IFERROR(G161/F161-1,"nm")</f>
        <v>-0.0359281437125748</v>
      </c>
      <c r="H162" s="32" t="n">
        <f aca="false">+IFERROR(H161/G161-1,"nm")</f>
        <v>0.767080745341615</v>
      </c>
      <c r="I162" s="32" t="n">
        <f aca="false">+IFERROR(I161/H161-1,"nm")</f>
        <v>0.214411247803163</v>
      </c>
    </row>
    <row r="163" customFormat="false" ht="13.8" hidden="false" customHeight="false" outlineLevel="0" collapsed="false">
      <c r="A163" s="53" t="s">
        <v>144</v>
      </c>
      <c r="B163" s="32" t="n">
        <f aca="false">+IFERROR(B161/B$143,"nD70m")</f>
        <v>0.269929364278507</v>
      </c>
      <c r="C163" s="32" t="n">
        <f aca="false">+IFERROR(C161/C$143,"nD70m")</f>
        <v>0.262915601023018</v>
      </c>
      <c r="D163" s="32" t="n">
        <f aca="false">+IFERROR(D161/D$143,"nD70m")</f>
        <v>0.247306562193928</v>
      </c>
      <c r="E163" s="32" t="n">
        <f aca="false">+IFERROR(E161/E$143,"nD70m")</f>
        <v>0.18186638388123</v>
      </c>
      <c r="F163" s="32" t="n">
        <f aca="false">+IFERROR(F161/F$143,"nD70m")</f>
        <v>0.175236096537251</v>
      </c>
      <c r="G163" s="32" t="n">
        <f aca="false">+IFERROR(G161/G$143,"nD70m")</f>
        <v>0.174431202600217</v>
      </c>
      <c r="H163" s="32" t="n">
        <f aca="false">+IFERROR(H161/H$143,"nD70m")</f>
        <v>0.258049886621315</v>
      </c>
      <c r="I163" s="32" t="n">
        <f aca="false">+IFERROR(I161/I$143,"nD70m")</f>
        <v>0.294543904518329</v>
      </c>
    </row>
    <row r="164" customFormat="false" ht="13.8" hidden="false" customHeight="false" outlineLevel="0" collapsed="false">
      <c r="A164" s="11" t="s">
        <v>145</v>
      </c>
      <c r="B164" s="55" t="n">
        <f aca="false">+Historicals!B177</f>
        <v>18</v>
      </c>
      <c r="C164" s="55" t="n">
        <f aca="false">+Historicals!C177</f>
        <v>27</v>
      </c>
      <c r="D164" s="55" t="n">
        <f aca="false">+Historicals!D177</f>
        <v>28</v>
      </c>
      <c r="E164" s="55" t="n">
        <f aca="false">+Historicals!E177</f>
        <v>33</v>
      </c>
      <c r="F164" s="55" t="n">
        <f aca="false">+Historicals!F177</f>
        <v>31</v>
      </c>
      <c r="G164" s="55" t="n">
        <f aca="false">+Historicals!G177</f>
        <v>25</v>
      </c>
      <c r="H164" s="55" t="n">
        <f aca="false">+Historicals!H177</f>
        <v>26</v>
      </c>
      <c r="I164" s="55" t="n">
        <f aca="false">+Historicals!I177</f>
        <v>22</v>
      </c>
    </row>
    <row r="165" customFormat="false" ht="13.8" hidden="false" customHeight="false" outlineLevel="0" collapsed="false">
      <c r="A165" s="53" t="s">
        <v>142</v>
      </c>
      <c r="C165" s="32" t="n">
        <f aca="false">+IFERROR(C164/B164-1,"nm")</f>
        <v>0.5</v>
      </c>
      <c r="D165" s="32" t="n">
        <f aca="false">+IFERROR(D164/C164-1,"nm")</f>
        <v>0.037037037037037</v>
      </c>
      <c r="E165" s="32" t="n">
        <f aca="false">+IFERROR(E164/D164-1,"nm")</f>
        <v>0.178571428571429</v>
      </c>
      <c r="F165" s="32" t="n">
        <f aca="false">+IFERROR(F164/E164-1,"nm")</f>
        <v>-0.0606060606060606</v>
      </c>
      <c r="G165" s="32" t="n">
        <f aca="false">+IFERROR(G164/F164-1,"nm")</f>
        <v>-0.193548387096774</v>
      </c>
      <c r="H165" s="32" t="n">
        <f aca="false">+IFERROR(H164/G164-1,"nm")</f>
        <v>0.04</v>
      </c>
      <c r="I165" s="32" t="n">
        <f aca="false">+IFERROR(I164/H164-1,"nm")</f>
        <v>-0.153846153846154</v>
      </c>
    </row>
    <row r="166" customFormat="false" ht="13.8" hidden="false" customHeight="false" outlineLevel="0" collapsed="false">
      <c r="A166" s="53" t="s">
        <v>146</v>
      </c>
      <c r="B166" s="32" t="n">
        <f aca="false">+IFERROR(B164/B$143,"nD70m")</f>
        <v>0.00908173562058527</v>
      </c>
      <c r="C166" s="32" t="n">
        <f aca="false">+IFERROR(C164/C$143,"nD70m")</f>
        <v>0.0138107416879795</v>
      </c>
      <c r="D166" s="32" t="n">
        <f aca="false">+IFERROR(D164/D$143,"nD70m")</f>
        <v>0.0137120470127326</v>
      </c>
      <c r="E166" s="32" t="n">
        <f aca="false">+IFERROR(E164/E$143,"nD70m")</f>
        <v>0.0174973488865323</v>
      </c>
      <c r="F166" s="32" t="n">
        <f aca="false">+IFERROR(F164/F$143,"nD70m")</f>
        <v>0.0162644281217209</v>
      </c>
      <c r="G166" s="32" t="n">
        <f aca="false">+IFERROR(G164/G$143,"nD70m")</f>
        <v>0.0135427952329361</v>
      </c>
      <c r="H166" s="32" t="n">
        <f aca="false">+IFERROR(H164/H$143,"nD70m")</f>
        <v>0.0117913832199546</v>
      </c>
      <c r="I166" s="32" t="n">
        <f aca="false">+IFERROR(I164/I$143,"nD70m")</f>
        <v>0.00937766410912191</v>
      </c>
    </row>
    <row r="167" customFormat="false" ht="13.8" hidden="false" customHeight="false" outlineLevel="0" collapsed="false">
      <c r="A167" s="11" t="s">
        <v>147</v>
      </c>
      <c r="B167" s="55" t="n">
        <f aca="false">+Historicals!B143</f>
        <v>517</v>
      </c>
      <c r="C167" s="55" t="n">
        <f aca="false">+Historicals!C143</f>
        <v>487</v>
      </c>
      <c r="D167" s="55" t="n">
        <f aca="false">+Historicals!D143</f>
        <v>477</v>
      </c>
      <c r="E167" s="55" t="n">
        <f aca="false">+Historicals!E143</f>
        <v>310</v>
      </c>
      <c r="F167" s="55" t="n">
        <f aca="false">+Historicals!F143</f>
        <v>303</v>
      </c>
      <c r="G167" s="55" t="n">
        <f aca="false">+Historicals!G143</f>
        <v>297</v>
      </c>
      <c r="H167" s="55" t="n">
        <f aca="false">+Historicals!H143</f>
        <v>543</v>
      </c>
      <c r="I167" s="55" t="n">
        <f aca="false">+Historicals!I143</f>
        <v>669</v>
      </c>
    </row>
    <row r="168" customFormat="false" ht="13.8" hidden="false" customHeight="false" outlineLevel="0" collapsed="false">
      <c r="A168" s="53" t="s">
        <v>142</v>
      </c>
      <c r="C168" s="32" t="n">
        <f aca="false">+IFERROR(C167/B167-1,"nm")</f>
        <v>-0.058027079303675</v>
      </c>
      <c r="D168" s="32" t="n">
        <f aca="false">+IFERROR(D167/C167-1,"nm")</f>
        <v>-0.0205338809034907</v>
      </c>
      <c r="E168" s="32" t="n">
        <f aca="false">+IFERROR(E167/D167-1,"nm")</f>
        <v>-0.350104821802935</v>
      </c>
      <c r="F168" s="32" t="n">
        <f aca="false">+IFERROR(F167/E167-1,"nm")</f>
        <v>-0.0225806451612903</v>
      </c>
      <c r="G168" s="32" t="n">
        <f aca="false">+IFERROR(G167/F167-1,"nm")</f>
        <v>-0.0198019801980198</v>
      </c>
      <c r="H168" s="32" t="n">
        <f aca="false">+IFERROR(H167/G167-1,"nm")</f>
        <v>0.828282828282828</v>
      </c>
      <c r="I168" s="32" t="n">
        <f aca="false">+IFERROR(I167/H167-1,"nm")</f>
        <v>0.232044198895028</v>
      </c>
    </row>
    <row r="169" customFormat="false" ht="13.8" hidden="false" customHeight="false" outlineLevel="0" collapsed="false">
      <c r="A169" s="53" t="s">
        <v>144</v>
      </c>
      <c r="B169" s="32" t="n">
        <f aca="false">+IFERROR(B167/B$143,"nD70m")</f>
        <v>0.260847628657921</v>
      </c>
      <c r="C169" s="32" t="n">
        <f aca="false">+IFERROR(C167/C$143,"nD70m")</f>
        <v>0.249104859335038</v>
      </c>
      <c r="D169" s="32" t="n">
        <f aca="false">+IFERROR(D167/D$143,"nD70m")</f>
        <v>0.233594515181195</v>
      </c>
      <c r="E169" s="32" t="n">
        <f aca="false">+IFERROR(E167/E$143,"nD70m")</f>
        <v>0.164369034994698</v>
      </c>
      <c r="F169" s="32" t="n">
        <f aca="false">+IFERROR(F167/F$143,"nD70m")</f>
        <v>0.15897166841553</v>
      </c>
      <c r="G169" s="32" t="n">
        <f aca="false">+IFERROR(G167/G$143,"nD70m")</f>
        <v>0.160888407367281</v>
      </c>
      <c r="H169" s="32" t="n">
        <f aca="false">+IFERROR(H167/H$143,"nD70m")</f>
        <v>0.246258503401361</v>
      </c>
      <c r="I169" s="32" t="n">
        <f aca="false">+IFERROR(I167/I$143,"nD70m")</f>
        <v>0.285166240409207</v>
      </c>
    </row>
    <row r="170" customFormat="false" ht="13.8" hidden="false" customHeight="false" outlineLevel="0" collapsed="false">
      <c r="A170" s="11" t="s">
        <v>148</v>
      </c>
      <c r="B170" s="55" t="n">
        <f aca="false">+Historicals!B189</f>
        <v>535</v>
      </c>
      <c r="C170" s="55" t="n">
        <f aca="false">+Historicals!C189</f>
        <v>514</v>
      </c>
      <c r="D170" s="55" t="n">
        <f aca="false">+Historicals!D189</f>
        <v>505</v>
      </c>
      <c r="E170" s="55" t="n">
        <f aca="false">+Historicals!E189</f>
        <v>343</v>
      </c>
      <c r="F170" s="55" t="n">
        <f aca="false">+Historicals!F189</f>
        <v>334</v>
      </c>
      <c r="G170" s="55" t="n">
        <f aca="false">+Historicals!G189</f>
        <v>322</v>
      </c>
      <c r="H170" s="55" t="n">
        <f aca="false">+Historicals!H189</f>
        <v>569</v>
      </c>
      <c r="I170" s="55" t="n">
        <f aca="false">+Historicals!I189</f>
        <v>691</v>
      </c>
    </row>
    <row r="171" customFormat="false" ht="13.8" hidden="false" customHeight="false" outlineLevel="0" collapsed="false">
      <c r="A171" s="53" t="s">
        <v>142</v>
      </c>
      <c r="C171" s="32" t="n">
        <f aca="false">+IFERROR(C170/B170-1,"nm")</f>
        <v>-0.0392523364485982</v>
      </c>
      <c r="D171" s="32" t="n">
        <f aca="false">+IFERROR(D170/C170-1,"nm")</f>
        <v>-0.0175097276264592</v>
      </c>
      <c r="E171" s="32" t="n">
        <f aca="false">+IFERROR(E170/D170-1,"nm")</f>
        <v>-0.320792079207921</v>
      </c>
      <c r="F171" s="32" t="n">
        <f aca="false">+IFERROR(F170/E170-1,"nm")</f>
        <v>-0.0262390670553936</v>
      </c>
      <c r="G171" s="32" t="n">
        <f aca="false">+IFERROR(G170/F170-1,"nm")</f>
        <v>-0.0359281437125748</v>
      </c>
      <c r="H171" s="32" t="n">
        <f aca="false">+IFERROR(H170/G170-1,"nm")</f>
        <v>0.767080745341615</v>
      </c>
      <c r="I171" s="32" t="n">
        <f aca="false">+IFERROR(I170/H170-1,"nm")</f>
        <v>0.214411247803163</v>
      </c>
    </row>
    <row r="172" customFormat="false" ht="13.8" hidden="false" customHeight="false" outlineLevel="0" collapsed="false">
      <c r="A172" s="53" t="s">
        <v>146</v>
      </c>
      <c r="B172" s="32" t="n">
        <f aca="false">+IFERROR(B170/B$143,"nD70m")</f>
        <v>0.269929364278507</v>
      </c>
      <c r="C172" s="32" t="n">
        <f aca="false">+IFERROR(C170/C$143,"nD70m")</f>
        <v>0.262915601023018</v>
      </c>
      <c r="D172" s="32" t="n">
        <f aca="false">+IFERROR(D170/D$143,"nD70m")</f>
        <v>0.247306562193928</v>
      </c>
      <c r="E172" s="32" t="n">
        <f aca="false">+IFERROR(E170/E$143,"nD70m")</f>
        <v>0.18186638388123</v>
      </c>
      <c r="F172" s="32" t="n">
        <f aca="false">+IFERROR(F170/F$143,"nD70m")</f>
        <v>0.175236096537251</v>
      </c>
      <c r="G172" s="32" t="n">
        <f aca="false">+IFERROR(G170/G$143,"nD70m")</f>
        <v>0.174431202600217</v>
      </c>
      <c r="H172" s="32" t="n">
        <f aca="false">+IFERROR(H170/H$143,"nD70m")</f>
        <v>0.258049886621315</v>
      </c>
      <c r="I172" s="32" t="n">
        <f aca="false">+IFERROR(I170/I$143,"nD70m")</f>
        <v>0.294543904518329</v>
      </c>
    </row>
    <row r="173" customFormat="false" ht="13.8" hidden="false" customHeight="false" outlineLevel="0" collapsed="false">
      <c r="A173" s="54" t="str">
        <f aca="false">+Historicals!A155</f>
        <v>Corporate</v>
      </c>
      <c r="B173" s="54"/>
      <c r="C173" s="54"/>
      <c r="D173" s="54"/>
      <c r="E173" s="54"/>
      <c r="F173" s="54"/>
      <c r="G173" s="54"/>
      <c r="H173" s="54"/>
      <c r="I173" s="54"/>
    </row>
    <row r="174" customFormat="false" ht="13.8" hidden="false" customHeight="false" outlineLevel="0" collapsed="false">
      <c r="A174" s="15" t="s">
        <v>121</v>
      </c>
      <c r="B174" s="55" t="n">
        <f aca="false">+Historicals!B133</f>
        <v>-82</v>
      </c>
      <c r="C174" s="55" t="n">
        <f aca="false">+Historicals!C133</f>
        <v>-86</v>
      </c>
      <c r="D174" s="55" t="n">
        <f aca="false">+Historicals!D133</f>
        <v>75</v>
      </c>
      <c r="E174" s="55" t="n">
        <f aca="false">+Historicals!E133</f>
        <v>26</v>
      </c>
      <c r="F174" s="55" t="n">
        <f aca="false">+Historicals!F133</f>
        <v>-7</v>
      </c>
      <c r="G174" s="55" t="n">
        <f aca="false">+Historicals!G133</f>
        <v>-11</v>
      </c>
      <c r="H174" s="55" t="n">
        <f aca="false">+Historicals!H133</f>
        <v>40</v>
      </c>
      <c r="I174" s="55" t="n">
        <f aca="false">+Historicals!I133</f>
        <v>-72</v>
      </c>
    </row>
    <row r="175" customFormat="false" ht="13.8" hidden="false" customHeight="false" outlineLevel="0" collapsed="false">
      <c r="A175" s="56" t="s">
        <v>142</v>
      </c>
      <c r="C175" s="32" t="n">
        <f aca="false">+IFERROR(C174/B174-1,"nm")</f>
        <v>0.0487804878048781</v>
      </c>
      <c r="D175" s="32" t="n">
        <f aca="false">+IFERROR(D174/C174-1,"nm")</f>
        <v>-1.87209302325581</v>
      </c>
      <c r="E175" s="32" t="n">
        <f aca="false">+IFERROR(E174/D174-1,"nm")</f>
        <v>-0.653333333333333</v>
      </c>
      <c r="F175" s="32" t="n">
        <f aca="false">+IFERROR(F174/E174-1,"nm")</f>
        <v>-1.26923076923077</v>
      </c>
      <c r="G175" s="32" t="n">
        <f aca="false">+IFERROR(G174/F174-1,"nm")</f>
        <v>0.571428571428571</v>
      </c>
      <c r="H175" s="32" t="n">
        <f aca="false">+IFERROR(H174/G174-1,"nm")</f>
        <v>-4.63636363636364</v>
      </c>
      <c r="I175" s="32" t="n">
        <f aca="false">+IFERROR(I174/H174-1,"nm")</f>
        <v>-2.8</v>
      </c>
    </row>
    <row r="176" customFormat="false" ht="13.8" hidden="false" customHeight="false" outlineLevel="0" collapsed="false">
      <c r="A176" s="56" t="s">
        <v>150</v>
      </c>
      <c r="B176" s="32" t="n">
        <f aca="false">+Historicals!B218</f>
        <v>0.06</v>
      </c>
      <c r="C176" s="32" t="n">
        <f aca="false">+Historicals!C218</f>
        <v>0.07</v>
      </c>
      <c r="D176" s="32"/>
      <c r="E176" s="32" t="n">
        <f aca="false">+Historicals!E218</f>
        <v>-1.01</v>
      </c>
      <c r="F176" s="32" t="n">
        <f aca="false">+Historicals!F218</f>
        <v>0.24</v>
      </c>
      <c r="G176" s="32" t="n">
        <f aca="false">+Historicals!G218</f>
        <v>0.09</v>
      </c>
      <c r="H176" s="32" t="n">
        <f aca="false">+Historicals!H218</f>
        <v>0.15</v>
      </c>
      <c r="I176" s="32" t="n">
        <f aca="false">+Historicals!I218</f>
        <v>0.02</v>
      </c>
    </row>
    <row r="177" customFormat="false" ht="13.8" hidden="false" customHeight="false" outlineLevel="0" collapsed="false">
      <c r="A177" s="56" t="s">
        <v>151</v>
      </c>
      <c r="C177" s="32" t="n">
        <f aca="false">+IFERROR(C175-C176,"nm")</f>
        <v>-0.0212195121951219</v>
      </c>
      <c r="D177" s="32"/>
      <c r="E177" s="32" t="n">
        <f aca="false">+IFERROR(E175-E176,"nm")</f>
        <v>0.356666666666667</v>
      </c>
      <c r="F177" s="32" t="n">
        <f aca="false">+IFERROR(F175-F176,"nm")</f>
        <v>-1.50923076923077</v>
      </c>
      <c r="G177" s="32" t="n">
        <f aca="false">+IFERROR(G175-G176,"nm")</f>
        <v>0.481428571428571</v>
      </c>
      <c r="H177" s="32" t="n">
        <f aca="false">+IFERROR(H175-H176,"nm")</f>
        <v>-4.78636363636364</v>
      </c>
      <c r="I177" s="32" t="n">
        <f aca="false">+IFERROR(I175-I176,"nm")</f>
        <v>-2.82</v>
      </c>
    </row>
    <row r="178" customFormat="false" ht="13.8" hidden="false" customHeight="false" outlineLevel="0" collapsed="false">
      <c r="A178" s="11" t="s">
        <v>143</v>
      </c>
      <c r="B178" s="60" t="n">
        <f aca="false">+B184+B181</f>
        <v>-1026</v>
      </c>
      <c r="C178" s="60" t="n">
        <f aca="false">+C184+C181</f>
        <v>-1089</v>
      </c>
      <c r="D178" s="60" t="n">
        <f aca="false">+D184+D181</f>
        <v>-633</v>
      </c>
      <c r="E178" s="60" t="n">
        <f aca="false">+E184+E181</f>
        <v>-1346</v>
      </c>
      <c r="F178" s="60" t="n">
        <f aca="false">+F184+F181</f>
        <v>-1694</v>
      </c>
      <c r="G178" s="60" t="n">
        <f aca="false">+G184+G181</f>
        <v>-1855</v>
      </c>
      <c r="H178" s="60" t="n">
        <f aca="false">+H184+H181</f>
        <v>-2120</v>
      </c>
      <c r="I178" s="60" t="n">
        <f aca="false">+I184+I181</f>
        <v>-2085</v>
      </c>
    </row>
    <row r="179" customFormat="false" ht="13.8" hidden="false" customHeight="false" outlineLevel="0" collapsed="false">
      <c r="A179" s="53" t="s">
        <v>142</v>
      </c>
      <c r="C179" s="32" t="n">
        <f aca="false">+IFERROR(C178/B178-1,"nm")</f>
        <v>0.0614035087719298</v>
      </c>
      <c r="D179" s="32" t="n">
        <f aca="false">+IFERROR(D178/C178-1,"nm")</f>
        <v>-0.418732782369146</v>
      </c>
      <c r="E179" s="32" t="n">
        <f aca="false">+IFERROR(E178/D178-1,"nm")</f>
        <v>1.12638230647709</v>
      </c>
      <c r="F179" s="32" t="n">
        <f aca="false">+IFERROR(F178/E178-1,"nm")</f>
        <v>0.258543833580981</v>
      </c>
      <c r="G179" s="32" t="n">
        <f aca="false">+IFERROR(G178/F178-1,"nm")</f>
        <v>0.0950413223140496</v>
      </c>
      <c r="H179" s="32" t="n">
        <f aca="false">+IFERROR(H178/G178-1,"nm")</f>
        <v>0.142857142857143</v>
      </c>
      <c r="I179" s="32" t="n">
        <f aca="false">+IFERROR(I178/H178-1,"nm")</f>
        <v>-0.0165094339622641</v>
      </c>
    </row>
    <row r="180" customFormat="false" ht="13.8" hidden="false" customHeight="false" outlineLevel="0" collapsed="false">
      <c r="A180" s="53" t="s">
        <v>144</v>
      </c>
      <c r="B180" s="32" t="n">
        <f aca="false">+IFERROR(B178/B$174,"nD70m")</f>
        <v>12.5121951219512</v>
      </c>
      <c r="C180" s="32" t="n">
        <f aca="false">+IFERROR(C178/C$174,"nD70m")</f>
        <v>12.6627906976744</v>
      </c>
      <c r="D180" s="32" t="n">
        <f aca="false">+IFERROR(D178/D$174,"nD70m")</f>
        <v>-8.44</v>
      </c>
      <c r="E180" s="32" t="n">
        <f aca="false">+IFERROR(E178/E$174,"nD70m")</f>
        <v>-51.7692307692308</v>
      </c>
      <c r="F180" s="32" t="n">
        <f aca="false">+IFERROR(F178/F$174,"nD70m")</f>
        <v>242</v>
      </c>
      <c r="G180" s="32" t="n">
        <f aca="false">+IFERROR(G178/G$174,"nD70m")</f>
        <v>168.636363636364</v>
      </c>
      <c r="H180" s="32" t="n">
        <f aca="false">+IFERROR(H178/H$174,"nD70m")</f>
        <v>-53</v>
      </c>
      <c r="I180" s="32" t="n">
        <f aca="false">+IFERROR(I178/I$174,"nD70m")</f>
        <v>28.9583333333333</v>
      </c>
    </row>
    <row r="181" customFormat="false" ht="13.8" hidden="false" customHeight="false" outlineLevel="0" collapsed="false">
      <c r="A181" s="11" t="s">
        <v>145</v>
      </c>
      <c r="B181" s="55" t="n">
        <f aca="false">+Historicals!B178</f>
        <v>75</v>
      </c>
      <c r="C181" s="55" t="n">
        <f aca="false">+Historicals!C178</f>
        <v>84</v>
      </c>
      <c r="D181" s="55" t="n">
        <f aca="false">+Historicals!D178</f>
        <v>91</v>
      </c>
      <c r="E181" s="55" t="n">
        <f aca="false">+Historicals!E178</f>
        <v>110</v>
      </c>
      <c r="F181" s="55" t="n">
        <f aca="false">+Historicals!F178</f>
        <v>116</v>
      </c>
      <c r="G181" s="55" t="n">
        <f aca="false">+Historicals!G178</f>
        <v>112</v>
      </c>
      <c r="H181" s="55" t="n">
        <f aca="false">+Historicals!H178</f>
        <v>141</v>
      </c>
      <c r="I181" s="55" t="n">
        <f aca="false">+Historicals!I178</f>
        <v>134</v>
      </c>
    </row>
    <row r="182" customFormat="false" ht="13.8" hidden="false" customHeight="false" outlineLevel="0" collapsed="false">
      <c r="A182" s="53" t="s">
        <v>142</v>
      </c>
      <c r="C182" s="32" t="n">
        <f aca="false">+IFERROR(C181/B181-1,"nm")</f>
        <v>0.12</v>
      </c>
      <c r="D182" s="32" t="n">
        <f aca="false">+IFERROR(D181/C181-1,"nm")</f>
        <v>0.0833333333333333</v>
      </c>
      <c r="E182" s="32" t="n">
        <f aca="false">+IFERROR(E181/D181-1,"nm")</f>
        <v>0.208791208791209</v>
      </c>
      <c r="F182" s="32" t="n">
        <f aca="false">+IFERROR(F181/E181-1,"nm")</f>
        <v>0.0545454545454545</v>
      </c>
      <c r="G182" s="32" t="n">
        <f aca="false">+IFERROR(G181/F181-1,"nm")</f>
        <v>-0.0344827586206896</v>
      </c>
      <c r="H182" s="32" t="n">
        <f aca="false">+IFERROR(H181/G181-1,"nm")</f>
        <v>0.258928571428571</v>
      </c>
      <c r="I182" s="32" t="n">
        <f aca="false">+IFERROR(I181/H181-1,"nm")</f>
        <v>-0.0496453900709219</v>
      </c>
    </row>
    <row r="183" customFormat="false" ht="13.8" hidden="false" customHeight="false" outlineLevel="0" collapsed="false">
      <c r="A183" s="53" t="s">
        <v>146</v>
      </c>
      <c r="B183" s="32" t="n">
        <f aca="false">+IFERROR(B181/B$174,"nD70m")</f>
        <v>-0.914634146341463</v>
      </c>
      <c r="C183" s="32" t="n">
        <f aca="false">+IFERROR(C181/C$174,"nD70m")</f>
        <v>-0.976744186046512</v>
      </c>
      <c r="D183" s="32" t="n">
        <f aca="false">+IFERROR(D181/D$174,"nD70m")</f>
        <v>1.21333333333333</v>
      </c>
      <c r="E183" s="32" t="n">
        <f aca="false">+IFERROR(E181/E$174,"nD70m")</f>
        <v>4.23076923076923</v>
      </c>
      <c r="F183" s="32" t="n">
        <f aca="false">+IFERROR(F181/F$174,"nD70m")</f>
        <v>-16.5714285714286</v>
      </c>
      <c r="G183" s="32" t="n">
        <f aca="false">+IFERROR(G181/G$174,"nD70m")</f>
        <v>-10.1818181818182</v>
      </c>
      <c r="H183" s="32" t="n">
        <f aca="false">+IFERROR(H181/H$174,"nD70m")</f>
        <v>3.525</v>
      </c>
      <c r="I183" s="32" t="n">
        <f aca="false">+IFERROR(I181/I$174,"nD70m")</f>
        <v>-1.86111111111111</v>
      </c>
    </row>
    <row r="184" customFormat="false" ht="13.8" hidden="false" customHeight="false" outlineLevel="0" collapsed="false">
      <c r="A184" s="11" t="s">
        <v>147</v>
      </c>
      <c r="B184" s="55" t="n">
        <f aca="false">+Historicals!B144</f>
        <v>-1101</v>
      </c>
      <c r="C184" s="55" t="n">
        <f aca="false">+Historicals!C144</f>
        <v>-1173</v>
      </c>
      <c r="D184" s="55" t="n">
        <f aca="false">+Historicals!D144</f>
        <v>-724</v>
      </c>
      <c r="E184" s="55" t="n">
        <f aca="false">+Historicals!E144</f>
        <v>-1456</v>
      </c>
      <c r="F184" s="55" t="n">
        <f aca="false">+Historicals!F144</f>
        <v>-1810</v>
      </c>
      <c r="G184" s="55" t="n">
        <f aca="false">+Historicals!G144</f>
        <v>-1967</v>
      </c>
      <c r="H184" s="55" t="n">
        <f aca="false">+Historicals!H144</f>
        <v>-2261</v>
      </c>
      <c r="I184" s="55" t="n">
        <f aca="false">+Historicals!I144</f>
        <v>-2219</v>
      </c>
    </row>
    <row r="185" customFormat="false" ht="13.8" hidden="false" customHeight="false" outlineLevel="0" collapsed="false">
      <c r="A185" s="53" t="s">
        <v>142</v>
      </c>
      <c r="C185" s="32" t="n">
        <f aca="false">+IFERROR(C184/B184-1,"nm")</f>
        <v>0.0653950953678475</v>
      </c>
      <c r="D185" s="32" t="n">
        <f aca="false">+IFERROR(D184/C184-1,"nm")</f>
        <v>-0.382779198635976</v>
      </c>
      <c r="E185" s="32" t="n">
        <f aca="false">+IFERROR(E184/D184-1,"nm")</f>
        <v>1.01104972375691</v>
      </c>
      <c r="F185" s="32" t="n">
        <f aca="false">+IFERROR(F184/E184-1,"nm")</f>
        <v>0.243131868131868</v>
      </c>
      <c r="G185" s="32" t="n">
        <f aca="false">+IFERROR(G184/F184-1,"nm")</f>
        <v>0.0867403314917128</v>
      </c>
      <c r="H185" s="32" t="n">
        <f aca="false">+IFERROR(H184/G184-1,"nm")</f>
        <v>0.149466192170818</v>
      </c>
      <c r="I185" s="32" t="n">
        <f aca="false">+IFERROR(I184/H184-1,"nm")</f>
        <v>-0.0185758513931888</v>
      </c>
    </row>
    <row r="186" customFormat="false" ht="13.8" hidden="false" customHeight="false" outlineLevel="0" collapsed="false">
      <c r="A186" s="53" t="s">
        <v>144</v>
      </c>
      <c r="B186" s="32" t="n">
        <f aca="false">+IFERROR(B184/B$174,"nD70m")</f>
        <v>13.4268292682927</v>
      </c>
      <c r="C186" s="32" t="n">
        <f aca="false">+IFERROR(C184/C$174,"nD70m")</f>
        <v>13.6395348837209</v>
      </c>
      <c r="D186" s="32" t="n">
        <f aca="false">+IFERROR(D184/D$174,"nD70m")</f>
        <v>-9.65333333333333</v>
      </c>
      <c r="E186" s="32" t="n">
        <f aca="false">+IFERROR(E184/E$174,"nD70m")</f>
        <v>-56</v>
      </c>
      <c r="F186" s="32" t="n">
        <f aca="false">+IFERROR(F184/F$174,"nD70m")</f>
        <v>258.571428571429</v>
      </c>
      <c r="G186" s="32" t="n">
        <f aca="false">+IFERROR(G184/G$174,"nD70m")</f>
        <v>178.818181818182</v>
      </c>
      <c r="H186" s="32" t="n">
        <f aca="false">+IFERROR(H184/H$174,"nD70m")</f>
        <v>-56.525</v>
      </c>
      <c r="I186" s="32" t="n">
        <f aca="false">+IFERROR(I184/I$174,"nD70m")</f>
        <v>30.8194444444444</v>
      </c>
    </row>
    <row r="187" customFormat="false" ht="13.8" hidden="false" customHeight="false" outlineLevel="0" collapsed="false">
      <c r="A187" s="11" t="s">
        <v>148</v>
      </c>
      <c r="B187" s="55" t="n">
        <f aca="false">+Historicals!B190</f>
        <v>-1026</v>
      </c>
      <c r="C187" s="55" t="n">
        <f aca="false">+Historicals!C190</f>
        <v>-1089</v>
      </c>
      <c r="D187" s="55" t="n">
        <f aca="false">+Historicals!D190</f>
        <v>-633</v>
      </c>
      <c r="E187" s="55" t="n">
        <f aca="false">+Historicals!E190</f>
        <v>-1346</v>
      </c>
      <c r="F187" s="55" t="n">
        <f aca="false">+Historicals!F190</f>
        <v>-1694</v>
      </c>
      <c r="G187" s="55" t="n">
        <f aca="false">+Historicals!G190</f>
        <v>-1855</v>
      </c>
      <c r="H187" s="55" t="n">
        <f aca="false">+Historicals!H190</f>
        <v>-2120</v>
      </c>
      <c r="I187" s="55" t="n">
        <f aca="false">+Historicals!I190</f>
        <v>-2085</v>
      </c>
    </row>
    <row r="188" customFormat="false" ht="13.8" hidden="false" customHeight="false" outlineLevel="0" collapsed="false">
      <c r="A188" s="53" t="s">
        <v>142</v>
      </c>
      <c r="C188" s="32" t="n">
        <f aca="false">+IFERROR(C187/B187-1,"nm")</f>
        <v>0.0614035087719298</v>
      </c>
      <c r="D188" s="32" t="n">
        <f aca="false">+IFERROR(D187/C187-1,"nm")</f>
        <v>-0.418732782369146</v>
      </c>
      <c r="E188" s="32" t="n">
        <f aca="false">+IFERROR(E187/D187-1,"nm")</f>
        <v>1.12638230647709</v>
      </c>
      <c r="F188" s="32" t="n">
        <f aca="false">+IFERROR(F187/E187-1,"nm")</f>
        <v>0.258543833580981</v>
      </c>
      <c r="G188" s="32" t="n">
        <f aca="false">+IFERROR(G187/F187-1,"nm")</f>
        <v>0.0950413223140496</v>
      </c>
      <c r="H188" s="32" t="n">
        <f aca="false">+IFERROR(H187/G187-1,"nm")</f>
        <v>0.142857142857143</v>
      </c>
      <c r="I188" s="32" t="n">
        <f aca="false">+IFERROR(I187/H187-1,"nm")</f>
        <v>-0.0165094339622641</v>
      </c>
    </row>
    <row r="189" customFormat="false" ht="13.8" hidden="false" customHeight="false" outlineLevel="0" collapsed="false">
      <c r="A189" s="53" t="s">
        <v>146</v>
      </c>
      <c r="B189" s="32" t="n">
        <f aca="false">+IFERROR(B187/B$174,"nD70m")</f>
        <v>12.5121951219512</v>
      </c>
      <c r="C189" s="32" t="n">
        <f aca="false">+IFERROR(C187/C$174,"nD70m")</f>
        <v>12.6627906976744</v>
      </c>
      <c r="D189" s="32" t="n">
        <f aca="false">+IFERROR(D187/D$174,"nD70m")</f>
        <v>-8.44</v>
      </c>
      <c r="E189" s="32" t="n">
        <f aca="false">+IFERROR(E187/E$174,"nD70m")</f>
        <v>-51.7692307692308</v>
      </c>
      <c r="F189" s="32" t="n">
        <f aca="false">+IFERROR(F187/F$174,"nD70m")</f>
        <v>242</v>
      </c>
      <c r="G189" s="32" t="n">
        <f aca="false">+IFERROR(G187/G$174,"nD70m")</f>
        <v>168.636363636364</v>
      </c>
      <c r="H189" s="32" t="n">
        <f aca="false">+IFERROR(H187/H$174,"nD70m")</f>
        <v>-53</v>
      </c>
      <c r="I189" s="32" t="n">
        <f aca="false">+IFERROR(I187/I$174,"nD70m")</f>
        <v>28.9583333333333</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963</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2024-01-26T13:34:21Z</dcterms:modified>
  <cp:revision>18</cp:revision>
  <dc:subject/>
  <dc:title/>
</cp:coreProperties>
</file>

<file path=docProps/custom.xml><?xml version="1.0" encoding="utf-8"?>
<Properties xmlns="http://schemas.openxmlformats.org/officeDocument/2006/custom-properties" xmlns:vt="http://schemas.openxmlformats.org/officeDocument/2006/docPropsVTypes"/>
</file>