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sheld\Documents\_INVESTMENT ANALYST LAUNCHPAD\Task 8\"/>
    </mc:Choice>
  </mc:AlternateContent>
  <xr:revisionPtr revIDLastSave="0" documentId="8_{26116E0D-9513-4A59-AEBD-0E6348D4FA3B}" xr6:coauthVersionLast="47" xr6:coauthVersionMax="47" xr10:uidLastSave="{00000000-0000-0000-0000-000000000000}"/>
  <bookViews>
    <workbookView xWindow="-108" yWindow="-108" windowWidth="23256" windowHeight="12456"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3" l="1"/>
  <c r="D14" i="3"/>
  <c r="D16" i="3" s="1"/>
  <c r="E14" i="3"/>
  <c r="F14" i="3"/>
  <c r="G14" i="3"/>
  <c r="H14" i="3"/>
  <c r="H16" i="3" s="1"/>
  <c r="B14" i="3"/>
  <c r="C15" i="3"/>
  <c r="I14" i="3"/>
  <c r="B11" i="3"/>
  <c r="B13" i="3"/>
  <c r="C11" i="3"/>
  <c r="D11" i="3"/>
  <c r="D13" i="3" s="1"/>
  <c r="E11" i="3"/>
  <c r="F11" i="3"/>
  <c r="G11" i="3"/>
  <c r="H11" i="3"/>
  <c r="I11" i="3"/>
  <c r="C8" i="3"/>
  <c r="D8" i="3"/>
  <c r="D10" i="3" s="1"/>
  <c r="E8" i="3"/>
  <c r="F8" i="3"/>
  <c r="G8" i="3"/>
  <c r="H8" i="3"/>
  <c r="B8" i="3"/>
  <c r="I8" i="3"/>
  <c r="C5" i="3"/>
  <c r="D5" i="3"/>
  <c r="E5" i="3"/>
  <c r="F5" i="3"/>
  <c r="G5" i="3"/>
  <c r="H5" i="3"/>
  <c r="I5" i="3"/>
  <c r="I7" i="3" s="1"/>
  <c r="C3" i="3"/>
  <c r="C13" i="3" s="1"/>
  <c r="D3" i="3"/>
  <c r="E3" i="3"/>
  <c r="E13" i="3" s="1"/>
  <c r="F3" i="3"/>
  <c r="G3" i="3"/>
  <c r="H3" i="3"/>
  <c r="B3" i="3"/>
  <c r="G4" i="3"/>
  <c r="I3" i="3"/>
  <c r="F143" i="3"/>
  <c r="G143" i="3"/>
  <c r="H143" i="3"/>
  <c r="E143" i="3"/>
  <c r="I143" i="3"/>
  <c r="G166" i="3"/>
  <c r="E166" i="3"/>
  <c r="H166" i="3"/>
  <c r="B99" i="3"/>
  <c r="C99" i="3"/>
  <c r="C124" i="3" s="1"/>
  <c r="D99" i="3"/>
  <c r="E99" i="3"/>
  <c r="F99" i="3"/>
  <c r="G99" i="3"/>
  <c r="G124" i="3" s="1"/>
  <c r="H99" i="3"/>
  <c r="H118" i="3" s="1"/>
  <c r="I99" i="3"/>
  <c r="B72" i="3"/>
  <c r="C72" i="3"/>
  <c r="D72" i="3"/>
  <c r="E72" i="3"/>
  <c r="F72" i="3"/>
  <c r="F91" i="3" s="1"/>
  <c r="G72" i="3"/>
  <c r="H72" i="3"/>
  <c r="H97" i="3" s="1"/>
  <c r="I72" i="3"/>
  <c r="I88" i="3" s="1"/>
  <c r="B45" i="3"/>
  <c r="B46" i="3" s="1"/>
  <c r="C45" i="3"/>
  <c r="C61" i="3" s="1"/>
  <c r="D45" i="3"/>
  <c r="E45" i="3"/>
  <c r="F45" i="3"/>
  <c r="F70" i="3" s="1"/>
  <c r="G45" i="3"/>
  <c r="H45" i="3"/>
  <c r="H61" i="3" s="1"/>
  <c r="I45" i="3"/>
  <c r="B18" i="3"/>
  <c r="C18" i="3"/>
  <c r="D18" i="3"/>
  <c r="E18" i="3"/>
  <c r="F18" i="3"/>
  <c r="G18" i="3"/>
  <c r="H18" i="3"/>
  <c r="I18" i="3"/>
  <c r="B61" i="3"/>
  <c r="D61" i="3"/>
  <c r="I121" i="3"/>
  <c r="F124" i="3"/>
  <c r="I166" i="3"/>
  <c r="B143" i="3"/>
  <c r="B144" i="3" s="1"/>
  <c r="C143" i="3"/>
  <c r="D143" i="3"/>
  <c r="F166" i="3"/>
  <c r="B172" i="3"/>
  <c r="A17" i="3"/>
  <c r="B189" i="3"/>
  <c r="C189" i="3"/>
  <c r="D189" i="3"/>
  <c r="E189" i="3"/>
  <c r="F189" i="3"/>
  <c r="G189" i="3"/>
  <c r="H189" i="3"/>
  <c r="I189" i="3"/>
  <c r="B186" i="3"/>
  <c r="C186" i="3"/>
  <c r="D186" i="3"/>
  <c r="E186" i="3"/>
  <c r="F186" i="3"/>
  <c r="G186" i="3"/>
  <c r="H186" i="3"/>
  <c r="I186" i="3"/>
  <c r="B183" i="3"/>
  <c r="C183" i="3"/>
  <c r="D183" i="3"/>
  <c r="E183" i="3"/>
  <c r="F183" i="3"/>
  <c r="G183" i="3"/>
  <c r="H183" i="3"/>
  <c r="I183" i="3"/>
  <c r="B180" i="3"/>
  <c r="C180" i="3"/>
  <c r="D180" i="3"/>
  <c r="E180" i="3"/>
  <c r="F180" i="3"/>
  <c r="G180" i="3"/>
  <c r="H180" i="3"/>
  <c r="I180" i="3"/>
  <c r="B177" i="3"/>
  <c r="C177" i="3"/>
  <c r="D177" i="3"/>
  <c r="E177" i="3"/>
  <c r="F177" i="3"/>
  <c r="G177" i="3"/>
  <c r="H177" i="3"/>
  <c r="I177" i="3"/>
  <c r="B176" i="3"/>
  <c r="C176" i="3"/>
  <c r="D176" i="3"/>
  <c r="E176" i="3"/>
  <c r="F176" i="3"/>
  <c r="G176" i="3"/>
  <c r="H176" i="3"/>
  <c r="I176" i="3"/>
  <c r="C172" i="3"/>
  <c r="D172" i="3"/>
  <c r="I172" i="3"/>
  <c r="C169" i="3"/>
  <c r="D169" i="3"/>
  <c r="I169" i="3"/>
  <c r="C166" i="3"/>
  <c r="D166" i="3"/>
  <c r="C163" i="3"/>
  <c r="D163" i="3"/>
  <c r="E163" i="3"/>
  <c r="I163" i="3"/>
  <c r="B159" i="3"/>
  <c r="C159" i="3"/>
  <c r="D159" i="3"/>
  <c r="E159" i="3"/>
  <c r="F159" i="3"/>
  <c r="G159" i="3"/>
  <c r="H159" i="3"/>
  <c r="I159" i="3"/>
  <c r="B155" i="3"/>
  <c r="C155" i="3"/>
  <c r="D155" i="3"/>
  <c r="E155" i="3"/>
  <c r="F155" i="3"/>
  <c r="G155" i="3"/>
  <c r="H155" i="3"/>
  <c r="I155" i="3"/>
  <c r="B151" i="3"/>
  <c r="C151" i="3"/>
  <c r="D151" i="3"/>
  <c r="E151" i="3"/>
  <c r="F151" i="3"/>
  <c r="G151" i="3"/>
  <c r="H151" i="3"/>
  <c r="I151" i="3"/>
  <c r="B147" i="3"/>
  <c r="C147" i="3"/>
  <c r="D147" i="3"/>
  <c r="E147" i="3"/>
  <c r="F147" i="3"/>
  <c r="G147" i="3"/>
  <c r="H147" i="3"/>
  <c r="I147" i="3"/>
  <c r="B141" i="3"/>
  <c r="C141" i="3"/>
  <c r="D141" i="3"/>
  <c r="E141" i="3"/>
  <c r="F141" i="3"/>
  <c r="G141" i="3"/>
  <c r="H141" i="3"/>
  <c r="I141" i="3"/>
  <c r="B138" i="3"/>
  <c r="C138" i="3"/>
  <c r="D138" i="3"/>
  <c r="E138" i="3"/>
  <c r="F138" i="3"/>
  <c r="G138" i="3"/>
  <c r="H138" i="3"/>
  <c r="I138" i="3"/>
  <c r="B135" i="3"/>
  <c r="C135" i="3"/>
  <c r="D135" i="3"/>
  <c r="E135" i="3"/>
  <c r="F135" i="3"/>
  <c r="G135" i="3"/>
  <c r="H135" i="3"/>
  <c r="I135" i="3"/>
  <c r="B132" i="3"/>
  <c r="C132" i="3"/>
  <c r="D132" i="3"/>
  <c r="E132" i="3"/>
  <c r="F132" i="3"/>
  <c r="G132" i="3"/>
  <c r="H132" i="3"/>
  <c r="I132" i="3"/>
  <c r="B129" i="3"/>
  <c r="C129" i="3"/>
  <c r="D129" i="3"/>
  <c r="E129" i="3"/>
  <c r="F129" i="3"/>
  <c r="G129" i="3"/>
  <c r="H129" i="3"/>
  <c r="I129" i="3"/>
  <c r="B128" i="3"/>
  <c r="C128" i="3"/>
  <c r="D128" i="3"/>
  <c r="E128" i="3"/>
  <c r="F128" i="3"/>
  <c r="G128" i="3"/>
  <c r="H128" i="3"/>
  <c r="I128" i="3"/>
  <c r="B124" i="3"/>
  <c r="D124" i="3"/>
  <c r="E124" i="3"/>
  <c r="B121" i="3"/>
  <c r="D121" i="3"/>
  <c r="E121" i="3"/>
  <c r="B118" i="3"/>
  <c r="D118" i="3"/>
  <c r="E118" i="3"/>
  <c r="B115" i="3"/>
  <c r="D115" i="3"/>
  <c r="E115" i="3"/>
  <c r="H115" i="3"/>
  <c r="B113" i="3"/>
  <c r="C113" i="3"/>
  <c r="D113" i="3"/>
  <c r="E113" i="3"/>
  <c r="F113" i="3"/>
  <c r="G113" i="3"/>
  <c r="H113" i="3"/>
  <c r="B111" i="3"/>
  <c r="C111" i="3"/>
  <c r="D111" i="3"/>
  <c r="E111" i="3"/>
  <c r="F111" i="3"/>
  <c r="G111" i="3"/>
  <c r="H111" i="3"/>
  <c r="I111" i="3"/>
  <c r="B107" i="3"/>
  <c r="C107" i="3"/>
  <c r="D107" i="3"/>
  <c r="E107" i="3"/>
  <c r="F107" i="3"/>
  <c r="G107" i="3"/>
  <c r="H107" i="3"/>
  <c r="I107" i="3"/>
  <c r="B103" i="3"/>
  <c r="C103" i="3"/>
  <c r="D103" i="3"/>
  <c r="E103" i="3"/>
  <c r="F103" i="3"/>
  <c r="G103" i="3"/>
  <c r="H103" i="3"/>
  <c r="I103" i="3"/>
  <c r="B97" i="3"/>
  <c r="C97" i="3"/>
  <c r="D97" i="3"/>
  <c r="E97" i="3"/>
  <c r="G97" i="3"/>
  <c r="B94" i="3"/>
  <c r="C94" i="3"/>
  <c r="D94" i="3"/>
  <c r="E94" i="3"/>
  <c r="G94" i="3"/>
  <c r="H94" i="3"/>
  <c r="B91" i="3"/>
  <c r="C91" i="3"/>
  <c r="D91" i="3"/>
  <c r="E91" i="3"/>
  <c r="G91" i="3"/>
  <c r="H91" i="3"/>
  <c r="B88" i="3"/>
  <c r="C88" i="3"/>
  <c r="D88" i="3"/>
  <c r="E88" i="3"/>
  <c r="G88" i="3"/>
  <c r="B84" i="3"/>
  <c r="C84" i="3"/>
  <c r="D84" i="3"/>
  <c r="E84" i="3"/>
  <c r="F84" i="3"/>
  <c r="G84" i="3"/>
  <c r="H84" i="3"/>
  <c r="I84" i="3"/>
  <c r="B80" i="3"/>
  <c r="C80" i="3"/>
  <c r="D80" i="3"/>
  <c r="E80" i="3"/>
  <c r="F80" i="3"/>
  <c r="G80" i="3"/>
  <c r="H80" i="3"/>
  <c r="I80" i="3"/>
  <c r="B76" i="3"/>
  <c r="C76" i="3"/>
  <c r="D76" i="3"/>
  <c r="E76" i="3"/>
  <c r="F76" i="3"/>
  <c r="G76" i="3"/>
  <c r="H76" i="3"/>
  <c r="I76" i="3"/>
  <c r="B16" i="3"/>
  <c r="E16" i="3"/>
  <c r="I16" i="3"/>
  <c r="I13" i="3"/>
  <c r="B10" i="3"/>
  <c r="E10" i="3"/>
  <c r="I10" i="3"/>
  <c r="D70" i="3"/>
  <c r="E70" i="3"/>
  <c r="G70" i="3"/>
  <c r="I70" i="3"/>
  <c r="D67" i="3"/>
  <c r="E67" i="3"/>
  <c r="F67" i="3"/>
  <c r="G67" i="3"/>
  <c r="B68" i="3"/>
  <c r="C68" i="3"/>
  <c r="D68" i="3"/>
  <c r="E68" i="3"/>
  <c r="F68" i="3"/>
  <c r="G68" i="3"/>
  <c r="H68" i="3"/>
  <c r="I67" i="3"/>
  <c r="D64" i="3"/>
  <c r="E64" i="3"/>
  <c r="G64" i="3"/>
  <c r="I64" i="3"/>
  <c r="E61" i="3"/>
  <c r="G61" i="3"/>
  <c r="I61" i="3"/>
  <c r="B57" i="3"/>
  <c r="C57" i="3"/>
  <c r="D57" i="3"/>
  <c r="E57" i="3"/>
  <c r="F57" i="3"/>
  <c r="G57" i="3"/>
  <c r="H57" i="3"/>
  <c r="I57" i="3"/>
  <c r="B53" i="3"/>
  <c r="C53" i="3"/>
  <c r="D53" i="3"/>
  <c r="E53" i="3"/>
  <c r="F53" i="3"/>
  <c r="G53" i="3"/>
  <c r="H53" i="3"/>
  <c r="I53" i="3"/>
  <c r="B49" i="3"/>
  <c r="C49" i="3"/>
  <c r="D49" i="3"/>
  <c r="E49" i="3"/>
  <c r="F49" i="3"/>
  <c r="G49" i="3"/>
  <c r="H49" i="3"/>
  <c r="I49" i="3"/>
  <c r="C30" i="3"/>
  <c r="D30" i="3"/>
  <c r="E30" i="3"/>
  <c r="F30" i="3"/>
  <c r="G30" i="3"/>
  <c r="H30" i="3"/>
  <c r="I30" i="3"/>
  <c r="B30" i="3"/>
  <c r="B26" i="3"/>
  <c r="C26" i="3"/>
  <c r="D26" i="3"/>
  <c r="E26" i="3"/>
  <c r="F26" i="3"/>
  <c r="G26" i="3"/>
  <c r="H26" i="3"/>
  <c r="I26" i="3"/>
  <c r="B22" i="3"/>
  <c r="C22" i="3"/>
  <c r="D22" i="3"/>
  <c r="E22" i="3"/>
  <c r="F22" i="3"/>
  <c r="G22" i="3"/>
  <c r="H22" i="3"/>
  <c r="I22" i="3"/>
  <c r="B15" i="3"/>
  <c r="E7" i="3"/>
  <c r="D7" i="3"/>
  <c r="B4" i="3"/>
  <c r="B187" i="3"/>
  <c r="C187" i="3"/>
  <c r="D187" i="3"/>
  <c r="E187" i="3"/>
  <c r="F187" i="3"/>
  <c r="G187" i="3"/>
  <c r="H187" i="3"/>
  <c r="I187" i="3"/>
  <c r="B184" i="3"/>
  <c r="C184" i="3"/>
  <c r="D184" i="3"/>
  <c r="E184" i="3"/>
  <c r="F184" i="3"/>
  <c r="G184" i="3"/>
  <c r="H184" i="3"/>
  <c r="I184" i="3"/>
  <c r="B181" i="3"/>
  <c r="B178" i="3" s="1"/>
  <c r="C181" i="3"/>
  <c r="D181" i="3"/>
  <c r="E181" i="3"/>
  <c r="F181" i="3"/>
  <c r="F178" i="3" s="1"/>
  <c r="G181" i="3"/>
  <c r="G178" i="3" s="1"/>
  <c r="H181" i="3"/>
  <c r="H178" i="3" s="1"/>
  <c r="I181" i="3"/>
  <c r="B174" i="3"/>
  <c r="C174" i="3"/>
  <c r="D174" i="3"/>
  <c r="E174" i="3"/>
  <c r="E175" i="3" s="1"/>
  <c r="F174" i="3"/>
  <c r="G174" i="3"/>
  <c r="H174" i="3"/>
  <c r="I175" i="3" s="1"/>
  <c r="I174" i="3"/>
  <c r="A173" i="3"/>
  <c r="A142" i="3"/>
  <c r="C188" i="3"/>
  <c r="C185" i="3"/>
  <c r="E178" i="3"/>
  <c r="D178" i="3"/>
  <c r="G175" i="3"/>
  <c r="F175" i="3"/>
  <c r="D175" i="3"/>
  <c r="C175" i="3"/>
  <c r="B175" i="3"/>
  <c r="B170" i="3"/>
  <c r="C170" i="3"/>
  <c r="D170" i="3"/>
  <c r="E170" i="3"/>
  <c r="F170" i="3"/>
  <c r="G170" i="3"/>
  <c r="H170" i="3"/>
  <c r="I170" i="3"/>
  <c r="B167" i="3"/>
  <c r="C167" i="3"/>
  <c r="D167" i="3"/>
  <c r="D161" i="3" s="1"/>
  <c r="E167" i="3"/>
  <c r="F167" i="3"/>
  <c r="G167" i="3"/>
  <c r="H167" i="3"/>
  <c r="I167" i="3"/>
  <c r="B164" i="3"/>
  <c r="C164" i="3"/>
  <c r="D164" i="3"/>
  <c r="E164" i="3"/>
  <c r="F164" i="3"/>
  <c r="F161" i="3" s="1"/>
  <c r="G164" i="3"/>
  <c r="H164" i="3"/>
  <c r="I164" i="3"/>
  <c r="B157" i="3"/>
  <c r="C158" i="3" s="1"/>
  <c r="C160" i="3" s="1"/>
  <c r="C157" i="3"/>
  <c r="D157" i="3"/>
  <c r="E157" i="3"/>
  <c r="F157" i="3"/>
  <c r="F158" i="3" s="1"/>
  <c r="F160" i="3" s="1"/>
  <c r="G157" i="3"/>
  <c r="G158" i="3" s="1"/>
  <c r="G160" i="3" s="1"/>
  <c r="H157" i="3"/>
  <c r="I157" i="3"/>
  <c r="I158" i="3" s="1"/>
  <c r="I160" i="3" s="1"/>
  <c r="H158" i="3"/>
  <c r="H160" i="3" s="1"/>
  <c r="E158" i="3"/>
  <c r="D158" i="3"/>
  <c r="D160" i="3" s="1"/>
  <c r="B153" i="3"/>
  <c r="C153" i="3"/>
  <c r="D153" i="3"/>
  <c r="E153" i="3"/>
  <c r="F153" i="3"/>
  <c r="G153" i="3"/>
  <c r="H153" i="3"/>
  <c r="I153" i="3"/>
  <c r="B149" i="3"/>
  <c r="C149" i="3"/>
  <c r="D149" i="3"/>
  <c r="E149" i="3"/>
  <c r="F149" i="3"/>
  <c r="G149" i="3"/>
  <c r="H149" i="3"/>
  <c r="H150" i="3" s="1"/>
  <c r="H152" i="3" s="1"/>
  <c r="I149" i="3"/>
  <c r="B145" i="3"/>
  <c r="C145" i="3"/>
  <c r="D145" i="3"/>
  <c r="E145" i="3"/>
  <c r="F145" i="3"/>
  <c r="G145" i="3"/>
  <c r="H145" i="3"/>
  <c r="H146" i="3" s="1"/>
  <c r="I145" i="3"/>
  <c r="B139" i="3"/>
  <c r="C139" i="3"/>
  <c r="D139" i="3"/>
  <c r="E139" i="3"/>
  <c r="F139" i="3"/>
  <c r="G139" i="3"/>
  <c r="H139" i="3"/>
  <c r="I139" i="3"/>
  <c r="B136" i="3"/>
  <c r="C136" i="3"/>
  <c r="D136" i="3"/>
  <c r="E136" i="3"/>
  <c r="F136" i="3"/>
  <c r="G136" i="3"/>
  <c r="H136" i="3"/>
  <c r="I136" i="3"/>
  <c r="B133" i="3"/>
  <c r="C133" i="3"/>
  <c r="D133" i="3"/>
  <c r="E133" i="3"/>
  <c r="E130" i="3" s="1"/>
  <c r="F133" i="3"/>
  <c r="G133" i="3"/>
  <c r="H133" i="3"/>
  <c r="I133" i="3"/>
  <c r="B126" i="3"/>
  <c r="B127" i="3" s="1"/>
  <c r="C126" i="3"/>
  <c r="D126" i="3"/>
  <c r="E126" i="3"/>
  <c r="F126" i="3"/>
  <c r="G126" i="3"/>
  <c r="H126" i="3"/>
  <c r="I126" i="3"/>
  <c r="B122" i="3"/>
  <c r="C122" i="3"/>
  <c r="D122" i="3"/>
  <c r="E122" i="3"/>
  <c r="F122" i="3"/>
  <c r="G122" i="3"/>
  <c r="H122" i="3"/>
  <c r="I122" i="3"/>
  <c r="B119" i="3"/>
  <c r="C119" i="3"/>
  <c r="D119" i="3"/>
  <c r="E119" i="3"/>
  <c r="F119" i="3"/>
  <c r="G119" i="3"/>
  <c r="H119" i="3"/>
  <c r="I119" i="3"/>
  <c r="B116" i="3"/>
  <c r="C116" i="3"/>
  <c r="D116" i="3"/>
  <c r="E116" i="3"/>
  <c r="F116" i="3"/>
  <c r="G116" i="3"/>
  <c r="H116" i="3"/>
  <c r="I116" i="3"/>
  <c r="B92" i="3"/>
  <c r="C92" i="3"/>
  <c r="D92" i="3"/>
  <c r="E92" i="3"/>
  <c r="F92" i="3"/>
  <c r="G92" i="3"/>
  <c r="H92" i="3"/>
  <c r="H86" i="3" s="1"/>
  <c r="B89" i="3"/>
  <c r="C89" i="3"/>
  <c r="D89" i="3"/>
  <c r="E89" i="3"/>
  <c r="F89" i="3"/>
  <c r="G89" i="3"/>
  <c r="H89" i="3"/>
  <c r="B109" i="3"/>
  <c r="B110" i="3" s="1"/>
  <c r="C109" i="3"/>
  <c r="D109" i="3"/>
  <c r="E109" i="3"/>
  <c r="F109" i="3"/>
  <c r="F110" i="3" s="1"/>
  <c r="G109" i="3"/>
  <c r="H109" i="3"/>
  <c r="I109" i="3"/>
  <c r="B105" i="3"/>
  <c r="B106" i="3" s="1"/>
  <c r="C105" i="3"/>
  <c r="D105" i="3"/>
  <c r="E105" i="3"/>
  <c r="F105" i="3"/>
  <c r="G105" i="3"/>
  <c r="H105" i="3"/>
  <c r="I105" i="3"/>
  <c r="B101" i="3"/>
  <c r="B102" i="3" s="1"/>
  <c r="C101" i="3"/>
  <c r="D101" i="3"/>
  <c r="E101" i="3"/>
  <c r="F101" i="3"/>
  <c r="G101" i="3"/>
  <c r="H101" i="3"/>
  <c r="I101" i="3"/>
  <c r="B100" i="3"/>
  <c r="B95" i="3"/>
  <c r="C95" i="3"/>
  <c r="D95" i="3"/>
  <c r="E95" i="3"/>
  <c r="F95" i="3"/>
  <c r="G95" i="3"/>
  <c r="H95" i="3"/>
  <c r="I95" i="3"/>
  <c r="I92" i="3"/>
  <c r="I89" i="3"/>
  <c r="B82" i="3"/>
  <c r="C82" i="3"/>
  <c r="D82" i="3"/>
  <c r="E82" i="3"/>
  <c r="F82" i="3"/>
  <c r="G82" i="3"/>
  <c r="H82" i="3"/>
  <c r="I82" i="3"/>
  <c r="B78" i="3"/>
  <c r="C78" i="3"/>
  <c r="D78" i="3"/>
  <c r="E78" i="3"/>
  <c r="F78" i="3"/>
  <c r="G78" i="3"/>
  <c r="H78" i="3"/>
  <c r="I78" i="3"/>
  <c r="B74" i="3"/>
  <c r="C74" i="3"/>
  <c r="D74" i="3"/>
  <c r="E74" i="3"/>
  <c r="F74" i="3"/>
  <c r="G74" i="3"/>
  <c r="H74" i="3"/>
  <c r="H75" i="3" s="1"/>
  <c r="I74" i="3"/>
  <c r="B62" i="3"/>
  <c r="C62" i="3"/>
  <c r="D62" i="3"/>
  <c r="E62" i="3"/>
  <c r="F62" i="3"/>
  <c r="G62" i="3"/>
  <c r="H62" i="3"/>
  <c r="I62" i="3"/>
  <c r="B65" i="3"/>
  <c r="C65" i="3"/>
  <c r="D65" i="3"/>
  <c r="E65" i="3"/>
  <c r="F65" i="3"/>
  <c r="F59" i="3" s="1"/>
  <c r="G65" i="3"/>
  <c r="H65" i="3"/>
  <c r="I65" i="3"/>
  <c r="I68" i="3"/>
  <c r="B69" i="3"/>
  <c r="B55" i="3"/>
  <c r="C55" i="3"/>
  <c r="D55" i="3"/>
  <c r="E55" i="3"/>
  <c r="F55" i="3"/>
  <c r="G55" i="3"/>
  <c r="H55" i="3"/>
  <c r="I55" i="3"/>
  <c r="B51" i="3"/>
  <c r="C51" i="3"/>
  <c r="D51" i="3"/>
  <c r="E51" i="3"/>
  <c r="F51" i="3"/>
  <c r="G51" i="3"/>
  <c r="H51" i="3"/>
  <c r="I51" i="3"/>
  <c r="B47" i="3"/>
  <c r="B48" i="3" s="1"/>
  <c r="C47" i="3"/>
  <c r="D47" i="3"/>
  <c r="E47" i="3"/>
  <c r="F47" i="3"/>
  <c r="G47" i="3"/>
  <c r="H47" i="3"/>
  <c r="I47" i="3"/>
  <c r="A125" i="3"/>
  <c r="A98" i="3"/>
  <c r="A71" i="3"/>
  <c r="B171" i="3"/>
  <c r="H161" i="3"/>
  <c r="B168" i="3"/>
  <c r="E161" i="3"/>
  <c r="B154" i="3"/>
  <c r="D150" i="3"/>
  <c r="B150" i="3"/>
  <c r="B152" i="3" s="1"/>
  <c r="D146" i="3"/>
  <c r="B146" i="3"/>
  <c r="B140" i="3"/>
  <c r="G130" i="3"/>
  <c r="B134" i="3"/>
  <c r="D130" i="3"/>
  <c r="C130" i="3"/>
  <c r="E127" i="3"/>
  <c r="F106" i="3"/>
  <c r="F102" i="3"/>
  <c r="C86" i="3"/>
  <c r="F86" i="3"/>
  <c r="B83" i="3"/>
  <c r="B85" i="3" s="1"/>
  <c r="B79" i="3"/>
  <c r="D75" i="3"/>
  <c r="B75" i="3"/>
  <c r="B73" i="3"/>
  <c r="D59" i="3"/>
  <c r="G59" i="3"/>
  <c r="C59" i="3"/>
  <c r="F56" i="3"/>
  <c r="B56" i="3"/>
  <c r="D52" i="3"/>
  <c r="B52" i="3"/>
  <c r="E46" i="3"/>
  <c r="A44" i="3"/>
  <c r="B41" i="3"/>
  <c r="C41" i="3"/>
  <c r="D41" i="3"/>
  <c r="E41" i="3"/>
  <c r="F41" i="3"/>
  <c r="G41" i="3"/>
  <c r="H41" i="3"/>
  <c r="I41" i="3"/>
  <c r="B35" i="3"/>
  <c r="B36" i="3" s="1"/>
  <c r="C35" i="3"/>
  <c r="D35" i="3"/>
  <c r="E35" i="3"/>
  <c r="F35" i="3"/>
  <c r="G35" i="3"/>
  <c r="H35" i="3"/>
  <c r="I35" i="3"/>
  <c r="B38" i="3"/>
  <c r="B32" i="3" s="1"/>
  <c r="C38" i="3"/>
  <c r="D38" i="3"/>
  <c r="D32" i="3" s="1"/>
  <c r="E38" i="3"/>
  <c r="F38" i="3"/>
  <c r="G38" i="3"/>
  <c r="H38" i="3"/>
  <c r="I38" i="3"/>
  <c r="B28" i="3"/>
  <c r="C28" i="3"/>
  <c r="D28" i="3"/>
  <c r="E28" i="3"/>
  <c r="F28" i="3"/>
  <c r="G28" i="3"/>
  <c r="H28" i="3"/>
  <c r="I28" i="3"/>
  <c r="B24" i="3"/>
  <c r="B25" i="3" s="1"/>
  <c r="C24" i="3"/>
  <c r="D24" i="3"/>
  <c r="E24" i="3"/>
  <c r="F24" i="3"/>
  <c r="G24" i="3"/>
  <c r="H24" i="3"/>
  <c r="I24" i="3"/>
  <c r="B20" i="3"/>
  <c r="B21" i="3" s="1"/>
  <c r="C20" i="3"/>
  <c r="D20" i="3"/>
  <c r="E20" i="3"/>
  <c r="F20" i="3"/>
  <c r="G20" i="3"/>
  <c r="H20" i="3"/>
  <c r="I20" i="3"/>
  <c r="B39" i="3"/>
  <c r="E32" i="3"/>
  <c r="B29" i="3"/>
  <c r="J1" i="3"/>
  <c r="K1" i="3" s="1"/>
  <c r="L1" i="3" s="1"/>
  <c r="M1" i="3" s="1"/>
  <c r="N1" i="3" s="1"/>
  <c r="H1" i="3"/>
  <c r="G1" i="3" s="1"/>
  <c r="F1" i="3" s="1"/>
  <c r="E1" i="3" s="1"/>
  <c r="D1" i="3" s="1"/>
  <c r="C1" i="3" s="1"/>
  <c r="B1" i="3" s="1"/>
  <c r="F127" i="1"/>
  <c r="G127" i="1"/>
  <c r="B177" i="1"/>
  <c r="B178" i="1" s="1"/>
  <c r="G165" i="1"/>
  <c r="C155" i="1"/>
  <c r="C156" i="1" s="1"/>
  <c r="G152" i="1"/>
  <c r="G155" i="1" s="1"/>
  <c r="G156" i="1" s="1"/>
  <c r="H134" i="1"/>
  <c r="C97" i="1"/>
  <c r="B98" i="1"/>
  <c r="B85" i="1"/>
  <c r="C85" i="1"/>
  <c r="D85" i="1"/>
  <c r="E85" i="1"/>
  <c r="F85" i="1"/>
  <c r="G85" i="1"/>
  <c r="I174" i="1"/>
  <c r="I177" i="1" s="1"/>
  <c r="I178" i="1" s="1"/>
  <c r="H174" i="1"/>
  <c r="H177" i="1" s="1"/>
  <c r="H178" i="1" s="1"/>
  <c r="G174" i="1"/>
  <c r="G177" i="1" s="1"/>
  <c r="G178" i="1" s="1"/>
  <c r="F174" i="1"/>
  <c r="F177" i="1" s="1"/>
  <c r="F178" i="1" s="1"/>
  <c r="E174" i="1"/>
  <c r="E177" i="1" s="1"/>
  <c r="E178" i="1" s="1"/>
  <c r="D174" i="1"/>
  <c r="D177" i="1" s="1"/>
  <c r="D178" i="1" s="1"/>
  <c r="C174" i="1"/>
  <c r="C177" i="1" s="1"/>
  <c r="C178" i="1" s="1"/>
  <c r="I163" i="1"/>
  <c r="I165" i="1" s="1"/>
  <c r="H163" i="1"/>
  <c r="H165" i="1" s="1"/>
  <c r="H166" i="1" s="1"/>
  <c r="H167" i="1" s="1"/>
  <c r="G163" i="1"/>
  <c r="F163" i="1"/>
  <c r="F165" i="1" s="1"/>
  <c r="E163" i="1"/>
  <c r="E165" i="1" s="1"/>
  <c r="D163" i="1"/>
  <c r="D165" i="1" s="1"/>
  <c r="C163" i="1"/>
  <c r="C165" i="1" s="1"/>
  <c r="B165" i="1"/>
  <c r="H127" i="1"/>
  <c r="I127" i="1"/>
  <c r="I152" i="1"/>
  <c r="I155" i="1" s="1"/>
  <c r="I156" i="1" s="1"/>
  <c r="H152" i="1"/>
  <c r="H155" i="1" s="1"/>
  <c r="H156" i="1" s="1"/>
  <c r="F152" i="1"/>
  <c r="F155" i="1" s="1"/>
  <c r="F156" i="1" s="1"/>
  <c r="E152" i="1"/>
  <c r="E155" i="1" s="1"/>
  <c r="E156" i="1" s="1"/>
  <c r="D152" i="1"/>
  <c r="D155" i="1" s="1"/>
  <c r="D156" i="1" s="1"/>
  <c r="B155" i="1"/>
  <c r="B156" i="1" s="1"/>
  <c r="E4" i="3" l="1"/>
  <c r="F4" i="3"/>
  <c r="D4" i="3"/>
  <c r="C10" i="3"/>
  <c r="C16" i="3"/>
  <c r="G169" i="3"/>
  <c r="G115" i="3"/>
  <c r="G121" i="3"/>
  <c r="G118" i="3"/>
  <c r="F97" i="3"/>
  <c r="H88" i="3"/>
  <c r="F94" i="3"/>
  <c r="F88" i="3"/>
  <c r="I94" i="3"/>
  <c r="C70" i="3"/>
  <c r="F64" i="3"/>
  <c r="C67" i="3"/>
  <c r="F61" i="3"/>
  <c r="C64" i="3"/>
  <c r="B67" i="3"/>
  <c r="B70" i="3"/>
  <c r="B64" i="3"/>
  <c r="H67" i="3"/>
  <c r="H70" i="3"/>
  <c r="I97" i="3"/>
  <c r="I91" i="3"/>
  <c r="I124" i="3"/>
  <c r="I115" i="3"/>
  <c r="I118" i="3"/>
  <c r="H124" i="3"/>
  <c r="H121" i="3"/>
  <c r="E172" i="3"/>
  <c r="H144" i="3"/>
  <c r="G163" i="3"/>
  <c r="G172" i="3"/>
  <c r="E169" i="3"/>
  <c r="H10" i="3"/>
  <c r="H4" i="3"/>
  <c r="G10" i="3"/>
  <c r="G13" i="3"/>
  <c r="G16" i="3"/>
  <c r="H13" i="3"/>
  <c r="I4" i="3"/>
  <c r="H7" i="3"/>
  <c r="F10" i="3"/>
  <c r="F13" i="3"/>
  <c r="F16" i="3"/>
  <c r="G7" i="3"/>
  <c r="H169" i="3"/>
  <c r="F172" i="3"/>
  <c r="H163" i="3"/>
  <c r="F169" i="3"/>
  <c r="F163" i="3"/>
  <c r="H172" i="3"/>
  <c r="B163" i="3"/>
  <c r="B166" i="3"/>
  <c r="B169" i="3"/>
  <c r="F115" i="3"/>
  <c r="F118" i="3"/>
  <c r="F121" i="3"/>
  <c r="C115" i="3"/>
  <c r="C118" i="3"/>
  <c r="C121" i="3"/>
  <c r="H64" i="3"/>
  <c r="E160" i="3"/>
  <c r="C7" i="3"/>
  <c r="B54" i="3"/>
  <c r="F7" i="3"/>
  <c r="B12" i="3"/>
  <c r="D9" i="3"/>
  <c r="D12" i="3"/>
  <c r="D15" i="3"/>
  <c r="C9" i="3"/>
  <c r="E6" i="3"/>
  <c r="E9" i="3"/>
  <c r="E12" i="3"/>
  <c r="E15" i="3"/>
  <c r="C12" i="3"/>
  <c r="F6" i="3"/>
  <c r="F9" i="3"/>
  <c r="F12" i="3"/>
  <c r="F15" i="3"/>
  <c r="G6" i="3"/>
  <c r="G9" i="3"/>
  <c r="G12" i="3"/>
  <c r="G15" i="3"/>
  <c r="B5" i="3"/>
  <c r="B9" i="3"/>
  <c r="H6" i="3"/>
  <c r="H9" i="3"/>
  <c r="H12" i="3"/>
  <c r="H15" i="3"/>
  <c r="I6" i="3"/>
  <c r="I9" i="3"/>
  <c r="I12" i="3"/>
  <c r="I15" i="3"/>
  <c r="C4" i="3"/>
  <c r="I178" i="3"/>
  <c r="H175" i="3"/>
  <c r="B179" i="3"/>
  <c r="B182" i="3"/>
  <c r="B185" i="3"/>
  <c r="B188" i="3"/>
  <c r="C178" i="3"/>
  <c r="D179" i="3" s="1"/>
  <c r="C182" i="3"/>
  <c r="D182" i="3"/>
  <c r="D185" i="3"/>
  <c r="D188" i="3"/>
  <c r="E179" i="3"/>
  <c r="E182" i="3"/>
  <c r="E185" i="3"/>
  <c r="E188" i="3"/>
  <c r="F179" i="3"/>
  <c r="F182" i="3"/>
  <c r="F185" i="3"/>
  <c r="F188" i="3"/>
  <c r="G179" i="3"/>
  <c r="G182" i="3"/>
  <c r="G185" i="3"/>
  <c r="G188" i="3"/>
  <c r="H179" i="3"/>
  <c r="H182" i="3"/>
  <c r="H185" i="3"/>
  <c r="H188" i="3"/>
  <c r="I179" i="3"/>
  <c r="I182" i="3"/>
  <c r="I185" i="3"/>
  <c r="I188" i="3"/>
  <c r="C161" i="3"/>
  <c r="B158" i="3"/>
  <c r="B160" i="3" s="1"/>
  <c r="I130" i="3"/>
  <c r="H77" i="3"/>
  <c r="H130" i="3"/>
  <c r="D56" i="3"/>
  <c r="I21" i="3"/>
  <c r="I25" i="3"/>
  <c r="I29" i="3"/>
  <c r="I161" i="3"/>
  <c r="I162" i="3" s="1"/>
  <c r="I86" i="3"/>
  <c r="B104" i="3"/>
  <c r="B108" i="3"/>
  <c r="B112" i="3"/>
  <c r="H148" i="3"/>
  <c r="H154" i="3"/>
  <c r="H156" i="3" s="1"/>
  <c r="F108" i="3"/>
  <c r="B156" i="3"/>
  <c r="D77" i="3"/>
  <c r="G161" i="3"/>
  <c r="D54" i="3"/>
  <c r="B77" i="3"/>
  <c r="H93" i="3"/>
  <c r="F52" i="3"/>
  <c r="F54" i="3" s="1"/>
  <c r="H73" i="3"/>
  <c r="H79" i="3"/>
  <c r="H81" i="3" s="1"/>
  <c r="G83" i="3"/>
  <c r="G85" i="3" s="1"/>
  <c r="I100" i="3"/>
  <c r="B58" i="3"/>
  <c r="F58" i="3"/>
  <c r="B81" i="3"/>
  <c r="F104" i="3"/>
  <c r="B161" i="3"/>
  <c r="B162" i="3" s="1"/>
  <c r="E59" i="3"/>
  <c r="B148" i="3"/>
  <c r="D58" i="3"/>
  <c r="F112" i="3"/>
  <c r="B23" i="3"/>
  <c r="D148" i="3"/>
  <c r="B50" i="3"/>
  <c r="D73" i="3"/>
  <c r="D79" i="3"/>
  <c r="C83" i="3"/>
  <c r="C85" i="3" s="1"/>
  <c r="D144" i="3"/>
  <c r="D154" i="3"/>
  <c r="D156" i="3" s="1"/>
  <c r="I27" i="3"/>
  <c r="I31" i="3"/>
  <c r="B130" i="3"/>
  <c r="B131" i="3" s="1"/>
  <c r="D152" i="3"/>
  <c r="I127" i="3"/>
  <c r="F130" i="3"/>
  <c r="I113" i="3"/>
  <c r="G86" i="3"/>
  <c r="H87" i="3" s="1"/>
  <c r="G100" i="3"/>
  <c r="F144" i="3"/>
  <c r="F146" i="3"/>
  <c r="F148" i="3" s="1"/>
  <c r="G21" i="3"/>
  <c r="G23" i="3" s="1"/>
  <c r="G25" i="3"/>
  <c r="G27" i="3" s="1"/>
  <c r="H29" i="3"/>
  <c r="H31" i="3" s="1"/>
  <c r="C46" i="3"/>
  <c r="C48" i="3"/>
  <c r="C50" i="3" s="1"/>
  <c r="H102" i="3"/>
  <c r="H104" i="3" s="1"/>
  <c r="H106" i="3"/>
  <c r="H108" i="3" s="1"/>
  <c r="H110" i="3"/>
  <c r="H112" i="3" s="1"/>
  <c r="F154" i="3"/>
  <c r="F156" i="3" s="1"/>
  <c r="E48" i="3"/>
  <c r="E50" i="3" s="1"/>
  <c r="I59" i="3"/>
  <c r="F150" i="3"/>
  <c r="F152" i="3" s="1"/>
  <c r="I83" i="3"/>
  <c r="I85" i="3" s="1"/>
  <c r="C100" i="3"/>
  <c r="H90" i="3"/>
  <c r="G127" i="3"/>
  <c r="G46" i="3"/>
  <c r="G48" i="3"/>
  <c r="G50" i="3" s="1"/>
  <c r="D81" i="3"/>
  <c r="F46" i="3"/>
  <c r="F48" i="3"/>
  <c r="F50" i="3" s="1"/>
  <c r="E52" i="3"/>
  <c r="E54" i="3" s="1"/>
  <c r="E56" i="3"/>
  <c r="E58" i="3" s="1"/>
  <c r="C73" i="3"/>
  <c r="C75" i="3"/>
  <c r="C77" i="3" s="1"/>
  <c r="C79" i="3"/>
  <c r="C81" i="3" s="1"/>
  <c r="B86" i="3"/>
  <c r="I102" i="3"/>
  <c r="I104" i="3" s="1"/>
  <c r="I106" i="3"/>
  <c r="I108" i="3" s="1"/>
  <c r="I110" i="3"/>
  <c r="I112" i="3" s="1"/>
  <c r="H127" i="3"/>
  <c r="G144" i="3"/>
  <c r="G146" i="3"/>
  <c r="G148" i="3" s="1"/>
  <c r="G150" i="3"/>
  <c r="G152" i="3" s="1"/>
  <c r="G154" i="3"/>
  <c r="G156" i="3" s="1"/>
  <c r="H48" i="3"/>
  <c r="H50" i="3" s="1"/>
  <c r="G56" i="3"/>
  <c r="G58" i="3" s="1"/>
  <c r="E75" i="3"/>
  <c r="E77" i="3" s="1"/>
  <c r="E79" i="3"/>
  <c r="E81" i="3" s="1"/>
  <c r="D86" i="3"/>
  <c r="E93" i="3"/>
  <c r="D96" i="3"/>
  <c r="D100" i="3"/>
  <c r="C102" i="3"/>
  <c r="C104" i="3" s="1"/>
  <c r="C106" i="3"/>
  <c r="C108" i="3" s="1"/>
  <c r="C110" i="3"/>
  <c r="C112" i="3" s="1"/>
  <c r="C117" i="3"/>
  <c r="C123" i="3"/>
  <c r="I144" i="3"/>
  <c r="I146" i="3"/>
  <c r="I148" i="3" s="1"/>
  <c r="I150" i="3"/>
  <c r="I152" i="3" s="1"/>
  <c r="I154" i="3"/>
  <c r="I156" i="3" s="1"/>
  <c r="H171" i="3"/>
  <c r="B27" i="3"/>
  <c r="D83" i="3"/>
  <c r="D85" i="3" s="1"/>
  <c r="I23" i="3"/>
  <c r="I32" i="3"/>
  <c r="I46" i="3"/>
  <c r="I48" i="3"/>
  <c r="I50" i="3" s="1"/>
  <c r="H52" i="3"/>
  <c r="H54" i="3" s="1"/>
  <c r="H56" i="3"/>
  <c r="H58" i="3" s="1"/>
  <c r="H59" i="3"/>
  <c r="F73" i="3"/>
  <c r="F75" i="3"/>
  <c r="F77" i="3" s="1"/>
  <c r="F79" i="3"/>
  <c r="F81" i="3" s="1"/>
  <c r="E83" i="3"/>
  <c r="E85" i="3" s="1"/>
  <c r="E100" i="3"/>
  <c r="D102" i="3"/>
  <c r="D104" i="3" s="1"/>
  <c r="D106" i="3"/>
  <c r="D108" i="3" s="1"/>
  <c r="D110" i="3"/>
  <c r="D112" i="3" s="1"/>
  <c r="D114" i="3"/>
  <c r="C127" i="3"/>
  <c r="C137" i="3"/>
  <c r="C140" i="3"/>
  <c r="H46" i="3"/>
  <c r="G52" i="3"/>
  <c r="G54" i="3" s="1"/>
  <c r="E73" i="3"/>
  <c r="I52" i="3"/>
  <c r="I54" i="3" s="1"/>
  <c r="I56" i="3"/>
  <c r="I58" i="3" s="1"/>
  <c r="G73" i="3"/>
  <c r="G75" i="3"/>
  <c r="G77" i="3" s="1"/>
  <c r="G79" i="3"/>
  <c r="G81" i="3" s="1"/>
  <c r="F83" i="3"/>
  <c r="F85" i="3" s="1"/>
  <c r="F100" i="3"/>
  <c r="E102" i="3"/>
  <c r="E104" i="3" s="1"/>
  <c r="E106" i="3"/>
  <c r="E108" i="3" s="1"/>
  <c r="E110" i="3"/>
  <c r="E112" i="3" s="1"/>
  <c r="D127" i="3"/>
  <c r="C144" i="3"/>
  <c r="C146" i="3"/>
  <c r="C148" i="3" s="1"/>
  <c r="C150" i="3"/>
  <c r="C152" i="3" s="1"/>
  <c r="C154" i="3"/>
  <c r="C156" i="3" s="1"/>
  <c r="B59" i="3"/>
  <c r="B31" i="3"/>
  <c r="G32" i="3"/>
  <c r="B63" i="3"/>
  <c r="D46" i="3"/>
  <c r="D48" i="3"/>
  <c r="D50" i="3" s="1"/>
  <c r="C52" i="3"/>
  <c r="C54" i="3" s="1"/>
  <c r="C56" i="3"/>
  <c r="C58" i="3" s="1"/>
  <c r="I73" i="3"/>
  <c r="I75" i="3"/>
  <c r="I77" i="3" s="1"/>
  <c r="I79" i="3"/>
  <c r="I81" i="3" s="1"/>
  <c r="H83" i="3"/>
  <c r="H85" i="3" s="1"/>
  <c r="H100" i="3"/>
  <c r="G102" i="3"/>
  <c r="G104" i="3" s="1"/>
  <c r="G106" i="3"/>
  <c r="G108" i="3" s="1"/>
  <c r="G110" i="3"/>
  <c r="G112" i="3" s="1"/>
  <c r="F127" i="3"/>
  <c r="E144" i="3"/>
  <c r="E146" i="3"/>
  <c r="E148" i="3" s="1"/>
  <c r="E150" i="3"/>
  <c r="E152" i="3" s="1"/>
  <c r="E154" i="3"/>
  <c r="E156" i="3" s="1"/>
  <c r="B165" i="3"/>
  <c r="C165" i="3"/>
  <c r="C168" i="3"/>
  <c r="C171" i="3"/>
  <c r="D165" i="3"/>
  <c r="D168" i="3"/>
  <c r="D171" i="3"/>
  <c r="E162" i="3"/>
  <c r="E165" i="3"/>
  <c r="E168" i="3"/>
  <c r="E171" i="3"/>
  <c r="F162" i="3"/>
  <c r="F165" i="3"/>
  <c r="F168" i="3"/>
  <c r="F171" i="3"/>
  <c r="G162" i="3"/>
  <c r="G165" i="3"/>
  <c r="G168" i="3"/>
  <c r="G171" i="3"/>
  <c r="H162" i="3"/>
  <c r="H165" i="3"/>
  <c r="H168" i="3"/>
  <c r="I165" i="3"/>
  <c r="I168" i="3"/>
  <c r="I171" i="3"/>
  <c r="C134" i="3"/>
  <c r="D131" i="3"/>
  <c r="D134" i="3"/>
  <c r="D137" i="3"/>
  <c r="D140" i="3"/>
  <c r="B137" i="3"/>
  <c r="E131" i="3"/>
  <c r="E134" i="3"/>
  <c r="E137" i="3"/>
  <c r="E140" i="3"/>
  <c r="F134" i="3"/>
  <c r="F137" i="3"/>
  <c r="F140" i="3"/>
  <c r="G131" i="3"/>
  <c r="G134" i="3"/>
  <c r="G137" i="3"/>
  <c r="G140" i="3"/>
  <c r="H131" i="3"/>
  <c r="H134" i="3"/>
  <c r="H137" i="3"/>
  <c r="H140" i="3"/>
  <c r="I131" i="3"/>
  <c r="I134" i="3"/>
  <c r="I137" i="3"/>
  <c r="I140" i="3"/>
  <c r="B117" i="3"/>
  <c r="B120" i="3"/>
  <c r="B123" i="3"/>
  <c r="E114" i="3"/>
  <c r="E117" i="3"/>
  <c r="E120" i="3"/>
  <c r="E123" i="3"/>
  <c r="C120" i="3"/>
  <c r="D123" i="3"/>
  <c r="F114" i="3"/>
  <c r="F117" i="3"/>
  <c r="F120" i="3"/>
  <c r="F123" i="3"/>
  <c r="D117" i="3"/>
  <c r="G114" i="3"/>
  <c r="G117" i="3"/>
  <c r="G120" i="3"/>
  <c r="G123" i="3"/>
  <c r="D120" i="3"/>
  <c r="H117" i="3"/>
  <c r="H120" i="3"/>
  <c r="H123" i="3"/>
  <c r="I117" i="3"/>
  <c r="I120" i="3"/>
  <c r="I123" i="3"/>
  <c r="B90" i="3"/>
  <c r="B93" i="3"/>
  <c r="B96" i="3"/>
  <c r="C90" i="3"/>
  <c r="C93" i="3"/>
  <c r="C96" i="3"/>
  <c r="H96" i="3"/>
  <c r="E86" i="3"/>
  <c r="F87" i="3" s="1"/>
  <c r="E90" i="3"/>
  <c r="E96" i="3"/>
  <c r="D90" i="3"/>
  <c r="D93" i="3"/>
  <c r="F90" i="3"/>
  <c r="F93" i="3"/>
  <c r="F96" i="3"/>
  <c r="G90" i="3"/>
  <c r="G93" i="3"/>
  <c r="G96" i="3"/>
  <c r="I90" i="3"/>
  <c r="I93" i="3"/>
  <c r="I96" i="3"/>
  <c r="B66" i="3"/>
  <c r="C63" i="3"/>
  <c r="C66" i="3"/>
  <c r="C69" i="3"/>
  <c r="D60" i="3"/>
  <c r="D63" i="3"/>
  <c r="D66" i="3"/>
  <c r="D69" i="3"/>
  <c r="E60" i="3"/>
  <c r="E63" i="3"/>
  <c r="E66" i="3"/>
  <c r="E69" i="3"/>
  <c r="F63" i="3"/>
  <c r="F66" i="3"/>
  <c r="F69" i="3"/>
  <c r="G60" i="3"/>
  <c r="G63" i="3"/>
  <c r="G66" i="3"/>
  <c r="G69" i="3"/>
  <c r="H63" i="3"/>
  <c r="H66" i="3"/>
  <c r="H69" i="3"/>
  <c r="I63" i="3"/>
  <c r="I66" i="3"/>
  <c r="I69" i="3"/>
  <c r="H32" i="3"/>
  <c r="F32" i="3"/>
  <c r="E25" i="3"/>
  <c r="E27" i="3" s="1"/>
  <c r="E29" i="3"/>
  <c r="E31" i="3" s="1"/>
  <c r="E21" i="3"/>
  <c r="E23" i="3" s="1"/>
  <c r="G29" i="3"/>
  <c r="G31" i="3" s="1"/>
  <c r="C21" i="3"/>
  <c r="C23" i="3" s="1"/>
  <c r="C25" i="3"/>
  <c r="C27" i="3" s="1"/>
  <c r="C29" i="3"/>
  <c r="C31" i="3" s="1"/>
  <c r="C32" i="3"/>
  <c r="D21" i="3"/>
  <c r="D23" i="3" s="1"/>
  <c r="D25" i="3"/>
  <c r="D27" i="3" s="1"/>
  <c r="D29" i="3"/>
  <c r="D31" i="3" s="1"/>
  <c r="F21" i="3"/>
  <c r="F23" i="3" s="1"/>
  <c r="F25" i="3"/>
  <c r="F27" i="3" s="1"/>
  <c r="F29" i="3"/>
  <c r="F31" i="3" s="1"/>
  <c r="H21" i="3"/>
  <c r="H23" i="3" s="1"/>
  <c r="H25" i="3"/>
  <c r="H27" i="3" s="1"/>
  <c r="C36" i="3"/>
  <c r="C39" i="3"/>
  <c r="C42" i="3"/>
  <c r="B33" i="3"/>
  <c r="D39" i="3"/>
  <c r="E33" i="3"/>
  <c r="E36" i="3"/>
  <c r="E39" i="3"/>
  <c r="E42" i="3"/>
  <c r="D42" i="3"/>
  <c r="F36" i="3"/>
  <c r="F39" i="3"/>
  <c r="F42" i="3"/>
  <c r="D36" i="3"/>
  <c r="G36" i="3"/>
  <c r="G39" i="3"/>
  <c r="G42" i="3"/>
  <c r="B42" i="3"/>
  <c r="H36" i="3"/>
  <c r="H39" i="3"/>
  <c r="H42" i="3"/>
  <c r="I36" i="3"/>
  <c r="I39" i="3"/>
  <c r="I42" i="3"/>
  <c r="C98" i="1"/>
  <c r="B166" i="1"/>
  <c r="B167" i="1" s="1"/>
  <c r="I166" i="1"/>
  <c r="I167" i="1" s="1"/>
  <c r="C166" i="1"/>
  <c r="C167" i="1" s="1"/>
  <c r="D166" i="1"/>
  <c r="D167" i="1" s="1"/>
  <c r="G166" i="1"/>
  <c r="G167" i="1" s="1"/>
  <c r="E166" i="1"/>
  <c r="E167" i="1" s="1"/>
  <c r="F166" i="1"/>
  <c r="F167" i="1" s="1"/>
  <c r="I121" i="1"/>
  <c r="H121" i="1"/>
  <c r="G121" i="1"/>
  <c r="F121" i="1"/>
  <c r="E121" i="1"/>
  <c r="D121" i="1"/>
  <c r="C121" i="1"/>
  <c r="B121" i="1"/>
  <c r="I117" i="1"/>
  <c r="H117" i="1"/>
  <c r="G117" i="1"/>
  <c r="F117" i="1"/>
  <c r="E117" i="1"/>
  <c r="D117" i="1"/>
  <c r="C117" i="1"/>
  <c r="B117" i="1"/>
  <c r="I113" i="1"/>
  <c r="H113" i="1"/>
  <c r="G113" i="1"/>
  <c r="F113" i="1"/>
  <c r="E113" i="1"/>
  <c r="D113" i="1"/>
  <c r="C113" i="1"/>
  <c r="B113" i="1"/>
  <c r="H109" i="1"/>
  <c r="G109" i="1"/>
  <c r="F109" i="1"/>
  <c r="E109" i="1"/>
  <c r="D109" i="1"/>
  <c r="C109" i="1"/>
  <c r="B109" i="1"/>
  <c r="I109" i="1"/>
  <c r="I141" i="1"/>
  <c r="I144" i="1" s="1"/>
  <c r="H141" i="1"/>
  <c r="H144" i="1" s="1"/>
  <c r="G141" i="1"/>
  <c r="G144" i="1" s="1"/>
  <c r="F141" i="1"/>
  <c r="F144" i="1" s="1"/>
  <c r="E141" i="1"/>
  <c r="E144" i="1" s="1"/>
  <c r="D141" i="1"/>
  <c r="D144" i="1" s="1"/>
  <c r="C141" i="1"/>
  <c r="C144" i="1" s="1"/>
  <c r="B144" i="1"/>
  <c r="C6" i="3" l="1"/>
  <c r="B7" i="3"/>
  <c r="D6" i="3"/>
  <c r="B6" i="3"/>
  <c r="C179" i="3"/>
  <c r="C162" i="3"/>
  <c r="D162" i="3"/>
  <c r="C131" i="3"/>
  <c r="I87" i="3"/>
  <c r="H60" i="3"/>
  <c r="C87" i="3"/>
  <c r="G87" i="3"/>
  <c r="I114" i="3"/>
  <c r="F60" i="3"/>
  <c r="H33" i="3"/>
  <c r="H114" i="3"/>
  <c r="F131" i="3"/>
  <c r="B114" i="3"/>
  <c r="C114" i="3"/>
  <c r="D87" i="3"/>
  <c r="B87" i="3"/>
  <c r="I60" i="3"/>
  <c r="C60" i="3"/>
  <c r="F33" i="3"/>
  <c r="G33" i="3"/>
  <c r="I33" i="3"/>
  <c r="B60" i="3"/>
  <c r="E87" i="3"/>
  <c r="C33" i="3"/>
  <c r="D33" i="3"/>
  <c r="D98" i="1"/>
  <c r="D97" i="1"/>
  <c r="H126" i="1"/>
  <c r="H133" i="1" s="1"/>
  <c r="C126" i="1"/>
  <c r="I126" i="1"/>
  <c r="E126" i="1"/>
  <c r="F126" i="1"/>
  <c r="D126" i="1"/>
  <c r="B133" i="1"/>
  <c r="B134" i="1" s="1"/>
  <c r="G126" i="1"/>
  <c r="E98" i="1" l="1"/>
  <c r="E97" i="1"/>
  <c r="E133" i="1"/>
  <c r="E134" i="1" s="1"/>
  <c r="G133" i="1"/>
  <c r="G134" i="1" s="1"/>
  <c r="D133" i="1"/>
  <c r="D134" i="1" s="1"/>
  <c r="F133" i="1"/>
  <c r="F134" i="1" s="1"/>
  <c r="I133" i="1"/>
  <c r="I134" i="1" s="1"/>
  <c r="C133" i="1"/>
  <c r="C134" i="1" s="1"/>
  <c r="D99" i="1"/>
  <c r="C99" i="1"/>
  <c r="B99" i="1"/>
  <c r="H94" i="1"/>
  <c r="G94" i="1"/>
  <c r="F94" i="1"/>
  <c r="E94" i="1"/>
  <c r="D94" i="1"/>
  <c r="C94" i="1"/>
  <c r="B94" i="1"/>
  <c r="I94" i="1"/>
  <c r="H85" i="1"/>
  <c r="I85" i="1"/>
  <c r="H58" i="1"/>
  <c r="G58" i="1"/>
  <c r="F58" i="1"/>
  <c r="E58" i="1"/>
  <c r="D58" i="1"/>
  <c r="C58" i="1"/>
  <c r="B58" i="1"/>
  <c r="I58" i="1"/>
  <c r="H45" i="1"/>
  <c r="G45" i="1"/>
  <c r="G59" i="1" s="1"/>
  <c r="F45" i="1"/>
  <c r="F59" i="1" s="1"/>
  <c r="E45" i="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E4" i="1"/>
  <c r="D4" i="1"/>
  <c r="C4" i="1"/>
  <c r="B4" i="1"/>
  <c r="B10" i="1" s="1"/>
  <c r="I4" i="1"/>
  <c r="I10" i="1" s="1"/>
  <c r="H59" i="1" l="1"/>
  <c r="H60" i="1" s="1"/>
  <c r="F98" i="1"/>
  <c r="F97" i="1"/>
  <c r="E99" i="1"/>
  <c r="E59" i="1"/>
  <c r="F10" i="1"/>
  <c r="F12" i="1" s="1"/>
  <c r="E10" i="1"/>
  <c r="C10" i="1"/>
  <c r="D10" i="1"/>
  <c r="D145" i="1" s="1"/>
  <c r="E12" i="1"/>
  <c r="E145" i="1"/>
  <c r="H12" i="1"/>
  <c r="H20" i="1" s="1"/>
  <c r="H145" i="1"/>
  <c r="I12" i="1"/>
  <c r="I20" i="1" s="1"/>
  <c r="I145" i="1"/>
  <c r="B12" i="1"/>
  <c r="B145" i="1"/>
  <c r="C12" i="1"/>
  <c r="C145" i="1"/>
  <c r="B60" i="1"/>
  <c r="E60" i="1"/>
  <c r="F60" i="1"/>
  <c r="G10" i="1"/>
  <c r="I59" i="1"/>
  <c r="I60" i="1" s="1"/>
  <c r="G60" i="1"/>
  <c r="C60" i="1"/>
  <c r="D60" i="1"/>
  <c r="G98" i="1" l="1"/>
  <c r="G97" i="1"/>
  <c r="F99" i="1"/>
  <c r="E20" i="1"/>
  <c r="E64" i="1"/>
  <c r="E76" i="1" s="1"/>
  <c r="E96" i="1" s="1"/>
  <c r="H64" i="1"/>
  <c r="H76" i="1" s="1"/>
  <c r="H96" i="1" s="1"/>
  <c r="B20" i="1"/>
  <c r="B64" i="1"/>
  <c r="B76" i="1" s="1"/>
  <c r="B96" i="1" s="1"/>
  <c r="C20" i="1"/>
  <c r="C64" i="1"/>
  <c r="C76" i="1" s="1"/>
  <c r="C96" i="1" s="1"/>
  <c r="F20" i="1"/>
  <c r="F64" i="1"/>
  <c r="F76" i="1" s="1"/>
  <c r="F96" i="1" s="1"/>
  <c r="F145" i="1"/>
  <c r="D12" i="1"/>
  <c r="I64" i="1"/>
  <c r="I76" i="1" s="1"/>
  <c r="I96" i="1" s="1"/>
  <c r="G12" i="1"/>
  <c r="G145" i="1"/>
  <c r="H97" i="1" l="1"/>
  <c r="H98" i="1" s="1"/>
  <c r="G99" i="1"/>
  <c r="D20" i="1"/>
  <c r="D64" i="1"/>
  <c r="D76" i="1" s="1"/>
  <c r="D96" i="1" s="1"/>
  <c r="G20" i="1"/>
  <c r="G64" i="1"/>
  <c r="G76" i="1" s="1"/>
  <c r="G96" i="1" s="1"/>
  <c r="H1" i="1"/>
  <c r="G1" i="1" s="1"/>
  <c r="F1" i="1" s="1"/>
  <c r="E1" i="1" s="1"/>
  <c r="D1" i="1" s="1"/>
  <c r="C1" i="1" s="1"/>
  <c r="B1" i="1" s="1"/>
  <c r="I97" i="1" l="1"/>
  <c r="I98" i="1" s="1"/>
  <c r="I99" i="1" s="1"/>
  <c r="H99" i="1"/>
  <c r="H34" i="3" l="1"/>
  <c r="H43" i="3"/>
  <c r="H40" i="3"/>
  <c r="H19" i="3"/>
  <c r="H37" i="3"/>
  <c r="C34" i="3"/>
  <c r="C19" i="3"/>
  <c r="C37" i="3"/>
  <c r="C43" i="3"/>
  <c r="C40" i="3"/>
  <c r="F34" i="3"/>
  <c r="F19" i="3"/>
  <c r="F37" i="3"/>
  <c r="F43" i="3"/>
  <c r="F40" i="3"/>
  <c r="G34" i="3"/>
  <c r="G37" i="3"/>
  <c r="G19" i="3"/>
  <c r="G43" i="3"/>
  <c r="G40" i="3"/>
  <c r="D43" i="3"/>
  <c r="D40" i="3"/>
  <c r="D37" i="3"/>
  <c r="D19" i="3"/>
  <c r="D34" i="3"/>
  <c r="I34" i="3"/>
  <c r="I43" i="3"/>
  <c r="I40" i="3"/>
  <c r="I37" i="3"/>
  <c r="I19" i="3"/>
  <c r="B34" i="3"/>
  <c r="B43" i="3"/>
  <c r="B40" i="3"/>
  <c r="B37" i="3"/>
  <c r="B19" i="3"/>
  <c r="E34" i="3"/>
  <c r="E43" i="3"/>
  <c r="E40" i="3"/>
  <c r="E37" i="3"/>
  <c r="E1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sheld</author>
    <author>Dell</author>
  </authors>
  <commentList>
    <comment ref="A113" authorId="0" shapeId="0" xr:uid="{109B1191-AD28-41B7-A32D-A8693A82ACA1}">
      <text>
        <r>
          <rPr>
            <b/>
            <sz val="9"/>
            <color indexed="81"/>
            <rFont val="Tahoma"/>
            <family val="2"/>
          </rPr>
          <t>sheld:</t>
        </r>
        <r>
          <rPr>
            <sz val="9"/>
            <color indexed="81"/>
            <rFont val="Tahoma"/>
            <family val="2"/>
          </rPr>
          <t xml:space="preserve">
Operating segments were rearranged in June 2017. No historical breakdown available.</t>
        </r>
      </text>
    </comment>
    <comment ref="A121" authorId="0" shapeId="0" xr:uid="{788EC630-F4F5-46C1-A298-6E638F140D88}">
      <text>
        <r>
          <rPr>
            <b/>
            <sz val="9"/>
            <color indexed="81"/>
            <rFont val="Tahoma"/>
            <family val="2"/>
          </rPr>
          <t>sheld:</t>
        </r>
        <r>
          <rPr>
            <sz val="9"/>
            <color indexed="81"/>
            <rFont val="Tahoma"/>
            <family val="2"/>
          </rPr>
          <t xml:space="preserve">
Operating segments were rearranged in June 2017. No historical breakdown available.</t>
        </r>
      </text>
    </comment>
    <comment ref="B126" authorId="0" shapeId="0" xr:uid="{A85DE07E-B984-4A99-8181-21F541463510}">
      <text>
        <r>
          <rPr>
            <b/>
            <sz val="9"/>
            <color indexed="81"/>
            <rFont val="Tahoma"/>
            <family val="2"/>
          </rPr>
          <t>sheld:</t>
        </r>
        <r>
          <rPr>
            <sz val="9"/>
            <color indexed="81"/>
            <rFont val="Tahoma"/>
            <family val="2"/>
          </rPr>
          <t xml:space="preserve">
Operating segments were rearranged in June 2017. No informaton on breakdown available. Total revenue remains the same as taken from annual report.</t>
        </r>
      </text>
    </comment>
    <comment ref="A128" authorId="0" shapeId="0" xr:uid="{DF7B7F10-825E-4094-A4E7-D5E80071E49A}">
      <text>
        <r>
          <rPr>
            <b/>
            <sz val="9"/>
            <color indexed="81"/>
            <rFont val="Tahoma"/>
            <family val="2"/>
          </rPr>
          <t>sheld:</t>
        </r>
        <r>
          <rPr>
            <sz val="9"/>
            <color indexed="81"/>
            <rFont val="Tahoma"/>
            <family val="2"/>
          </rPr>
          <t xml:space="preserve">
Historical breakdown for Converse segments unavailable prior to 2019.</t>
        </r>
      </text>
    </comment>
    <comment ref="A165" authorId="1"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 ref="A185" authorId="0" shapeId="0" xr:uid="{0F4F6F7F-96F6-4987-8697-EB5FF44B828D}">
      <text>
        <r>
          <rPr>
            <b/>
            <sz val="9"/>
            <color indexed="81"/>
            <rFont val="Tahoma"/>
            <family val="2"/>
          </rPr>
          <t>sheld:</t>
        </r>
        <r>
          <rPr>
            <sz val="9"/>
            <color indexed="81"/>
            <rFont val="Tahoma"/>
            <family val="2"/>
          </rPr>
          <t xml:space="preserve">
Operating segments were rearranged in June 2017. No historical breakdown available or information.</t>
        </r>
      </text>
    </comment>
    <comment ref="A193" authorId="0" shapeId="0" xr:uid="{0A44B9E5-7F33-4DEE-9492-AA0ECF58F6F7}">
      <text>
        <r>
          <rPr>
            <b/>
            <sz val="9"/>
            <color indexed="81"/>
            <rFont val="Tahoma"/>
            <family val="2"/>
          </rPr>
          <t>sheld:</t>
        </r>
        <r>
          <rPr>
            <sz val="9"/>
            <color indexed="81"/>
            <rFont val="Tahoma"/>
            <family val="2"/>
          </rPr>
          <t xml:space="preserve">
Operating segments were rearranged in June 2017. No historical breakdown available or information.</t>
        </r>
      </text>
    </comment>
    <comment ref="A200" authorId="0" shapeId="0" xr:uid="{AD092112-3532-43C3-B18B-629F14C1EFC1}">
      <text>
        <r>
          <rPr>
            <b/>
            <sz val="9"/>
            <color indexed="81"/>
            <rFont val="Tahoma"/>
            <family val="2"/>
          </rPr>
          <t>sheld:</t>
        </r>
        <r>
          <rPr>
            <sz val="9"/>
            <color indexed="81"/>
            <rFont val="Tahoma"/>
            <family val="2"/>
          </rPr>
          <t xml:space="preserve">
Historical breakdown for Converse segments unavailable prior to 2019.</t>
        </r>
      </text>
    </comment>
  </commentList>
</comments>
</file>

<file path=xl/sharedStrings.xml><?xml version="1.0" encoding="utf-8"?>
<sst xmlns="http://schemas.openxmlformats.org/spreadsheetml/2006/main" count="389" uniqueCount="147">
  <si>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</si>
  <si>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</si>
  <si>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</si>
  <si>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</si>
  <si>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</si>
  <si>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</si>
  <si>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</si>
  <si>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</si>
  <si>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</si>
  <si>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</si>
  <si>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</si>
  <si>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</si>
  <si>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</si>
  <si>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</si>
  <si>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</si>
  <si>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</si>
  <si>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</si>
  <si>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</si>
  <si>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</si>
  <si>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</si>
  <si>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</si>
  <si>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</si>
  <si>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</si>
  <si>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</si>
  <si>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</si>
  <si>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</si>
  <si>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</si>
  <si>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</si>
  <si>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</si>
  <si>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</si>
  <si>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</si>
  <si>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</si>
  <si>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</si>
  <si>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</si>
  <si>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</si>
  <si>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</si>
  <si>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</si>
  <si>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</si>
  <si>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</si>
  <si>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</si>
  <si>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</si>
  <si>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</si>
  <si>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</si>
  <si>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</si>
  <si>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</si>
  <si>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</si>
  <si>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</si>
  <si>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</si>
  <si>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</si>
  <si>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</si>
  <si>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</si>
  <si>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</si>
  <si>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</si>
  <si>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</si>
  <si>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</si>
  <si>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</si>
  <si>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</si>
  <si>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</si>
  <si>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</si>
  <si>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</si>
  <si>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</si>
  <si>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</si>
  <si>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</si>
  <si>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</si>
  <si>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</si>
  <si>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</si>
  <si>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</si>
  <si>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</si>
  <si>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</si>
  <si>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</si>
  <si>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</si>
  <si>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</si>
  <si>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</si>
  <si>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</si>
  <si>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</si>
  <si>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</si>
  <si>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</si>
  <si>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</si>
  <si>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</si>
  <si>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</si>
  <si>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</si>
  <si>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</si>
  <si>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</si>
  <si>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</si>
  <si>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</si>
  <si>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</si>
  <si>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</si>
  <si>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</si>
  <si>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</si>
  <si>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</si>
  <si>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</si>
  <si>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</si>
  <si>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</si>
  <si>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</si>
  <si>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</si>
  <si>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</si>
  <si>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</si>
  <si>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</si>
  <si>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</si>
  <si>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</si>
  <si>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</si>
  <si>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</si>
  <si>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</si>
  <si>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</si>
  <si>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</si>
  <si>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</si>
  <si>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</si>
  <si>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</si>
  <si>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</si>
  <si>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</si>
  <si>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</si>
  <si>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</si>
  <si>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</si>
  <si>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</si>
  <si>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</si>
  <si>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</si>
  <si>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</si>
  <si>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</si>
  <si>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</si>
  <si>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</si>
  <si>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</si>
  <si>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</si>
  <si>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</si>
  <si>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</si>
  <si>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</si>
  <si>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</si>
  <si>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</si>
  <si>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</si>
  <si>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</si>
  <si>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Investments in reverse repurchase agreements</t>
  </si>
  <si>
    <t>Disposals of property, plant and equipment</t>
  </si>
  <si>
    <t>Group Totals</t>
  </si>
  <si>
    <t>Group Revenue</t>
  </si>
  <si>
    <t>Growth %</t>
  </si>
  <si>
    <t>EBITDA</t>
  </si>
  <si>
    <t>Margin %</t>
  </si>
  <si>
    <t>D&amp;A</t>
  </si>
  <si>
    <t>As a  % of revenue</t>
  </si>
  <si>
    <t>EBIT</t>
  </si>
  <si>
    <t>Capex</t>
  </si>
  <si>
    <t>Revenue</t>
  </si>
  <si>
    <t>Organic growth %</t>
  </si>
  <si>
    <t>Currency impact %</t>
  </si>
  <si>
    <r>
      <rPr>
        <b/>
        <sz val="16"/>
        <color rgb="FFFFFFFF"/>
        <rFont val="Calibri"/>
        <family val="2"/>
      </rPr>
      <t>NIKE, INC.</t>
    </r>
    <r>
      <rPr>
        <b/>
        <sz val="20"/>
        <color rgb="FFFFFFFF"/>
        <rFont val="Calibri"/>
        <family val="2"/>
      </rPr>
      <t xml:space="preserve">
</t>
    </r>
    <r>
      <rPr>
        <sz val="11"/>
        <color rgb="FFFFFFFF"/>
        <rFont val="Calibri"/>
        <family val="2"/>
      </rPr>
      <t>(Dollars and Shares in Millions Except Per Share Amounts)</t>
    </r>
  </si>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</sst>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0.0%"/>
    <numFmt numFmtId="167" formatCode="_(&quot;$&quot;* #,##0_);_(&quot;$&quot;* \(#,##0\);_(&quot;$&quot;* &quot;-&quot;_);_(@_)"/>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sz val="10"/>
      <name val="Arial"/>
      <family val="2"/>
    </font>
    <font>
      <sz val="10"/>
      <name val="Arial"/>
    </font>
    <font>
      <sz val="10"/>
      <name val="Calibri"/>
      <family val="2"/>
      <scheme val="minor"/>
    </font>
    <font>
      <b/>
      <sz val="20"/>
      <color rgb="FFFFFFFF"/>
      <name val="Calibri"/>
      <family val="2"/>
    </font>
    <font>
      <b/>
      <sz val="16"/>
      <color rgb="FFFFFFFF"/>
      <name val="Calibri"/>
      <family val="2"/>
    </font>
    <font>
      <sz val="11"/>
      <color rgb="FFFFFFFF"/>
      <name val="Calibri"/>
      <family val="2"/>
    </font>
    <font>
      <b/>
      <sz val="11"/>
      <color rgb="FFFFFFFF"/>
      <name val="Calibri"/>
      <family val="2"/>
    </font>
    <font>
      <b/>
      <sz val="11"/>
      <color rgb="FF000000"/>
      <name val="Calibri"/>
      <family val="2"/>
    </font>
    <font>
      <sz val="11"/>
      <color theme="1"/>
      <name val="Calibri"/>
      <family val="2"/>
    </font>
    <font>
      <i/>
      <sz val="9"/>
      <color rgb="FF000000"/>
      <name val="Calibri"/>
      <family val="2"/>
    </font>
    <font>
      <i/>
      <sz val="10"/>
      <color rgb="FF000000"/>
      <name val="Calibri"/>
      <family val="2"/>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4"/>
      </patternFill>
    </fill>
    <fill>
      <patternFill patternType="solid">
        <fgColor theme="4" tint="0.39997558519241921"/>
        <bgColor indexed="65"/>
      </patternFill>
    </fill>
    <fill>
      <patternFill patternType="solid">
        <fgColor rgb="FF002060"/>
        <bgColor rgb="FF000000"/>
      </patternFill>
    </fill>
    <fill>
      <patternFill patternType="solid">
        <fgColor rgb="FF8497B0"/>
        <bgColor rgb="FF000000"/>
      </patternFill>
    </fill>
    <fill>
      <patternFill patternType="solid">
        <fgColor rgb="FF4472C4"/>
        <bgColor rgb="FFFFFFFF"/>
      </patternFill>
    </fill>
    <fill>
      <patternFill patternType="solid">
        <fgColor rgb="FF8EA9DB"/>
        <bgColor rgb="FFFFFFFF"/>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3" fillId="0" borderId="0">
      <alignment vertical="top"/>
    </xf>
    <xf numFmtId="0" fontId="14" fillId="0" borderId="0">
      <alignment vertical="top"/>
    </xf>
    <xf numFmtId="0" fontId="3" fillId="5" borderId="0" applyNumberFormat="0" applyBorder="0" applyAlignment="0" applyProtection="0"/>
    <xf numFmtId="0" fontId="1" fillId="6" borderId="0" applyNumberFormat="0" applyBorder="0" applyAlignment="0" applyProtection="0"/>
  </cellStyleXfs>
  <cellXfs count="68">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37" fontId="13" fillId="0" borderId="0" xfId="0" applyNumberFormat="1" applyFont="1" applyAlignment="1">
      <alignment vertical="top"/>
    </xf>
    <xf numFmtId="164" fontId="14" fillId="0" borderId="0" xfId="0" applyNumberFormat="1" applyFont="1" applyAlignment="1">
      <alignment vertical="top"/>
    </xf>
    <xf numFmtId="37" fontId="14" fillId="0" borderId="0" xfId="0" applyNumberFormat="1" applyFont="1" applyAlignment="1">
      <alignment vertical="top"/>
    </xf>
    <xf numFmtId="37" fontId="13" fillId="0" borderId="0" xfId="4" applyNumberFormat="1">
      <alignment vertical="top"/>
    </xf>
    <xf numFmtId="165" fontId="1" fillId="0" borderId="0" xfId="1" applyNumberFormat="1" applyFont="1"/>
    <xf numFmtId="37" fontId="15" fillId="0" borderId="0" xfId="0" applyNumberFormat="1" applyFont="1" applyAlignment="1">
      <alignment vertical="top"/>
    </xf>
    <xf numFmtId="37" fontId="15" fillId="0" borderId="0" xfId="4" applyNumberFormat="1" applyFont="1">
      <alignment vertical="top"/>
    </xf>
    <xf numFmtId="37" fontId="0" fillId="0" borderId="0" xfId="0" applyNumberFormat="1"/>
    <xf numFmtId="37" fontId="14" fillId="0" borderId="0" xfId="5" applyNumberFormat="1">
      <alignment vertical="top"/>
    </xf>
    <xf numFmtId="167" fontId="13" fillId="0" borderId="0" xfId="0" applyNumberFormat="1" applyFont="1" applyAlignment="1">
      <alignment vertical="top"/>
    </xf>
    <xf numFmtId="166" fontId="0" fillId="0" borderId="0" xfId="0" applyNumberFormat="1"/>
    <xf numFmtId="166" fontId="11" fillId="4" borderId="0" xfId="2" applyNumberFormat="1" applyFont="1" applyFill="1"/>
    <xf numFmtId="0" fontId="0" fillId="4" borderId="0" xfId="0" applyFill="1"/>
    <xf numFmtId="165" fontId="0" fillId="4" borderId="0" xfId="1" applyNumberFormat="1" applyFont="1" applyFill="1"/>
    <xf numFmtId="0" fontId="16" fillId="7" borderId="0" xfId="0" applyFont="1" applyFill="1" applyAlignment="1">
      <alignment vertical="center" wrapText="1"/>
    </xf>
    <xf numFmtId="0" fontId="19" fillId="7" borderId="0" xfId="0" applyFont="1" applyFill="1" applyAlignment="1">
      <alignment horizontal="right"/>
    </xf>
    <xf numFmtId="0" fontId="20" fillId="8" borderId="0" xfId="0" applyFont="1" applyFill="1"/>
    <xf numFmtId="165" fontId="19" fillId="9" borderId="0" xfId="6" applyNumberFormat="1" applyFont="1" applyFill="1" applyBorder="1" applyAlignment="1">
      <alignment horizontal="left"/>
    </xf>
    <xf numFmtId="165" fontId="20" fillId="0" borderId="0" xfId="1" applyNumberFormat="1" applyFont="1" applyFill="1" applyBorder="1"/>
    <xf numFmtId="0" fontId="21" fillId="0" borderId="0" xfId="0" applyFont="1"/>
    <xf numFmtId="165" fontId="22" fillId="0" borderId="0" xfId="1" applyNumberFormat="1" applyFont="1" applyFill="1" applyBorder="1" applyAlignment="1">
      <alignment horizontal="left" indent="1"/>
    </xf>
    <xf numFmtId="165" fontId="20" fillId="10" borderId="0" xfId="7" applyNumberFormat="1" applyFont="1" applyFill="1" applyBorder="1"/>
    <xf numFmtId="165" fontId="22" fillId="0" borderId="0" xfId="1" applyNumberFormat="1" applyFont="1" applyFill="1" applyBorder="1" applyAlignment="1">
      <alignment horizontal="left" indent="2"/>
    </xf>
    <xf numFmtId="166" fontId="23" fillId="0" borderId="0" xfId="2" applyNumberFormat="1" applyFont="1" applyFill="1" applyBorder="1" applyAlignment="1">
      <alignment horizontal="right"/>
    </xf>
    <xf numFmtId="165" fontId="21" fillId="0" borderId="0" xfId="1" applyNumberFormat="1" applyFont="1" applyFill="1" applyBorder="1" applyAlignment="1">
      <alignment horizontal="left" indent="1"/>
    </xf>
    <xf numFmtId="165" fontId="21" fillId="0" borderId="0" xfId="1" applyNumberFormat="1" applyFont="1" applyFill="1" applyBorder="1"/>
    <xf numFmtId="165" fontId="20" fillId="0" borderId="0" xfId="0" applyNumberFormat="1" applyFont="1"/>
    <xf numFmtId="165" fontId="21" fillId="0" borderId="0" xfId="0" applyNumberFormat="1" applyFont="1"/>
    <xf numFmtId="166" fontId="21" fillId="0" borderId="0" xfId="0" applyNumberFormat="1" applyFont="1"/>
  </cellXfs>
  <cellStyles count="8">
    <cellStyle name="60% - Accent1" xfId="7" builtinId="32"/>
    <cellStyle name="Accent1" xfId="6" builtinId="29"/>
    <cellStyle name="Comma" xfId="1" builtinId="3"/>
    <cellStyle name="Comma 2" xfId="3" xr:uid="{00000000-0005-0000-0000-000001000000}"/>
    <cellStyle name="Normal" xfId="0" builtinId="0"/>
    <cellStyle name="Normal 2" xfId="5" xr:uid="{4FE8A8CA-3F73-4285-BCCB-D7F40B1CD789}"/>
    <cellStyle name="Normal 3" xfId="4" xr:uid="{F3A34F2A-AD09-43CA-8ACA-9FD0F4EBCC7C}"/>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RowHeight="14.4" x14ac:dyDescent="0.3"/>
  <cols>
    <col min="1" max="1" width="176.109375" style="19" customWidth="1"/>
  </cols>
  <sheetData>
    <row r="1" spans="1:1" ht="23.4" x14ac:dyDescent="0.45">
      <c r="A1" s="18" t="s">
        <v>20</v>
      </c>
    </row>
    <row r="2" spans="1:1" x14ac:dyDescent="0.3">
      <c r="A2" s="38" t="s">
        <v>144</v>
      </c>
    </row>
    <row r="3" spans="1:1" x14ac:dyDescent="0.3">
      <c r="A3" s="20" t="s">
        <v>145</v>
      </c>
    </row>
    <row r="4" spans="1:1" x14ac:dyDescent="0.3">
      <c r="A4" s="38" t="s">
        <v>21</v>
      </c>
    </row>
    <row r="5" spans="1:1" x14ac:dyDescent="0.3">
      <c r="A5" s="19" t="s">
        <v>146</v>
      </c>
    </row>
    <row r="6" spans="1:1" x14ac:dyDescent="0.3">
      <c r="A6" s="38"/>
    </row>
    <row r="7" spans="1:1" x14ac:dyDescent="0.3">
      <c r="A7" s="38"/>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06"/>
  <sheetViews>
    <sheetView workbookViewId="0">
      <pane ySplit="1" topLeftCell="A88" activePane="bottomLeft" state="frozen"/>
      <selection pane="bottomLeft"/>
    </sheetView>
  </sheetViews>
  <sheetFormatPr defaultRowHeight="14.4" x14ac:dyDescent="0.3"/>
  <cols>
    <col min="1" max="1" width="78.109375" customWidth="1"/>
    <col min="2" max="7" width="9" bestFit="1" customWidth="1"/>
    <col min="8" max="8" width="10.44140625" bestFit="1" customWidth="1"/>
    <col min="9" max="9" width="10.6640625" bestFit="1" customWidth="1"/>
    <col min="11" max="11" width="10" bestFit="1" customWidth="1"/>
  </cols>
  <sheetData>
    <row r="1" spans="1:9"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28</v>
      </c>
      <c r="B2" s="3">
        <v>30601</v>
      </c>
      <c r="C2" s="3">
        <v>32376</v>
      </c>
      <c r="D2" s="3">
        <v>34350</v>
      </c>
      <c r="E2" s="3">
        <v>36397</v>
      </c>
      <c r="F2" s="3">
        <v>39117</v>
      </c>
      <c r="G2" s="3">
        <v>37403</v>
      </c>
      <c r="H2" s="3">
        <v>44538</v>
      </c>
      <c r="I2" s="3">
        <v>46710</v>
      </c>
    </row>
    <row r="3" spans="1:9" x14ac:dyDescent="0.3">
      <c r="A3" s="23" t="s">
        <v>29</v>
      </c>
      <c r="B3" s="24">
        <v>16534</v>
      </c>
      <c r="C3" s="24">
        <v>17405</v>
      </c>
      <c r="D3" s="24">
        <v>19038</v>
      </c>
      <c r="E3" s="24">
        <v>20441</v>
      </c>
      <c r="F3" s="24">
        <v>21643</v>
      </c>
      <c r="G3" s="24">
        <v>21162</v>
      </c>
      <c r="H3" s="24">
        <v>24576</v>
      </c>
      <c r="I3" s="24">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22</v>
      </c>
      <c r="B5" s="3">
        <v>3213</v>
      </c>
      <c r="C5" s="3">
        <v>3278</v>
      </c>
      <c r="D5" s="3">
        <v>3341</v>
      </c>
      <c r="E5" s="3">
        <v>3577</v>
      </c>
      <c r="F5" s="3">
        <v>3753</v>
      </c>
      <c r="G5" s="3">
        <v>3592</v>
      </c>
      <c r="H5" s="3">
        <v>3114</v>
      </c>
      <c r="I5" s="3">
        <v>3850</v>
      </c>
    </row>
    <row r="6" spans="1:9" x14ac:dyDescent="0.3">
      <c r="A6" s="11" t="s">
        <v>23</v>
      </c>
      <c r="B6" s="3">
        <v>6679</v>
      </c>
      <c r="C6" s="3">
        <v>7191</v>
      </c>
      <c r="D6" s="3">
        <v>7222</v>
      </c>
      <c r="E6" s="3">
        <v>7934</v>
      </c>
      <c r="F6" s="3">
        <v>8949</v>
      </c>
      <c r="G6" s="3">
        <v>9534</v>
      </c>
      <c r="H6" s="3">
        <v>9911</v>
      </c>
      <c r="I6" s="3">
        <v>10954</v>
      </c>
    </row>
    <row r="7" spans="1:9" x14ac:dyDescent="0.3">
      <c r="A7" s="22"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25</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27</v>
      </c>
      <c r="B11" s="3">
        <v>932</v>
      </c>
      <c r="C11" s="3">
        <v>863</v>
      </c>
      <c r="D11" s="3">
        <v>646</v>
      </c>
      <c r="E11" s="3">
        <v>2392</v>
      </c>
      <c r="F11" s="3">
        <v>772</v>
      </c>
      <c r="G11" s="3">
        <v>348</v>
      </c>
      <c r="H11" s="3">
        <v>934</v>
      </c>
      <c r="I11" s="3">
        <v>605</v>
      </c>
    </row>
    <row r="12" spans="1:9" ht="15" thickBot="1" x14ac:dyDescent="0.35">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1742.5</v>
      </c>
      <c r="D18">
        <v>1692</v>
      </c>
      <c r="E18">
        <v>1659.1</v>
      </c>
      <c r="F18">
        <v>1618.4</v>
      </c>
      <c r="G18" s="8">
        <v>1591.6</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31</v>
      </c>
    </row>
    <row r="24" spans="1:9" x14ac:dyDescent="0.3">
      <c r="A24" s="10" t="s">
        <v>32</v>
      </c>
      <c r="B24" s="3"/>
      <c r="C24" s="3"/>
      <c r="D24" s="3"/>
      <c r="E24" s="3"/>
      <c r="F24" s="3"/>
      <c r="G24" s="3"/>
      <c r="H24" s="3"/>
      <c r="I24" s="3"/>
    </row>
    <row r="25" spans="1:9" x14ac:dyDescent="0.3">
      <c r="A25" s="11" t="s">
        <v>33</v>
      </c>
      <c r="B25" s="3">
        <v>3852</v>
      </c>
      <c r="C25" s="3">
        <v>3138</v>
      </c>
      <c r="D25" s="3">
        <v>3808</v>
      </c>
      <c r="E25" s="3">
        <v>4249</v>
      </c>
      <c r="F25" s="3">
        <v>4466</v>
      </c>
      <c r="G25" s="3">
        <v>8348</v>
      </c>
      <c r="H25" s="3">
        <v>9889</v>
      </c>
      <c r="I25" s="3">
        <v>8574</v>
      </c>
    </row>
    <row r="26" spans="1:9" x14ac:dyDescent="0.3">
      <c r="A26" s="11" t="s">
        <v>34</v>
      </c>
      <c r="B26" s="3">
        <v>2072</v>
      </c>
      <c r="C26" s="3">
        <v>2319</v>
      </c>
      <c r="D26" s="3">
        <v>2371</v>
      </c>
      <c r="E26" s="3">
        <v>996</v>
      </c>
      <c r="F26" s="3">
        <v>197</v>
      </c>
      <c r="G26" s="3">
        <v>439</v>
      </c>
      <c r="H26" s="3">
        <v>3587</v>
      </c>
      <c r="I26" s="3">
        <v>4423</v>
      </c>
    </row>
    <row r="27" spans="1:9" x14ac:dyDescent="0.3">
      <c r="A27" s="11" t="s">
        <v>35</v>
      </c>
      <c r="B27" s="3">
        <v>3358</v>
      </c>
      <c r="C27" s="3">
        <v>3241</v>
      </c>
      <c r="D27" s="3">
        <v>3677</v>
      </c>
      <c r="E27" s="3">
        <v>3498</v>
      </c>
      <c r="F27" s="3">
        <v>4272</v>
      </c>
      <c r="G27" s="3">
        <v>2749</v>
      </c>
      <c r="H27" s="3">
        <v>4463</v>
      </c>
      <c r="I27" s="3">
        <v>4667</v>
      </c>
    </row>
    <row r="28" spans="1:9" x14ac:dyDescent="0.3">
      <c r="A28" s="11" t="s">
        <v>36</v>
      </c>
      <c r="B28" s="3">
        <v>4337</v>
      </c>
      <c r="C28" s="3">
        <v>4838</v>
      </c>
      <c r="D28" s="3">
        <v>5055</v>
      </c>
      <c r="E28" s="3">
        <v>5261</v>
      </c>
      <c r="F28" s="3">
        <v>5622</v>
      </c>
      <c r="G28" s="3">
        <v>7367</v>
      </c>
      <c r="H28" s="3">
        <v>6854</v>
      </c>
      <c r="I28" s="3">
        <v>8420</v>
      </c>
    </row>
    <row r="29" spans="1:9" x14ac:dyDescent="0.3">
      <c r="A29" s="11" t="s">
        <v>37</v>
      </c>
      <c r="B29" s="3">
        <v>1968</v>
      </c>
      <c r="C29" s="3">
        <v>1489</v>
      </c>
      <c r="D29" s="3">
        <v>1150</v>
      </c>
      <c r="E29" s="3">
        <v>1130</v>
      </c>
      <c r="F29" s="3">
        <v>1968</v>
      </c>
      <c r="G29" s="3">
        <v>1653</v>
      </c>
      <c r="H29" s="3">
        <v>1498</v>
      </c>
      <c r="I29" s="3">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38</v>
      </c>
      <c r="B31" s="39">
        <v>3011</v>
      </c>
      <c r="C31" s="3">
        <v>3520</v>
      </c>
      <c r="D31" s="3">
        <v>3989</v>
      </c>
      <c r="E31" s="3">
        <v>4454</v>
      </c>
      <c r="F31" s="3">
        <v>4744</v>
      </c>
      <c r="G31" s="3">
        <v>4866</v>
      </c>
      <c r="H31" s="3">
        <v>4904</v>
      </c>
      <c r="I31" s="3">
        <v>4791</v>
      </c>
    </row>
    <row r="32" spans="1:9" x14ac:dyDescent="0.3">
      <c r="A32" s="2" t="s">
        <v>39</v>
      </c>
      <c r="B32" s="3">
        <v>0</v>
      </c>
      <c r="C32" s="3">
        <v>0</v>
      </c>
      <c r="D32" s="3">
        <v>0</v>
      </c>
      <c r="E32" s="3">
        <v>0</v>
      </c>
      <c r="F32" s="3">
        <v>0</v>
      </c>
      <c r="G32" s="3">
        <v>3097</v>
      </c>
      <c r="H32" s="3">
        <v>3113</v>
      </c>
      <c r="I32" s="3">
        <v>2926</v>
      </c>
    </row>
    <row r="33" spans="1:9" x14ac:dyDescent="0.3">
      <c r="A33" s="2" t="s">
        <v>40</v>
      </c>
      <c r="B33" s="39">
        <v>281</v>
      </c>
      <c r="C33" s="3">
        <v>281</v>
      </c>
      <c r="D33" s="3">
        <v>283</v>
      </c>
      <c r="E33" s="3">
        <v>285</v>
      </c>
      <c r="F33" s="3">
        <v>283</v>
      </c>
      <c r="G33" s="3">
        <v>274</v>
      </c>
      <c r="H33" s="3">
        <v>269</v>
      </c>
      <c r="I33" s="3">
        <v>286</v>
      </c>
    </row>
    <row r="34" spans="1:9" x14ac:dyDescent="0.3">
      <c r="A34" s="2" t="s">
        <v>41</v>
      </c>
      <c r="B34" s="39">
        <v>131</v>
      </c>
      <c r="C34" s="3">
        <v>131</v>
      </c>
      <c r="D34" s="3">
        <v>139</v>
      </c>
      <c r="E34" s="3">
        <v>154</v>
      </c>
      <c r="F34" s="3">
        <v>154</v>
      </c>
      <c r="G34" s="3">
        <v>223</v>
      </c>
      <c r="H34" s="3">
        <v>242</v>
      </c>
      <c r="I34" s="3">
        <v>284</v>
      </c>
    </row>
    <row r="35" spans="1:9" x14ac:dyDescent="0.3">
      <c r="A35" s="2" t="s">
        <v>42</v>
      </c>
      <c r="B35" s="39">
        <v>2587</v>
      </c>
      <c r="C35" s="3">
        <v>2422</v>
      </c>
      <c r="D35" s="3">
        <v>2787</v>
      </c>
      <c r="E35" s="3">
        <v>2509</v>
      </c>
      <c r="F35" s="3">
        <v>2011</v>
      </c>
      <c r="G35" s="3">
        <v>2326</v>
      </c>
      <c r="H35" s="3">
        <v>2921</v>
      </c>
      <c r="I35" s="3">
        <v>3821</v>
      </c>
    </row>
    <row r="36" spans="1:9" ht="15" thickBot="1" x14ac:dyDescent="0.35">
      <c r="A36" s="6" t="s">
        <v>43</v>
      </c>
      <c r="B36" s="7">
        <f t="shared" ref="B36:H36" si="7">+SUM(B30:B35)</f>
        <v>21597</v>
      </c>
      <c r="C36" s="7">
        <f t="shared" si="7"/>
        <v>21379</v>
      </c>
      <c r="D36" s="7">
        <f t="shared" si="7"/>
        <v>23259</v>
      </c>
      <c r="E36" s="7">
        <f t="shared" si="7"/>
        <v>22536</v>
      </c>
      <c r="F36" s="7">
        <f t="shared" si="7"/>
        <v>23717</v>
      </c>
      <c r="G36" s="7">
        <f t="shared" si="7"/>
        <v>31342</v>
      </c>
      <c r="H36" s="7">
        <f t="shared" si="7"/>
        <v>37740</v>
      </c>
      <c r="I36" s="7">
        <f>+SUM(I30:I35)</f>
        <v>40321</v>
      </c>
    </row>
    <row r="37" spans="1:9" ht="15" thickTop="1" x14ac:dyDescent="0.3">
      <c r="A37" s="1" t="s">
        <v>44</v>
      </c>
      <c r="B37" s="3"/>
      <c r="C37" s="3"/>
      <c r="D37" s="3"/>
      <c r="E37" s="3"/>
      <c r="F37" s="3"/>
      <c r="G37" s="3"/>
      <c r="H37" s="3"/>
      <c r="I37" s="3"/>
    </row>
    <row r="38" spans="1:9" x14ac:dyDescent="0.3">
      <c r="A38" s="2" t="s">
        <v>45</v>
      </c>
      <c r="B38" s="3"/>
      <c r="C38" s="3"/>
      <c r="D38" s="3"/>
      <c r="E38" s="3"/>
      <c r="F38" s="3"/>
      <c r="G38" s="3"/>
      <c r="H38" s="3"/>
      <c r="I38" s="3"/>
    </row>
    <row r="39" spans="1:9" x14ac:dyDescent="0.3">
      <c r="A39" s="11" t="s">
        <v>46</v>
      </c>
      <c r="B39" s="3">
        <v>107</v>
      </c>
      <c r="C39" s="3">
        <v>44</v>
      </c>
      <c r="D39" s="3">
        <v>6</v>
      </c>
      <c r="E39" s="3">
        <v>6</v>
      </c>
      <c r="F39" s="3">
        <v>6</v>
      </c>
      <c r="G39" s="3">
        <v>3</v>
      </c>
      <c r="H39" s="3">
        <v>0</v>
      </c>
      <c r="I39" s="3">
        <v>500</v>
      </c>
    </row>
    <row r="40" spans="1:9" x14ac:dyDescent="0.3">
      <c r="A40" s="11" t="s">
        <v>47</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48</v>
      </c>
      <c r="B42" s="3">
        <v>0</v>
      </c>
      <c r="C42" s="3">
        <v>0</v>
      </c>
      <c r="D42" s="3">
        <v>0</v>
      </c>
      <c r="E42" s="3">
        <v>0</v>
      </c>
      <c r="F42" s="3">
        <v>0</v>
      </c>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49</v>
      </c>
      <c r="B44" s="3">
        <v>71</v>
      </c>
      <c r="C44" s="3">
        <v>85</v>
      </c>
      <c r="D44" s="3">
        <v>84</v>
      </c>
      <c r="E44" s="3">
        <v>150</v>
      </c>
      <c r="F44" s="3">
        <v>229</v>
      </c>
      <c r="G44" s="3">
        <v>156</v>
      </c>
      <c r="H44" s="3">
        <v>306</v>
      </c>
      <c r="I44" s="3">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50</v>
      </c>
      <c r="B46" s="3">
        <v>1079</v>
      </c>
      <c r="C46" s="3">
        <v>1993</v>
      </c>
      <c r="D46" s="3">
        <v>3471</v>
      </c>
      <c r="E46" s="3">
        <v>3468</v>
      </c>
      <c r="F46" s="3">
        <v>3464</v>
      </c>
      <c r="G46" s="3">
        <v>9406</v>
      </c>
      <c r="H46" s="3">
        <v>9413</v>
      </c>
      <c r="I46" s="3">
        <v>8920</v>
      </c>
    </row>
    <row r="47" spans="1:9" x14ac:dyDescent="0.3">
      <c r="A47" s="2" t="s">
        <v>51</v>
      </c>
      <c r="B47" s="3">
        <v>0</v>
      </c>
      <c r="C47" s="3">
        <v>0</v>
      </c>
      <c r="D47" s="3">
        <v>0</v>
      </c>
      <c r="E47" s="3">
        <v>0</v>
      </c>
      <c r="F47" s="3">
        <v>0</v>
      </c>
      <c r="G47" s="3">
        <v>2913</v>
      </c>
      <c r="H47" s="3">
        <v>2931</v>
      </c>
      <c r="I47" s="3">
        <v>2777</v>
      </c>
    </row>
    <row r="48" spans="1:9" x14ac:dyDescent="0.3">
      <c r="A48" s="2" t="s">
        <v>52</v>
      </c>
      <c r="B48" s="3">
        <v>1479</v>
      </c>
      <c r="C48" s="3">
        <v>1770</v>
      </c>
      <c r="D48" s="3">
        <v>1907</v>
      </c>
      <c r="E48" s="3">
        <v>3216</v>
      </c>
      <c r="F48" s="3">
        <v>3347</v>
      </c>
      <c r="G48" s="3">
        <v>2684</v>
      </c>
      <c r="H48" s="3">
        <v>2955</v>
      </c>
      <c r="I48" s="3">
        <v>2613</v>
      </c>
    </row>
    <row r="49" spans="1:9" x14ac:dyDescent="0.3">
      <c r="A49" s="2" t="s">
        <v>53</v>
      </c>
      <c r="B49" s="3"/>
      <c r="C49" s="3"/>
      <c r="D49" s="3"/>
      <c r="E49" s="3"/>
      <c r="F49" s="3"/>
      <c r="G49" s="3"/>
      <c r="H49" s="3"/>
      <c r="I49" s="3"/>
    </row>
    <row r="50" spans="1:9" x14ac:dyDescent="0.3">
      <c r="A50" s="11" t="s">
        <v>54</v>
      </c>
      <c r="B50" s="3">
        <v>0</v>
      </c>
      <c r="C50" s="3">
        <v>0</v>
      </c>
      <c r="D50" s="3">
        <v>0</v>
      </c>
      <c r="E50" s="3">
        <v>0</v>
      </c>
      <c r="F50" s="3">
        <v>0</v>
      </c>
      <c r="G50" s="3">
        <v>0</v>
      </c>
      <c r="H50" s="3">
        <v>0</v>
      </c>
      <c r="I50" s="3">
        <v>0</v>
      </c>
    </row>
    <row r="51" spans="1:9" x14ac:dyDescent="0.3">
      <c r="A51" s="2" t="s">
        <v>55</v>
      </c>
      <c r="B51" s="3"/>
      <c r="C51" s="3"/>
      <c r="D51" s="3"/>
      <c r="E51" s="3"/>
      <c r="F51" s="3"/>
      <c r="G51" s="3"/>
      <c r="H51" s="3"/>
      <c r="I51" s="3"/>
    </row>
    <row r="52" spans="1:9" x14ac:dyDescent="0.3">
      <c r="A52" s="11" t="s">
        <v>56</v>
      </c>
      <c r="B52" s="3"/>
      <c r="C52" s="3"/>
      <c r="D52" s="3"/>
      <c r="E52" s="3"/>
      <c r="F52" s="3"/>
      <c r="G52" s="3"/>
      <c r="H52" s="3"/>
      <c r="I52" s="3"/>
    </row>
    <row r="53" spans="1:9" x14ac:dyDescent="0.3">
      <c r="A53" s="17" t="s">
        <v>57</v>
      </c>
      <c r="B53" s="3">
        <v>0</v>
      </c>
      <c r="C53" s="3">
        <v>0</v>
      </c>
      <c r="D53" s="3">
        <v>0</v>
      </c>
      <c r="E53" s="40">
        <v>0</v>
      </c>
      <c r="F53" s="3">
        <v>0</v>
      </c>
      <c r="G53" s="3">
        <v>0</v>
      </c>
      <c r="H53" s="3">
        <v>0</v>
      </c>
      <c r="I53" s="3">
        <v>0</v>
      </c>
    </row>
    <row r="54" spans="1:9" x14ac:dyDescent="0.3">
      <c r="A54" s="17" t="s">
        <v>58</v>
      </c>
      <c r="B54" s="3">
        <v>3</v>
      </c>
      <c r="C54" s="3">
        <v>3</v>
      </c>
      <c r="D54" s="3">
        <v>3</v>
      </c>
      <c r="E54" s="41">
        <v>3</v>
      </c>
      <c r="F54" s="3">
        <v>3</v>
      </c>
      <c r="G54" s="3">
        <v>3</v>
      </c>
      <c r="H54" s="3">
        <v>3</v>
      </c>
      <c r="I54" s="3">
        <v>3</v>
      </c>
    </row>
    <row r="55" spans="1:9" x14ac:dyDescent="0.3">
      <c r="A55" s="17" t="s">
        <v>59</v>
      </c>
      <c r="B55" s="3">
        <v>6773</v>
      </c>
      <c r="C55" s="3">
        <v>7786</v>
      </c>
      <c r="D55" s="3">
        <v>5710</v>
      </c>
      <c r="E55" s="41">
        <v>6384</v>
      </c>
      <c r="F55" s="3">
        <v>7163</v>
      </c>
      <c r="G55" s="3">
        <v>8299</v>
      </c>
      <c r="H55" s="3">
        <v>9965</v>
      </c>
      <c r="I55" s="3">
        <v>11484</v>
      </c>
    </row>
    <row r="56" spans="1:9" x14ac:dyDescent="0.3">
      <c r="A56" s="17" t="s">
        <v>60</v>
      </c>
      <c r="B56" s="3">
        <v>1246</v>
      </c>
      <c r="C56" s="3">
        <v>318</v>
      </c>
      <c r="D56" s="3">
        <v>-213</v>
      </c>
      <c r="E56" s="41">
        <v>-92</v>
      </c>
      <c r="F56" s="3">
        <v>231</v>
      </c>
      <c r="G56" s="3">
        <v>-56</v>
      </c>
      <c r="H56" s="3">
        <v>-380</v>
      </c>
      <c r="I56" s="3">
        <v>318</v>
      </c>
    </row>
    <row r="57" spans="1:9" x14ac:dyDescent="0.3">
      <c r="A57" s="17" t="s">
        <v>61</v>
      </c>
      <c r="B57" s="3">
        <v>4685</v>
      </c>
      <c r="C57" s="3">
        <v>4151</v>
      </c>
      <c r="D57" s="3">
        <v>6907</v>
      </c>
      <c r="E57" s="41">
        <v>3517</v>
      </c>
      <c r="F57" s="3">
        <v>1643</v>
      </c>
      <c r="G57" s="3">
        <v>-191</v>
      </c>
      <c r="H57" s="3">
        <v>3179</v>
      </c>
      <c r="I57" s="3">
        <v>3476</v>
      </c>
    </row>
    <row r="58" spans="1:9" x14ac:dyDescent="0.3">
      <c r="A58" s="4" t="s">
        <v>62</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63</v>
      </c>
      <c r="B59" s="7">
        <f t="shared" ref="B59:H59" si="10">+SUM(B45:B50)+B58</f>
        <v>21597</v>
      </c>
      <c r="C59" s="7">
        <f t="shared" si="10"/>
        <v>21379</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64</v>
      </c>
    </row>
    <row r="64" spans="1:9" s="1" customFormat="1" x14ac:dyDescent="0.3">
      <c r="A64" s="10" t="s">
        <v>65</v>
      </c>
      <c r="B64" s="9">
        <f t="shared" ref="B64:G64" si="12">+B12</f>
        <v>3273</v>
      </c>
      <c r="C64" s="9">
        <f t="shared" si="12"/>
        <v>3760</v>
      </c>
      <c r="D64" s="9">
        <f t="shared" si="12"/>
        <v>4240</v>
      </c>
      <c r="E64" s="9">
        <f t="shared" si="12"/>
        <v>1933</v>
      </c>
      <c r="F64" s="9">
        <f t="shared" si="12"/>
        <v>4029</v>
      </c>
      <c r="G64" s="9">
        <f t="shared" si="12"/>
        <v>2539</v>
      </c>
      <c r="H64" s="9">
        <f>+H12</f>
        <v>5727</v>
      </c>
      <c r="I64" s="9">
        <f>+I12</f>
        <v>6046</v>
      </c>
    </row>
    <row r="65" spans="1:9" s="1" customFormat="1" x14ac:dyDescent="0.3">
      <c r="A65" s="2" t="s">
        <v>66</v>
      </c>
      <c r="B65" s="3"/>
      <c r="C65" s="3"/>
      <c r="D65" s="3"/>
      <c r="E65" s="3"/>
      <c r="F65" s="3"/>
      <c r="G65" s="3"/>
      <c r="H65" s="3"/>
      <c r="I65" s="3"/>
    </row>
    <row r="66" spans="1:9" x14ac:dyDescent="0.3">
      <c r="A66" s="11" t="s">
        <v>67</v>
      </c>
      <c r="B66" s="3">
        <v>606</v>
      </c>
      <c r="C66" s="3">
        <v>649</v>
      </c>
      <c r="D66" s="3">
        <v>706</v>
      </c>
      <c r="E66" s="3">
        <v>747</v>
      </c>
      <c r="F66" s="3">
        <v>705</v>
      </c>
      <c r="G66" s="3">
        <v>721</v>
      </c>
      <c r="H66" s="3">
        <v>744</v>
      </c>
      <c r="I66" s="3">
        <v>717</v>
      </c>
    </row>
    <row r="67" spans="1:9" x14ac:dyDescent="0.3">
      <c r="A67" s="11" t="s">
        <v>68</v>
      </c>
      <c r="B67" s="3">
        <v>-113</v>
      </c>
      <c r="C67" s="3">
        <v>-80</v>
      </c>
      <c r="D67" s="3">
        <v>-273</v>
      </c>
      <c r="E67" s="3">
        <v>647</v>
      </c>
      <c r="F67" s="3">
        <v>34</v>
      </c>
      <c r="G67" s="3">
        <v>-380</v>
      </c>
      <c r="H67" s="3">
        <v>-385</v>
      </c>
      <c r="I67" s="3">
        <v>-650</v>
      </c>
    </row>
    <row r="68" spans="1:9" x14ac:dyDescent="0.3">
      <c r="A68" s="11" t="s">
        <v>69</v>
      </c>
      <c r="B68" s="3">
        <v>191</v>
      </c>
      <c r="C68" s="3">
        <v>236</v>
      </c>
      <c r="D68" s="3">
        <v>215</v>
      </c>
      <c r="E68" s="3">
        <v>218</v>
      </c>
      <c r="F68" s="3">
        <v>325</v>
      </c>
      <c r="G68" s="3">
        <v>429</v>
      </c>
      <c r="H68" s="3">
        <v>611</v>
      </c>
      <c r="I68" s="3">
        <v>638</v>
      </c>
    </row>
    <row r="69" spans="1:9" x14ac:dyDescent="0.3">
      <c r="A69" s="11" t="s">
        <v>70</v>
      </c>
      <c r="B69" s="3">
        <v>43</v>
      </c>
      <c r="C69" s="3">
        <v>13</v>
      </c>
      <c r="D69" s="3">
        <v>10</v>
      </c>
      <c r="E69" s="3">
        <v>27</v>
      </c>
      <c r="F69" s="3">
        <v>15</v>
      </c>
      <c r="G69" s="3">
        <v>398</v>
      </c>
      <c r="H69" s="3">
        <v>53</v>
      </c>
      <c r="I69" s="3">
        <v>123</v>
      </c>
    </row>
    <row r="70" spans="1:9" x14ac:dyDescent="0.3">
      <c r="A70" s="11" t="s">
        <v>71</v>
      </c>
      <c r="B70" s="3">
        <v>424</v>
      </c>
      <c r="C70" s="3">
        <v>98</v>
      </c>
      <c r="D70" s="3">
        <v>-117</v>
      </c>
      <c r="E70" s="3">
        <v>-99</v>
      </c>
      <c r="F70" s="3">
        <v>233</v>
      </c>
      <c r="G70" s="3">
        <v>23</v>
      </c>
      <c r="H70" s="3">
        <v>-138</v>
      </c>
      <c r="I70" s="3">
        <v>-26</v>
      </c>
    </row>
    <row r="71" spans="1:9" x14ac:dyDescent="0.3">
      <c r="A71" s="2" t="s">
        <v>72</v>
      </c>
      <c r="B71" s="3"/>
      <c r="C71" s="3"/>
      <c r="D71" s="3"/>
      <c r="E71" s="3"/>
      <c r="F71" s="3"/>
      <c r="G71" s="3"/>
      <c r="H71" s="3"/>
      <c r="I71" s="3"/>
    </row>
    <row r="72" spans="1:9" x14ac:dyDescent="0.3">
      <c r="A72" s="11" t="s">
        <v>73</v>
      </c>
      <c r="B72" s="3">
        <v>-216</v>
      </c>
      <c r="C72" s="3">
        <v>60</v>
      </c>
      <c r="D72" s="3">
        <v>-426</v>
      </c>
      <c r="E72" s="3">
        <v>187</v>
      </c>
      <c r="F72" s="3">
        <v>-270</v>
      </c>
      <c r="G72" s="42">
        <v>1239</v>
      </c>
      <c r="H72" s="3">
        <v>-1606</v>
      </c>
      <c r="I72" s="3">
        <v>-504</v>
      </c>
    </row>
    <row r="73" spans="1:9" x14ac:dyDescent="0.3">
      <c r="A73" s="11" t="s">
        <v>74</v>
      </c>
      <c r="B73" s="3">
        <v>-621</v>
      </c>
      <c r="C73" s="3">
        <v>-590</v>
      </c>
      <c r="D73" s="3">
        <v>-231</v>
      </c>
      <c r="E73" s="3">
        <v>-255</v>
      </c>
      <c r="F73" s="3">
        <v>-490</v>
      </c>
      <c r="G73" s="42">
        <v>-1854</v>
      </c>
      <c r="H73" s="3">
        <v>507</v>
      </c>
      <c r="I73" s="3">
        <v>-1676</v>
      </c>
    </row>
    <row r="74" spans="1:9" x14ac:dyDescent="0.3">
      <c r="A74" s="11" t="s">
        <v>99</v>
      </c>
      <c r="B74" s="3">
        <v>-144</v>
      </c>
      <c r="C74" s="3">
        <v>-161</v>
      </c>
      <c r="D74" s="3">
        <v>-120</v>
      </c>
      <c r="E74" s="3">
        <v>35</v>
      </c>
      <c r="F74" s="3">
        <v>-203</v>
      </c>
      <c r="G74" s="3">
        <v>-654</v>
      </c>
      <c r="H74" s="3">
        <v>-182</v>
      </c>
      <c r="I74" s="3">
        <v>-845</v>
      </c>
    </row>
    <row r="75" spans="1:9" x14ac:dyDescent="0.3">
      <c r="A75" s="11" t="s">
        <v>98</v>
      </c>
      <c r="B75" s="3">
        <v>1237</v>
      </c>
      <c r="C75" s="3">
        <v>-586</v>
      </c>
      <c r="D75" s="3">
        <v>-158</v>
      </c>
      <c r="E75" s="3">
        <v>1515</v>
      </c>
      <c r="F75" s="3">
        <v>1525</v>
      </c>
      <c r="G75" s="3">
        <v>24</v>
      </c>
      <c r="H75" s="3">
        <v>1326</v>
      </c>
      <c r="I75" s="3">
        <v>1365</v>
      </c>
    </row>
    <row r="76" spans="1:9" x14ac:dyDescent="0.3">
      <c r="A76" s="25" t="s">
        <v>75</v>
      </c>
      <c r="B76" s="26">
        <f t="shared" ref="B76:H76" si="13">+SUM(B64:B75)</f>
        <v>4680</v>
      </c>
      <c r="C76" s="26">
        <f t="shared" si="13"/>
        <v>3399</v>
      </c>
      <c r="D76" s="26">
        <f t="shared" si="13"/>
        <v>3846</v>
      </c>
      <c r="E76" s="26">
        <f t="shared" si="13"/>
        <v>4955</v>
      </c>
      <c r="F76" s="26">
        <f t="shared" si="13"/>
        <v>5903</v>
      </c>
      <c r="G76" s="26">
        <f t="shared" si="13"/>
        <v>2485</v>
      </c>
      <c r="H76" s="26">
        <f t="shared" si="13"/>
        <v>6657</v>
      </c>
      <c r="I76" s="26">
        <f>+SUM(I64:I75)</f>
        <v>5188</v>
      </c>
    </row>
    <row r="77" spans="1:9" x14ac:dyDescent="0.3">
      <c r="A77" s="1" t="s">
        <v>76</v>
      </c>
      <c r="B77" s="3"/>
      <c r="C77" s="3"/>
      <c r="D77" s="3"/>
      <c r="E77" s="3"/>
      <c r="F77" s="3"/>
      <c r="G77" s="3"/>
      <c r="H77" s="3"/>
      <c r="I77" s="3"/>
    </row>
    <row r="78" spans="1:9" x14ac:dyDescent="0.3">
      <c r="A78" s="2" t="s">
        <v>77</v>
      </c>
      <c r="B78" s="3">
        <v>-4936</v>
      </c>
      <c r="C78" s="3">
        <v>-5367</v>
      </c>
      <c r="D78" s="3">
        <v>-5928</v>
      </c>
      <c r="E78" s="3">
        <v>-4783</v>
      </c>
      <c r="F78" s="3">
        <v>-2937</v>
      </c>
      <c r="G78" s="3">
        <v>-2426</v>
      </c>
      <c r="H78" s="3">
        <v>-9961</v>
      </c>
      <c r="I78" s="3">
        <v>-12913</v>
      </c>
    </row>
    <row r="79" spans="1:9" x14ac:dyDescent="0.3">
      <c r="A79" s="2" t="s">
        <v>78</v>
      </c>
      <c r="B79" s="3">
        <v>3655</v>
      </c>
      <c r="C79" s="3">
        <v>2924</v>
      </c>
      <c r="D79" s="3">
        <v>3623</v>
      </c>
      <c r="E79" s="3">
        <v>3613</v>
      </c>
      <c r="F79" s="3">
        <v>1715</v>
      </c>
      <c r="G79" s="3">
        <v>74</v>
      </c>
      <c r="H79" s="3">
        <v>4236</v>
      </c>
      <c r="I79" s="3">
        <v>8199</v>
      </c>
    </row>
    <row r="80" spans="1:9" x14ac:dyDescent="0.3">
      <c r="A80" s="2" t="s">
        <v>79</v>
      </c>
      <c r="B80" s="3">
        <v>2216</v>
      </c>
      <c r="C80" s="3">
        <v>2386</v>
      </c>
      <c r="D80" s="3">
        <v>2423</v>
      </c>
      <c r="E80" s="3">
        <v>2496</v>
      </c>
      <c r="F80" s="3">
        <v>2072</v>
      </c>
      <c r="G80" s="3">
        <v>2379</v>
      </c>
      <c r="H80" s="3">
        <v>2449</v>
      </c>
      <c r="I80" s="3">
        <v>3967</v>
      </c>
    </row>
    <row r="81" spans="1:9" x14ac:dyDescent="0.3">
      <c r="A81" s="2" t="s">
        <v>129</v>
      </c>
      <c r="B81" s="3">
        <v>-150</v>
      </c>
      <c r="C81" s="3">
        <v>150</v>
      </c>
      <c r="D81" s="3">
        <v>0</v>
      </c>
      <c r="E81" s="3">
        <v>0</v>
      </c>
      <c r="F81" s="3">
        <v>0</v>
      </c>
      <c r="G81" s="3">
        <v>0</v>
      </c>
      <c r="H81" s="3"/>
      <c r="I81" s="3"/>
    </row>
    <row r="82" spans="1:9" x14ac:dyDescent="0.3">
      <c r="A82" s="2" t="s">
        <v>14</v>
      </c>
      <c r="B82" s="3">
        <v>-963</v>
      </c>
      <c r="C82" s="3">
        <v>-1143</v>
      </c>
      <c r="D82" s="3">
        <v>-1105</v>
      </c>
      <c r="E82" s="3">
        <v>-1028</v>
      </c>
      <c r="F82" s="3">
        <v>-1119</v>
      </c>
      <c r="G82" s="3">
        <v>-1086</v>
      </c>
      <c r="H82" s="3">
        <v>-695</v>
      </c>
      <c r="I82" s="3">
        <v>-758</v>
      </c>
    </row>
    <row r="83" spans="1:9" x14ac:dyDescent="0.3">
      <c r="A83" s="2" t="s">
        <v>130</v>
      </c>
      <c r="B83" s="3">
        <v>3</v>
      </c>
      <c r="C83" s="3">
        <v>10</v>
      </c>
      <c r="D83" s="3">
        <v>13</v>
      </c>
      <c r="E83" s="3">
        <v>3</v>
      </c>
      <c r="F83" s="3">
        <v>0</v>
      </c>
      <c r="G83" s="3">
        <v>0</v>
      </c>
      <c r="H83" s="3"/>
      <c r="I83" s="3"/>
    </row>
    <row r="84" spans="1:9" x14ac:dyDescent="0.3">
      <c r="A84" s="2" t="s">
        <v>80</v>
      </c>
      <c r="B84" s="3">
        <v>0</v>
      </c>
      <c r="C84" s="3">
        <v>6</v>
      </c>
      <c r="D84" s="3">
        <v>-34</v>
      </c>
      <c r="E84" s="3">
        <v>-25</v>
      </c>
      <c r="F84" s="3">
        <v>5</v>
      </c>
      <c r="G84" s="3">
        <v>31</v>
      </c>
      <c r="H84" s="3">
        <v>171</v>
      </c>
      <c r="I84" s="3">
        <v>-19</v>
      </c>
    </row>
    <row r="85" spans="1:9" x14ac:dyDescent="0.3">
      <c r="A85" s="27" t="s">
        <v>81</v>
      </c>
      <c r="B85" s="26">
        <f t="shared" ref="B85:H85" si="14">+SUM(B78:B84)</f>
        <v>-175</v>
      </c>
      <c r="C85" s="26">
        <f t="shared" si="14"/>
        <v>-1034</v>
      </c>
      <c r="D85" s="26">
        <f t="shared" si="14"/>
        <v>-1008</v>
      </c>
      <c r="E85" s="26">
        <f t="shared" si="14"/>
        <v>276</v>
      </c>
      <c r="F85" s="26">
        <f t="shared" si="14"/>
        <v>-264</v>
      </c>
      <c r="G85" s="26">
        <f t="shared" si="14"/>
        <v>-1028</v>
      </c>
      <c r="H85" s="26">
        <f t="shared" si="14"/>
        <v>-3800</v>
      </c>
      <c r="I85" s="26">
        <f>+SUM(I78:I84)</f>
        <v>-1524</v>
      </c>
    </row>
    <row r="86" spans="1:9" x14ac:dyDescent="0.3">
      <c r="A86" s="1" t="s">
        <v>82</v>
      </c>
      <c r="B86" s="3"/>
      <c r="C86" s="3"/>
      <c r="D86" s="3"/>
      <c r="E86" s="3"/>
      <c r="F86" s="3"/>
      <c r="G86" s="3"/>
      <c r="H86" s="3"/>
      <c r="I86" s="3"/>
    </row>
    <row r="87" spans="1:9" x14ac:dyDescent="0.3">
      <c r="A87" s="2" t="s">
        <v>83</v>
      </c>
      <c r="B87" s="3">
        <v>0</v>
      </c>
      <c r="C87" s="3">
        <v>981</v>
      </c>
      <c r="D87" s="3">
        <v>1482</v>
      </c>
      <c r="E87" s="3">
        <v>0</v>
      </c>
      <c r="F87" s="3">
        <v>0</v>
      </c>
      <c r="G87" s="43">
        <v>6134</v>
      </c>
      <c r="H87" s="3">
        <v>0</v>
      </c>
      <c r="I87" s="3">
        <v>0</v>
      </c>
    </row>
    <row r="88" spans="1:9" x14ac:dyDescent="0.3">
      <c r="A88" s="2" t="s">
        <v>84</v>
      </c>
      <c r="B88" s="3">
        <v>-63</v>
      </c>
      <c r="C88" s="3">
        <v>-67</v>
      </c>
      <c r="D88" s="3">
        <v>327</v>
      </c>
      <c r="E88" s="44">
        <v>13</v>
      </c>
      <c r="F88" s="3">
        <v>-325</v>
      </c>
      <c r="G88" s="43">
        <v>49</v>
      </c>
      <c r="H88" s="3">
        <v>-52</v>
      </c>
      <c r="I88" s="3">
        <v>15</v>
      </c>
    </row>
    <row r="89" spans="1:9" x14ac:dyDescent="0.3">
      <c r="A89" s="2" t="s">
        <v>85</v>
      </c>
      <c r="B89" s="3">
        <v>0</v>
      </c>
      <c r="C89" s="3">
        <v>0</v>
      </c>
      <c r="D89" s="3">
        <v>0</v>
      </c>
      <c r="E89" s="3">
        <v>0</v>
      </c>
      <c r="F89" s="3">
        <v>0</v>
      </c>
      <c r="G89" s="43">
        <v>0</v>
      </c>
      <c r="H89" s="3">
        <v>-197</v>
      </c>
      <c r="I89" s="3">
        <v>0</v>
      </c>
    </row>
    <row r="90" spans="1:9" x14ac:dyDescent="0.3">
      <c r="A90" s="2" t="s">
        <v>86</v>
      </c>
      <c r="B90" s="3">
        <v>514</v>
      </c>
      <c r="C90" s="3">
        <v>507</v>
      </c>
      <c r="D90" s="3">
        <v>489</v>
      </c>
      <c r="E90" s="3">
        <v>733</v>
      </c>
      <c r="F90" s="3">
        <v>700</v>
      </c>
      <c r="G90" s="45">
        <v>885</v>
      </c>
      <c r="H90" s="3">
        <v>1172</v>
      </c>
      <c r="I90" s="3">
        <v>1151</v>
      </c>
    </row>
    <row r="91" spans="1:9" x14ac:dyDescent="0.3">
      <c r="A91" s="2" t="s">
        <v>16</v>
      </c>
      <c r="B91" s="3">
        <v>-2534</v>
      </c>
      <c r="C91" s="3">
        <v>-3238</v>
      </c>
      <c r="D91" s="3">
        <v>-3223</v>
      </c>
      <c r="E91" s="3">
        <v>-4254</v>
      </c>
      <c r="F91" s="3">
        <v>-4286</v>
      </c>
      <c r="G91" s="45">
        <v>-3067</v>
      </c>
      <c r="H91" s="3">
        <v>-608</v>
      </c>
      <c r="I91" s="3">
        <v>-4014</v>
      </c>
    </row>
    <row r="92" spans="1:9" x14ac:dyDescent="0.3">
      <c r="A92" s="2" t="s">
        <v>87</v>
      </c>
      <c r="B92" s="3">
        <v>-899</v>
      </c>
      <c r="C92" s="3">
        <v>-1022</v>
      </c>
      <c r="D92" s="3">
        <v>-1133</v>
      </c>
      <c r="E92" s="3">
        <v>-1243</v>
      </c>
      <c r="F92" s="3">
        <v>-1332</v>
      </c>
      <c r="G92" s="45">
        <v>-1452</v>
      </c>
      <c r="H92" s="3">
        <v>-1638</v>
      </c>
      <c r="I92" s="3">
        <v>-1837</v>
      </c>
    </row>
    <row r="93" spans="1:9" x14ac:dyDescent="0.3">
      <c r="A93" s="2" t="s">
        <v>88</v>
      </c>
      <c r="B93" s="3">
        <v>192</v>
      </c>
      <c r="C93" s="3">
        <v>-135</v>
      </c>
      <c r="D93" s="46">
        <v>-90</v>
      </c>
      <c r="E93" s="3">
        <v>-84</v>
      </c>
      <c r="F93" s="3">
        <v>-50</v>
      </c>
      <c r="G93" s="45">
        <v>-58</v>
      </c>
      <c r="H93" s="3">
        <v>-136</v>
      </c>
      <c r="I93" s="3">
        <v>-151</v>
      </c>
    </row>
    <row r="94" spans="1:9" x14ac:dyDescent="0.3">
      <c r="A94" s="27" t="s">
        <v>89</v>
      </c>
      <c r="B94" s="26">
        <f t="shared" ref="B94:I94" si="15">+SUM(B87:B93)</f>
        <v>-2790</v>
      </c>
      <c r="C94" s="26">
        <f t="shared" si="15"/>
        <v>-2974</v>
      </c>
      <c r="D94" s="26">
        <f t="shared" si="15"/>
        <v>-2148</v>
      </c>
      <c r="E94" s="26">
        <f t="shared" si="15"/>
        <v>-4835</v>
      </c>
      <c r="F94" s="26">
        <f t="shared" si="15"/>
        <v>-5293</v>
      </c>
      <c r="G94" s="26">
        <f t="shared" si="15"/>
        <v>2491</v>
      </c>
      <c r="H94" s="26">
        <f t="shared" si="15"/>
        <v>-1459</v>
      </c>
      <c r="I94" s="26">
        <f t="shared" si="15"/>
        <v>-4836</v>
      </c>
    </row>
    <row r="95" spans="1:9" x14ac:dyDescent="0.3">
      <c r="A95" s="2" t="s">
        <v>90</v>
      </c>
      <c r="B95" s="3">
        <v>-83</v>
      </c>
      <c r="C95" s="3">
        <v>-105</v>
      </c>
      <c r="D95" s="3">
        <v>-20</v>
      </c>
      <c r="E95" s="3">
        <v>45</v>
      </c>
      <c r="F95" s="3">
        <v>-129</v>
      </c>
      <c r="G95" s="3">
        <v>-66</v>
      </c>
      <c r="H95" s="3">
        <v>143</v>
      </c>
      <c r="I95" s="3">
        <v>-143</v>
      </c>
    </row>
    <row r="96" spans="1:9" x14ac:dyDescent="0.3">
      <c r="A96" s="27" t="s">
        <v>91</v>
      </c>
      <c r="B96" s="26">
        <f t="shared" ref="B96:I96" si="16">+B76+B85+B94+B95</f>
        <v>1632</v>
      </c>
      <c r="C96" s="26">
        <f t="shared" si="16"/>
        <v>-714</v>
      </c>
      <c r="D96" s="26">
        <f t="shared" si="16"/>
        <v>670</v>
      </c>
      <c r="E96" s="26">
        <f t="shared" si="16"/>
        <v>441</v>
      </c>
      <c r="F96" s="26">
        <f t="shared" si="16"/>
        <v>217</v>
      </c>
      <c r="G96" s="26">
        <f t="shared" si="16"/>
        <v>3882</v>
      </c>
      <c r="H96" s="26">
        <f t="shared" si="16"/>
        <v>1541</v>
      </c>
      <c r="I96" s="26">
        <f t="shared" si="16"/>
        <v>-1315</v>
      </c>
    </row>
    <row r="97" spans="1:9" x14ac:dyDescent="0.3">
      <c r="A97" t="s">
        <v>92</v>
      </c>
      <c r="B97" s="3">
        <v>2220</v>
      </c>
      <c r="C97" s="3">
        <f t="shared" ref="C97:H97" si="17">+B98</f>
        <v>3852</v>
      </c>
      <c r="D97" s="3">
        <f t="shared" si="17"/>
        <v>3138</v>
      </c>
      <c r="E97" s="3">
        <f t="shared" si="17"/>
        <v>3808</v>
      </c>
      <c r="F97" s="3">
        <f t="shared" si="17"/>
        <v>4249</v>
      </c>
      <c r="G97" s="3">
        <f t="shared" si="17"/>
        <v>4466</v>
      </c>
      <c r="H97" s="3">
        <f t="shared" si="17"/>
        <v>8348</v>
      </c>
      <c r="I97" s="3">
        <f>+H98</f>
        <v>9889</v>
      </c>
    </row>
    <row r="98" spans="1:9" ht="15" thickBot="1" x14ac:dyDescent="0.35">
      <c r="A98" s="6" t="s">
        <v>93</v>
      </c>
      <c r="B98" s="7">
        <f t="shared" ref="B98:G98" si="18">+B96+B97</f>
        <v>3852</v>
      </c>
      <c r="C98" s="7">
        <f t="shared" si="18"/>
        <v>3138</v>
      </c>
      <c r="D98" s="7">
        <f t="shared" si="18"/>
        <v>3808</v>
      </c>
      <c r="E98" s="7">
        <f t="shared" si="18"/>
        <v>4249</v>
      </c>
      <c r="F98" s="7">
        <f t="shared" si="18"/>
        <v>4466</v>
      </c>
      <c r="G98" s="7">
        <f t="shared" si="18"/>
        <v>8348</v>
      </c>
      <c r="H98" s="7">
        <f>+H96+H97</f>
        <v>9889</v>
      </c>
      <c r="I98" s="7">
        <f>+I96+I97</f>
        <v>8574</v>
      </c>
    </row>
    <row r="99" spans="1:9" s="12" customFormat="1" ht="15" thickTop="1" x14ac:dyDescent="0.3">
      <c r="A99" s="12" t="s">
        <v>19</v>
      </c>
      <c r="B99" s="13">
        <f t="shared" ref="B99:I99" si="19">+B98-B25</f>
        <v>0</v>
      </c>
      <c r="C99" s="13">
        <f t="shared" si="19"/>
        <v>0</v>
      </c>
      <c r="D99" s="13">
        <f t="shared" si="19"/>
        <v>0</v>
      </c>
      <c r="E99" s="13">
        <f t="shared" si="19"/>
        <v>0</v>
      </c>
      <c r="F99" s="13">
        <f t="shared" si="19"/>
        <v>0</v>
      </c>
      <c r="G99" s="13">
        <f t="shared" si="19"/>
        <v>0</v>
      </c>
      <c r="H99" s="13">
        <f t="shared" si="19"/>
        <v>0</v>
      </c>
      <c r="I99" s="13">
        <f t="shared" si="19"/>
        <v>0</v>
      </c>
    </row>
    <row r="100" spans="1:9" x14ac:dyDescent="0.3">
      <c r="A100" t="s">
        <v>94</v>
      </c>
      <c r="B100" s="3"/>
      <c r="C100" s="3"/>
      <c r="D100" s="3"/>
      <c r="E100" s="3"/>
      <c r="F100" s="3"/>
      <c r="G100" s="3"/>
      <c r="H100" s="3"/>
      <c r="I100" s="3"/>
    </row>
    <row r="101" spans="1:9" x14ac:dyDescent="0.3">
      <c r="A101" s="2" t="s">
        <v>17</v>
      </c>
      <c r="B101" s="3"/>
      <c r="C101" s="3"/>
      <c r="D101" s="3"/>
      <c r="E101" s="3"/>
      <c r="F101" s="3"/>
      <c r="G101" s="3"/>
      <c r="H101" s="3"/>
      <c r="I101" s="3"/>
    </row>
    <row r="102" spans="1:9" x14ac:dyDescent="0.3">
      <c r="A102" s="11" t="s">
        <v>95</v>
      </c>
      <c r="B102" s="3">
        <v>53</v>
      </c>
      <c r="C102" s="3">
        <v>70</v>
      </c>
      <c r="D102" s="3">
        <v>98</v>
      </c>
      <c r="E102" s="3">
        <v>125</v>
      </c>
      <c r="F102" s="3">
        <v>153</v>
      </c>
      <c r="G102" s="3">
        <v>140</v>
      </c>
      <c r="H102" s="3">
        <v>293</v>
      </c>
      <c r="I102" s="3">
        <v>290</v>
      </c>
    </row>
    <row r="103" spans="1:9" x14ac:dyDescent="0.3">
      <c r="A103" s="11" t="s">
        <v>18</v>
      </c>
      <c r="B103" s="3">
        <v>856</v>
      </c>
      <c r="C103" s="3">
        <v>748</v>
      </c>
      <c r="D103" s="3">
        <v>703</v>
      </c>
      <c r="E103" s="3">
        <v>529</v>
      </c>
      <c r="F103" s="3">
        <v>757</v>
      </c>
      <c r="G103" s="3">
        <v>1028</v>
      </c>
      <c r="H103" s="3">
        <v>1177</v>
      </c>
      <c r="I103" s="3">
        <v>1231</v>
      </c>
    </row>
    <row r="104" spans="1:9" x14ac:dyDescent="0.3">
      <c r="A104" s="11" t="s">
        <v>96</v>
      </c>
      <c r="B104" s="3">
        <v>167</v>
      </c>
      <c r="C104" s="3">
        <v>252</v>
      </c>
      <c r="D104" s="3">
        <v>266</v>
      </c>
      <c r="E104" s="3">
        <v>294</v>
      </c>
      <c r="F104" s="3">
        <v>160</v>
      </c>
      <c r="G104" s="3">
        <v>121</v>
      </c>
      <c r="H104" s="3">
        <v>179</v>
      </c>
      <c r="I104" s="3">
        <v>160</v>
      </c>
    </row>
    <row r="105" spans="1:9" x14ac:dyDescent="0.3">
      <c r="A105" s="11" t="s">
        <v>97</v>
      </c>
      <c r="B105" s="3">
        <v>209</v>
      </c>
      <c r="C105" s="3">
        <v>271</v>
      </c>
      <c r="D105" s="3">
        <v>300</v>
      </c>
      <c r="E105" s="3">
        <v>320</v>
      </c>
      <c r="F105" s="3">
        <v>347</v>
      </c>
      <c r="G105" s="3">
        <v>385</v>
      </c>
      <c r="H105" s="3">
        <v>438</v>
      </c>
      <c r="I105" s="3">
        <v>480</v>
      </c>
    </row>
    <row r="107" spans="1:9" x14ac:dyDescent="0.3">
      <c r="A107" s="14" t="s">
        <v>100</v>
      </c>
      <c r="B107" s="14"/>
      <c r="C107" s="14"/>
      <c r="D107" s="14"/>
      <c r="E107" s="14"/>
      <c r="F107" s="14"/>
      <c r="G107" s="14"/>
      <c r="H107" s="14"/>
      <c r="I107" s="14"/>
    </row>
    <row r="108" spans="1:9" x14ac:dyDescent="0.3">
      <c r="A108" s="28" t="s">
        <v>110</v>
      </c>
      <c r="B108" s="3"/>
      <c r="C108" s="3"/>
      <c r="D108" s="3"/>
      <c r="E108" s="3"/>
      <c r="F108" s="3"/>
      <c r="G108" s="3"/>
      <c r="H108" s="3"/>
      <c r="I108" s="3"/>
    </row>
    <row r="109" spans="1:9" x14ac:dyDescent="0.3">
      <c r="A109" s="2" t="s">
        <v>101</v>
      </c>
      <c r="B109" s="3">
        <f t="shared" ref="B109:H109" si="20">+SUM(B110:B112)</f>
        <v>13740</v>
      </c>
      <c r="C109" s="3">
        <f t="shared" si="20"/>
        <v>14764</v>
      </c>
      <c r="D109" s="3">
        <f t="shared" si="20"/>
        <v>15216</v>
      </c>
      <c r="E109" s="3">
        <f t="shared" si="20"/>
        <v>14855</v>
      </c>
      <c r="F109" s="3">
        <f t="shared" si="20"/>
        <v>15902</v>
      </c>
      <c r="G109" s="3">
        <f t="shared" si="20"/>
        <v>14484</v>
      </c>
      <c r="H109" s="3">
        <f t="shared" si="20"/>
        <v>17179</v>
      </c>
      <c r="I109" s="3">
        <f>+SUM(I110:I112)</f>
        <v>18353</v>
      </c>
    </row>
    <row r="110" spans="1:9" x14ac:dyDescent="0.3">
      <c r="A110" s="11" t="s">
        <v>114</v>
      </c>
      <c r="B110">
        <v>8506</v>
      </c>
      <c r="C110">
        <v>9299</v>
      </c>
      <c r="D110">
        <v>9684</v>
      </c>
      <c r="E110">
        <v>9322</v>
      </c>
      <c r="F110" s="8">
        <v>10045</v>
      </c>
      <c r="G110" s="8">
        <v>9329</v>
      </c>
      <c r="H110" s="8">
        <v>11644</v>
      </c>
      <c r="I110" s="8">
        <v>12228</v>
      </c>
    </row>
    <row r="111" spans="1:9" x14ac:dyDescent="0.3">
      <c r="A111" s="11" t="s">
        <v>115</v>
      </c>
      <c r="B111">
        <v>4410</v>
      </c>
      <c r="C111">
        <v>4746</v>
      </c>
      <c r="D111">
        <v>4886</v>
      </c>
      <c r="E111">
        <v>4938</v>
      </c>
      <c r="F111" s="8">
        <v>5260</v>
      </c>
      <c r="G111" s="8">
        <v>4639</v>
      </c>
      <c r="H111" s="8">
        <v>5028</v>
      </c>
      <c r="I111" s="8">
        <v>5492</v>
      </c>
    </row>
    <row r="112" spans="1:9" x14ac:dyDescent="0.3">
      <c r="A112" s="11" t="s">
        <v>116</v>
      </c>
      <c r="B112">
        <v>824</v>
      </c>
      <c r="C112">
        <v>719</v>
      </c>
      <c r="D112">
        <v>646</v>
      </c>
      <c r="E112">
        <v>595</v>
      </c>
      <c r="F112">
        <v>597</v>
      </c>
      <c r="G112">
        <v>516</v>
      </c>
      <c r="H112">
        <v>507</v>
      </c>
      <c r="I112">
        <v>633</v>
      </c>
    </row>
    <row r="113" spans="1:9" x14ac:dyDescent="0.3">
      <c r="A113" s="2" t="s">
        <v>102</v>
      </c>
      <c r="B113" s="52">
        <f t="shared" ref="B113" si="21">+SUM(B114:B116)</f>
        <v>0</v>
      </c>
      <c r="C113" s="3">
        <f t="shared" ref="C113" si="22">+SUM(C114:C116)</f>
        <v>7568</v>
      </c>
      <c r="D113" s="3">
        <f t="shared" ref="D113" si="23">+SUM(D114:D116)</f>
        <v>7970</v>
      </c>
      <c r="E113" s="3">
        <f t="shared" ref="E113" si="24">+SUM(E114:E116)</f>
        <v>9242</v>
      </c>
      <c r="F113" s="3">
        <f t="shared" ref="F113" si="25">+SUM(F114:F116)</f>
        <v>9812</v>
      </c>
      <c r="G113" s="3">
        <f t="shared" ref="G113" si="26">+SUM(G114:G116)</f>
        <v>9347</v>
      </c>
      <c r="H113" s="3">
        <f t="shared" ref="H113" si="27">+SUM(H114:H116)</f>
        <v>11456</v>
      </c>
      <c r="I113" s="3">
        <f>+SUM(I114:I116)</f>
        <v>12479</v>
      </c>
    </row>
    <row r="114" spans="1:9" x14ac:dyDescent="0.3">
      <c r="A114" s="11" t="s">
        <v>114</v>
      </c>
      <c r="B114" s="51"/>
      <c r="C114">
        <v>5043</v>
      </c>
      <c r="D114">
        <v>5192</v>
      </c>
      <c r="E114">
        <v>5875</v>
      </c>
      <c r="F114" s="8">
        <v>6293</v>
      </c>
      <c r="G114" s="8">
        <v>5892</v>
      </c>
      <c r="H114" s="8">
        <v>6970</v>
      </c>
      <c r="I114" s="8">
        <v>7388</v>
      </c>
    </row>
    <row r="115" spans="1:9" x14ac:dyDescent="0.3">
      <c r="A115" s="11" t="s">
        <v>115</v>
      </c>
      <c r="B115" s="51"/>
      <c r="C115">
        <v>2149</v>
      </c>
      <c r="D115">
        <v>2395</v>
      </c>
      <c r="E115">
        <v>2940</v>
      </c>
      <c r="F115" s="8">
        <v>3087</v>
      </c>
      <c r="G115" s="8">
        <v>3053</v>
      </c>
      <c r="H115" s="8">
        <v>3996</v>
      </c>
      <c r="I115" s="8">
        <v>4527</v>
      </c>
    </row>
    <row r="116" spans="1:9" x14ac:dyDescent="0.3">
      <c r="A116" s="11" t="s">
        <v>116</v>
      </c>
      <c r="B116" s="51"/>
      <c r="C116">
        <v>376</v>
      </c>
      <c r="D116">
        <v>383</v>
      </c>
      <c r="E116">
        <v>427</v>
      </c>
      <c r="F116">
        <v>432</v>
      </c>
      <c r="G116">
        <v>402</v>
      </c>
      <c r="H116">
        <v>490</v>
      </c>
      <c r="I116">
        <v>564</v>
      </c>
    </row>
    <row r="117" spans="1:9" x14ac:dyDescent="0.3">
      <c r="A117" s="2" t="s">
        <v>103</v>
      </c>
      <c r="B117" s="3">
        <f t="shared" ref="B117" si="28">+SUM(B118:B120)</f>
        <v>3067</v>
      </c>
      <c r="C117" s="3">
        <f t="shared" ref="C117" si="29">+SUM(C118:C120)</f>
        <v>3785</v>
      </c>
      <c r="D117" s="3">
        <f t="shared" ref="D117" si="30">+SUM(D118:D120)</f>
        <v>4237</v>
      </c>
      <c r="E117" s="3">
        <f t="shared" ref="E117" si="31">+SUM(E118:E120)</f>
        <v>5134</v>
      </c>
      <c r="F117" s="3">
        <f t="shared" ref="F117" si="32">+SUM(F118:F120)</f>
        <v>6208</v>
      </c>
      <c r="G117" s="3">
        <f t="shared" ref="G117" si="33">+SUM(G118:G120)</f>
        <v>6679</v>
      </c>
      <c r="H117" s="3">
        <f t="shared" ref="H117" si="34">+SUM(H118:H120)</f>
        <v>8290</v>
      </c>
      <c r="I117" s="3">
        <f>+SUM(I118:I120)</f>
        <v>7547</v>
      </c>
    </row>
    <row r="118" spans="1:9" x14ac:dyDescent="0.3">
      <c r="A118" s="11" t="s">
        <v>114</v>
      </c>
      <c r="B118">
        <v>2016</v>
      </c>
      <c r="C118">
        <v>2599</v>
      </c>
      <c r="D118">
        <v>2920</v>
      </c>
      <c r="E118">
        <v>3496</v>
      </c>
      <c r="F118" s="8">
        <v>4262</v>
      </c>
      <c r="G118" s="8">
        <v>4635</v>
      </c>
      <c r="H118" s="8">
        <v>5748</v>
      </c>
      <c r="I118" s="8">
        <v>5416</v>
      </c>
    </row>
    <row r="119" spans="1:9" x14ac:dyDescent="0.3">
      <c r="A119" s="11" t="s">
        <v>115</v>
      </c>
      <c r="B119">
        <v>925</v>
      </c>
      <c r="C119">
        <v>1055</v>
      </c>
      <c r="D119">
        <v>1188</v>
      </c>
      <c r="E119">
        <v>1508</v>
      </c>
      <c r="F119" s="8">
        <v>1808</v>
      </c>
      <c r="G119" s="8">
        <v>1896</v>
      </c>
      <c r="H119" s="8">
        <v>2347</v>
      </c>
      <c r="I119" s="8">
        <v>1938</v>
      </c>
    </row>
    <row r="120" spans="1:9" x14ac:dyDescent="0.3">
      <c r="A120" s="11" t="s">
        <v>116</v>
      </c>
      <c r="B120">
        <v>126</v>
      </c>
      <c r="C120">
        <v>131</v>
      </c>
      <c r="D120">
        <v>129</v>
      </c>
      <c r="E120">
        <v>130</v>
      </c>
      <c r="F120">
        <v>138</v>
      </c>
      <c r="G120">
        <v>148</v>
      </c>
      <c r="H120">
        <v>195</v>
      </c>
      <c r="I120">
        <v>193</v>
      </c>
    </row>
    <row r="121" spans="1:9" x14ac:dyDescent="0.3">
      <c r="A121" s="2" t="s">
        <v>107</v>
      </c>
      <c r="B121" s="52">
        <f t="shared" ref="B121" si="35">+SUM(B122:B124)</f>
        <v>0</v>
      </c>
      <c r="C121" s="3">
        <f t="shared" ref="C121" si="36">+SUM(C122:C124)</f>
        <v>4317</v>
      </c>
      <c r="D121" s="3">
        <f t="shared" ref="D121" si="37">+SUM(D122:D124)</f>
        <v>4737</v>
      </c>
      <c r="E121" s="3">
        <f t="shared" ref="E121" si="38">+SUM(E122:E124)</f>
        <v>5166</v>
      </c>
      <c r="F121" s="3">
        <f t="shared" ref="F121" si="39">+SUM(F122:F124)</f>
        <v>5254</v>
      </c>
      <c r="G121" s="3">
        <f t="shared" ref="G121" si="40">+SUM(G122:G124)</f>
        <v>5028</v>
      </c>
      <c r="H121" s="3">
        <f t="shared" ref="H121" si="41">+SUM(H122:H124)</f>
        <v>5343</v>
      </c>
      <c r="I121" s="3">
        <f>+SUM(I122:I124)</f>
        <v>5955</v>
      </c>
    </row>
    <row r="122" spans="1:9" x14ac:dyDescent="0.3">
      <c r="A122" s="11" t="s">
        <v>114</v>
      </c>
      <c r="B122" s="51"/>
      <c r="C122">
        <v>2930</v>
      </c>
      <c r="D122">
        <v>3285</v>
      </c>
      <c r="E122">
        <v>3575</v>
      </c>
      <c r="F122" s="8">
        <v>3622</v>
      </c>
      <c r="G122" s="8">
        <v>3449</v>
      </c>
      <c r="H122" s="8">
        <v>3659</v>
      </c>
      <c r="I122" s="8">
        <v>4111</v>
      </c>
    </row>
    <row r="123" spans="1:9" x14ac:dyDescent="0.3">
      <c r="A123" s="11" t="s">
        <v>115</v>
      </c>
      <c r="B123" s="51"/>
      <c r="C123">
        <v>1117</v>
      </c>
      <c r="D123">
        <v>1185</v>
      </c>
      <c r="E123">
        <v>1347</v>
      </c>
      <c r="F123" s="8">
        <v>1395</v>
      </c>
      <c r="G123" s="8">
        <v>1365</v>
      </c>
      <c r="H123" s="8">
        <v>1494</v>
      </c>
      <c r="I123" s="8">
        <v>1610</v>
      </c>
    </row>
    <row r="124" spans="1:9" x14ac:dyDescent="0.3">
      <c r="A124" s="11" t="s">
        <v>116</v>
      </c>
      <c r="B124" s="51"/>
      <c r="C124">
        <v>270</v>
      </c>
      <c r="D124">
        <v>267</v>
      </c>
      <c r="E124">
        <v>244</v>
      </c>
      <c r="F124">
        <v>237</v>
      </c>
      <c r="G124">
        <v>214</v>
      </c>
      <c r="H124">
        <v>190</v>
      </c>
      <c r="I124">
        <v>234</v>
      </c>
    </row>
    <row r="125" spans="1:9" x14ac:dyDescent="0.3">
      <c r="A125" s="2" t="s">
        <v>108</v>
      </c>
      <c r="B125" s="52"/>
      <c r="C125" s="3">
        <v>73</v>
      </c>
      <c r="D125" s="3">
        <v>73</v>
      </c>
      <c r="E125" s="3">
        <v>88</v>
      </c>
      <c r="F125" s="3">
        <v>42</v>
      </c>
      <c r="G125" s="47">
        <v>30</v>
      </c>
      <c r="H125" s="3">
        <v>25</v>
      </c>
      <c r="I125" s="3">
        <v>102</v>
      </c>
    </row>
    <row r="126" spans="1:9" x14ac:dyDescent="0.3">
      <c r="A126" s="4" t="s">
        <v>104</v>
      </c>
      <c r="B126" s="5">
        <v>28701</v>
      </c>
      <c r="C126" s="5">
        <f t="shared" ref="C126:I126" si="42">+C109+C113+C117+C121+C125</f>
        <v>30507</v>
      </c>
      <c r="D126" s="5">
        <f t="shared" si="42"/>
        <v>32233</v>
      </c>
      <c r="E126" s="5">
        <f t="shared" si="42"/>
        <v>34485</v>
      </c>
      <c r="F126" s="5">
        <f t="shared" si="42"/>
        <v>37218</v>
      </c>
      <c r="G126" s="5">
        <f t="shared" si="42"/>
        <v>35568</v>
      </c>
      <c r="H126" s="5">
        <f t="shared" si="42"/>
        <v>42293</v>
      </c>
      <c r="I126" s="5">
        <f t="shared" si="42"/>
        <v>44436</v>
      </c>
    </row>
    <row r="127" spans="1:9" x14ac:dyDescent="0.3">
      <c r="A127" s="2" t="s">
        <v>105</v>
      </c>
      <c r="B127" s="3">
        <v>1982</v>
      </c>
      <c r="C127" s="3">
        <v>1955</v>
      </c>
      <c r="D127" s="3">
        <v>2042</v>
      </c>
      <c r="E127" s="3">
        <v>1886</v>
      </c>
      <c r="F127" s="3">
        <f t="shared" ref="F127:G127" si="43">+SUM(F128:F131)</f>
        <v>1906</v>
      </c>
      <c r="G127" s="3">
        <f t="shared" si="43"/>
        <v>1846</v>
      </c>
      <c r="H127" s="3">
        <f>+SUM(H128:H131)</f>
        <v>2205</v>
      </c>
      <c r="I127" s="3">
        <f>+SUM(I128:I131)</f>
        <v>2346</v>
      </c>
    </row>
    <row r="128" spans="1:9" x14ac:dyDescent="0.3">
      <c r="A128" s="11" t="s">
        <v>114</v>
      </c>
      <c r="B128" s="52"/>
      <c r="C128" s="52"/>
      <c r="D128" s="52"/>
      <c r="E128" s="52"/>
      <c r="F128" s="3">
        <v>1658</v>
      </c>
      <c r="G128" s="3">
        <v>1642</v>
      </c>
      <c r="H128" s="3">
        <v>1986</v>
      </c>
      <c r="I128" s="3">
        <v>2094</v>
      </c>
    </row>
    <row r="129" spans="1:12" x14ac:dyDescent="0.3">
      <c r="A129" s="11" t="s">
        <v>115</v>
      </c>
      <c r="B129" s="52"/>
      <c r="C129" s="52"/>
      <c r="D129" s="52"/>
      <c r="E129" s="52"/>
      <c r="F129" s="3">
        <v>118</v>
      </c>
      <c r="G129" s="3">
        <v>89</v>
      </c>
      <c r="H129" s="3">
        <v>104</v>
      </c>
      <c r="I129" s="3">
        <v>103</v>
      </c>
    </row>
    <row r="130" spans="1:12" x14ac:dyDescent="0.3">
      <c r="A130" s="11" t="s">
        <v>116</v>
      </c>
      <c r="B130" s="52"/>
      <c r="C130" s="52"/>
      <c r="D130" s="52"/>
      <c r="E130" s="52"/>
      <c r="F130" s="3">
        <v>24</v>
      </c>
      <c r="G130" s="3">
        <v>25</v>
      </c>
      <c r="H130" s="3">
        <v>29</v>
      </c>
      <c r="I130" s="3">
        <v>26</v>
      </c>
    </row>
    <row r="131" spans="1:12" x14ac:dyDescent="0.3">
      <c r="A131" s="11" t="s">
        <v>122</v>
      </c>
      <c r="B131" s="52"/>
      <c r="C131" s="52"/>
      <c r="D131" s="52"/>
      <c r="E131" s="52"/>
      <c r="F131" s="3">
        <v>106</v>
      </c>
      <c r="G131" s="3">
        <v>90</v>
      </c>
      <c r="H131" s="3">
        <v>86</v>
      </c>
      <c r="I131" s="3">
        <v>123</v>
      </c>
      <c r="L131" s="48"/>
    </row>
    <row r="132" spans="1:12" x14ac:dyDescent="0.3">
      <c r="A132" s="2" t="s">
        <v>109</v>
      </c>
      <c r="B132" s="3">
        <v>-82</v>
      </c>
      <c r="C132" s="3">
        <v>-86</v>
      </c>
      <c r="D132" s="3">
        <v>75</v>
      </c>
      <c r="E132" s="3">
        <v>26</v>
      </c>
      <c r="F132" s="3">
        <v>-7</v>
      </c>
      <c r="G132" s="3">
        <v>-11</v>
      </c>
      <c r="H132" s="3">
        <v>40</v>
      </c>
      <c r="I132" s="3">
        <v>-72</v>
      </c>
      <c r="L132" s="39"/>
    </row>
    <row r="133" spans="1:12" ht="15" thickBot="1" x14ac:dyDescent="0.35">
      <c r="A133" s="6" t="s">
        <v>106</v>
      </c>
      <c r="B133" s="7">
        <f t="shared" ref="B133:H133" si="44">+B126+B127+B132</f>
        <v>30601</v>
      </c>
      <c r="C133" s="7">
        <f t="shared" si="44"/>
        <v>32376</v>
      </c>
      <c r="D133" s="7">
        <f t="shared" si="44"/>
        <v>34350</v>
      </c>
      <c r="E133" s="7">
        <f t="shared" si="44"/>
        <v>36397</v>
      </c>
      <c r="F133" s="7">
        <f t="shared" si="44"/>
        <v>39117</v>
      </c>
      <c r="G133" s="7">
        <f t="shared" si="44"/>
        <v>37403</v>
      </c>
      <c r="H133" s="7">
        <f t="shared" si="44"/>
        <v>44538</v>
      </c>
      <c r="I133" s="7">
        <f>+I126+I127+I132</f>
        <v>46710</v>
      </c>
      <c r="L133" s="39"/>
    </row>
    <row r="134" spans="1:12" s="12" customFormat="1" ht="15" thickTop="1" x14ac:dyDescent="0.3">
      <c r="A134" s="12" t="s">
        <v>112</v>
      </c>
      <c r="B134" s="13">
        <f t="shared" ref="B134:H134" si="45">+B133-B2</f>
        <v>0</v>
      </c>
      <c r="C134" s="13">
        <f t="shared" si="45"/>
        <v>0</v>
      </c>
      <c r="D134" s="13">
        <f t="shared" si="45"/>
        <v>0</v>
      </c>
      <c r="E134" s="13">
        <f t="shared" si="45"/>
        <v>0</v>
      </c>
      <c r="F134" s="13">
        <f t="shared" si="45"/>
        <v>0</v>
      </c>
      <c r="G134" s="13">
        <f t="shared" si="45"/>
        <v>0</v>
      </c>
      <c r="H134" s="13">
        <f t="shared" si="45"/>
        <v>0</v>
      </c>
      <c r="I134" s="13">
        <f>+I133-I2</f>
        <v>0</v>
      </c>
      <c r="L134" s="39"/>
    </row>
    <row r="135" spans="1:12" x14ac:dyDescent="0.3">
      <c r="A135" s="1" t="s">
        <v>111</v>
      </c>
    </row>
    <row r="136" spans="1:12" x14ac:dyDescent="0.3">
      <c r="A136" s="2" t="s">
        <v>101</v>
      </c>
      <c r="B136" s="3">
        <v>3645</v>
      </c>
      <c r="C136" s="39">
        <v>3763</v>
      </c>
      <c r="D136" s="3">
        <v>3875</v>
      </c>
      <c r="E136" s="3">
        <v>3600</v>
      </c>
      <c r="F136" s="3">
        <v>3925</v>
      </c>
      <c r="G136" s="3">
        <v>2899</v>
      </c>
      <c r="H136" s="3">
        <v>5089</v>
      </c>
      <c r="I136" s="3">
        <v>5114</v>
      </c>
    </row>
    <row r="137" spans="1:12" x14ac:dyDescent="0.3">
      <c r="A137" s="2" t="s">
        <v>102</v>
      </c>
      <c r="B137" s="52"/>
      <c r="C137" s="39">
        <v>1787</v>
      </c>
      <c r="D137" s="3">
        <v>1507</v>
      </c>
      <c r="E137" s="3">
        <v>1587</v>
      </c>
      <c r="F137" s="3">
        <v>1995</v>
      </c>
      <c r="G137" s="3">
        <v>1541</v>
      </c>
      <c r="H137" s="3">
        <v>2435</v>
      </c>
      <c r="I137" s="3">
        <v>3293</v>
      </c>
    </row>
    <row r="138" spans="1:12" x14ac:dyDescent="0.3">
      <c r="A138" s="2" t="s">
        <v>103</v>
      </c>
      <c r="B138" s="3">
        <v>993</v>
      </c>
      <c r="C138" s="39">
        <v>1372</v>
      </c>
      <c r="D138" s="3">
        <v>1507</v>
      </c>
      <c r="E138" s="3">
        <v>1807</v>
      </c>
      <c r="F138" s="3">
        <v>2376</v>
      </c>
      <c r="G138" s="3">
        <v>2490</v>
      </c>
      <c r="H138" s="3">
        <v>3243</v>
      </c>
      <c r="I138" s="3">
        <v>2365</v>
      </c>
    </row>
    <row r="139" spans="1:12" x14ac:dyDescent="0.3">
      <c r="A139" s="2" t="s">
        <v>107</v>
      </c>
      <c r="B139" s="52"/>
      <c r="C139" s="39">
        <v>1002</v>
      </c>
      <c r="D139" s="3">
        <v>980</v>
      </c>
      <c r="E139" s="3">
        <v>1189</v>
      </c>
      <c r="F139" s="3">
        <v>1323</v>
      </c>
      <c r="G139" s="3">
        <v>1184</v>
      </c>
      <c r="H139" s="3">
        <v>1530</v>
      </c>
      <c r="I139" s="3">
        <v>1896</v>
      </c>
    </row>
    <row r="140" spans="1:12" x14ac:dyDescent="0.3">
      <c r="A140" s="2" t="s">
        <v>108</v>
      </c>
      <c r="B140" s="3">
        <v>-2267</v>
      </c>
      <c r="C140" s="3">
        <v>-2596</v>
      </c>
      <c r="D140" s="3">
        <v>-2677</v>
      </c>
      <c r="E140" s="3">
        <v>-2658</v>
      </c>
      <c r="F140" s="3">
        <v>-3262</v>
      </c>
      <c r="G140" s="3">
        <v>-3468</v>
      </c>
      <c r="H140" s="3">
        <v>-3656</v>
      </c>
      <c r="I140" s="3">
        <v>-4262</v>
      </c>
    </row>
    <row r="141" spans="1:12" x14ac:dyDescent="0.3">
      <c r="A141" s="4" t="s">
        <v>104</v>
      </c>
      <c r="B141" s="5">
        <v>4813</v>
      </c>
      <c r="C141" s="5">
        <f t="shared" ref="C141:I141" si="46">+SUM(C136:C140)</f>
        <v>5328</v>
      </c>
      <c r="D141" s="5">
        <f t="shared" si="46"/>
        <v>5192</v>
      </c>
      <c r="E141" s="5">
        <f t="shared" si="46"/>
        <v>5525</v>
      </c>
      <c r="F141" s="5">
        <f t="shared" si="46"/>
        <v>6357</v>
      </c>
      <c r="G141" s="5">
        <f t="shared" si="46"/>
        <v>4646</v>
      </c>
      <c r="H141" s="5">
        <f t="shared" si="46"/>
        <v>8641</v>
      </c>
      <c r="I141" s="5">
        <f t="shared" si="46"/>
        <v>8406</v>
      </c>
    </row>
    <row r="142" spans="1:12" x14ac:dyDescent="0.3">
      <c r="A142" s="2" t="s">
        <v>105</v>
      </c>
      <c r="B142" s="3">
        <v>517</v>
      </c>
      <c r="C142" s="3">
        <v>487</v>
      </c>
      <c r="D142" s="3">
        <v>477</v>
      </c>
      <c r="E142" s="3">
        <v>310</v>
      </c>
      <c r="F142" s="3">
        <v>303</v>
      </c>
      <c r="G142" s="3">
        <v>297</v>
      </c>
      <c r="H142" s="3">
        <v>543</v>
      </c>
      <c r="I142" s="3">
        <v>669</v>
      </c>
    </row>
    <row r="143" spans="1:12" x14ac:dyDescent="0.3">
      <c r="A143" s="2" t="s">
        <v>109</v>
      </c>
      <c r="B143" s="3">
        <v>-1097</v>
      </c>
      <c r="C143" s="3">
        <v>-1173</v>
      </c>
      <c r="D143" s="3">
        <v>-724</v>
      </c>
      <c r="E143" s="3">
        <v>-1456</v>
      </c>
      <c r="F143" s="3">
        <v>-1810</v>
      </c>
      <c r="G143" s="3">
        <v>-1967</v>
      </c>
      <c r="H143" s="3">
        <v>-2261</v>
      </c>
      <c r="I143" s="3">
        <v>-2219</v>
      </c>
    </row>
    <row r="144" spans="1:12" ht="15" thickBot="1" x14ac:dyDescent="0.35">
      <c r="A144" s="6" t="s">
        <v>113</v>
      </c>
      <c r="B144" s="7">
        <f t="shared" ref="B144" si="47">+SUM(B141:B143)</f>
        <v>4233</v>
      </c>
      <c r="C144" s="7">
        <f t="shared" ref="C144" si="48">+SUM(C141:C143)</f>
        <v>4642</v>
      </c>
      <c r="D144" s="7">
        <f t="shared" ref="D144" si="49">+SUM(D141:D143)</f>
        <v>4945</v>
      </c>
      <c r="E144" s="7">
        <f t="shared" ref="E144" si="50">+SUM(E141:E143)</f>
        <v>4379</v>
      </c>
      <c r="F144" s="7">
        <f t="shared" ref="F144" si="51">+SUM(F141:F143)</f>
        <v>4850</v>
      </c>
      <c r="G144" s="7">
        <f t="shared" ref="G144" si="52">+SUM(G141:G143)</f>
        <v>2976</v>
      </c>
      <c r="H144" s="7">
        <f t="shared" ref="H144" si="53">+SUM(H141:H143)</f>
        <v>6923</v>
      </c>
      <c r="I144" s="7">
        <f>+SUM(I141:I143)</f>
        <v>6856</v>
      </c>
    </row>
    <row r="145" spans="1:9" s="12" customFormat="1" ht="15" thickTop="1" x14ac:dyDescent="0.3">
      <c r="A145" s="12" t="s">
        <v>112</v>
      </c>
      <c r="B145" s="13">
        <f t="shared" ref="B145:I145" si="54">+B144-B10-B8</f>
        <v>0</v>
      </c>
      <c r="C145" s="13">
        <f t="shared" si="54"/>
        <v>0</v>
      </c>
      <c r="D145" s="13">
        <f t="shared" si="54"/>
        <v>0</v>
      </c>
      <c r="E145" s="13">
        <f t="shared" si="54"/>
        <v>0</v>
      </c>
      <c r="F145" s="13">
        <f t="shared" si="54"/>
        <v>0</v>
      </c>
      <c r="G145" s="13">
        <f t="shared" si="54"/>
        <v>0</v>
      </c>
      <c r="H145" s="13">
        <f t="shared" si="54"/>
        <v>0</v>
      </c>
      <c r="I145" s="13">
        <f t="shared" si="54"/>
        <v>0</v>
      </c>
    </row>
    <row r="146" spans="1:9" x14ac:dyDescent="0.3">
      <c r="A146" s="1" t="s">
        <v>118</v>
      </c>
    </row>
    <row r="147" spans="1:9" x14ac:dyDescent="0.3">
      <c r="A147" s="2" t="s">
        <v>101</v>
      </c>
      <c r="B147" s="3">
        <v>632</v>
      </c>
      <c r="C147" s="3">
        <v>742</v>
      </c>
      <c r="D147" s="3">
        <v>819</v>
      </c>
      <c r="E147" s="3">
        <v>848</v>
      </c>
      <c r="F147" s="3">
        <v>814</v>
      </c>
      <c r="G147" s="3">
        <v>645</v>
      </c>
      <c r="H147" s="3">
        <v>617</v>
      </c>
      <c r="I147" s="3">
        <v>639</v>
      </c>
    </row>
    <row r="148" spans="1:9" x14ac:dyDescent="0.3">
      <c r="A148" s="2" t="s">
        <v>102</v>
      </c>
      <c r="B148" s="52"/>
      <c r="C148" s="52"/>
      <c r="D148" s="3">
        <v>709</v>
      </c>
      <c r="E148" s="3">
        <v>849</v>
      </c>
      <c r="F148" s="3">
        <v>929</v>
      </c>
      <c r="G148" s="3">
        <v>885</v>
      </c>
      <c r="H148" s="3">
        <v>982</v>
      </c>
      <c r="I148" s="3">
        <v>920</v>
      </c>
    </row>
    <row r="149" spans="1:9" x14ac:dyDescent="0.3">
      <c r="A149" s="2" t="s">
        <v>103</v>
      </c>
      <c r="B149" s="3">
        <v>254</v>
      </c>
      <c r="C149" s="3">
        <v>234</v>
      </c>
      <c r="D149" s="3">
        <v>225</v>
      </c>
      <c r="E149" s="3">
        <v>256</v>
      </c>
      <c r="F149" s="3">
        <v>237</v>
      </c>
      <c r="G149" s="3">
        <v>214</v>
      </c>
      <c r="H149" s="3">
        <v>288</v>
      </c>
      <c r="I149" s="3">
        <v>303</v>
      </c>
    </row>
    <row r="150" spans="1:9" x14ac:dyDescent="0.3">
      <c r="A150" s="2" t="s">
        <v>119</v>
      </c>
      <c r="B150" s="52"/>
      <c r="C150" s="52"/>
      <c r="D150" s="3">
        <v>340</v>
      </c>
      <c r="E150" s="3">
        <v>339</v>
      </c>
      <c r="F150" s="3">
        <v>326</v>
      </c>
      <c r="G150" s="3">
        <v>296</v>
      </c>
      <c r="H150" s="3">
        <v>304</v>
      </c>
      <c r="I150" s="3">
        <v>274</v>
      </c>
    </row>
    <row r="151" spans="1:9" x14ac:dyDescent="0.3">
      <c r="A151" s="2" t="s">
        <v>108</v>
      </c>
      <c r="B151" s="3">
        <v>484</v>
      </c>
      <c r="C151" s="3">
        <v>511</v>
      </c>
      <c r="D151" s="3">
        <v>533</v>
      </c>
      <c r="E151" s="3">
        <v>597</v>
      </c>
      <c r="F151" s="3">
        <v>665</v>
      </c>
      <c r="G151" s="3">
        <v>830</v>
      </c>
      <c r="H151" s="3">
        <v>780</v>
      </c>
      <c r="I151" s="3">
        <v>789</v>
      </c>
    </row>
    <row r="152" spans="1:9" x14ac:dyDescent="0.3">
      <c r="A152" s="4" t="s">
        <v>120</v>
      </c>
      <c r="B152" s="5">
        <v>2176</v>
      </c>
      <c r="C152" s="5">
        <v>2458</v>
      </c>
      <c r="D152" s="5">
        <f t="shared" ref="D152:I152" si="55">+SUM(D147:D151)</f>
        <v>2626</v>
      </c>
      <c r="E152" s="5">
        <f t="shared" si="55"/>
        <v>2889</v>
      </c>
      <c r="F152" s="5">
        <f t="shared" si="55"/>
        <v>2971</v>
      </c>
      <c r="G152" s="5">
        <f t="shared" si="55"/>
        <v>2870</v>
      </c>
      <c r="H152" s="5">
        <f t="shared" si="55"/>
        <v>2971</v>
      </c>
      <c r="I152" s="5">
        <f t="shared" si="55"/>
        <v>2925</v>
      </c>
    </row>
    <row r="153" spans="1:9" x14ac:dyDescent="0.3">
      <c r="A153" s="2" t="s">
        <v>105</v>
      </c>
      <c r="B153" s="3">
        <v>122</v>
      </c>
      <c r="C153" s="3">
        <v>125</v>
      </c>
      <c r="D153" s="3">
        <v>125</v>
      </c>
      <c r="E153" s="3">
        <v>115</v>
      </c>
      <c r="F153" s="3">
        <v>100</v>
      </c>
      <c r="G153" s="3">
        <v>80</v>
      </c>
      <c r="H153" s="3">
        <v>63</v>
      </c>
      <c r="I153" s="3">
        <v>49</v>
      </c>
    </row>
    <row r="154" spans="1:9" x14ac:dyDescent="0.3">
      <c r="A154" s="2" t="s">
        <v>109</v>
      </c>
      <c r="B154" s="3">
        <v>713</v>
      </c>
      <c r="C154" s="3">
        <v>937</v>
      </c>
      <c r="D154" s="3">
        <v>1238</v>
      </c>
      <c r="E154" s="3">
        <v>1450</v>
      </c>
      <c r="F154" s="3">
        <v>1673</v>
      </c>
      <c r="G154" s="3">
        <v>1916</v>
      </c>
      <c r="H154" s="3">
        <v>1870</v>
      </c>
      <c r="I154" s="3">
        <v>1817</v>
      </c>
    </row>
    <row r="155" spans="1:9" ht="15" thickBot="1" x14ac:dyDescent="0.35">
      <c r="A155" s="6" t="s">
        <v>121</v>
      </c>
      <c r="B155" s="7">
        <f t="shared" ref="B155:H155" si="56">+SUM(B152:B154)</f>
        <v>3011</v>
      </c>
      <c r="C155" s="7">
        <f t="shared" si="56"/>
        <v>3520</v>
      </c>
      <c r="D155" s="7">
        <f t="shared" si="56"/>
        <v>3989</v>
      </c>
      <c r="E155" s="7">
        <f t="shared" si="56"/>
        <v>4454</v>
      </c>
      <c r="F155" s="7">
        <f t="shared" si="56"/>
        <v>4744</v>
      </c>
      <c r="G155" s="7">
        <f t="shared" si="56"/>
        <v>4866</v>
      </c>
      <c r="H155" s="7">
        <f t="shared" si="56"/>
        <v>4904</v>
      </c>
      <c r="I155" s="7">
        <f>+SUM(I152:I154)</f>
        <v>4791</v>
      </c>
    </row>
    <row r="156" spans="1:9" ht="15" thickTop="1" x14ac:dyDescent="0.3">
      <c r="A156" s="12" t="s">
        <v>112</v>
      </c>
      <c r="B156" s="13">
        <f t="shared" ref="B156:I156" si="57">+B155-B31</f>
        <v>0</v>
      </c>
      <c r="C156" s="13">
        <f t="shared" si="57"/>
        <v>0</v>
      </c>
      <c r="D156" s="13">
        <f t="shared" si="57"/>
        <v>0</v>
      </c>
      <c r="E156" s="13">
        <f t="shared" si="57"/>
        <v>0</v>
      </c>
      <c r="F156" s="13">
        <f t="shared" si="57"/>
        <v>0</v>
      </c>
      <c r="G156" s="13">
        <f t="shared" si="57"/>
        <v>0</v>
      </c>
      <c r="H156" s="13">
        <f t="shared" si="57"/>
        <v>0</v>
      </c>
      <c r="I156" s="13">
        <f t="shared" si="57"/>
        <v>0</v>
      </c>
    </row>
    <row r="157" spans="1:9" x14ac:dyDescent="0.3">
      <c r="A157" s="1" t="s">
        <v>123</v>
      </c>
    </row>
    <row r="158" spans="1:9" x14ac:dyDescent="0.3">
      <c r="A158" s="2" t="s">
        <v>101</v>
      </c>
      <c r="B158" s="3">
        <v>208</v>
      </c>
      <c r="C158" s="3">
        <v>242</v>
      </c>
      <c r="D158" s="3">
        <v>223</v>
      </c>
      <c r="E158" s="3">
        <v>196</v>
      </c>
      <c r="F158" s="3">
        <v>117</v>
      </c>
      <c r="G158" s="3">
        <v>110</v>
      </c>
      <c r="H158" s="3">
        <v>98</v>
      </c>
      <c r="I158" s="3">
        <v>146</v>
      </c>
    </row>
    <row r="159" spans="1:9" x14ac:dyDescent="0.3">
      <c r="A159" s="2" t="s">
        <v>102</v>
      </c>
      <c r="B159" s="52"/>
      <c r="C159" s="3">
        <v>234</v>
      </c>
      <c r="D159" s="3">
        <v>173</v>
      </c>
      <c r="E159" s="3">
        <v>240</v>
      </c>
      <c r="F159" s="3">
        <v>233</v>
      </c>
      <c r="G159" s="3">
        <v>139</v>
      </c>
      <c r="H159" s="3">
        <v>153</v>
      </c>
      <c r="I159" s="3">
        <v>197</v>
      </c>
    </row>
    <row r="160" spans="1:9" x14ac:dyDescent="0.3">
      <c r="A160" s="2" t="s">
        <v>103</v>
      </c>
      <c r="B160" s="3">
        <v>69</v>
      </c>
      <c r="C160" s="3">
        <v>44</v>
      </c>
      <c r="D160" s="3">
        <v>51</v>
      </c>
      <c r="E160" s="3">
        <v>76</v>
      </c>
      <c r="F160" s="3">
        <v>49</v>
      </c>
      <c r="G160" s="3">
        <v>28</v>
      </c>
      <c r="H160" s="3">
        <v>94</v>
      </c>
      <c r="I160" s="3">
        <v>78</v>
      </c>
    </row>
    <row r="161" spans="1:9" x14ac:dyDescent="0.3">
      <c r="A161" s="2" t="s">
        <v>119</v>
      </c>
      <c r="B161" s="52"/>
      <c r="C161" s="3">
        <v>62</v>
      </c>
      <c r="D161" s="3">
        <v>59</v>
      </c>
      <c r="E161" s="3">
        <v>49</v>
      </c>
      <c r="F161" s="3">
        <v>47</v>
      </c>
      <c r="G161" s="3">
        <v>41</v>
      </c>
      <c r="H161" s="3">
        <v>54</v>
      </c>
      <c r="I161" s="3">
        <v>56</v>
      </c>
    </row>
    <row r="162" spans="1:9" x14ac:dyDescent="0.3">
      <c r="A162" s="2" t="s">
        <v>108</v>
      </c>
      <c r="B162" s="3">
        <v>225</v>
      </c>
      <c r="C162" s="3">
        <v>258</v>
      </c>
      <c r="D162" s="3">
        <v>278</v>
      </c>
      <c r="E162" s="3">
        <v>286</v>
      </c>
      <c r="F162" s="3">
        <v>278</v>
      </c>
      <c r="G162" s="3">
        <v>438</v>
      </c>
      <c r="H162" s="3">
        <v>278</v>
      </c>
      <c r="I162" s="3">
        <v>222</v>
      </c>
    </row>
    <row r="163" spans="1:9" x14ac:dyDescent="0.3">
      <c r="A163" s="4" t="s">
        <v>120</v>
      </c>
      <c r="B163" s="5">
        <v>790</v>
      </c>
      <c r="C163" s="5">
        <f t="shared" ref="C163:I163" si="58">+SUM(C158:C162)</f>
        <v>840</v>
      </c>
      <c r="D163" s="5">
        <f t="shared" si="58"/>
        <v>784</v>
      </c>
      <c r="E163" s="5">
        <f t="shared" si="58"/>
        <v>847</v>
      </c>
      <c r="F163" s="5">
        <f t="shared" si="58"/>
        <v>724</v>
      </c>
      <c r="G163" s="5">
        <f t="shared" si="58"/>
        <v>756</v>
      </c>
      <c r="H163" s="5">
        <f t="shared" si="58"/>
        <v>677</v>
      </c>
      <c r="I163" s="5">
        <f t="shared" si="58"/>
        <v>699</v>
      </c>
    </row>
    <row r="164" spans="1:9" x14ac:dyDescent="0.3">
      <c r="A164" s="2" t="s">
        <v>105</v>
      </c>
      <c r="B164" s="3">
        <v>69</v>
      </c>
      <c r="C164" s="3">
        <v>39</v>
      </c>
      <c r="D164" s="3">
        <v>30</v>
      </c>
      <c r="E164" s="3">
        <v>22</v>
      </c>
      <c r="F164" s="3">
        <v>18</v>
      </c>
      <c r="G164" s="44">
        <v>12</v>
      </c>
      <c r="H164" s="3">
        <v>7</v>
      </c>
      <c r="I164" s="3">
        <v>9</v>
      </c>
    </row>
    <row r="165" spans="1:9" x14ac:dyDescent="0.3">
      <c r="A165" s="2" t="s">
        <v>109</v>
      </c>
      <c r="B165" s="3">
        <f t="shared" ref="B165:I165" si="59">-(SUM(B163:B164)+B82)</f>
        <v>104</v>
      </c>
      <c r="C165" s="3">
        <f t="shared" si="59"/>
        <v>264</v>
      </c>
      <c r="D165" s="3">
        <f t="shared" si="59"/>
        <v>291</v>
      </c>
      <c r="E165" s="3">
        <f t="shared" si="59"/>
        <v>159</v>
      </c>
      <c r="F165" s="3">
        <f t="shared" si="59"/>
        <v>377</v>
      </c>
      <c r="G165" s="3">
        <f t="shared" si="59"/>
        <v>318</v>
      </c>
      <c r="H165" s="3">
        <f t="shared" si="59"/>
        <v>11</v>
      </c>
      <c r="I165" s="3">
        <f t="shared" si="59"/>
        <v>50</v>
      </c>
    </row>
    <row r="166" spans="1:9" ht="15" thickBot="1" x14ac:dyDescent="0.35">
      <c r="A166" s="6" t="s">
        <v>124</v>
      </c>
      <c r="B166" s="7">
        <f t="shared" ref="B166:H166" si="60">+SUM(B163:B165)</f>
        <v>963</v>
      </c>
      <c r="C166" s="7">
        <f t="shared" si="60"/>
        <v>1143</v>
      </c>
      <c r="D166" s="7">
        <f t="shared" si="60"/>
        <v>1105</v>
      </c>
      <c r="E166" s="7">
        <f t="shared" si="60"/>
        <v>1028</v>
      </c>
      <c r="F166" s="7">
        <f t="shared" si="60"/>
        <v>1119</v>
      </c>
      <c r="G166" s="7">
        <f t="shared" si="60"/>
        <v>1086</v>
      </c>
      <c r="H166" s="7">
        <f t="shared" si="60"/>
        <v>695</v>
      </c>
      <c r="I166" s="7">
        <f>+SUM(I163:I165)</f>
        <v>758</v>
      </c>
    </row>
    <row r="167" spans="1:9" ht="15" thickTop="1" x14ac:dyDescent="0.3">
      <c r="A167" s="12" t="s">
        <v>112</v>
      </c>
      <c r="B167" s="13">
        <f t="shared" ref="B167:I167" si="61">+B166+B82</f>
        <v>0</v>
      </c>
      <c r="C167" s="13">
        <f t="shared" si="61"/>
        <v>0</v>
      </c>
      <c r="D167" s="13">
        <f t="shared" si="61"/>
        <v>0</v>
      </c>
      <c r="E167" s="13">
        <f t="shared" si="61"/>
        <v>0</v>
      </c>
      <c r="F167" s="13">
        <f t="shared" si="61"/>
        <v>0</v>
      </c>
      <c r="G167" s="13">
        <f t="shared" si="61"/>
        <v>0</v>
      </c>
      <c r="H167" s="13">
        <f t="shared" si="61"/>
        <v>0</v>
      </c>
      <c r="I167" s="13">
        <f t="shared" si="61"/>
        <v>0</v>
      </c>
    </row>
    <row r="168" spans="1:9" x14ac:dyDescent="0.3">
      <c r="A168" s="1" t="s">
        <v>125</v>
      </c>
    </row>
    <row r="169" spans="1:9" x14ac:dyDescent="0.3">
      <c r="A169" s="2" t="s">
        <v>101</v>
      </c>
      <c r="B169" s="3">
        <v>121</v>
      </c>
      <c r="C169" s="3">
        <v>133</v>
      </c>
      <c r="D169" s="3">
        <v>140</v>
      </c>
      <c r="E169" s="3">
        <v>160</v>
      </c>
      <c r="F169" s="3">
        <v>149</v>
      </c>
      <c r="G169" s="3">
        <v>148</v>
      </c>
      <c r="H169" s="3">
        <v>130</v>
      </c>
      <c r="I169" s="3">
        <v>124</v>
      </c>
    </row>
    <row r="170" spans="1:9" x14ac:dyDescent="0.3">
      <c r="A170" s="2" t="s">
        <v>102</v>
      </c>
      <c r="B170" s="52"/>
      <c r="C170" s="3">
        <v>85</v>
      </c>
      <c r="D170" s="3">
        <v>106</v>
      </c>
      <c r="E170" s="3">
        <v>116</v>
      </c>
      <c r="F170" s="3">
        <v>111</v>
      </c>
      <c r="G170" s="3">
        <v>132</v>
      </c>
      <c r="H170" s="3">
        <v>136</v>
      </c>
      <c r="I170" s="3">
        <v>134</v>
      </c>
    </row>
    <row r="171" spans="1:9" x14ac:dyDescent="0.3">
      <c r="A171" s="2" t="s">
        <v>103</v>
      </c>
      <c r="B171" s="3">
        <v>46</v>
      </c>
      <c r="C171" s="3">
        <v>48</v>
      </c>
      <c r="D171" s="3">
        <v>54</v>
      </c>
      <c r="E171" s="3">
        <v>56</v>
      </c>
      <c r="F171" s="3">
        <v>50</v>
      </c>
      <c r="G171" s="3">
        <v>44</v>
      </c>
      <c r="H171" s="3">
        <v>46</v>
      </c>
      <c r="I171" s="3">
        <v>41</v>
      </c>
    </row>
    <row r="172" spans="1:9" x14ac:dyDescent="0.3">
      <c r="A172" s="2" t="s">
        <v>107</v>
      </c>
      <c r="B172" s="52"/>
      <c r="C172" s="3">
        <v>42</v>
      </c>
      <c r="D172" s="3">
        <v>54</v>
      </c>
      <c r="E172" s="3">
        <v>55</v>
      </c>
      <c r="F172" s="3">
        <v>53</v>
      </c>
      <c r="G172" s="3">
        <v>46</v>
      </c>
      <c r="H172" s="3">
        <v>43</v>
      </c>
      <c r="I172" s="3">
        <v>42</v>
      </c>
    </row>
    <row r="173" spans="1:9" x14ac:dyDescent="0.3">
      <c r="A173" s="2" t="s">
        <v>108</v>
      </c>
      <c r="B173" s="3">
        <v>210</v>
      </c>
      <c r="C173" s="3">
        <v>230</v>
      </c>
      <c r="D173" s="3">
        <v>233</v>
      </c>
      <c r="E173" s="3">
        <v>217</v>
      </c>
      <c r="F173" s="3">
        <v>195</v>
      </c>
      <c r="G173" s="3">
        <v>214</v>
      </c>
      <c r="H173" s="3">
        <v>222</v>
      </c>
      <c r="I173" s="3">
        <v>220</v>
      </c>
    </row>
    <row r="174" spans="1:9" x14ac:dyDescent="0.3">
      <c r="A174" s="4" t="s">
        <v>120</v>
      </c>
      <c r="B174" s="5">
        <v>513</v>
      </c>
      <c r="C174" s="5">
        <f t="shared" ref="C174:I174" si="62">+SUM(C169:C173)</f>
        <v>538</v>
      </c>
      <c r="D174" s="5">
        <f t="shared" si="62"/>
        <v>587</v>
      </c>
      <c r="E174" s="5">
        <f t="shared" si="62"/>
        <v>604</v>
      </c>
      <c r="F174" s="5">
        <f t="shared" si="62"/>
        <v>558</v>
      </c>
      <c r="G174" s="5">
        <f t="shared" si="62"/>
        <v>584</v>
      </c>
      <c r="H174" s="5">
        <f t="shared" si="62"/>
        <v>577</v>
      </c>
      <c r="I174" s="5">
        <f t="shared" si="62"/>
        <v>561</v>
      </c>
    </row>
    <row r="175" spans="1:9" x14ac:dyDescent="0.3">
      <c r="A175" s="2" t="s">
        <v>105</v>
      </c>
      <c r="B175" s="3">
        <v>18</v>
      </c>
      <c r="C175" s="3">
        <v>27</v>
      </c>
      <c r="D175" s="3">
        <v>28</v>
      </c>
      <c r="E175" s="3">
        <v>33</v>
      </c>
      <c r="F175" s="3">
        <v>31</v>
      </c>
      <c r="G175" s="3">
        <v>25</v>
      </c>
      <c r="H175" s="3">
        <v>26</v>
      </c>
      <c r="I175" s="3">
        <v>22</v>
      </c>
    </row>
    <row r="176" spans="1:9" x14ac:dyDescent="0.3">
      <c r="A176" s="2" t="s">
        <v>109</v>
      </c>
      <c r="B176" s="3">
        <v>75</v>
      </c>
      <c r="C176" s="3">
        <v>84</v>
      </c>
      <c r="D176" s="3">
        <v>91</v>
      </c>
      <c r="E176" s="3">
        <v>110</v>
      </c>
      <c r="F176" s="3">
        <v>116</v>
      </c>
      <c r="G176" s="3">
        <v>112</v>
      </c>
      <c r="H176" s="3">
        <v>141</v>
      </c>
      <c r="I176" s="3">
        <v>134</v>
      </c>
    </row>
    <row r="177" spans="1:11" ht="15" thickBot="1" x14ac:dyDescent="0.35">
      <c r="A177" s="6" t="s">
        <v>126</v>
      </c>
      <c r="B177" s="7">
        <f t="shared" ref="B177:H177" si="63">+SUM(B174:B176)</f>
        <v>606</v>
      </c>
      <c r="C177" s="7">
        <f t="shared" si="63"/>
        <v>649</v>
      </c>
      <c r="D177" s="7">
        <f t="shared" si="63"/>
        <v>706</v>
      </c>
      <c r="E177" s="7">
        <f t="shared" si="63"/>
        <v>747</v>
      </c>
      <c r="F177" s="7">
        <f t="shared" si="63"/>
        <v>705</v>
      </c>
      <c r="G177" s="7">
        <f t="shared" si="63"/>
        <v>721</v>
      </c>
      <c r="H177" s="7">
        <f t="shared" si="63"/>
        <v>744</v>
      </c>
      <c r="I177" s="7">
        <f>+SUM(I174:I176)</f>
        <v>717</v>
      </c>
    </row>
    <row r="178" spans="1:11" ht="15" thickTop="1" x14ac:dyDescent="0.3">
      <c r="A178" s="12" t="s">
        <v>112</v>
      </c>
      <c r="B178" s="13">
        <f t="shared" ref="B178:I178" si="64">+B177-B66</f>
        <v>0</v>
      </c>
      <c r="C178" s="13">
        <f t="shared" si="64"/>
        <v>0</v>
      </c>
      <c r="D178" s="13">
        <f t="shared" si="64"/>
        <v>0</v>
      </c>
      <c r="E178" s="13">
        <f t="shared" si="64"/>
        <v>0</v>
      </c>
      <c r="F178" s="13">
        <f t="shared" si="64"/>
        <v>0</v>
      </c>
      <c r="G178" s="13">
        <f t="shared" si="64"/>
        <v>0</v>
      </c>
      <c r="H178" s="13">
        <f t="shared" si="64"/>
        <v>0</v>
      </c>
      <c r="I178" s="13">
        <f t="shared" si="64"/>
        <v>0</v>
      </c>
    </row>
    <row r="179" spans="1:11" x14ac:dyDescent="0.3">
      <c r="A179" s="14" t="s">
        <v>127</v>
      </c>
      <c r="B179" s="14"/>
      <c r="C179" s="14"/>
      <c r="D179" s="14"/>
      <c r="E179" s="14"/>
      <c r="F179" s="14"/>
      <c r="G179" s="14"/>
      <c r="H179" s="14"/>
      <c r="I179" s="14"/>
    </row>
    <row r="180" spans="1:11" x14ac:dyDescent="0.3">
      <c r="A180" s="28" t="s">
        <v>128</v>
      </c>
    </row>
    <row r="181" spans="1:11" x14ac:dyDescent="0.3">
      <c r="A181" s="33" t="s">
        <v>101</v>
      </c>
      <c r="B181" s="34">
        <v>0.12</v>
      </c>
      <c r="C181" s="34">
        <v>0.08</v>
      </c>
      <c r="D181" s="34">
        <v>0.03</v>
      </c>
      <c r="E181" s="34">
        <v>-0.02</v>
      </c>
      <c r="F181" s="34">
        <v>7.0000000000000007E-2</v>
      </c>
      <c r="G181" s="34">
        <v>-0.09</v>
      </c>
      <c r="H181" s="34">
        <v>0.19</v>
      </c>
      <c r="I181" s="34">
        <v>7.0000000000000007E-2</v>
      </c>
      <c r="K181" s="49"/>
    </row>
    <row r="182" spans="1:11" x14ac:dyDescent="0.3">
      <c r="A182" s="31" t="s">
        <v>114</v>
      </c>
      <c r="B182" s="30">
        <v>0.14000000000000001</v>
      </c>
      <c r="C182" s="30">
        <v>0.1</v>
      </c>
      <c r="D182" s="30">
        <v>0.04</v>
      </c>
      <c r="E182" s="30">
        <v>-0.04</v>
      </c>
      <c r="F182" s="30">
        <v>0.08</v>
      </c>
      <c r="G182" s="30">
        <v>-7.0000000000000007E-2</v>
      </c>
      <c r="H182" s="30">
        <v>0.25</v>
      </c>
      <c r="I182" s="30">
        <v>0.05</v>
      </c>
      <c r="K182" s="49"/>
    </row>
    <row r="183" spans="1:11" x14ac:dyDescent="0.3">
      <c r="A183" s="31" t="s">
        <v>115</v>
      </c>
      <c r="B183" s="30">
        <v>0.12</v>
      </c>
      <c r="C183" s="30">
        <v>0.08</v>
      </c>
      <c r="D183" s="30">
        <v>0.03</v>
      </c>
      <c r="E183" s="30">
        <v>0.01</v>
      </c>
      <c r="F183" s="30">
        <v>7.0000000000000007E-2</v>
      </c>
      <c r="G183" s="30">
        <v>-0.12</v>
      </c>
      <c r="H183" s="30">
        <v>0.08</v>
      </c>
      <c r="I183" s="30">
        <v>0.09</v>
      </c>
      <c r="K183" s="49"/>
    </row>
    <row r="184" spans="1:11" x14ac:dyDescent="0.3">
      <c r="A184" s="31" t="s">
        <v>116</v>
      </c>
      <c r="B184" s="30">
        <v>-0.05</v>
      </c>
      <c r="C184" s="30">
        <v>-0.13</v>
      </c>
      <c r="D184" s="30">
        <v>-0.1</v>
      </c>
      <c r="E184" s="30">
        <v>-0.08</v>
      </c>
      <c r="F184" s="30">
        <v>0</v>
      </c>
      <c r="G184" s="30">
        <v>-0.14000000000000001</v>
      </c>
      <c r="H184" s="30">
        <v>-0.02</v>
      </c>
      <c r="I184" s="30">
        <v>0.25</v>
      </c>
      <c r="K184" s="49"/>
    </row>
    <row r="185" spans="1:11" x14ac:dyDescent="0.3">
      <c r="A185" s="33" t="s">
        <v>102</v>
      </c>
      <c r="B185" s="51"/>
      <c r="C185" s="51"/>
      <c r="D185" s="34">
        <v>0.1</v>
      </c>
      <c r="E185" s="34">
        <v>0.09</v>
      </c>
      <c r="F185" s="34">
        <v>0.11</v>
      </c>
      <c r="G185" s="34">
        <v>-0.01</v>
      </c>
      <c r="H185" s="34">
        <v>0.17</v>
      </c>
      <c r="I185" s="34">
        <v>0.12</v>
      </c>
      <c r="K185" s="49"/>
    </row>
    <row r="186" spans="1:11" x14ac:dyDescent="0.3">
      <c r="A186" s="31" t="s">
        <v>114</v>
      </c>
      <c r="B186" s="50"/>
      <c r="C186" s="50"/>
      <c r="D186" s="30">
        <v>0.08</v>
      </c>
      <c r="E186" s="30">
        <v>0.06</v>
      </c>
      <c r="F186" s="30">
        <v>0.12</v>
      </c>
      <c r="G186" s="30">
        <v>-0.03</v>
      </c>
      <c r="H186" s="30">
        <v>0.13</v>
      </c>
      <c r="I186" s="30">
        <v>0.09</v>
      </c>
      <c r="K186" s="49"/>
    </row>
    <row r="187" spans="1:11" x14ac:dyDescent="0.3">
      <c r="A187" s="31" t="s">
        <v>115</v>
      </c>
      <c r="B187" s="50"/>
      <c r="C187" s="50"/>
      <c r="D187" s="30">
        <v>0.17</v>
      </c>
      <c r="E187" s="30">
        <v>0.16</v>
      </c>
      <c r="F187" s="30">
        <v>0.09</v>
      </c>
      <c r="G187" s="30">
        <v>0.02</v>
      </c>
      <c r="H187" s="30">
        <v>0.25</v>
      </c>
      <c r="I187" s="30">
        <v>0.16</v>
      </c>
      <c r="K187" s="49"/>
    </row>
    <row r="188" spans="1:11" x14ac:dyDescent="0.3">
      <c r="A188" s="31" t="s">
        <v>116</v>
      </c>
      <c r="B188" s="50"/>
      <c r="C188" s="50"/>
      <c r="D188" s="30">
        <v>7.0000000000000007E-2</v>
      </c>
      <c r="E188" s="30">
        <v>0.06</v>
      </c>
      <c r="F188" s="30">
        <v>0.05</v>
      </c>
      <c r="G188" s="30">
        <v>-0.03</v>
      </c>
      <c r="H188" s="30">
        <v>0.19</v>
      </c>
      <c r="I188" s="30">
        <v>0.17</v>
      </c>
      <c r="K188" s="49"/>
    </row>
    <row r="189" spans="1:11" x14ac:dyDescent="0.3">
      <c r="A189" s="33" t="s">
        <v>103</v>
      </c>
      <c r="B189" s="34">
        <v>0.19</v>
      </c>
      <c r="C189" s="34">
        <v>0.27</v>
      </c>
      <c r="D189" s="34">
        <v>0.17</v>
      </c>
      <c r="E189" s="34">
        <v>0.18</v>
      </c>
      <c r="F189" s="34">
        <v>0.24</v>
      </c>
      <c r="G189" s="34">
        <v>0.11</v>
      </c>
      <c r="H189" s="34">
        <v>0.19</v>
      </c>
      <c r="I189" s="34">
        <v>-0.13</v>
      </c>
      <c r="K189" s="49"/>
    </row>
    <row r="190" spans="1:11" x14ac:dyDescent="0.3">
      <c r="A190" s="31" t="s">
        <v>114</v>
      </c>
      <c r="B190" s="30">
        <v>0.28000000000000003</v>
      </c>
      <c r="C190" s="30">
        <v>0.33</v>
      </c>
      <c r="D190" s="30">
        <v>0.18</v>
      </c>
      <c r="E190" s="30">
        <v>0.16</v>
      </c>
      <c r="F190" s="30">
        <v>0.25</v>
      </c>
      <c r="G190" s="30">
        <v>0.12</v>
      </c>
      <c r="H190" s="30">
        <v>0.19</v>
      </c>
      <c r="I190" s="30">
        <v>-0.1</v>
      </c>
      <c r="K190" s="49"/>
    </row>
    <row r="191" spans="1:11" x14ac:dyDescent="0.3">
      <c r="A191" s="31" t="s">
        <v>115</v>
      </c>
      <c r="B191" s="30">
        <v>7.0000000000000007E-2</v>
      </c>
      <c r="C191" s="30">
        <v>0.17</v>
      </c>
      <c r="D191" s="30">
        <v>0.18</v>
      </c>
      <c r="E191" s="30">
        <v>0.23</v>
      </c>
      <c r="F191" s="30">
        <v>0.23</v>
      </c>
      <c r="G191" s="30">
        <v>0.08</v>
      </c>
      <c r="H191" s="30">
        <v>0.19</v>
      </c>
      <c r="I191" s="30">
        <v>-0.21</v>
      </c>
      <c r="K191" s="49"/>
    </row>
    <row r="192" spans="1:11" x14ac:dyDescent="0.3">
      <c r="A192" s="31" t="s">
        <v>116</v>
      </c>
      <c r="B192" s="30">
        <v>0.01</v>
      </c>
      <c r="C192" s="30">
        <v>7.0000000000000007E-2</v>
      </c>
      <c r="D192" s="30">
        <v>0.03</v>
      </c>
      <c r="E192" s="30">
        <v>-0.01</v>
      </c>
      <c r="F192" s="30">
        <v>0.08</v>
      </c>
      <c r="G192" s="30">
        <v>0.11</v>
      </c>
      <c r="H192" s="30">
        <v>0.26</v>
      </c>
      <c r="I192" s="30">
        <v>-0.06</v>
      </c>
      <c r="K192" s="49"/>
    </row>
    <row r="193" spans="1:11" x14ac:dyDescent="0.3">
      <c r="A193" s="33" t="s">
        <v>107</v>
      </c>
      <c r="B193" s="51"/>
      <c r="C193" s="51"/>
      <c r="D193" s="34">
        <v>0.13</v>
      </c>
      <c r="E193" s="34">
        <v>0.1</v>
      </c>
      <c r="F193" s="34">
        <v>0.13</v>
      </c>
      <c r="G193" s="34">
        <v>0.01</v>
      </c>
      <c r="H193" s="34">
        <v>0.08</v>
      </c>
      <c r="I193" s="34">
        <v>0.16</v>
      </c>
      <c r="K193" s="49"/>
    </row>
    <row r="194" spans="1:11" x14ac:dyDescent="0.3">
      <c r="A194" s="31" t="s">
        <v>114</v>
      </c>
      <c r="B194" s="50"/>
      <c r="C194" s="50"/>
      <c r="D194" s="30">
        <v>0.16</v>
      </c>
      <c r="E194" s="30">
        <v>0.09</v>
      </c>
      <c r="F194" s="30">
        <v>0.12</v>
      </c>
      <c r="G194" s="30">
        <v>0</v>
      </c>
      <c r="H194" s="30">
        <v>0.08</v>
      </c>
      <c r="I194" s="30">
        <v>0.17</v>
      </c>
      <c r="K194" s="49"/>
    </row>
    <row r="195" spans="1:11" x14ac:dyDescent="0.3">
      <c r="A195" s="31" t="s">
        <v>115</v>
      </c>
      <c r="B195" s="50"/>
      <c r="C195" s="50"/>
      <c r="D195" s="30">
        <v>0.09</v>
      </c>
      <c r="E195" s="30">
        <v>0.15</v>
      </c>
      <c r="F195" s="30">
        <v>0.15</v>
      </c>
      <c r="G195" s="30">
        <v>0.03</v>
      </c>
      <c r="H195" s="30">
        <v>0.1</v>
      </c>
      <c r="I195" s="30">
        <v>0.12</v>
      </c>
      <c r="K195" s="49"/>
    </row>
    <row r="196" spans="1:11" x14ac:dyDescent="0.3">
      <c r="A196" s="31" t="s">
        <v>116</v>
      </c>
      <c r="B196" s="50"/>
      <c r="C196" s="50"/>
      <c r="D196" s="30">
        <v>-0.01</v>
      </c>
      <c r="E196" s="30">
        <v>-0.08</v>
      </c>
      <c r="F196" s="30">
        <v>0.08</v>
      </c>
      <c r="G196" s="30">
        <v>-0.04</v>
      </c>
      <c r="H196" s="30">
        <v>-0.09</v>
      </c>
      <c r="I196" s="30">
        <v>0.28000000000000003</v>
      </c>
      <c r="K196" s="49"/>
    </row>
    <row r="197" spans="1:11" x14ac:dyDescent="0.3">
      <c r="A197" s="33" t="s">
        <v>108</v>
      </c>
      <c r="B197" s="34">
        <v>-0.02</v>
      </c>
      <c r="C197" s="34">
        <v>-0.3</v>
      </c>
      <c r="D197" s="34">
        <v>-0.02</v>
      </c>
      <c r="E197" s="34">
        <v>0.12</v>
      </c>
      <c r="F197" s="34">
        <v>-0.53</v>
      </c>
      <c r="G197" s="34">
        <v>-0.26</v>
      </c>
      <c r="H197" s="34">
        <v>-0.17</v>
      </c>
      <c r="I197" s="34">
        <v>3.02</v>
      </c>
      <c r="K197" s="49"/>
    </row>
    <row r="198" spans="1:11" x14ac:dyDescent="0.3">
      <c r="A198" s="35" t="s">
        <v>104</v>
      </c>
      <c r="B198" s="37">
        <v>0.14000000000000001</v>
      </c>
      <c r="C198" s="37">
        <v>0.13</v>
      </c>
      <c r="D198" s="37">
        <v>0.08</v>
      </c>
      <c r="E198" s="37">
        <v>0.05</v>
      </c>
      <c r="F198" s="37">
        <v>0.11</v>
      </c>
      <c r="G198" s="37">
        <v>-0.02</v>
      </c>
      <c r="H198" s="37">
        <v>0.17</v>
      </c>
      <c r="I198" s="37">
        <v>0.06</v>
      </c>
    </row>
    <row r="199" spans="1:11" x14ac:dyDescent="0.3">
      <c r="A199" s="33" t="s">
        <v>105</v>
      </c>
      <c r="B199" s="34">
        <v>0.21</v>
      </c>
      <c r="C199" s="34">
        <v>0.02</v>
      </c>
      <c r="D199" s="34">
        <v>0.06</v>
      </c>
      <c r="E199" s="34">
        <v>-0.11</v>
      </c>
      <c r="F199" s="34">
        <v>0.03</v>
      </c>
      <c r="G199" s="34">
        <v>-0.01</v>
      </c>
      <c r="H199" s="34">
        <v>0.16</v>
      </c>
      <c r="I199" s="34">
        <v>7.0000000000000007E-2</v>
      </c>
    </row>
    <row r="200" spans="1:11" x14ac:dyDescent="0.3">
      <c r="A200" s="31" t="s">
        <v>114</v>
      </c>
      <c r="B200" s="50"/>
      <c r="C200" s="50"/>
      <c r="D200" s="50"/>
      <c r="E200" s="50"/>
      <c r="F200" s="30">
        <v>0.05</v>
      </c>
      <c r="G200" s="30">
        <v>0.01</v>
      </c>
      <c r="H200" s="30">
        <v>0.17</v>
      </c>
      <c r="I200" s="30">
        <v>0.06</v>
      </c>
    </row>
    <row r="201" spans="1:11" x14ac:dyDescent="0.3">
      <c r="A201" s="31" t="s">
        <v>115</v>
      </c>
      <c r="B201" s="50"/>
      <c r="C201" s="50"/>
      <c r="D201" s="50"/>
      <c r="E201" s="50"/>
      <c r="F201" s="30">
        <v>-0.17</v>
      </c>
      <c r="G201" s="30">
        <v>-0.22</v>
      </c>
      <c r="H201" s="30">
        <v>0.13</v>
      </c>
      <c r="I201" s="30">
        <v>-0.03</v>
      </c>
    </row>
    <row r="202" spans="1:11" x14ac:dyDescent="0.3">
      <c r="A202" s="31" t="s">
        <v>116</v>
      </c>
      <c r="B202" s="50"/>
      <c r="C202" s="50"/>
      <c r="D202" s="50"/>
      <c r="E202" s="50"/>
      <c r="F202" s="30">
        <v>-0.13</v>
      </c>
      <c r="G202" s="30">
        <v>0.08</v>
      </c>
      <c r="H202" s="30">
        <v>0.14000000000000001</v>
      </c>
      <c r="I202" s="30">
        <v>-0.16</v>
      </c>
    </row>
    <row r="203" spans="1:11" x14ac:dyDescent="0.3">
      <c r="A203" s="31" t="s">
        <v>122</v>
      </c>
      <c r="B203" s="50"/>
      <c r="C203" s="50"/>
      <c r="D203" s="50"/>
      <c r="E203" s="50"/>
      <c r="F203" s="30">
        <v>0.04</v>
      </c>
      <c r="G203" s="30">
        <v>-0.14000000000000001</v>
      </c>
      <c r="H203" s="30">
        <v>-0.01</v>
      </c>
      <c r="I203" s="30">
        <v>0.42</v>
      </c>
    </row>
    <row r="204" spans="1:11" x14ac:dyDescent="0.3">
      <c r="A204" s="29" t="s">
        <v>109</v>
      </c>
      <c r="B204" s="30">
        <v>0.06</v>
      </c>
      <c r="C204" s="30">
        <v>7.0000000000000007E-2</v>
      </c>
      <c r="D204" s="30">
        <v>-0.38</v>
      </c>
      <c r="E204" s="30">
        <v>0</v>
      </c>
      <c r="F204" s="30">
        <v>-0.24</v>
      </c>
      <c r="G204" s="30">
        <v>0</v>
      </c>
      <c r="H204" s="30">
        <v>0</v>
      </c>
      <c r="I204" s="30">
        <v>0</v>
      </c>
    </row>
    <row r="205" spans="1:11" ht="15" thickBot="1" x14ac:dyDescent="0.35">
      <c r="A205" s="32" t="s">
        <v>106</v>
      </c>
      <c r="B205" s="36">
        <v>0.14000000000000001</v>
      </c>
      <c r="C205" s="36">
        <v>0.12</v>
      </c>
      <c r="D205" s="36">
        <v>0.08</v>
      </c>
      <c r="E205" s="36">
        <v>0.04</v>
      </c>
      <c r="F205" s="36">
        <v>0.11</v>
      </c>
      <c r="G205" s="36">
        <v>-0.02</v>
      </c>
      <c r="H205" s="36">
        <v>0.17</v>
      </c>
      <c r="I205" s="36">
        <v>0.06</v>
      </c>
    </row>
    <row r="206" spans="1:11" ht="15" thickTop="1" x14ac:dyDescent="0.3"/>
  </sheetData>
  <pageMargins left="0.7" right="0.7" top="0.75" bottom="0.75" header="0.3" footer="0.3"/>
  <pageSetup paperSize="9" orientation="portrait" r:id="rId1"/>
  <ignoredErrors>
    <ignoredError sqref="F127:I127 C121:I121 B144 B155:C155 B165 B177" formulaRange="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3F60B-9CCA-480D-BDF4-4064605EED22}">
  <dimension ref="A1:N189"/>
  <sheetViews>
    <sheetView tabSelected="1" zoomScaleNormal="100" workbookViewId="0"/>
  </sheetViews>
  <sheetFormatPr defaultRowHeight="14.4" x14ac:dyDescent="0.3"/>
  <cols>
    <col min="1" max="1" width="48.77734375" customWidth="1"/>
    <col min="2" max="14" width="11.77734375" customWidth="1"/>
  </cols>
  <sheetData>
    <row r="1" spans="1:14" ht="68.400000000000006" customHeight="1" x14ac:dyDescent="0.3">
      <c r="A1" s="53" t="s">
        <v>143</v>
      </c>
      <c r="B1" s="54">
        <f t="shared" ref="B1:G1" si="0">+C1-1</f>
        <v>2015</v>
      </c>
      <c r="C1" s="54">
        <f t="shared" si="0"/>
        <v>2016</v>
      </c>
      <c r="D1" s="54">
        <f t="shared" si="0"/>
        <v>2017</v>
      </c>
      <c r="E1" s="54">
        <f t="shared" si="0"/>
        <v>2018</v>
      </c>
      <c r="F1" s="54">
        <f t="shared" si="0"/>
        <v>2019</v>
      </c>
      <c r="G1" s="54">
        <f t="shared" si="0"/>
        <v>2020</v>
      </c>
      <c r="H1" s="54">
        <f>+I1-1</f>
        <v>2021</v>
      </c>
      <c r="I1" s="54">
        <v>2022</v>
      </c>
      <c r="J1" s="55">
        <f>+I1+1</f>
        <v>2023</v>
      </c>
      <c r="K1" s="55">
        <f t="shared" ref="K1:N1" si="1">+J1+1</f>
        <v>2024</v>
      </c>
      <c r="L1" s="55">
        <f t="shared" si="1"/>
        <v>2025</v>
      </c>
      <c r="M1" s="55">
        <f t="shared" si="1"/>
        <v>2026</v>
      </c>
      <c r="N1" s="55">
        <f t="shared" si="1"/>
        <v>2027</v>
      </c>
    </row>
    <row r="2" spans="1:14" x14ac:dyDescent="0.3">
      <c r="A2" s="56" t="s">
        <v>131</v>
      </c>
      <c r="B2" s="56"/>
      <c r="C2" s="56"/>
      <c r="D2" s="56"/>
      <c r="E2" s="56"/>
      <c r="F2" s="56"/>
      <c r="G2" s="56"/>
      <c r="H2" s="56"/>
      <c r="I2" s="56"/>
      <c r="J2" s="55"/>
      <c r="K2" s="55"/>
      <c r="L2" s="55"/>
      <c r="M2" s="55"/>
      <c r="N2" s="55"/>
    </row>
    <row r="3" spans="1:14" x14ac:dyDescent="0.3">
      <c r="A3" s="57" t="s">
        <v>132</v>
      </c>
      <c r="B3" s="57">
        <f>+Historicals!B133</f>
        <v>30601</v>
      </c>
      <c r="C3" s="57">
        <f t="shared" ref="C3:H3" si="2">SUM(C18,C45,C72,C99,C126,C143,C174)</f>
        <v>32376</v>
      </c>
      <c r="D3" s="57">
        <f t="shared" si="2"/>
        <v>34350</v>
      </c>
      <c r="E3" s="57">
        <f t="shared" si="2"/>
        <v>36397</v>
      </c>
      <c r="F3" s="57">
        <f t="shared" si="2"/>
        <v>39117</v>
      </c>
      <c r="G3" s="57">
        <f t="shared" si="2"/>
        <v>37403</v>
      </c>
      <c r="H3" s="57">
        <f t="shared" si="2"/>
        <v>44538</v>
      </c>
      <c r="I3" s="57">
        <f>SUM(I18,I45,I72,I99,I126,I143,I174)</f>
        <v>46710</v>
      </c>
      <c r="J3" s="66"/>
      <c r="K3" s="66"/>
      <c r="L3" s="66"/>
      <c r="M3" s="58"/>
      <c r="N3" s="58"/>
    </row>
    <row r="4" spans="1:14" x14ac:dyDescent="0.3">
      <c r="A4" s="59" t="s">
        <v>133</v>
      </c>
      <c r="B4" s="62" t="str">
        <f t="shared" ref="B4:I4" si="3">+IFERROR(B3/A3-1,"nm")</f>
        <v>nm</v>
      </c>
      <c r="C4" s="62">
        <f t="shared" si="3"/>
        <v>5.8004640371229765E-2</v>
      </c>
      <c r="D4" s="62">
        <f t="shared" si="3"/>
        <v>6.0971089696071123E-2</v>
      </c>
      <c r="E4" s="62">
        <f t="shared" si="3"/>
        <v>5.95924308588065E-2</v>
      </c>
      <c r="F4" s="62">
        <f t="shared" si="3"/>
        <v>7.4731433909388079E-2</v>
      </c>
      <c r="G4" s="62">
        <f t="shared" si="3"/>
        <v>-4.3817266150267153E-2</v>
      </c>
      <c r="H4" s="62">
        <f t="shared" si="3"/>
        <v>0.19076009945726269</v>
      </c>
      <c r="I4" s="62">
        <f t="shared" si="3"/>
        <v>4.8767344739323759E-2</v>
      </c>
      <c r="J4" s="58"/>
      <c r="K4" s="67"/>
      <c r="L4" s="58"/>
      <c r="M4" s="58"/>
      <c r="N4" s="58"/>
    </row>
    <row r="5" spans="1:14" x14ac:dyDescent="0.3">
      <c r="A5" s="57" t="s">
        <v>134</v>
      </c>
      <c r="B5" s="65">
        <f t="shared" ref="B5:H5" si="4">+B11+B8</f>
        <v>4839</v>
      </c>
      <c r="C5" s="65">
        <f t="shared" ref="C5:H5" si="5">SUM(C32,C59,C86,C113,C130,C161,C178)</f>
        <v>5291</v>
      </c>
      <c r="D5" s="65">
        <f t="shared" si="5"/>
        <v>5651</v>
      </c>
      <c r="E5" s="65">
        <f t="shared" si="5"/>
        <v>5126</v>
      </c>
      <c r="F5" s="65">
        <f t="shared" si="5"/>
        <v>5555</v>
      </c>
      <c r="G5" s="65">
        <f t="shared" si="5"/>
        <v>3697</v>
      </c>
      <c r="H5" s="65">
        <f t="shared" si="5"/>
        <v>7667</v>
      </c>
      <c r="I5" s="65">
        <f>SUM(I32,I59,I86,I113,I130,I161,I178)</f>
        <v>7573</v>
      </c>
      <c r="J5" s="58"/>
      <c r="K5" s="66"/>
      <c r="L5" s="58"/>
      <c r="M5" s="58"/>
      <c r="N5" s="58"/>
    </row>
    <row r="6" spans="1:14" x14ac:dyDescent="0.3">
      <c r="A6" s="59" t="s">
        <v>133</v>
      </c>
      <c r="B6" s="62" t="str">
        <f t="shared" ref="B6:I6" si="6">+IFERROR(B5/A5-1,"nm")</f>
        <v>nm</v>
      </c>
      <c r="C6" s="62">
        <f t="shared" si="6"/>
        <v>9.3407728869601137E-2</v>
      </c>
      <c r="D6" s="62">
        <f t="shared" si="6"/>
        <v>6.8040068040068125E-2</v>
      </c>
      <c r="E6" s="62">
        <f t="shared" si="6"/>
        <v>-9.2903910812245583E-2</v>
      </c>
      <c r="F6" s="62">
        <f t="shared" si="6"/>
        <v>8.3690987124463545E-2</v>
      </c>
      <c r="G6" s="62">
        <f t="shared" si="6"/>
        <v>-0.3344734473447345</v>
      </c>
      <c r="H6" s="62">
        <f t="shared" si="6"/>
        <v>1.0738436570192049</v>
      </c>
      <c r="I6" s="62">
        <f t="shared" si="6"/>
        <v>-1.2260336507108338E-2</v>
      </c>
      <c r="J6" s="58"/>
      <c r="K6" s="67"/>
      <c r="L6" s="58"/>
      <c r="M6" s="58"/>
      <c r="N6" s="58"/>
    </row>
    <row r="7" spans="1:14" x14ac:dyDescent="0.3">
      <c r="A7" s="59" t="s">
        <v>135</v>
      </c>
      <c r="B7" s="62">
        <f t="shared" ref="B7:H7" si="7">+IFERROR(B5/B$3,"nm")</f>
        <v>0.15813208718669325</v>
      </c>
      <c r="C7" s="62">
        <f t="shared" si="7"/>
        <v>0.16342352359772672</v>
      </c>
      <c r="D7" s="62">
        <f t="shared" si="7"/>
        <v>0.16451237263464338</v>
      </c>
      <c r="E7" s="62">
        <f t="shared" si="7"/>
        <v>0.14083578316894249</v>
      </c>
      <c r="F7" s="62">
        <f t="shared" si="7"/>
        <v>0.14200986783240024</v>
      </c>
      <c r="G7" s="62">
        <f t="shared" si="7"/>
        <v>9.8842338849824879E-2</v>
      </c>
      <c r="H7" s="62">
        <f t="shared" si="7"/>
        <v>0.17214513449189456</v>
      </c>
      <c r="I7" s="62">
        <f>+IFERROR(I5/I$3,"nm")</f>
        <v>0.16212802397773496</v>
      </c>
      <c r="J7" s="58"/>
      <c r="K7" s="67"/>
      <c r="L7" s="58"/>
      <c r="M7" s="58"/>
      <c r="N7" s="58"/>
    </row>
    <row r="8" spans="1:14" x14ac:dyDescent="0.3">
      <c r="A8" s="57" t="s">
        <v>136</v>
      </c>
      <c r="B8" s="57">
        <f>+Historicals!B177</f>
        <v>606</v>
      </c>
      <c r="C8" s="57">
        <f t="shared" ref="C8:H8" si="8">SUM(C35,C62,C89,C116,C133,C164,C181)</f>
        <v>649</v>
      </c>
      <c r="D8" s="57">
        <f t="shared" si="8"/>
        <v>706</v>
      </c>
      <c r="E8" s="57">
        <f t="shared" si="8"/>
        <v>747</v>
      </c>
      <c r="F8" s="57">
        <f t="shared" si="8"/>
        <v>705</v>
      </c>
      <c r="G8" s="57">
        <f t="shared" si="8"/>
        <v>721</v>
      </c>
      <c r="H8" s="57">
        <f t="shared" si="8"/>
        <v>744</v>
      </c>
      <c r="I8" s="57">
        <f>SUM(I35,I62,I89,I116,I133,I164,I181)</f>
        <v>717</v>
      </c>
      <c r="J8" s="58"/>
      <c r="K8" s="66"/>
      <c r="L8" s="58"/>
      <c r="M8" s="58"/>
      <c r="N8" s="58"/>
    </row>
    <row r="9" spans="1:14" x14ac:dyDescent="0.3">
      <c r="A9" s="59" t="s">
        <v>133</v>
      </c>
      <c r="B9" s="62" t="str">
        <f t="shared" ref="B9:I9" si="9">+IFERROR(B8/A8-1,"nm")</f>
        <v>nm</v>
      </c>
      <c r="C9" s="62">
        <f t="shared" si="9"/>
        <v>7.0957095709570872E-2</v>
      </c>
      <c r="D9" s="62">
        <f t="shared" si="9"/>
        <v>8.7827426810477727E-2</v>
      </c>
      <c r="E9" s="62">
        <f t="shared" si="9"/>
        <v>5.8073654390934815E-2</v>
      </c>
      <c r="F9" s="62">
        <f t="shared" si="9"/>
        <v>-5.6224899598393607E-2</v>
      </c>
      <c r="G9" s="62">
        <f t="shared" si="9"/>
        <v>2.2695035460992941E-2</v>
      </c>
      <c r="H9" s="62">
        <f t="shared" si="9"/>
        <v>3.1900138696255187E-2</v>
      </c>
      <c r="I9" s="62">
        <f t="shared" si="9"/>
        <v>-3.6290322580645129E-2</v>
      </c>
      <c r="J9" s="58"/>
      <c r="K9" s="67"/>
      <c r="L9" s="58"/>
      <c r="M9" s="58"/>
      <c r="N9" s="58"/>
    </row>
    <row r="10" spans="1:14" x14ac:dyDescent="0.3">
      <c r="A10" s="59" t="s">
        <v>137</v>
      </c>
      <c r="B10" s="62">
        <f t="shared" ref="B10:H10" si="10">+IFERROR(B8/B$3,"nm")</f>
        <v>1.9803274402797295E-2</v>
      </c>
      <c r="C10" s="62">
        <f t="shared" si="10"/>
        <v>2.0045712873733631E-2</v>
      </c>
      <c r="D10" s="62">
        <f t="shared" si="10"/>
        <v>2.0553129548762736E-2</v>
      </c>
      <c r="E10" s="62">
        <f t="shared" si="10"/>
        <v>2.0523669533203285E-2</v>
      </c>
      <c r="F10" s="62">
        <f t="shared" si="10"/>
        <v>1.8022854513382928E-2</v>
      </c>
      <c r="G10" s="62">
        <f t="shared" si="10"/>
        <v>1.9276528620698875E-2</v>
      </c>
      <c r="H10" s="62">
        <f t="shared" si="10"/>
        <v>1.6704836319547355E-2</v>
      </c>
      <c r="I10" s="62">
        <f>+IFERROR(I8/I$3,"nm")</f>
        <v>1.5350032113037893E-2</v>
      </c>
      <c r="J10" s="58"/>
      <c r="K10" s="67"/>
      <c r="L10" s="58"/>
      <c r="M10" s="58"/>
      <c r="N10" s="58"/>
    </row>
    <row r="11" spans="1:14" x14ac:dyDescent="0.3">
      <c r="A11" s="57" t="s">
        <v>138</v>
      </c>
      <c r="B11" s="57">
        <f>+Historicals!B144</f>
        <v>4233</v>
      </c>
      <c r="C11" s="57">
        <f t="shared" ref="C11:H11" si="11">SUM(C38,C65,C92,C119,C136,C167,C184)</f>
        <v>4642</v>
      </c>
      <c r="D11" s="57">
        <f t="shared" si="11"/>
        <v>4945</v>
      </c>
      <c r="E11" s="57">
        <f t="shared" si="11"/>
        <v>4379</v>
      </c>
      <c r="F11" s="57">
        <f t="shared" si="11"/>
        <v>4850</v>
      </c>
      <c r="G11" s="57">
        <f t="shared" si="11"/>
        <v>2976</v>
      </c>
      <c r="H11" s="57">
        <f t="shared" si="11"/>
        <v>6923</v>
      </c>
      <c r="I11" s="57">
        <f>SUM(I38,I65,I92,I119,I136,I167,I184)</f>
        <v>6856</v>
      </c>
      <c r="J11" s="58"/>
      <c r="K11" s="66"/>
      <c r="L11" s="58"/>
      <c r="M11" s="58"/>
      <c r="N11" s="58"/>
    </row>
    <row r="12" spans="1:14" x14ac:dyDescent="0.3">
      <c r="A12" s="59" t="s">
        <v>133</v>
      </c>
      <c r="B12" s="62" t="str">
        <f t="shared" ref="B12:I12" si="12">+IFERROR(B11/A11-1,"nm")</f>
        <v>nm</v>
      </c>
      <c r="C12" s="62">
        <f t="shared" si="12"/>
        <v>9.6621781242617555E-2</v>
      </c>
      <c r="D12" s="62">
        <f t="shared" si="12"/>
        <v>6.5273588970271357E-2</v>
      </c>
      <c r="E12" s="62">
        <f t="shared" si="12"/>
        <v>-0.11445904954499497</v>
      </c>
      <c r="F12" s="62">
        <f t="shared" si="12"/>
        <v>0.10755880337976698</v>
      </c>
      <c r="G12" s="62">
        <f t="shared" si="12"/>
        <v>-0.38639175257731961</v>
      </c>
      <c r="H12" s="62">
        <f t="shared" si="12"/>
        <v>1.32627688172043</v>
      </c>
      <c r="I12" s="62">
        <f t="shared" si="12"/>
        <v>-9.67788530983682E-3</v>
      </c>
      <c r="J12" s="58"/>
      <c r="K12" s="67"/>
      <c r="L12" s="58"/>
      <c r="M12" s="58"/>
      <c r="N12" s="58"/>
    </row>
    <row r="13" spans="1:14" x14ac:dyDescent="0.3">
      <c r="A13" s="59" t="s">
        <v>135</v>
      </c>
      <c r="B13" s="62">
        <f t="shared" ref="B13:H13" si="13">+IFERROR(B11/B$3,"nm")</f>
        <v>0.13832881278389594</v>
      </c>
      <c r="C13" s="62">
        <f t="shared" si="13"/>
        <v>0.14337781072399308</v>
      </c>
      <c r="D13" s="62">
        <f t="shared" si="13"/>
        <v>0.14395924308588065</v>
      </c>
      <c r="E13" s="62">
        <f t="shared" si="13"/>
        <v>0.12031211363573921</v>
      </c>
      <c r="F13" s="62">
        <f t="shared" si="13"/>
        <v>0.12398701331901731</v>
      </c>
      <c r="G13" s="62">
        <f t="shared" si="13"/>
        <v>7.9565810229126011E-2</v>
      </c>
      <c r="H13" s="62">
        <f t="shared" si="13"/>
        <v>0.1554402981723472</v>
      </c>
      <c r="I13" s="62">
        <f>+IFERROR(I11/I$3,"nm")</f>
        <v>0.14677799186469706</v>
      </c>
      <c r="J13" s="58"/>
      <c r="K13" s="67"/>
      <c r="L13" s="58"/>
      <c r="M13" s="58"/>
      <c r="N13" s="58"/>
    </row>
    <row r="14" spans="1:14" x14ac:dyDescent="0.3">
      <c r="A14" s="57" t="s">
        <v>139</v>
      </c>
      <c r="B14" s="57">
        <f>+Historicals!B166</f>
        <v>963</v>
      </c>
      <c r="C14" s="57">
        <f t="shared" ref="C14:H14" si="14">SUM(C41,C68,C95,C122,C139,C170,C187)</f>
        <v>1143</v>
      </c>
      <c r="D14" s="57">
        <f t="shared" si="14"/>
        <v>1105</v>
      </c>
      <c r="E14" s="57">
        <f t="shared" si="14"/>
        <v>1028</v>
      </c>
      <c r="F14" s="57">
        <f t="shared" si="14"/>
        <v>1119</v>
      </c>
      <c r="G14" s="57">
        <f t="shared" si="14"/>
        <v>1086</v>
      </c>
      <c r="H14" s="57">
        <f t="shared" si="14"/>
        <v>695</v>
      </c>
      <c r="I14" s="57">
        <f>SUM(I41,I68,I95,I122,I139,I170,I187)</f>
        <v>758</v>
      </c>
      <c r="J14" s="58"/>
      <c r="K14" s="66"/>
      <c r="L14" s="58"/>
      <c r="M14" s="58"/>
      <c r="N14" s="58"/>
    </row>
    <row r="15" spans="1:14" x14ac:dyDescent="0.3">
      <c r="A15" s="59" t="s">
        <v>133</v>
      </c>
      <c r="B15" s="62" t="str">
        <f t="shared" ref="B15:I15" si="15">+IFERROR(B14/A14-1,"nm")</f>
        <v>nm</v>
      </c>
      <c r="C15" s="62">
        <f t="shared" si="15"/>
        <v>0.18691588785046731</v>
      </c>
      <c r="D15" s="62">
        <f t="shared" si="15"/>
        <v>-3.3245844269466307E-2</v>
      </c>
      <c r="E15" s="62">
        <f t="shared" si="15"/>
        <v>-6.9683257918552011E-2</v>
      </c>
      <c r="F15" s="62">
        <f t="shared" si="15"/>
        <v>8.8521400778210024E-2</v>
      </c>
      <c r="G15" s="62">
        <f t="shared" si="15"/>
        <v>-2.9490616621983934E-2</v>
      </c>
      <c r="H15" s="62">
        <f t="shared" si="15"/>
        <v>-0.36003683241252304</v>
      </c>
      <c r="I15" s="62">
        <f t="shared" si="15"/>
        <v>9.0647482014388547E-2</v>
      </c>
      <c r="J15" s="58"/>
      <c r="K15" s="67"/>
      <c r="L15" s="58"/>
      <c r="M15" s="58"/>
      <c r="N15" s="58"/>
    </row>
    <row r="16" spans="1:14" x14ac:dyDescent="0.3">
      <c r="A16" s="59" t="s">
        <v>137</v>
      </c>
      <c r="B16" s="62">
        <f t="shared" ref="B16:H16" si="16">+IFERROR(B14/B$3,"nm")</f>
        <v>3.146955981830659E-2</v>
      </c>
      <c r="C16" s="62">
        <f t="shared" si="16"/>
        <v>3.5303928836174947E-2</v>
      </c>
      <c r="D16" s="62">
        <f t="shared" si="16"/>
        <v>3.2168850072780204E-2</v>
      </c>
      <c r="E16" s="62">
        <f t="shared" si="16"/>
        <v>2.8244086051048164E-2</v>
      </c>
      <c r="F16" s="62">
        <f t="shared" si="16"/>
        <v>2.8606488227624818E-2</v>
      </c>
      <c r="G16" s="62">
        <f t="shared" si="16"/>
        <v>2.9035104136031869E-2</v>
      </c>
      <c r="H16" s="62">
        <f t="shared" si="16"/>
        <v>1.5604652207104046E-2</v>
      </c>
      <c r="I16" s="62">
        <f>+IFERROR(I14/I$3,"nm")</f>
        <v>1.6227788482123744E-2</v>
      </c>
      <c r="J16" s="58"/>
      <c r="K16" s="67"/>
      <c r="L16" s="58"/>
      <c r="M16" s="58"/>
      <c r="N16" s="58"/>
    </row>
    <row r="17" spans="1:14" x14ac:dyDescent="0.3">
      <c r="A17" s="60" t="str">
        <f>+Historicals!A109</f>
        <v>North America</v>
      </c>
      <c r="B17" s="60"/>
      <c r="C17" s="60"/>
      <c r="D17" s="60"/>
      <c r="E17" s="60"/>
      <c r="F17" s="60"/>
      <c r="G17" s="60"/>
      <c r="H17" s="60"/>
      <c r="I17" s="60"/>
      <c r="J17" s="55"/>
      <c r="K17" s="55"/>
      <c r="L17" s="55"/>
      <c r="M17" s="55"/>
      <c r="N17" s="55"/>
    </row>
    <row r="18" spans="1:14" x14ac:dyDescent="0.3">
      <c r="A18" s="57" t="s">
        <v>140</v>
      </c>
      <c r="B18" s="57">
        <f t="shared" ref="B18:H18" si="17">SUM(B20,B24,B28)</f>
        <v>13740</v>
      </c>
      <c r="C18" s="57">
        <f t="shared" si="17"/>
        <v>14764</v>
      </c>
      <c r="D18" s="57">
        <f t="shared" si="17"/>
        <v>15216</v>
      </c>
      <c r="E18" s="57">
        <f t="shared" si="17"/>
        <v>14855</v>
      </c>
      <c r="F18" s="57">
        <f t="shared" si="17"/>
        <v>15902</v>
      </c>
      <c r="G18" s="57">
        <f t="shared" si="17"/>
        <v>14484</v>
      </c>
      <c r="H18" s="57">
        <f t="shared" si="17"/>
        <v>17179</v>
      </c>
      <c r="I18" s="57">
        <f>SUM(I20,I24,I28)</f>
        <v>18353</v>
      </c>
      <c r="J18" s="58"/>
      <c r="K18" s="58"/>
      <c r="L18" s="58"/>
      <c r="M18" s="58"/>
      <c r="N18" s="58"/>
    </row>
    <row r="19" spans="1:14" x14ac:dyDescent="0.3">
      <c r="A19" s="61" t="s">
        <v>133</v>
      </c>
      <c r="B19" s="62" t="str">
        <f t="shared" ref="B19:I19" si="18">+IFERROR(B18/A18-1,"nm")</f>
        <v>nm</v>
      </c>
      <c r="C19" s="62">
        <f t="shared" si="18"/>
        <v>7.4526928675400228E-2</v>
      </c>
      <c r="D19" s="62">
        <f t="shared" si="18"/>
        <v>3.0615009482525046E-2</v>
      </c>
      <c r="E19" s="62">
        <f t="shared" si="18"/>
        <v>-2.372502628811779E-2</v>
      </c>
      <c r="F19" s="62">
        <f t="shared" si="18"/>
        <v>7.0481319421070276E-2</v>
      </c>
      <c r="G19" s="62">
        <f t="shared" si="18"/>
        <v>-8.9171173437303519E-2</v>
      </c>
      <c r="H19" s="62">
        <f t="shared" si="18"/>
        <v>0.18606738470035911</v>
      </c>
      <c r="I19" s="62">
        <f t="shared" si="18"/>
        <v>6.8339251411607238E-2</v>
      </c>
      <c r="J19" s="58"/>
      <c r="K19" s="58"/>
      <c r="L19" s="58"/>
      <c r="M19" s="58"/>
      <c r="N19" s="58"/>
    </row>
    <row r="20" spans="1:14" x14ac:dyDescent="0.3">
      <c r="A20" s="63" t="s">
        <v>114</v>
      </c>
      <c r="B20" s="64">
        <f>+Historicals!B110</f>
        <v>8506</v>
      </c>
      <c r="C20" s="64">
        <f>+Historicals!C110</f>
        <v>9299</v>
      </c>
      <c r="D20" s="64">
        <f>+Historicals!D110</f>
        <v>9684</v>
      </c>
      <c r="E20" s="64">
        <f>+Historicals!E110</f>
        <v>9322</v>
      </c>
      <c r="F20" s="64">
        <f>+Historicals!F110</f>
        <v>10045</v>
      </c>
      <c r="G20" s="64">
        <f>+Historicals!G110</f>
        <v>9329</v>
      </c>
      <c r="H20" s="64">
        <f>+Historicals!H110</f>
        <v>11644</v>
      </c>
      <c r="I20" s="64">
        <f>+Historicals!I110</f>
        <v>12228</v>
      </c>
      <c r="J20" s="58"/>
      <c r="K20" s="58"/>
      <c r="L20" s="58"/>
      <c r="M20" s="58"/>
      <c r="N20" s="58"/>
    </row>
    <row r="21" spans="1:14" x14ac:dyDescent="0.3">
      <c r="A21" s="61" t="s">
        <v>133</v>
      </c>
      <c r="B21" s="62" t="str">
        <f t="shared" ref="B21:I21" si="19">+IFERROR(B20/A20-1,"nm")</f>
        <v>nm</v>
      </c>
      <c r="C21" s="62">
        <f t="shared" si="19"/>
        <v>9.3228309428638578E-2</v>
      </c>
      <c r="D21" s="62">
        <f t="shared" si="19"/>
        <v>4.1402301322722934E-2</v>
      </c>
      <c r="E21" s="62">
        <f t="shared" si="19"/>
        <v>-3.7381247418422192E-2</v>
      </c>
      <c r="F21" s="62">
        <f t="shared" si="19"/>
        <v>7.755846384895948E-2</v>
      </c>
      <c r="G21" s="62">
        <f t="shared" si="19"/>
        <v>-7.1279243404678949E-2</v>
      </c>
      <c r="H21" s="62">
        <f t="shared" si="19"/>
        <v>0.24815092721620746</v>
      </c>
      <c r="I21" s="62">
        <f t="shared" si="19"/>
        <v>5.0154586052902683E-2</v>
      </c>
      <c r="J21" s="58"/>
      <c r="K21" s="58"/>
      <c r="L21" s="58"/>
      <c r="M21" s="58"/>
      <c r="N21" s="58"/>
    </row>
    <row r="22" spans="1:14" x14ac:dyDescent="0.3">
      <c r="A22" s="61" t="s">
        <v>141</v>
      </c>
      <c r="B22" s="62">
        <f>+Historicals!B182</f>
        <v>0.14000000000000001</v>
      </c>
      <c r="C22" s="62">
        <f>+Historicals!C182</f>
        <v>0.1</v>
      </c>
      <c r="D22" s="62">
        <f>+Historicals!D182</f>
        <v>0.04</v>
      </c>
      <c r="E22" s="62">
        <f>+Historicals!E182</f>
        <v>-0.04</v>
      </c>
      <c r="F22" s="62">
        <f>+Historicals!F182</f>
        <v>0.08</v>
      </c>
      <c r="G22" s="62">
        <f>+Historicals!G182</f>
        <v>-7.0000000000000007E-2</v>
      </c>
      <c r="H22" s="62">
        <f>+Historicals!H182</f>
        <v>0.25</v>
      </c>
      <c r="I22" s="62">
        <f>+Historicals!I182</f>
        <v>0.05</v>
      </c>
      <c r="J22" s="58"/>
      <c r="K22" s="58"/>
      <c r="L22" s="58"/>
      <c r="M22" s="58"/>
      <c r="N22" s="58"/>
    </row>
    <row r="23" spans="1:14" x14ac:dyDescent="0.3">
      <c r="A23" s="61" t="s">
        <v>142</v>
      </c>
      <c r="B23" s="62" t="str">
        <f t="shared" ref="B23:H23" si="20">+IFERROR(B21-B22,"nm")</f>
        <v>nm</v>
      </c>
      <c r="C23" s="62">
        <f t="shared" si="20"/>
        <v>-6.7716905713614273E-3</v>
      </c>
      <c r="D23" s="62">
        <f t="shared" si="20"/>
        <v>1.4023013227229333E-3</v>
      </c>
      <c r="E23" s="62">
        <f t="shared" si="20"/>
        <v>2.6187525815778087E-3</v>
      </c>
      <c r="F23" s="62">
        <f t="shared" si="20"/>
        <v>-2.4415361510405215E-3</v>
      </c>
      <c r="G23" s="62">
        <f t="shared" si="20"/>
        <v>-1.2792434046789425E-3</v>
      </c>
      <c r="H23" s="62">
        <f t="shared" si="20"/>
        <v>-1.849072783792538E-3</v>
      </c>
      <c r="I23" s="62">
        <f>+IFERROR(I21-I22,"nm")</f>
        <v>1.5458605290268046E-4</v>
      </c>
      <c r="J23" s="58"/>
      <c r="K23" s="58"/>
      <c r="L23" s="58"/>
      <c r="M23" s="58"/>
      <c r="N23" s="58"/>
    </row>
    <row r="24" spans="1:14" x14ac:dyDescent="0.3">
      <c r="A24" s="63" t="s">
        <v>115</v>
      </c>
      <c r="B24" s="64">
        <f>+Historicals!B111</f>
        <v>4410</v>
      </c>
      <c r="C24" s="64">
        <f>+Historicals!C111</f>
        <v>4746</v>
      </c>
      <c r="D24" s="64">
        <f>+Historicals!D111</f>
        <v>4886</v>
      </c>
      <c r="E24" s="64">
        <f>+Historicals!E111</f>
        <v>4938</v>
      </c>
      <c r="F24" s="64">
        <f>+Historicals!F111</f>
        <v>5260</v>
      </c>
      <c r="G24" s="64">
        <f>+Historicals!G111</f>
        <v>4639</v>
      </c>
      <c r="H24" s="64">
        <f>+Historicals!H111</f>
        <v>5028</v>
      </c>
      <c r="I24" s="64">
        <f>+Historicals!I111</f>
        <v>5492</v>
      </c>
      <c r="J24" s="58"/>
      <c r="K24" s="58"/>
      <c r="L24" s="58"/>
      <c r="M24" s="58"/>
      <c r="N24" s="58"/>
    </row>
    <row r="25" spans="1:14" x14ac:dyDescent="0.3">
      <c r="A25" s="61" t="s">
        <v>133</v>
      </c>
      <c r="B25" s="62" t="str">
        <f t="shared" ref="B25:I25" si="21">+IFERROR(B24/A24-1,"nm")</f>
        <v>nm</v>
      </c>
      <c r="C25" s="62">
        <f t="shared" si="21"/>
        <v>7.6190476190476142E-2</v>
      </c>
      <c r="D25" s="62">
        <f t="shared" si="21"/>
        <v>2.9498525073746285E-2</v>
      </c>
      <c r="E25" s="62">
        <f t="shared" si="21"/>
        <v>1.0642652476463343E-2</v>
      </c>
      <c r="F25" s="62">
        <f t="shared" si="21"/>
        <v>6.5208586472256025E-2</v>
      </c>
      <c r="G25" s="62">
        <f t="shared" si="21"/>
        <v>-0.11806083650190113</v>
      </c>
      <c r="H25" s="62">
        <f t="shared" si="21"/>
        <v>8.3854278939426541E-2</v>
      </c>
      <c r="I25" s="62">
        <f t="shared" si="21"/>
        <v>9.2283214001591007E-2</v>
      </c>
      <c r="J25" s="58"/>
      <c r="K25" s="58"/>
      <c r="L25" s="58"/>
      <c r="M25" s="58"/>
      <c r="N25" s="58"/>
    </row>
    <row r="26" spans="1:14" x14ac:dyDescent="0.3">
      <c r="A26" s="61" t="s">
        <v>141</v>
      </c>
      <c r="B26" s="62">
        <f>+Historicals!B183</f>
        <v>0.12</v>
      </c>
      <c r="C26" s="62">
        <f>+Historicals!C183</f>
        <v>0.08</v>
      </c>
      <c r="D26" s="62">
        <f>+Historicals!D183</f>
        <v>0.03</v>
      </c>
      <c r="E26" s="62">
        <f>+Historicals!E183</f>
        <v>0.01</v>
      </c>
      <c r="F26" s="62">
        <f>+Historicals!F183</f>
        <v>7.0000000000000007E-2</v>
      </c>
      <c r="G26" s="62">
        <f>+Historicals!G183</f>
        <v>-0.12</v>
      </c>
      <c r="H26" s="62">
        <f>+Historicals!H183</f>
        <v>0.08</v>
      </c>
      <c r="I26" s="62">
        <f>+Historicals!I183</f>
        <v>0.09</v>
      </c>
      <c r="J26" s="58"/>
      <c r="K26" s="58"/>
      <c r="L26" s="58"/>
      <c r="M26" s="58"/>
      <c r="N26" s="58"/>
    </row>
    <row r="27" spans="1:14" x14ac:dyDescent="0.3">
      <c r="A27" s="61" t="s">
        <v>142</v>
      </c>
      <c r="B27" s="62" t="str">
        <f t="shared" ref="B27:H27" si="22">+IFERROR(B25-B26,"nm")</f>
        <v>nm</v>
      </c>
      <c r="C27" s="62">
        <f t="shared" si="22"/>
        <v>-3.8095238095238598E-3</v>
      </c>
      <c r="D27" s="62">
        <f t="shared" si="22"/>
        <v>-5.0147492625371437E-4</v>
      </c>
      <c r="E27" s="62">
        <f t="shared" si="22"/>
        <v>6.4265247646334324E-4</v>
      </c>
      <c r="F27" s="62">
        <f t="shared" si="22"/>
        <v>-4.7914135277439818E-3</v>
      </c>
      <c r="G27" s="62">
        <f t="shared" si="22"/>
        <v>1.9391634980988615E-3</v>
      </c>
      <c r="H27" s="62">
        <f t="shared" si="22"/>
        <v>3.8542789394265392E-3</v>
      </c>
      <c r="I27" s="62">
        <f>+IFERROR(I25-I26,"nm")</f>
        <v>2.2832140015910107E-3</v>
      </c>
      <c r="J27" s="58"/>
      <c r="K27" s="58"/>
      <c r="L27" s="58"/>
      <c r="M27" s="58"/>
      <c r="N27" s="58"/>
    </row>
    <row r="28" spans="1:14" x14ac:dyDescent="0.3">
      <c r="A28" s="63" t="s">
        <v>116</v>
      </c>
      <c r="B28" s="64">
        <f>+Historicals!B112</f>
        <v>824</v>
      </c>
      <c r="C28" s="64">
        <f>+Historicals!C112</f>
        <v>719</v>
      </c>
      <c r="D28" s="64">
        <f>+Historicals!D112</f>
        <v>646</v>
      </c>
      <c r="E28" s="64">
        <f>+Historicals!E112</f>
        <v>595</v>
      </c>
      <c r="F28" s="64">
        <f>+Historicals!F112</f>
        <v>597</v>
      </c>
      <c r="G28" s="64">
        <f>+Historicals!G112</f>
        <v>516</v>
      </c>
      <c r="H28" s="64">
        <f>+Historicals!H112</f>
        <v>507</v>
      </c>
      <c r="I28" s="64">
        <f>+Historicals!I112</f>
        <v>633</v>
      </c>
      <c r="J28" s="58"/>
      <c r="K28" s="58"/>
      <c r="L28" s="58"/>
      <c r="M28" s="58"/>
      <c r="N28" s="58"/>
    </row>
    <row r="29" spans="1:14" x14ac:dyDescent="0.3">
      <c r="A29" s="61" t="s">
        <v>133</v>
      </c>
      <c r="B29" s="62" t="str">
        <f t="shared" ref="B29:I29" si="23">+IFERROR(B28/A28-1,"nm")</f>
        <v>nm</v>
      </c>
      <c r="C29" s="62">
        <f t="shared" si="23"/>
        <v>-0.12742718446601942</v>
      </c>
      <c r="D29" s="62">
        <f t="shared" si="23"/>
        <v>-0.10152990264255912</v>
      </c>
      <c r="E29" s="62">
        <f t="shared" si="23"/>
        <v>-7.8947368421052655E-2</v>
      </c>
      <c r="F29" s="62">
        <f t="shared" si="23"/>
        <v>3.3613445378151141E-3</v>
      </c>
      <c r="G29" s="62">
        <f t="shared" si="23"/>
        <v>-0.13567839195979903</v>
      </c>
      <c r="H29" s="62">
        <f t="shared" si="23"/>
        <v>-1.744186046511631E-2</v>
      </c>
      <c r="I29" s="62">
        <f t="shared" si="23"/>
        <v>0.24852071005917153</v>
      </c>
      <c r="J29" s="58"/>
      <c r="K29" s="58"/>
      <c r="L29" s="58"/>
      <c r="M29" s="58"/>
      <c r="N29" s="58"/>
    </row>
    <row r="30" spans="1:14" x14ac:dyDescent="0.3">
      <c r="A30" s="61" t="s">
        <v>141</v>
      </c>
      <c r="B30" s="62">
        <f>+Historicals!B184</f>
        <v>-0.05</v>
      </c>
      <c r="C30" s="62">
        <f>+Historicals!C184</f>
        <v>-0.13</v>
      </c>
      <c r="D30" s="62">
        <f>+Historicals!D184</f>
        <v>-0.1</v>
      </c>
      <c r="E30" s="62">
        <f>+Historicals!E184</f>
        <v>-0.08</v>
      </c>
      <c r="F30" s="62">
        <f>+Historicals!F184</f>
        <v>0</v>
      </c>
      <c r="G30" s="62">
        <f>+Historicals!G184</f>
        <v>-0.14000000000000001</v>
      </c>
      <c r="H30" s="62">
        <f>+Historicals!H184</f>
        <v>-0.02</v>
      </c>
      <c r="I30" s="62">
        <f>+Historicals!I184</f>
        <v>0.25</v>
      </c>
      <c r="J30" s="58"/>
      <c r="K30" s="58"/>
      <c r="L30" s="58"/>
      <c r="M30" s="58"/>
      <c r="N30" s="58"/>
    </row>
    <row r="31" spans="1:14" x14ac:dyDescent="0.3">
      <c r="A31" s="61" t="s">
        <v>142</v>
      </c>
      <c r="B31" s="62" t="str">
        <f t="shared" ref="B31:H31" si="24">+IFERROR(B29-B30,"nm")</f>
        <v>nm</v>
      </c>
      <c r="C31" s="62">
        <f t="shared" si="24"/>
        <v>2.572815533980588E-3</v>
      </c>
      <c r="D31" s="62">
        <f t="shared" si="24"/>
        <v>-1.5299026425591167E-3</v>
      </c>
      <c r="E31" s="62">
        <f t="shared" si="24"/>
        <v>1.0526315789473467E-3</v>
      </c>
      <c r="F31" s="62">
        <f t="shared" si="24"/>
        <v>3.3613445378151141E-3</v>
      </c>
      <c r="G31" s="62">
        <f t="shared" si="24"/>
        <v>4.321608040200986E-3</v>
      </c>
      <c r="H31" s="62">
        <f t="shared" si="24"/>
        <v>2.5581395348836904E-3</v>
      </c>
      <c r="I31" s="62">
        <f>+IFERROR(I29-I30,"nm")</f>
        <v>-1.4792899408284654E-3</v>
      </c>
      <c r="J31" s="58"/>
      <c r="K31" s="58"/>
      <c r="L31" s="58"/>
      <c r="M31" s="58"/>
      <c r="N31" s="58"/>
    </row>
    <row r="32" spans="1:14" x14ac:dyDescent="0.3">
      <c r="A32" s="57" t="s">
        <v>134</v>
      </c>
      <c r="B32" s="65">
        <f t="shared" ref="B32:H32" si="25">+B38+B35</f>
        <v>3766</v>
      </c>
      <c r="C32" s="65">
        <f t="shared" si="25"/>
        <v>3896</v>
      </c>
      <c r="D32" s="65">
        <f t="shared" si="25"/>
        <v>4015</v>
      </c>
      <c r="E32" s="65">
        <f t="shared" si="25"/>
        <v>3760</v>
      </c>
      <c r="F32" s="65">
        <f t="shared" si="25"/>
        <v>4074</v>
      </c>
      <c r="G32" s="65">
        <f t="shared" si="25"/>
        <v>3047</v>
      </c>
      <c r="H32" s="65">
        <f t="shared" si="25"/>
        <v>5219</v>
      </c>
      <c r="I32" s="65">
        <f>+I38+I35</f>
        <v>5238</v>
      </c>
      <c r="J32" s="58"/>
      <c r="K32" s="58"/>
      <c r="L32" s="58"/>
      <c r="M32" s="58"/>
      <c r="N32" s="58"/>
    </row>
    <row r="33" spans="1:14" x14ac:dyDescent="0.3">
      <c r="A33" s="59" t="s">
        <v>133</v>
      </c>
      <c r="B33" s="62" t="str">
        <f t="shared" ref="B33:I33" si="26">+IFERROR(B32/A32-1,"nm")</f>
        <v>nm</v>
      </c>
      <c r="C33" s="62">
        <f t="shared" si="26"/>
        <v>3.4519383961763239E-2</v>
      </c>
      <c r="D33" s="62">
        <f t="shared" si="26"/>
        <v>3.0544147843942548E-2</v>
      </c>
      <c r="E33" s="62">
        <f t="shared" si="26"/>
        <v>-6.3511830635118338E-2</v>
      </c>
      <c r="F33" s="62">
        <f t="shared" si="26"/>
        <v>8.3510638297872308E-2</v>
      </c>
      <c r="G33" s="62">
        <f t="shared" si="26"/>
        <v>-0.25208640157093765</v>
      </c>
      <c r="H33" s="62">
        <f t="shared" si="26"/>
        <v>0.71283229405973092</v>
      </c>
      <c r="I33" s="62">
        <f t="shared" si="26"/>
        <v>3.6405441655489312E-3</v>
      </c>
      <c r="J33" s="58"/>
      <c r="K33" s="58"/>
      <c r="L33" s="58"/>
      <c r="M33" s="58"/>
      <c r="N33" s="58"/>
    </row>
    <row r="34" spans="1:14" x14ac:dyDescent="0.3">
      <c r="A34" s="59" t="s">
        <v>135</v>
      </c>
      <c r="B34" s="62">
        <f t="shared" ref="B34:I34" si="27">+IFERROR(B32/B$18,"nm")</f>
        <v>0.27409024745269289</v>
      </c>
      <c r="C34" s="62">
        <f t="shared" si="27"/>
        <v>0.26388512598211866</v>
      </c>
      <c r="D34" s="62">
        <f t="shared" si="27"/>
        <v>0.26386698212407994</v>
      </c>
      <c r="E34" s="62">
        <f t="shared" si="27"/>
        <v>0.25311342982160889</v>
      </c>
      <c r="F34" s="62">
        <f t="shared" si="27"/>
        <v>0.25619418941013711</v>
      </c>
      <c r="G34" s="62">
        <f t="shared" si="27"/>
        <v>0.2103700635183651</v>
      </c>
      <c r="H34" s="62">
        <f t="shared" si="27"/>
        <v>0.30380115256999823</v>
      </c>
      <c r="I34" s="62">
        <f t="shared" si="27"/>
        <v>0.28540293140086087</v>
      </c>
      <c r="J34" s="58"/>
      <c r="K34" s="58"/>
      <c r="L34" s="58"/>
      <c r="M34" s="58"/>
      <c r="N34" s="58"/>
    </row>
    <row r="35" spans="1:14" x14ac:dyDescent="0.3">
      <c r="A35" s="57" t="s">
        <v>136</v>
      </c>
      <c r="B35" s="57">
        <f>+Historicals!B169</f>
        <v>121</v>
      </c>
      <c r="C35" s="57">
        <f>+Historicals!C169</f>
        <v>133</v>
      </c>
      <c r="D35" s="57">
        <f>+Historicals!D169</f>
        <v>140</v>
      </c>
      <c r="E35" s="57">
        <f>+Historicals!E169</f>
        <v>160</v>
      </c>
      <c r="F35" s="57">
        <f>+Historicals!F169</f>
        <v>149</v>
      </c>
      <c r="G35" s="57">
        <f>+Historicals!G169</f>
        <v>148</v>
      </c>
      <c r="H35" s="57">
        <f>+Historicals!H169</f>
        <v>130</v>
      </c>
      <c r="I35" s="57">
        <f>+Historicals!I169</f>
        <v>124</v>
      </c>
      <c r="J35" s="58"/>
      <c r="K35" s="58"/>
      <c r="L35" s="58"/>
      <c r="M35" s="58"/>
      <c r="N35" s="58"/>
    </row>
    <row r="36" spans="1:14" x14ac:dyDescent="0.3">
      <c r="A36" s="59" t="s">
        <v>133</v>
      </c>
      <c r="B36" s="62" t="str">
        <f t="shared" ref="B36:I36" si="28">+IFERROR(B35/A35-1,"nm")</f>
        <v>nm</v>
      </c>
      <c r="C36" s="62">
        <f t="shared" si="28"/>
        <v>9.9173553719008156E-2</v>
      </c>
      <c r="D36" s="62">
        <f t="shared" si="28"/>
        <v>5.2631578947368363E-2</v>
      </c>
      <c r="E36" s="62">
        <f t="shared" si="28"/>
        <v>0.14285714285714279</v>
      </c>
      <c r="F36" s="62">
        <f t="shared" si="28"/>
        <v>-6.8749999999999978E-2</v>
      </c>
      <c r="G36" s="62">
        <f t="shared" si="28"/>
        <v>-6.7114093959731447E-3</v>
      </c>
      <c r="H36" s="62">
        <f t="shared" si="28"/>
        <v>-0.1216216216216216</v>
      </c>
      <c r="I36" s="62">
        <f t="shared" si="28"/>
        <v>-4.6153846153846101E-2</v>
      </c>
      <c r="J36" s="58"/>
      <c r="K36" s="58"/>
      <c r="L36" s="58"/>
      <c r="M36" s="58"/>
      <c r="N36" s="58"/>
    </row>
    <row r="37" spans="1:14" x14ac:dyDescent="0.3">
      <c r="A37" s="59" t="s">
        <v>137</v>
      </c>
      <c r="B37" s="62">
        <f t="shared" ref="B37:I37" si="29">+IFERROR(B35/B$18,"nm")</f>
        <v>8.8064046579330417E-3</v>
      </c>
      <c r="C37" s="62">
        <f t="shared" si="29"/>
        <v>9.0083988079111346E-3</v>
      </c>
      <c r="D37" s="62">
        <f t="shared" si="29"/>
        <v>9.2008412197686646E-3</v>
      </c>
      <c r="E37" s="62">
        <f t="shared" si="29"/>
        <v>1.0770784247728038E-2</v>
      </c>
      <c r="F37" s="62">
        <f t="shared" si="29"/>
        <v>9.3698905798012821E-3</v>
      </c>
      <c r="G37" s="62">
        <f t="shared" si="29"/>
        <v>1.0218171775752554E-2</v>
      </c>
      <c r="H37" s="62">
        <f t="shared" si="29"/>
        <v>7.5673787764130628E-3</v>
      </c>
      <c r="I37" s="62">
        <f t="shared" si="29"/>
        <v>6.7563886013185855E-3</v>
      </c>
      <c r="J37" s="58"/>
      <c r="K37" s="58"/>
      <c r="L37" s="58"/>
      <c r="M37" s="58"/>
      <c r="N37" s="58"/>
    </row>
    <row r="38" spans="1:14" x14ac:dyDescent="0.3">
      <c r="A38" s="57" t="s">
        <v>138</v>
      </c>
      <c r="B38" s="57">
        <f>+Historicals!B136</f>
        <v>3645</v>
      </c>
      <c r="C38" s="57">
        <f>+Historicals!C136</f>
        <v>3763</v>
      </c>
      <c r="D38" s="57">
        <f>+Historicals!D136</f>
        <v>3875</v>
      </c>
      <c r="E38" s="57">
        <f>+Historicals!E136</f>
        <v>3600</v>
      </c>
      <c r="F38" s="57">
        <f>+Historicals!F136</f>
        <v>3925</v>
      </c>
      <c r="G38" s="57">
        <f>+Historicals!G136</f>
        <v>2899</v>
      </c>
      <c r="H38" s="57">
        <f>+Historicals!H136</f>
        <v>5089</v>
      </c>
      <c r="I38" s="57">
        <f>+Historicals!I136</f>
        <v>5114</v>
      </c>
      <c r="J38" s="58"/>
      <c r="K38" s="58"/>
      <c r="L38" s="58"/>
      <c r="M38" s="58"/>
      <c r="N38" s="58"/>
    </row>
    <row r="39" spans="1:14" x14ac:dyDescent="0.3">
      <c r="A39" s="59" t="s">
        <v>133</v>
      </c>
      <c r="B39" s="62" t="str">
        <f t="shared" ref="B39:I39" si="30">+IFERROR(B38/A38-1,"nm")</f>
        <v>nm</v>
      </c>
      <c r="C39" s="62">
        <f t="shared" si="30"/>
        <v>3.2373113854595292E-2</v>
      </c>
      <c r="D39" s="62">
        <f t="shared" si="30"/>
        <v>2.9763486579856391E-2</v>
      </c>
      <c r="E39" s="62">
        <f t="shared" si="30"/>
        <v>-7.096774193548383E-2</v>
      </c>
      <c r="F39" s="62">
        <f t="shared" si="30"/>
        <v>9.0277777777777679E-2</v>
      </c>
      <c r="G39" s="62">
        <f t="shared" si="30"/>
        <v>-0.26140127388535028</v>
      </c>
      <c r="H39" s="62">
        <f t="shared" si="30"/>
        <v>0.75543290789927564</v>
      </c>
      <c r="I39" s="62">
        <f t="shared" si="30"/>
        <v>4.9125564943997002E-3</v>
      </c>
      <c r="J39" s="58"/>
      <c r="K39" s="58"/>
      <c r="L39" s="58"/>
      <c r="M39" s="58"/>
      <c r="N39" s="58"/>
    </row>
    <row r="40" spans="1:14" x14ac:dyDescent="0.3">
      <c r="A40" s="59" t="s">
        <v>135</v>
      </c>
      <c r="B40" s="62">
        <f t="shared" ref="B40:I40" si="31">+IFERROR(B38/B$18,"nm")</f>
        <v>0.26528384279475981</v>
      </c>
      <c r="C40" s="62">
        <f t="shared" si="31"/>
        <v>0.25487672717420751</v>
      </c>
      <c r="D40" s="62">
        <f t="shared" si="31"/>
        <v>0.25466614090431128</v>
      </c>
      <c r="E40" s="62">
        <f t="shared" si="31"/>
        <v>0.24234264557388085</v>
      </c>
      <c r="F40" s="62">
        <f t="shared" si="31"/>
        <v>0.2468242988303358</v>
      </c>
      <c r="G40" s="62">
        <f t="shared" si="31"/>
        <v>0.20015189174261253</v>
      </c>
      <c r="H40" s="62">
        <f t="shared" si="31"/>
        <v>0.29623377379358518</v>
      </c>
      <c r="I40" s="62">
        <f t="shared" si="31"/>
        <v>0.27864654279954232</v>
      </c>
      <c r="J40" s="58"/>
      <c r="K40" s="58"/>
      <c r="L40" s="58"/>
      <c r="M40" s="58"/>
      <c r="N40" s="58"/>
    </row>
    <row r="41" spans="1:14" x14ac:dyDescent="0.3">
      <c r="A41" s="57" t="s">
        <v>139</v>
      </c>
      <c r="B41" s="57">
        <f>+Historicals!B158</f>
        <v>208</v>
      </c>
      <c r="C41" s="57">
        <f>+Historicals!C158</f>
        <v>242</v>
      </c>
      <c r="D41" s="57">
        <f>+Historicals!D158</f>
        <v>223</v>
      </c>
      <c r="E41" s="57">
        <f>+Historicals!E158</f>
        <v>196</v>
      </c>
      <c r="F41" s="57">
        <f>+Historicals!F158</f>
        <v>117</v>
      </c>
      <c r="G41" s="57">
        <f>+Historicals!G158</f>
        <v>110</v>
      </c>
      <c r="H41" s="57">
        <f>+Historicals!H158</f>
        <v>98</v>
      </c>
      <c r="I41" s="57">
        <f>+Historicals!I158</f>
        <v>146</v>
      </c>
      <c r="J41" s="58"/>
      <c r="K41" s="58"/>
      <c r="L41" s="58"/>
      <c r="M41" s="58"/>
      <c r="N41" s="58"/>
    </row>
    <row r="42" spans="1:14" x14ac:dyDescent="0.3">
      <c r="A42" s="59" t="s">
        <v>133</v>
      </c>
      <c r="B42" s="62" t="str">
        <f t="shared" ref="B42:I42" si="32">+IFERROR(B41/A41-1,"nm")</f>
        <v>nm</v>
      </c>
      <c r="C42" s="62">
        <f t="shared" si="32"/>
        <v>0.16346153846153855</v>
      </c>
      <c r="D42" s="62">
        <f t="shared" si="32"/>
        <v>-7.8512396694214837E-2</v>
      </c>
      <c r="E42" s="62">
        <f t="shared" si="32"/>
        <v>-0.12107623318385652</v>
      </c>
      <c r="F42" s="62">
        <f t="shared" si="32"/>
        <v>-0.40306122448979587</v>
      </c>
      <c r="G42" s="62">
        <f t="shared" si="32"/>
        <v>-5.9829059829059839E-2</v>
      </c>
      <c r="H42" s="62">
        <f t="shared" si="32"/>
        <v>-0.10909090909090913</v>
      </c>
      <c r="I42" s="62">
        <f t="shared" si="32"/>
        <v>0.48979591836734704</v>
      </c>
      <c r="J42" s="58"/>
      <c r="K42" s="58"/>
      <c r="L42" s="58"/>
      <c r="M42" s="58"/>
      <c r="N42" s="58"/>
    </row>
    <row r="43" spans="1:14" x14ac:dyDescent="0.3">
      <c r="A43" s="59" t="s">
        <v>137</v>
      </c>
      <c r="B43" s="62">
        <f t="shared" ref="B43:I43" si="33">+IFERROR(B41/B$18,"nm")</f>
        <v>1.5138282387190683E-2</v>
      </c>
      <c r="C43" s="62">
        <f t="shared" si="33"/>
        <v>1.6391221891086428E-2</v>
      </c>
      <c r="D43" s="62">
        <f t="shared" si="33"/>
        <v>1.4655625657202945E-2</v>
      </c>
      <c r="E43" s="62">
        <f t="shared" si="33"/>
        <v>1.3194210703466847E-2</v>
      </c>
      <c r="F43" s="62">
        <f t="shared" si="33"/>
        <v>7.3575650861526856E-3</v>
      </c>
      <c r="G43" s="62">
        <f t="shared" si="33"/>
        <v>7.5945871306268989E-3</v>
      </c>
      <c r="H43" s="62">
        <f t="shared" si="33"/>
        <v>5.7046393852960009E-3</v>
      </c>
      <c r="I43" s="62">
        <f t="shared" si="33"/>
        <v>7.9551027080041418E-3</v>
      </c>
      <c r="J43" s="58"/>
      <c r="K43" s="58"/>
      <c r="L43" s="58"/>
      <c r="M43" s="58"/>
      <c r="N43" s="58"/>
    </row>
    <row r="44" spans="1:14" x14ac:dyDescent="0.3">
      <c r="A44" s="60" t="str">
        <f>+Historicals!A113</f>
        <v>Europe, Middle East &amp; Africa</v>
      </c>
      <c r="B44" s="60"/>
      <c r="C44" s="60"/>
      <c r="D44" s="60"/>
      <c r="E44" s="60"/>
      <c r="F44" s="60"/>
      <c r="G44" s="60"/>
      <c r="H44" s="60"/>
      <c r="I44" s="60"/>
      <c r="J44" s="55"/>
      <c r="K44" s="55"/>
      <c r="L44" s="55"/>
      <c r="M44" s="55"/>
      <c r="N44" s="55"/>
    </row>
    <row r="45" spans="1:14" x14ac:dyDescent="0.3">
      <c r="A45" s="57" t="s">
        <v>140</v>
      </c>
      <c r="B45" s="57">
        <f t="shared" ref="B45:H45" si="34">SUM(B47,B51,B55)</f>
        <v>0</v>
      </c>
      <c r="C45" s="57">
        <f t="shared" si="34"/>
        <v>7568</v>
      </c>
      <c r="D45" s="57">
        <f t="shared" si="34"/>
        <v>7970</v>
      </c>
      <c r="E45" s="57">
        <f t="shared" si="34"/>
        <v>9242</v>
      </c>
      <c r="F45" s="57">
        <f t="shared" si="34"/>
        <v>9812</v>
      </c>
      <c r="G45" s="57">
        <f t="shared" si="34"/>
        <v>9347</v>
      </c>
      <c r="H45" s="57">
        <f t="shared" si="34"/>
        <v>11456</v>
      </c>
      <c r="I45" s="57">
        <f>SUM(I47,I51,I55)</f>
        <v>12479</v>
      </c>
    </row>
    <row r="46" spans="1:14" x14ac:dyDescent="0.3">
      <c r="A46" s="61" t="s">
        <v>133</v>
      </c>
      <c r="B46" s="62" t="str">
        <f t="shared" ref="B46:I46" si="35">+IFERROR(B45/A45-1,"nm")</f>
        <v>nm</v>
      </c>
      <c r="C46" s="62" t="str">
        <f t="shared" si="35"/>
        <v>nm</v>
      </c>
      <c r="D46" s="62">
        <f t="shared" si="35"/>
        <v>5.3118393234672379E-2</v>
      </c>
      <c r="E46" s="62">
        <f t="shared" si="35"/>
        <v>0.15959849435382689</v>
      </c>
      <c r="F46" s="62">
        <f t="shared" si="35"/>
        <v>6.1674962129409261E-2</v>
      </c>
      <c r="G46" s="62">
        <f t="shared" si="35"/>
        <v>-4.7390949857317621E-2</v>
      </c>
      <c r="H46" s="62">
        <f t="shared" si="35"/>
        <v>0.22563389322777372</v>
      </c>
      <c r="I46" s="62">
        <f t="shared" si="35"/>
        <v>8.9298184357541999E-2</v>
      </c>
    </row>
    <row r="47" spans="1:14" x14ac:dyDescent="0.3">
      <c r="A47" s="63" t="s">
        <v>114</v>
      </c>
      <c r="B47" s="64">
        <f>+Historicals!B114</f>
        <v>0</v>
      </c>
      <c r="C47" s="64">
        <f>+Historicals!C114</f>
        <v>5043</v>
      </c>
      <c r="D47" s="64">
        <f>+Historicals!D114</f>
        <v>5192</v>
      </c>
      <c r="E47" s="64">
        <f>+Historicals!E114</f>
        <v>5875</v>
      </c>
      <c r="F47" s="64">
        <f>+Historicals!F114</f>
        <v>6293</v>
      </c>
      <c r="G47" s="64">
        <f>+Historicals!G114</f>
        <v>5892</v>
      </c>
      <c r="H47" s="64">
        <f>+Historicals!H114</f>
        <v>6970</v>
      </c>
      <c r="I47" s="64">
        <f>+Historicals!I114</f>
        <v>7388</v>
      </c>
    </row>
    <row r="48" spans="1:14" x14ac:dyDescent="0.3">
      <c r="A48" s="61" t="s">
        <v>133</v>
      </c>
      <c r="B48" s="62" t="str">
        <f t="shared" ref="B48:I48" si="36">+IFERROR(B47/A47-1,"nm")</f>
        <v>nm</v>
      </c>
      <c r="C48" s="62" t="str">
        <f t="shared" si="36"/>
        <v>nm</v>
      </c>
      <c r="D48" s="62">
        <f t="shared" si="36"/>
        <v>2.9545905215149659E-2</v>
      </c>
      <c r="E48" s="62">
        <f t="shared" si="36"/>
        <v>0.1315485362095532</v>
      </c>
      <c r="F48" s="62">
        <f t="shared" si="36"/>
        <v>7.1148936170212673E-2</v>
      </c>
      <c r="G48" s="62">
        <f t="shared" si="36"/>
        <v>-6.3721595423486432E-2</v>
      </c>
      <c r="H48" s="62">
        <f t="shared" si="36"/>
        <v>0.18295994568907004</v>
      </c>
      <c r="I48" s="62">
        <f t="shared" si="36"/>
        <v>5.9971305595408975E-2</v>
      </c>
    </row>
    <row r="49" spans="1:9" x14ac:dyDescent="0.3">
      <c r="A49" s="61" t="s">
        <v>141</v>
      </c>
      <c r="B49" s="62">
        <f>+Historicals!B186</f>
        <v>0</v>
      </c>
      <c r="C49" s="62">
        <f>+Historicals!C186</f>
        <v>0</v>
      </c>
      <c r="D49" s="62">
        <f>+Historicals!D186</f>
        <v>0.08</v>
      </c>
      <c r="E49" s="62">
        <f>+Historicals!E186</f>
        <v>0.06</v>
      </c>
      <c r="F49" s="62">
        <f>+Historicals!F186</f>
        <v>0.12</v>
      </c>
      <c r="G49" s="62">
        <f>+Historicals!G186</f>
        <v>-0.03</v>
      </c>
      <c r="H49" s="62">
        <f>+Historicals!H186</f>
        <v>0.13</v>
      </c>
      <c r="I49" s="62">
        <f>+Historicals!I186</f>
        <v>0.09</v>
      </c>
    </row>
    <row r="50" spans="1:9" x14ac:dyDescent="0.3">
      <c r="A50" s="61" t="s">
        <v>142</v>
      </c>
      <c r="B50" s="62" t="str">
        <f t="shared" ref="B50:H50" si="37">+IFERROR(B48-B49,"nm")</f>
        <v>nm</v>
      </c>
      <c r="C50" s="62" t="str">
        <f t="shared" si="37"/>
        <v>nm</v>
      </c>
      <c r="D50" s="62">
        <f t="shared" si="37"/>
        <v>-5.0454094784850342E-2</v>
      </c>
      <c r="E50" s="62">
        <f t="shared" si="37"/>
        <v>7.1548536209553204E-2</v>
      </c>
      <c r="F50" s="62">
        <f t="shared" si="37"/>
        <v>-4.8851063829787322E-2</v>
      </c>
      <c r="G50" s="62">
        <f t="shared" si="37"/>
        <v>-3.3721595423486433E-2</v>
      </c>
      <c r="H50" s="62">
        <f t="shared" si="37"/>
        <v>5.2959945689070032E-2</v>
      </c>
      <c r="I50" s="62">
        <f>+IFERROR(I48-I49,"nm")</f>
        <v>-3.0028694404591022E-2</v>
      </c>
    </row>
    <row r="51" spans="1:9" x14ac:dyDescent="0.3">
      <c r="A51" s="63" t="s">
        <v>115</v>
      </c>
      <c r="B51" s="64">
        <f>+Historicals!B115</f>
        <v>0</v>
      </c>
      <c r="C51" s="64">
        <f>+Historicals!C115</f>
        <v>2149</v>
      </c>
      <c r="D51" s="64">
        <f>+Historicals!D115</f>
        <v>2395</v>
      </c>
      <c r="E51" s="64">
        <f>+Historicals!E115</f>
        <v>2940</v>
      </c>
      <c r="F51" s="64">
        <f>+Historicals!F115</f>
        <v>3087</v>
      </c>
      <c r="G51" s="64">
        <f>+Historicals!G115</f>
        <v>3053</v>
      </c>
      <c r="H51" s="64">
        <f>+Historicals!H115</f>
        <v>3996</v>
      </c>
      <c r="I51" s="64">
        <f>+Historicals!I115</f>
        <v>4527</v>
      </c>
    </row>
    <row r="52" spans="1:9" x14ac:dyDescent="0.3">
      <c r="A52" s="61" t="s">
        <v>133</v>
      </c>
      <c r="B52" s="62" t="str">
        <f t="shared" ref="B52:I52" si="38">+IFERROR(B51/A51-1,"nm")</f>
        <v>nm</v>
      </c>
      <c r="C52" s="62" t="str">
        <f t="shared" si="38"/>
        <v>nm</v>
      </c>
      <c r="D52" s="62">
        <f t="shared" si="38"/>
        <v>0.11447184737087013</v>
      </c>
      <c r="E52" s="62">
        <f t="shared" si="38"/>
        <v>0.22755741127348639</v>
      </c>
      <c r="F52" s="62">
        <f t="shared" si="38"/>
        <v>5.0000000000000044E-2</v>
      </c>
      <c r="G52" s="62">
        <f t="shared" si="38"/>
        <v>-1.1013929381276322E-2</v>
      </c>
      <c r="H52" s="62">
        <f t="shared" si="38"/>
        <v>0.30887651490337364</v>
      </c>
      <c r="I52" s="62">
        <f t="shared" si="38"/>
        <v>0.13288288288288297</v>
      </c>
    </row>
    <row r="53" spans="1:9" x14ac:dyDescent="0.3">
      <c r="A53" s="61" t="s">
        <v>141</v>
      </c>
      <c r="B53" s="62">
        <f>+Historicals!B187</f>
        <v>0</v>
      </c>
      <c r="C53" s="62">
        <f>+Historicals!C187</f>
        <v>0</v>
      </c>
      <c r="D53" s="62">
        <f>+Historicals!D187</f>
        <v>0.17</v>
      </c>
      <c r="E53" s="62">
        <f>+Historicals!E187</f>
        <v>0.16</v>
      </c>
      <c r="F53" s="62">
        <f>+Historicals!F187</f>
        <v>0.09</v>
      </c>
      <c r="G53" s="62">
        <f>+Historicals!G187</f>
        <v>0.02</v>
      </c>
      <c r="H53" s="62">
        <f>+Historicals!H187</f>
        <v>0.25</v>
      </c>
      <c r="I53" s="62">
        <f>+Historicals!I187</f>
        <v>0.16</v>
      </c>
    </row>
    <row r="54" spans="1:9" x14ac:dyDescent="0.3">
      <c r="A54" s="61" t="s">
        <v>142</v>
      </c>
      <c r="B54" s="62" t="str">
        <f t="shared" ref="B54:H54" si="39">+IFERROR(B52-B53,"nm")</f>
        <v>nm</v>
      </c>
      <c r="C54" s="62" t="str">
        <f t="shared" si="39"/>
        <v>nm</v>
      </c>
      <c r="D54" s="62">
        <f t="shared" si="39"/>
        <v>-5.5528152629129884E-2</v>
      </c>
      <c r="E54" s="62">
        <f t="shared" si="39"/>
        <v>6.7557411273486384E-2</v>
      </c>
      <c r="F54" s="62">
        <f t="shared" si="39"/>
        <v>-3.9999999999999952E-2</v>
      </c>
      <c r="G54" s="62">
        <f t="shared" si="39"/>
        <v>-3.1013929381276322E-2</v>
      </c>
      <c r="H54" s="62">
        <f t="shared" si="39"/>
        <v>5.8876514903373645E-2</v>
      </c>
      <c r="I54" s="62">
        <f>+IFERROR(I52-I53,"nm")</f>
        <v>-2.7117117117117034E-2</v>
      </c>
    </row>
    <row r="55" spans="1:9" x14ac:dyDescent="0.3">
      <c r="A55" s="63" t="s">
        <v>116</v>
      </c>
      <c r="B55" s="64">
        <f>+Historicals!B116</f>
        <v>0</v>
      </c>
      <c r="C55" s="64">
        <f>+Historicals!C116</f>
        <v>376</v>
      </c>
      <c r="D55" s="64">
        <f>+Historicals!D116</f>
        <v>383</v>
      </c>
      <c r="E55" s="64">
        <f>+Historicals!E116</f>
        <v>427</v>
      </c>
      <c r="F55" s="64">
        <f>+Historicals!F116</f>
        <v>432</v>
      </c>
      <c r="G55" s="64">
        <f>+Historicals!G116</f>
        <v>402</v>
      </c>
      <c r="H55" s="64">
        <f>+Historicals!H116</f>
        <v>490</v>
      </c>
      <c r="I55" s="64">
        <f>+Historicals!I116</f>
        <v>564</v>
      </c>
    </row>
    <row r="56" spans="1:9" x14ac:dyDescent="0.3">
      <c r="A56" s="61" t="s">
        <v>133</v>
      </c>
      <c r="B56" s="62" t="str">
        <f t="shared" ref="B56:I56" si="40">+IFERROR(B55/A55-1,"nm")</f>
        <v>nm</v>
      </c>
      <c r="C56" s="62" t="str">
        <f t="shared" si="40"/>
        <v>nm</v>
      </c>
      <c r="D56" s="62">
        <f t="shared" si="40"/>
        <v>1.8617021276595702E-2</v>
      </c>
      <c r="E56" s="62">
        <f t="shared" si="40"/>
        <v>0.11488250652741505</v>
      </c>
      <c r="F56" s="62">
        <f t="shared" si="40"/>
        <v>1.1709601873536313E-2</v>
      </c>
      <c r="G56" s="62">
        <f t="shared" si="40"/>
        <v>-6.944444444444442E-2</v>
      </c>
      <c r="H56" s="62">
        <f t="shared" si="40"/>
        <v>0.21890547263681581</v>
      </c>
      <c r="I56" s="62">
        <f t="shared" si="40"/>
        <v>0.15102040816326534</v>
      </c>
    </row>
    <row r="57" spans="1:9" x14ac:dyDescent="0.3">
      <c r="A57" s="61" t="s">
        <v>141</v>
      </c>
      <c r="B57" s="62">
        <f>+Historicals!B188</f>
        <v>0</v>
      </c>
      <c r="C57" s="62">
        <f>+Historicals!C188</f>
        <v>0</v>
      </c>
      <c r="D57" s="62">
        <f>+Historicals!D188</f>
        <v>7.0000000000000007E-2</v>
      </c>
      <c r="E57" s="62">
        <f>+Historicals!E188</f>
        <v>0.06</v>
      </c>
      <c r="F57" s="62">
        <f>+Historicals!F188</f>
        <v>0.05</v>
      </c>
      <c r="G57" s="62">
        <f>+Historicals!G188</f>
        <v>-0.03</v>
      </c>
      <c r="H57" s="62">
        <f>+Historicals!H188</f>
        <v>0.19</v>
      </c>
      <c r="I57" s="62">
        <f>+Historicals!I188</f>
        <v>0.17</v>
      </c>
    </row>
    <row r="58" spans="1:9" x14ac:dyDescent="0.3">
      <c r="A58" s="61" t="s">
        <v>142</v>
      </c>
      <c r="B58" s="62" t="str">
        <f t="shared" ref="B58:H58" si="41">+IFERROR(B56-B57,"nm")</f>
        <v>nm</v>
      </c>
      <c r="C58" s="62" t="str">
        <f t="shared" si="41"/>
        <v>nm</v>
      </c>
      <c r="D58" s="62">
        <f t="shared" si="41"/>
        <v>-5.1382978723404304E-2</v>
      </c>
      <c r="E58" s="62">
        <f t="shared" si="41"/>
        <v>5.4882506527415054E-2</v>
      </c>
      <c r="F58" s="62">
        <f t="shared" si="41"/>
        <v>-3.829039812646369E-2</v>
      </c>
      <c r="G58" s="62">
        <f t="shared" si="41"/>
        <v>-3.9444444444444421E-2</v>
      </c>
      <c r="H58" s="62">
        <f t="shared" si="41"/>
        <v>2.890547263681581E-2</v>
      </c>
      <c r="I58" s="62">
        <f>+IFERROR(I56-I57,"nm")</f>
        <v>-1.8979591836734672E-2</v>
      </c>
    </row>
    <row r="59" spans="1:9" x14ac:dyDescent="0.3">
      <c r="A59" s="57" t="s">
        <v>134</v>
      </c>
      <c r="B59" s="65">
        <f t="shared" ref="B59:H59" si="42">+B65+B62</f>
        <v>0</v>
      </c>
      <c r="C59" s="65">
        <f t="shared" si="42"/>
        <v>1872</v>
      </c>
      <c r="D59" s="65">
        <f t="shared" si="42"/>
        <v>1613</v>
      </c>
      <c r="E59" s="65">
        <f t="shared" si="42"/>
        <v>1703</v>
      </c>
      <c r="F59" s="65">
        <f t="shared" si="42"/>
        <v>2106</v>
      </c>
      <c r="G59" s="65">
        <f t="shared" si="42"/>
        <v>1673</v>
      </c>
      <c r="H59" s="65">
        <f t="shared" si="42"/>
        <v>2571</v>
      </c>
      <c r="I59" s="65">
        <f>+I65+I62</f>
        <v>3427</v>
      </c>
    </row>
    <row r="60" spans="1:9" x14ac:dyDescent="0.3">
      <c r="A60" s="59" t="s">
        <v>133</v>
      </c>
      <c r="B60" s="62" t="str">
        <f t="shared" ref="B60:I60" si="43">+IFERROR(B59/A59-1,"nm")</f>
        <v>nm</v>
      </c>
      <c r="C60" s="62" t="str">
        <f t="shared" si="43"/>
        <v>nm</v>
      </c>
      <c r="D60" s="62">
        <f t="shared" si="43"/>
        <v>-0.13835470085470081</v>
      </c>
      <c r="E60" s="62">
        <f t="shared" si="43"/>
        <v>5.5796652200867936E-2</v>
      </c>
      <c r="F60" s="62">
        <f t="shared" si="43"/>
        <v>0.23664122137404586</v>
      </c>
      <c r="G60" s="62">
        <f t="shared" si="43"/>
        <v>-0.20560303893637222</v>
      </c>
      <c r="H60" s="62">
        <f t="shared" si="43"/>
        <v>0.53676031081888831</v>
      </c>
      <c r="I60" s="62">
        <f t="shared" si="43"/>
        <v>0.33294437961882539</v>
      </c>
    </row>
    <row r="61" spans="1:9" x14ac:dyDescent="0.3">
      <c r="A61" s="59" t="s">
        <v>135</v>
      </c>
      <c r="B61" s="62" t="str">
        <f>+IFERROR(B59/B$45,"nm")</f>
        <v>nm</v>
      </c>
      <c r="C61" s="62">
        <f t="shared" ref="C61:I61" si="44">+IFERROR(C59/C$45,"nm")</f>
        <v>0.24735729386892177</v>
      </c>
      <c r="D61" s="62">
        <f t="shared" si="44"/>
        <v>0.20238393977415309</v>
      </c>
      <c r="E61" s="62">
        <f t="shared" si="44"/>
        <v>0.18426747457260334</v>
      </c>
      <c r="F61" s="62">
        <f t="shared" si="44"/>
        <v>0.21463514064410924</v>
      </c>
      <c r="G61" s="62">
        <f t="shared" si="44"/>
        <v>0.17898791055953783</v>
      </c>
      <c r="H61" s="62">
        <f t="shared" si="44"/>
        <v>0.22442388268156424</v>
      </c>
      <c r="I61" s="62">
        <f t="shared" si="44"/>
        <v>0.27462136389133746</v>
      </c>
    </row>
    <row r="62" spans="1:9" x14ac:dyDescent="0.3">
      <c r="A62" s="57" t="s">
        <v>136</v>
      </c>
      <c r="B62" s="57">
        <f>+Historicals!B170</f>
        <v>0</v>
      </c>
      <c r="C62" s="57">
        <f>+Historicals!C170</f>
        <v>85</v>
      </c>
      <c r="D62" s="57">
        <f>+Historicals!D170</f>
        <v>106</v>
      </c>
      <c r="E62" s="57">
        <f>+Historicals!E170</f>
        <v>116</v>
      </c>
      <c r="F62" s="57">
        <f>+Historicals!F170</f>
        <v>111</v>
      </c>
      <c r="G62" s="57">
        <f>+Historicals!G170</f>
        <v>132</v>
      </c>
      <c r="H62" s="57">
        <f>+Historicals!H170</f>
        <v>136</v>
      </c>
      <c r="I62" s="57">
        <f>+Historicals!I170</f>
        <v>134</v>
      </c>
    </row>
    <row r="63" spans="1:9" x14ac:dyDescent="0.3">
      <c r="A63" s="59" t="s">
        <v>133</v>
      </c>
      <c r="B63" s="62" t="str">
        <f t="shared" ref="B63:I63" si="45">+IFERROR(B62/A62-1,"nm")</f>
        <v>nm</v>
      </c>
      <c r="C63" s="62" t="str">
        <f t="shared" si="45"/>
        <v>nm</v>
      </c>
      <c r="D63" s="62">
        <f t="shared" si="45"/>
        <v>0.24705882352941178</v>
      </c>
      <c r="E63" s="62">
        <f t="shared" si="45"/>
        <v>9.4339622641509413E-2</v>
      </c>
      <c r="F63" s="62">
        <f t="shared" si="45"/>
        <v>-4.31034482758621E-2</v>
      </c>
      <c r="G63" s="62">
        <f t="shared" si="45"/>
        <v>0.18918918918918926</v>
      </c>
      <c r="H63" s="62">
        <f t="shared" si="45"/>
        <v>3.0303030303030276E-2</v>
      </c>
      <c r="I63" s="62">
        <f t="shared" si="45"/>
        <v>-1.4705882352941124E-2</v>
      </c>
    </row>
    <row r="64" spans="1:9" x14ac:dyDescent="0.3">
      <c r="A64" s="59" t="s">
        <v>137</v>
      </c>
      <c r="B64" s="62" t="str">
        <f t="shared" ref="B64:H64" si="46">+IFERROR(B62/B$45,"nm")</f>
        <v>nm</v>
      </c>
      <c r="C64" s="62">
        <f t="shared" si="46"/>
        <v>1.1231501057082453E-2</v>
      </c>
      <c r="D64" s="62">
        <f t="shared" si="46"/>
        <v>1.3299874529485571E-2</v>
      </c>
      <c r="E64" s="62">
        <f t="shared" si="46"/>
        <v>1.2551395801774508E-2</v>
      </c>
      <c r="F64" s="62">
        <f t="shared" si="46"/>
        <v>1.1312678353037097E-2</v>
      </c>
      <c r="G64" s="62">
        <f t="shared" si="46"/>
        <v>1.4122178239007167E-2</v>
      </c>
      <c r="H64" s="62">
        <f t="shared" si="46"/>
        <v>1.1871508379888268E-2</v>
      </c>
      <c r="I64" s="62">
        <f>+IFERROR(I62/I$45,"nm")</f>
        <v>1.0738039907043834E-2</v>
      </c>
    </row>
    <row r="65" spans="1:14" x14ac:dyDescent="0.3">
      <c r="A65" s="57" t="s">
        <v>138</v>
      </c>
      <c r="B65" s="57">
        <f>+Historicals!B137</f>
        <v>0</v>
      </c>
      <c r="C65" s="57">
        <f>+Historicals!C137</f>
        <v>1787</v>
      </c>
      <c r="D65" s="57">
        <f>+Historicals!D137</f>
        <v>1507</v>
      </c>
      <c r="E65" s="57">
        <f>+Historicals!E137</f>
        <v>1587</v>
      </c>
      <c r="F65" s="57">
        <f>+Historicals!F137</f>
        <v>1995</v>
      </c>
      <c r="G65" s="57">
        <f>+Historicals!G137</f>
        <v>1541</v>
      </c>
      <c r="H65" s="57">
        <f>+Historicals!H137</f>
        <v>2435</v>
      </c>
      <c r="I65" s="57">
        <f>+Historicals!I137</f>
        <v>3293</v>
      </c>
    </row>
    <row r="66" spans="1:14" x14ac:dyDescent="0.3">
      <c r="A66" s="59" t="s">
        <v>133</v>
      </c>
      <c r="B66" s="62" t="str">
        <f t="shared" ref="B66:I66" si="47">+IFERROR(B65/A65-1,"nm")</f>
        <v>nm</v>
      </c>
      <c r="C66" s="62" t="str">
        <f t="shared" si="47"/>
        <v>nm</v>
      </c>
      <c r="D66" s="62">
        <f t="shared" si="47"/>
        <v>-0.15668718522663683</v>
      </c>
      <c r="E66" s="62">
        <f t="shared" si="47"/>
        <v>5.3085600530855981E-2</v>
      </c>
      <c r="F66" s="62">
        <f t="shared" si="47"/>
        <v>0.25708884688090738</v>
      </c>
      <c r="G66" s="62">
        <f t="shared" si="47"/>
        <v>-0.22756892230576442</v>
      </c>
      <c r="H66" s="62">
        <f t="shared" si="47"/>
        <v>0.58014276443867629</v>
      </c>
      <c r="I66" s="62">
        <f t="shared" si="47"/>
        <v>0.3523613963039014</v>
      </c>
    </row>
    <row r="67" spans="1:14" x14ac:dyDescent="0.3">
      <c r="A67" s="59" t="s">
        <v>135</v>
      </c>
      <c r="B67" s="62" t="str">
        <f t="shared" ref="B67:H67" si="48">+IFERROR(B65/B$45,"nm")</f>
        <v>nm</v>
      </c>
      <c r="C67" s="62">
        <f t="shared" si="48"/>
        <v>0.23612579281183932</v>
      </c>
      <c r="D67" s="62">
        <f t="shared" si="48"/>
        <v>0.1890840652446675</v>
      </c>
      <c r="E67" s="62">
        <f t="shared" si="48"/>
        <v>0.17171607877082881</v>
      </c>
      <c r="F67" s="62">
        <f t="shared" si="48"/>
        <v>0.20332246229107215</v>
      </c>
      <c r="G67" s="62">
        <f t="shared" si="48"/>
        <v>0.16486573232053064</v>
      </c>
      <c r="H67" s="62">
        <f t="shared" si="48"/>
        <v>0.21255237430167598</v>
      </c>
      <c r="I67" s="62">
        <f>+IFERROR(I65/I$45,"nm")</f>
        <v>0.26388332398429359</v>
      </c>
    </row>
    <row r="68" spans="1:14" x14ac:dyDescent="0.3">
      <c r="A68" s="57" t="s">
        <v>139</v>
      </c>
      <c r="B68" s="57">
        <f>+Historicals!B159</f>
        <v>0</v>
      </c>
      <c r="C68" s="57">
        <f>+Historicals!C159</f>
        <v>234</v>
      </c>
      <c r="D68" s="57">
        <f>+Historicals!D159</f>
        <v>173</v>
      </c>
      <c r="E68" s="57">
        <f>+Historicals!E159</f>
        <v>240</v>
      </c>
      <c r="F68" s="57">
        <f>+Historicals!F159</f>
        <v>233</v>
      </c>
      <c r="G68" s="57">
        <f>+Historicals!G159</f>
        <v>139</v>
      </c>
      <c r="H68" s="57">
        <f>+Historicals!H159</f>
        <v>153</v>
      </c>
      <c r="I68" s="57">
        <f>+Historicals!I159</f>
        <v>197</v>
      </c>
    </row>
    <row r="69" spans="1:14" x14ac:dyDescent="0.3">
      <c r="A69" s="59" t="s">
        <v>133</v>
      </c>
      <c r="B69" s="62" t="str">
        <f t="shared" ref="B69:I69" si="49">+IFERROR(B68/A68-1,"nm")</f>
        <v>nm</v>
      </c>
      <c r="C69" s="62" t="str">
        <f t="shared" si="49"/>
        <v>nm</v>
      </c>
      <c r="D69" s="62">
        <f t="shared" si="49"/>
        <v>-0.26068376068376065</v>
      </c>
      <c r="E69" s="62">
        <f t="shared" si="49"/>
        <v>0.38728323699421963</v>
      </c>
      <c r="F69" s="62">
        <f t="shared" si="49"/>
        <v>-2.9166666666666674E-2</v>
      </c>
      <c r="G69" s="62">
        <f t="shared" si="49"/>
        <v>-0.40343347639484983</v>
      </c>
      <c r="H69" s="62">
        <f t="shared" si="49"/>
        <v>0.10071942446043169</v>
      </c>
      <c r="I69" s="62">
        <f t="shared" si="49"/>
        <v>0.28758169934640532</v>
      </c>
    </row>
    <row r="70" spans="1:14" x14ac:dyDescent="0.3">
      <c r="A70" s="59" t="s">
        <v>137</v>
      </c>
      <c r="B70" s="62" t="str">
        <f t="shared" ref="B70:H70" si="50">+IFERROR(B68/B$45,"nm")</f>
        <v>nm</v>
      </c>
      <c r="C70" s="62">
        <f t="shared" si="50"/>
        <v>3.0919661733615222E-2</v>
      </c>
      <c r="D70" s="62">
        <f t="shared" si="50"/>
        <v>2.1706398996235884E-2</v>
      </c>
      <c r="E70" s="62">
        <f t="shared" si="50"/>
        <v>2.5968405107119671E-2</v>
      </c>
      <c r="F70" s="62">
        <f t="shared" si="50"/>
        <v>2.3746432939258051E-2</v>
      </c>
      <c r="G70" s="62">
        <f t="shared" si="50"/>
        <v>1.4871081630469669E-2</v>
      </c>
      <c r="H70" s="62">
        <f t="shared" si="50"/>
        <v>1.3355446927374302E-2</v>
      </c>
      <c r="I70" s="62">
        <f>+IFERROR(I68/I$45,"nm")</f>
        <v>1.5786521355877874E-2</v>
      </c>
    </row>
    <row r="71" spans="1:14" x14ac:dyDescent="0.3">
      <c r="A71" s="60" t="str">
        <f>+Historicals!A117</f>
        <v>Greater China</v>
      </c>
      <c r="B71" s="60"/>
      <c r="C71" s="60"/>
      <c r="D71" s="60"/>
      <c r="E71" s="60"/>
      <c r="F71" s="60"/>
      <c r="G71" s="60"/>
      <c r="H71" s="60"/>
      <c r="I71" s="60"/>
      <c r="J71" s="55"/>
      <c r="K71" s="55"/>
      <c r="L71" s="55"/>
      <c r="M71" s="55"/>
      <c r="N71" s="55"/>
    </row>
    <row r="72" spans="1:14" x14ac:dyDescent="0.3">
      <c r="A72" s="57" t="s">
        <v>140</v>
      </c>
      <c r="B72" s="57">
        <f t="shared" ref="B72:H72" si="51">SUM(B74,B78,B82)</f>
        <v>3067</v>
      </c>
      <c r="C72" s="57">
        <f t="shared" si="51"/>
        <v>3785</v>
      </c>
      <c r="D72" s="57">
        <f t="shared" si="51"/>
        <v>4237</v>
      </c>
      <c r="E72" s="57">
        <f t="shared" si="51"/>
        <v>5134</v>
      </c>
      <c r="F72" s="57">
        <f t="shared" si="51"/>
        <v>6208</v>
      </c>
      <c r="G72" s="57">
        <f t="shared" si="51"/>
        <v>6679</v>
      </c>
      <c r="H72" s="57">
        <f t="shared" si="51"/>
        <v>8290</v>
      </c>
      <c r="I72" s="57">
        <f>SUM(I74,I78,I82)</f>
        <v>7547</v>
      </c>
    </row>
    <row r="73" spans="1:14" x14ac:dyDescent="0.3">
      <c r="A73" s="61" t="s">
        <v>133</v>
      </c>
      <c r="B73" s="62" t="str">
        <f t="shared" ref="B73:I73" si="52">+IFERROR(B72/A72-1,"nm")</f>
        <v>nm</v>
      </c>
      <c r="C73" s="62">
        <f t="shared" si="52"/>
        <v>0.23410498858819695</v>
      </c>
      <c r="D73" s="62">
        <f t="shared" si="52"/>
        <v>0.11941875825627468</v>
      </c>
      <c r="E73" s="62">
        <f t="shared" si="52"/>
        <v>0.21170639603493036</v>
      </c>
      <c r="F73" s="62">
        <f t="shared" si="52"/>
        <v>0.20919361121932223</v>
      </c>
      <c r="G73" s="62">
        <f t="shared" si="52"/>
        <v>7.5869845360824639E-2</v>
      </c>
      <c r="H73" s="62">
        <f t="shared" si="52"/>
        <v>0.24120377301991325</v>
      </c>
      <c r="I73" s="62">
        <f t="shared" si="52"/>
        <v>-8.9626055488540413E-2</v>
      </c>
    </row>
    <row r="74" spans="1:14" x14ac:dyDescent="0.3">
      <c r="A74" s="63" t="s">
        <v>114</v>
      </c>
      <c r="B74" s="64">
        <f>+Historicals!B118</f>
        <v>2016</v>
      </c>
      <c r="C74" s="64">
        <f>+Historicals!C118</f>
        <v>2599</v>
      </c>
      <c r="D74" s="64">
        <f>+Historicals!D118</f>
        <v>2920</v>
      </c>
      <c r="E74" s="64">
        <f>+Historicals!E118</f>
        <v>3496</v>
      </c>
      <c r="F74" s="64">
        <f>+Historicals!F118</f>
        <v>4262</v>
      </c>
      <c r="G74" s="64">
        <f>+Historicals!G118</f>
        <v>4635</v>
      </c>
      <c r="H74" s="64">
        <f>+Historicals!H118</f>
        <v>5748</v>
      </c>
      <c r="I74" s="64">
        <f>+Historicals!I118</f>
        <v>5416</v>
      </c>
    </row>
    <row r="75" spans="1:14" x14ac:dyDescent="0.3">
      <c r="A75" s="61" t="s">
        <v>133</v>
      </c>
      <c r="B75" s="62" t="str">
        <f t="shared" ref="B75:I75" si="53">+IFERROR(B74/A74-1,"nm")</f>
        <v>nm</v>
      </c>
      <c r="C75" s="62">
        <f t="shared" si="53"/>
        <v>0.28918650793650791</v>
      </c>
      <c r="D75" s="62">
        <f t="shared" si="53"/>
        <v>0.12350904193920731</v>
      </c>
      <c r="E75" s="62">
        <f t="shared" si="53"/>
        <v>0.19726027397260282</v>
      </c>
      <c r="F75" s="62">
        <f t="shared" si="53"/>
        <v>0.21910755148741412</v>
      </c>
      <c r="G75" s="62">
        <f t="shared" si="53"/>
        <v>8.7517597372125833E-2</v>
      </c>
      <c r="H75" s="62">
        <f t="shared" si="53"/>
        <v>0.24012944983818763</v>
      </c>
      <c r="I75" s="62">
        <f t="shared" si="53"/>
        <v>-5.7759220598469052E-2</v>
      </c>
    </row>
    <row r="76" spans="1:14" x14ac:dyDescent="0.3">
      <c r="A76" s="61" t="s">
        <v>141</v>
      </c>
      <c r="B76" s="62">
        <f>+Historicals!B190</f>
        <v>0.28000000000000003</v>
      </c>
      <c r="C76" s="62">
        <f>+Historicals!C190</f>
        <v>0.33</v>
      </c>
      <c r="D76" s="62">
        <f>+Historicals!D190</f>
        <v>0.18</v>
      </c>
      <c r="E76" s="62">
        <f>+Historicals!E190</f>
        <v>0.16</v>
      </c>
      <c r="F76" s="62">
        <f>+Historicals!F190</f>
        <v>0.25</v>
      </c>
      <c r="G76" s="62">
        <f>+Historicals!G190</f>
        <v>0.12</v>
      </c>
      <c r="H76" s="62">
        <f>+Historicals!H190</f>
        <v>0.19</v>
      </c>
      <c r="I76" s="62">
        <f>+Historicals!I190</f>
        <v>-0.1</v>
      </c>
    </row>
    <row r="77" spans="1:14" x14ac:dyDescent="0.3">
      <c r="A77" s="61" t="s">
        <v>142</v>
      </c>
      <c r="B77" s="62" t="str">
        <f t="shared" ref="B77:H77" si="54">+IFERROR(B75-B76,"nm")</f>
        <v>nm</v>
      </c>
      <c r="C77" s="62">
        <f t="shared" si="54"/>
        <v>-4.0813492063492107E-2</v>
      </c>
      <c r="D77" s="62">
        <f t="shared" si="54"/>
        <v>-5.6490958060792684E-2</v>
      </c>
      <c r="E77" s="62">
        <f t="shared" si="54"/>
        <v>3.7260273972602814E-2</v>
      </c>
      <c r="F77" s="62">
        <f t="shared" si="54"/>
        <v>-3.0892448512585879E-2</v>
      </c>
      <c r="G77" s="62">
        <f t="shared" si="54"/>
        <v>-3.2482402627874163E-2</v>
      </c>
      <c r="H77" s="62">
        <f t="shared" si="54"/>
        <v>5.0129449838187623E-2</v>
      </c>
      <c r="I77" s="62">
        <f>+IFERROR(I75-I76,"nm")</f>
        <v>4.2240779401530953E-2</v>
      </c>
    </row>
    <row r="78" spans="1:14" x14ac:dyDescent="0.3">
      <c r="A78" s="63" t="s">
        <v>115</v>
      </c>
      <c r="B78" s="64">
        <f>+Historicals!B119</f>
        <v>925</v>
      </c>
      <c r="C78" s="64">
        <f>+Historicals!C119</f>
        <v>1055</v>
      </c>
      <c r="D78" s="64">
        <f>+Historicals!D119</f>
        <v>1188</v>
      </c>
      <c r="E78" s="64">
        <f>+Historicals!E119</f>
        <v>1508</v>
      </c>
      <c r="F78" s="64">
        <f>+Historicals!F119</f>
        <v>1808</v>
      </c>
      <c r="G78" s="64">
        <f>+Historicals!G119</f>
        <v>1896</v>
      </c>
      <c r="H78" s="64">
        <f>+Historicals!H119</f>
        <v>2347</v>
      </c>
      <c r="I78" s="64">
        <f>+Historicals!I119</f>
        <v>1938</v>
      </c>
    </row>
    <row r="79" spans="1:14" x14ac:dyDescent="0.3">
      <c r="A79" s="61" t="s">
        <v>133</v>
      </c>
      <c r="B79" s="62" t="str">
        <f t="shared" ref="B79:I79" si="55">+IFERROR(B78/A78-1,"nm")</f>
        <v>nm</v>
      </c>
      <c r="C79" s="62">
        <f t="shared" si="55"/>
        <v>0.14054054054054044</v>
      </c>
      <c r="D79" s="62">
        <f t="shared" si="55"/>
        <v>0.12606635071090055</v>
      </c>
      <c r="E79" s="62">
        <f t="shared" si="55"/>
        <v>0.26936026936026947</v>
      </c>
      <c r="F79" s="62">
        <f t="shared" si="55"/>
        <v>0.19893899204244025</v>
      </c>
      <c r="G79" s="62">
        <f t="shared" si="55"/>
        <v>4.8672566371681381E-2</v>
      </c>
      <c r="H79" s="62">
        <f t="shared" si="55"/>
        <v>0.2378691983122363</v>
      </c>
      <c r="I79" s="62">
        <f t="shared" si="55"/>
        <v>-0.17426501917341286</v>
      </c>
    </row>
    <row r="80" spans="1:14" x14ac:dyDescent="0.3">
      <c r="A80" s="61" t="s">
        <v>141</v>
      </c>
      <c r="B80" s="62">
        <f>+Historicals!B191</f>
        <v>7.0000000000000007E-2</v>
      </c>
      <c r="C80" s="62">
        <f>+Historicals!C191</f>
        <v>0.17</v>
      </c>
      <c r="D80" s="62">
        <f>+Historicals!D191</f>
        <v>0.18</v>
      </c>
      <c r="E80" s="62">
        <f>+Historicals!E191</f>
        <v>0.23</v>
      </c>
      <c r="F80" s="62">
        <f>+Historicals!F191</f>
        <v>0.23</v>
      </c>
      <c r="G80" s="62">
        <f>+Historicals!G191</f>
        <v>0.08</v>
      </c>
      <c r="H80" s="62">
        <f>+Historicals!H191</f>
        <v>0.19</v>
      </c>
      <c r="I80" s="62">
        <f>+Historicals!I191</f>
        <v>-0.21</v>
      </c>
    </row>
    <row r="81" spans="1:9" x14ac:dyDescent="0.3">
      <c r="A81" s="61" t="s">
        <v>142</v>
      </c>
      <c r="B81" s="62" t="str">
        <f t="shared" ref="B81:H81" si="56">+IFERROR(B79-B80,"nm")</f>
        <v>nm</v>
      </c>
      <c r="C81" s="62">
        <f t="shared" si="56"/>
        <v>-2.9459459459459575E-2</v>
      </c>
      <c r="D81" s="62">
        <f t="shared" si="56"/>
        <v>-5.3933649289099439E-2</v>
      </c>
      <c r="E81" s="62">
        <f t="shared" si="56"/>
        <v>3.9360269360269456E-2</v>
      </c>
      <c r="F81" s="62">
        <f t="shared" si="56"/>
        <v>-3.1061007957559755E-2</v>
      </c>
      <c r="G81" s="62">
        <f t="shared" si="56"/>
        <v>-3.1327433628318621E-2</v>
      </c>
      <c r="H81" s="62">
        <f t="shared" si="56"/>
        <v>4.7869198312236294E-2</v>
      </c>
      <c r="I81" s="62">
        <f>+IFERROR(I79-I80,"nm")</f>
        <v>3.5734980826587132E-2</v>
      </c>
    </row>
    <row r="82" spans="1:9" x14ac:dyDescent="0.3">
      <c r="A82" s="63" t="s">
        <v>116</v>
      </c>
      <c r="B82" s="64">
        <f>+Historicals!B120</f>
        <v>126</v>
      </c>
      <c r="C82" s="64">
        <f>+Historicals!C120</f>
        <v>131</v>
      </c>
      <c r="D82" s="64">
        <f>+Historicals!D120</f>
        <v>129</v>
      </c>
      <c r="E82" s="64">
        <f>+Historicals!E120</f>
        <v>130</v>
      </c>
      <c r="F82" s="64">
        <f>+Historicals!F120</f>
        <v>138</v>
      </c>
      <c r="G82" s="64">
        <f>+Historicals!G120</f>
        <v>148</v>
      </c>
      <c r="H82" s="64">
        <f>+Historicals!H120</f>
        <v>195</v>
      </c>
      <c r="I82" s="64">
        <f>+Historicals!I120</f>
        <v>193</v>
      </c>
    </row>
    <row r="83" spans="1:9" x14ac:dyDescent="0.3">
      <c r="A83" s="61" t="s">
        <v>133</v>
      </c>
      <c r="B83" s="62" t="str">
        <f t="shared" ref="B83:I83" si="57">+IFERROR(B82/A82-1,"nm")</f>
        <v>nm</v>
      </c>
      <c r="C83" s="62">
        <f t="shared" si="57"/>
        <v>3.9682539682539764E-2</v>
      </c>
      <c r="D83" s="62">
        <f t="shared" si="57"/>
        <v>-1.5267175572519109E-2</v>
      </c>
      <c r="E83" s="62">
        <f t="shared" si="57"/>
        <v>7.7519379844961378E-3</v>
      </c>
      <c r="F83" s="62">
        <f t="shared" si="57"/>
        <v>6.1538461538461542E-2</v>
      </c>
      <c r="G83" s="62">
        <f t="shared" si="57"/>
        <v>7.2463768115942129E-2</v>
      </c>
      <c r="H83" s="62">
        <f t="shared" si="57"/>
        <v>0.31756756756756754</v>
      </c>
      <c r="I83" s="62">
        <f t="shared" si="57"/>
        <v>-1.025641025641022E-2</v>
      </c>
    </row>
    <row r="84" spans="1:9" x14ac:dyDescent="0.3">
      <c r="A84" s="61" t="s">
        <v>141</v>
      </c>
      <c r="B84" s="62">
        <f>+Historicals!B192</f>
        <v>0.01</v>
      </c>
      <c r="C84" s="62">
        <f>+Historicals!C192</f>
        <v>7.0000000000000007E-2</v>
      </c>
      <c r="D84" s="62">
        <f>+Historicals!D192</f>
        <v>0.03</v>
      </c>
      <c r="E84" s="62">
        <f>+Historicals!E192</f>
        <v>-0.01</v>
      </c>
      <c r="F84" s="62">
        <f>+Historicals!F192</f>
        <v>0.08</v>
      </c>
      <c r="G84" s="62">
        <f>+Historicals!G192</f>
        <v>0.11</v>
      </c>
      <c r="H84" s="62">
        <f>+Historicals!H192</f>
        <v>0.26</v>
      </c>
      <c r="I84" s="62">
        <f>+Historicals!I192</f>
        <v>-0.06</v>
      </c>
    </row>
    <row r="85" spans="1:9" x14ac:dyDescent="0.3">
      <c r="A85" s="61" t="s">
        <v>142</v>
      </c>
      <c r="B85" s="62" t="str">
        <f t="shared" ref="B85:H85" si="58">+IFERROR(B83-B84,"nm")</f>
        <v>nm</v>
      </c>
      <c r="C85" s="62">
        <f t="shared" si="58"/>
        <v>-3.0317460317460243E-2</v>
      </c>
      <c r="D85" s="62">
        <f t="shared" si="58"/>
        <v>-4.5267175572519108E-2</v>
      </c>
      <c r="E85" s="62">
        <f t="shared" si="58"/>
        <v>1.775193798449614E-2</v>
      </c>
      <c r="F85" s="62">
        <f t="shared" si="58"/>
        <v>-1.846153846153846E-2</v>
      </c>
      <c r="G85" s="62">
        <f t="shared" si="58"/>
        <v>-3.7536231884057872E-2</v>
      </c>
      <c r="H85" s="62">
        <f t="shared" si="58"/>
        <v>5.7567567567567535E-2</v>
      </c>
      <c r="I85" s="62">
        <f>+IFERROR(I83-I84,"nm")</f>
        <v>4.9743589743589778E-2</v>
      </c>
    </row>
    <row r="86" spans="1:9" x14ac:dyDescent="0.3">
      <c r="A86" s="57" t="s">
        <v>134</v>
      </c>
      <c r="B86" s="65">
        <f t="shared" ref="B86:H86" si="59">+B92+B89</f>
        <v>1039</v>
      </c>
      <c r="C86" s="65">
        <f t="shared" si="59"/>
        <v>1420</v>
      </c>
      <c r="D86" s="65">
        <f t="shared" si="59"/>
        <v>1561</v>
      </c>
      <c r="E86" s="65">
        <f t="shared" si="59"/>
        <v>1863</v>
      </c>
      <c r="F86" s="65">
        <f t="shared" si="59"/>
        <v>2426</v>
      </c>
      <c r="G86" s="65">
        <f t="shared" si="59"/>
        <v>2534</v>
      </c>
      <c r="H86" s="65">
        <f t="shared" si="59"/>
        <v>3289</v>
      </c>
      <c r="I86" s="65">
        <f>+I92+I89</f>
        <v>2406</v>
      </c>
    </row>
    <row r="87" spans="1:9" x14ac:dyDescent="0.3">
      <c r="A87" s="59" t="s">
        <v>133</v>
      </c>
      <c r="B87" s="62" t="str">
        <f t="shared" ref="B87:I87" si="60">+IFERROR(B86/A86-1,"nm")</f>
        <v>nm</v>
      </c>
      <c r="C87" s="62">
        <f t="shared" si="60"/>
        <v>0.36669874879692022</v>
      </c>
      <c r="D87" s="62">
        <f t="shared" si="60"/>
        <v>9.9295774647887303E-2</v>
      </c>
      <c r="E87" s="62">
        <f t="shared" si="60"/>
        <v>0.19346572709801402</v>
      </c>
      <c r="F87" s="62">
        <f t="shared" si="60"/>
        <v>0.3022007514761138</v>
      </c>
      <c r="G87" s="62">
        <f t="shared" si="60"/>
        <v>4.4517724649629109E-2</v>
      </c>
      <c r="H87" s="62">
        <f t="shared" si="60"/>
        <v>0.29794790844514596</v>
      </c>
      <c r="I87" s="62">
        <f t="shared" si="60"/>
        <v>-0.26847065977500761</v>
      </c>
    </row>
    <row r="88" spans="1:9" x14ac:dyDescent="0.3">
      <c r="A88" s="59" t="s">
        <v>135</v>
      </c>
      <c r="B88" s="62">
        <f t="shared" ref="B88:H88" si="61">+IFERROR(B86/B$72,"nm")</f>
        <v>0.33876752526899251</v>
      </c>
      <c r="C88" s="62">
        <f t="shared" si="61"/>
        <v>0.37516512549537651</v>
      </c>
      <c r="D88" s="62">
        <f t="shared" si="61"/>
        <v>0.36842105263157893</v>
      </c>
      <c r="E88" s="62">
        <f t="shared" si="61"/>
        <v>0.36287495130502534</v>
      </c>
      <c r="F88" s="62">
        <f t="shared" si="61"/>
        <v>0.3907860824742268</v>
      </c>
      <c r="G88" s="62">
        <f t="shared" si="61"/>
        <v>0.37939811349004343</v>
      </c>
      <c r="H88" s="62">
        <f t="shared" si="61"/>
        <v>0.39674306393244874</v>
      </c>
      <c r="I88" s="62">
        <f>+IFERROR(I86/I$72,"nm")</f>
        <v>0.31880217304889358</v>
      </c>
    </row>
    <row r="89" spans="1:9" x14ac:dyDescent="0.3">
      <c r="A89" s="57" t="s">
        <v>136</v>
      </c>
      <c r="B89" s="57">
        <f>+Historicals!B171</f>
        <v>46</v>
      </c>
      <c r="C89" s="57">
        <f>+Historicals!C171</f>
        <v>48</v>
      </c>
      <c r="D89" s="57">
        <f>+Historicals!D171</f>
        <v>54</v>
      </c>
      <c r="E89" s="57">
        <f>+Historicals!E171</f>
        <v>56</v>
      </c>
      <c r="F89" s="57">
        <f>+Historicals!F171</f>
        <v>50</v>
      </c>
      <c r="G89" s="57">
        <f>+Historicals!G171</f>
        <v>44</v>
      </c>
      <c r="H89" s="57">
        <f>+Historicals!H171</f>
        <v>46</v>
      </c>
      <c r="I89" s="57">
        <f>+Historicals!I171</f>
        <v>41</v>
      </c>
    </row>
    <row r="90" spans="1:9" x14ac:dyDescent="0.3">
      <c r="A90" s="59" t="s">
        <v>133</v>
      </c>
      <c r="B90" s="62" t="str">
        <f t="shared" ref="B90:I90" si="62">+IFERROR(B89/A89-1,"nm")</f>
        <v>nm</v>
      </c>
      <c r="C90" s="62">
        <f t="shared" si="62"/>
        <v>4.3478260869565188E-2</v>
      </c>
      <c r="D90" s="62">
        <f t="shared" si="62"/>
        <v>0.125</v>
      </c>
      <c r="E90" s="62">
        <f t="shared" si="62"/>
        <v>3.7037037037036979E-2</v>
      </c>
      <c r="F90" s="62">
        <f t="shared" si="62"/>
        <v>-0.1071428571428571</v>
      </c>
      <c r="G90" s="62">
        <f t="shared" si="62"/>
        <v>-0.12</v>
      </c>
      <c r="H90" s="62">
        <f t="shared" si="62"/>
        <v>4.5454545454545414E-2</v>
      </c>
      <c r="I90" s="62">
        <f t="shared" si="62"/>
        <v>-0.10869565217391308</v>
      </c>
    </row>
    <row r="91" spans="1:9" x14ac:dyDescent="0.3">
      <c r="A91" s="59" t="s">
        <v>137</v>
      </c>
      <c r="B91" s="62">
        <f t="shared" ref="B91:H91" si="63">+IFERROR(B89/B$72,"nm")</f>
        <v>1.4998369742419302E-2</v>
      </c>
      <c r="C91" s="62">
        <f t="shared" si="63"/>
        <v>1.2681638044914135E-2</v>
      </c>
      <c r="D91" s="62">
        <f t="shared" si="63"/>
        <v>1.2744866650932263E-2</v>
      </c>
      <c r="E91" s="62">
        <f t="shared" si="63"/>
        <v>1.090767432800935E-2</v>
      </c>
      <c r="F91" s="62">
        <f t="shared" si="63"/>
        <v>8.0541237113402053E-3</v>
      </c>
      <c r="G91" s="62">
        <f t="shared" si="63"/>
        <v>6.5878125467884411E-3</v>
      </c>
      <c r="H91" s="62">
        <f t="shared" si="63"/>
        <v>5.5488540410132689E-3</v>
      </c>
      <c r="I91" s="62">
        <f>+IFERROR(I89/I$72,"nm")</f>
        <v>5.4326222340002651E-3</v>
      </c>
    </row>
    <row r="92" spans="1:9" x14ac:dyDescent="0.3">
      <c r="A92" s="57" t="s">
        <v>138</v>
      </c>
      <c r="B92" s="57">
        <f>+Historicals!B138</f>
        <v>993</v>
      </c>
      <c r="C92" s="57">
        <f>+Historicals!C138</f>
        <v>1372</v>
      </c>
      <c r="D92" s="57">
        <f>+Historicals!D138</f>
        <v>1507</v>
      </c>
      <c r="E92" s="57">
        <f>+Historicals!E138</f>
        <v>1807</v>
      </c>
      <c r="F92" s="57">
        <f>+Historicals!F138</f>
        <v>2376</v>
      </c>
      <c r="G92" s="57">
        <f>+Historicals!G138</f>
        <v>2490</v>
      </c>
      <c r="H92" s="57">
        <f>+Historicals!H138</f>
        <v>3243</v>
      </c>
      <c r="I92" s="57">
        <f>+Historicals!I138</f>
        <v>2365</v>
      </c>
    </row>
    <row r="93" spans="1:9" x14ac:dyDescent="0.3">
      <c r="A93" s="59" t="s">
        <v>133</v>
      </c>
      <c r="B93" s="62" t="str">
        <f t="shared" ref="B93:I93" si="64">+IFERROR(B92/A92-1,"nm")</f>
        <v>nm</v>
      </c>
      <c r="C93" s="62">
        <f t="shared" si="64"/>
        <v>0.38167170191339372</v>
      </c>
      <c r="D93" s="62">
        <f t="shared" si="64"/>
        <v>9.8396501457725938E-2</v>
      </c>
      <c r="E93" s="62">
        <f t="shared" si="64"/>
        <v>0.19907100199071004</v>
      </c>
      <c r="F93" s="62">
        <f t="shared" si="64"/>
        <v>0.31488655229662421</v>
      </c>
      <c r="G93" s="62">
        <f t="shared" si="64"/>
        <v>4.7979797979798011E-2</v>
      </c>
      <c r="H93" s="62">
        <f t="shared" si="64"/>
        <v>0.30240963855421676</v>
      </c>
      <c r="I93" s="62">
        <f t="shared" si="64"/>
        <v>-0.27073697193956214</v>
      </c>
    </row>
    <row r="94" spans="1:9" x14ac:dyDescent="0.3">
      <c r="A94" s="59" t="s">
        <v>135</v>
      </c>
      <c r="B94" s="62">
        <f t="shared" ref="B94:H94" si="65">+IFERROR(B92/B$72,"nm")</f>
        <v>0.3237691555265732</v>
      </c>
      <c r="C94" s="62">
        <f t="shared" si="65"/>
        <v>0.36248348745046233</v>
      </c>
      <c r="D94" s="62">
        <f t="shared" si="65"/>
        <v>0.35567618598064671</v>
      </c>
      <c r="E94" s="62">
        <f t="shared" si="65"/>
        <v>0.35196727697701596</v>
      </c>
      <c r="F94" s="62">
        <f t="shared" si="65"/>
        <v>0.38273195876288657</v>
      </c>
      <c r="G94" s="62">
        <f t="shared" si="65"/>
        <v>0.37281030094325496</v>
      </c>
      <c r="H94" s="62">
        <f t="shared" si="65"/>
        <v>0.39119420989143544</v>
      </c>
      <c r="I94" s="62">
        <f>+IFERROR(I92/I$72,"nm")</f>
        <v>0.31336955081489332</v>
      </c>
    </row>
    <row r="95" spans="1:9" x14ac:dyDescent="0.3">
      <c r="A95" s="57" t="s">
        <v>139</v>
      </c>
      <c r="B95" s="57">
        <f>+Historicals!B160</f>
        <v>69</v>
      </c>
      <c r="C95" s="57">
        <f>+Historicals!C160</f>
        <v>44</v>
      </c>
      <c r="D95" s="57">
        <f>+Historicals!D160</f>
        <v>51</v>
      </c>
      <c r="E95" s="57">
        <f>+Historicals!E160</f>
        <v>76</v>
      </c>
      <c r="F95" s="57">
        <f>+Historicals!F160</f>
        <v>49</v>
      </c>
      <c r="G95" s="57">
        <f>+Historicals!G160</f>
        <v>28</v>
      </c>
      <c r="H95" s="57">
        <f>+Historicals!H160</f>
        <v>94</v>
      </c>
      <c r="I95" s="57">
        <f>+Historicals!I160</f>
        <v>78</v>
      </c>
    </row>
    <row r="96" spans="1:9" x14ac:dyDescent="0.3">
      <c r="A96" s="59" t="s">
        <v>133</v>
      </c>
      <c r="B96" s="62" t="str">
        <f t="shared" ref="B96:I96" si="66">+IFERROR(B95/A95-1,"nm")</f>
        <v>nm</v>
      </c>
      <c r="C96" s="62">
        <f t="shared" si="66"/>
        <v>-0.3623188405797102</v>
      </c>
      <c r="D96" s="62">
        <f t="shared" si="66"/>
        <v>0.15909090909090917</v>
      </c>
      <c r="E96" s="62">
        <f t="shared" si="66"/>
        <v>0.49019607843137258</v>
      </c>
      <c r="F96" s="62">
        <f t="shared" si="66"/>
        <v>-0.35526315789473684</v>
      </c>
      <c r="G96" s="62">
        <f t="shared" si="66"/>
        <v>-0.4285714285714286</v>
      </c>
      <c r="H96" s="62">
        <f t="shared" si="66"/>
        <v>2.3571428571428572</v>
      </c>
      <c r="I96" s="62">
        <f t="shared" si="66"/>
        <v>-0.17021276595744683</v>
      </c>
    </row>
    <row r="97" spans="1:9" x14ac:dyDescent="0.3">
      <c r="A97" s="59" t="s">
        <v>137</v>
      </c>
      <c r="B97" s="62">
        <f t="shared" ref="B97:H97" si="67">+IFERROR(B95/B$72,"nm")</f>
        <v>2.2497554613628953E-2</v>
      </c>
      <c r="C97" s="62">
        <f t="shared" si="67"/>
        <v>1.1624834874504624E-2</v>
      </c>
      <c r="D97" s="62">
        <f t="shared" si="67"/>
        <v>1.2036818503658248E-2</v>
      </c>
      <c r="E97" s="62">
        <f t="shared" si="67"/>
        <v>1.4803272302298403E-2</v>
      </c>
      <c r="F97" s="62">
        <f t="shared" si="67"/>
        <v>7.8930412371134018E-3</v>
      </c>
      <c r="G97" s="62">
        <f t="shared" si="67"/>
        <v>4.1922443479562805E-3</v>
      </c>
      <c r="H97" s="62">
        <f t="shared" si="67"/>
        <v>1.1338962605548853E-2</v>
      </c>
      <c r="I97" s="62">
        <f>+IFERROR(I95/I$72,"nm")</f>
        <v>1.0335232542732211E-2</v>
      </c>
    </row>
    <row r="98" spans="1:9" x14ac:dyDescent="0.3">
      <c r="A98" s="60" t="str">
        <f>+Historicals!A121</f>
        <v>Asia Pacific &amp; Latin America</v>
      </c>
      <c r="B98" s="60"/>
      <c r="C98" s="60"/>
      <c r="D98" s="60"/>
      <c r="E98" s="60"/>
      <c r="F98" s="60"/>
      <c r="G98" s="60"/>
      <c r="H98" s="60"/>
      <c r="I98" s="60"/>
    </row>
    <row r="99" spans="1:9" x14ac:dyDescent="0.3">
      <c r="A99" s="57" t="s">
        <v>140</v>
      </c>
      <c r="B99" s="57">
        <f t="shared" ref="B99:H99" si="68">SUM(B101,B105,B109)</f>
        <v>0</v>
      </c>
      <c r="C99" s="57">
        <f t="shared" si="68"/>
        <v>4317</v>
      </c>
      <c r="D99" s="57">
        <f t="shared" si="68"/>
        <v>4737</v>
      </c>
      <c r="E99" s="57">
        <f t="shared" si="68"/>
        <v>5166</v>
      </c>
      <c r="F99" s="57">
        <f t="shared" si="68"/>
        <v>5254</v>
      </c>
      <c r="G99" s="57">
        <f t="shared" si="68"/>
        <v>5028</v>
      </c>
      <c r="H99" s="57">
        <f t="shared" si="68"/>
        <v>5343</v>
      </c>
      <c r="I99" s="57">
        <f>SUM(I101,I105,I109)</f>
        <v>5955</v>
      </c>
    </row>
    <row r="100" spans="1:9" x14ac:dyDescent="0.3">
      <c r="A100" s="61" t="s">
        <v>133</v>
      </c>
      <c r="B100" s="62" t="str">
        <f t="shared" ref="B100:I100" si="69">+IFERROR(B99/A99-1,"nm")</f>
        <v>nm</v>
      </c>
      <c r="C100" s="62" t="str">
        <f t="shared" si="69"/>
        <v>nm</v>
      </c>
      <c r="D100" s="62">
        <f t="shared" si="69"/>
        <v>9.7289784572619942E-2</v>
      </c>
      <c r="E100" s="62">
        <f t="shared" si="69"/>
        <v>9.0563647878403986E-2</v>
      </c>
      <c r="F100" s="62">
        <f t="shared" si="69"/>
        <v>1.7034456058846237E-2</v>
      </c>
      <c r="G100" s="62">
        <f t="shared" si="69"/>
        <v>-4.3014845831747195E-2</v>
      </c>
      <c r="H100" s="62">
        <f t="shared" si="69"/>
        <v>6.2649164677804237E-2</v>
      </c>
      <c r="I100" s="62">
        <f t="shared" si="69"/>
        <v>0.11454239191465465</v>
      </c>
    </row>
    <row r="101" spans="1:9" x14ac:dyDescent="0.3">
      <c r="A101" s="63" t="s">
        <v>114</v>
      </c>
      <c r="B101" s="64">
        <f>+Historicals!B122</f>
        <v>0</v>
      </c>
      <c r="C101" s="64">
        <f>+Historicals!C122</f>
        <v>2930</v>
      </c>
      <c r="D101" s="64">
        <f>+Historicals!D122</f>
        <v>3285</v>
      </c>
      <c r="E101" s="64">
        <f>+Historicals!E122</f>
        <v>3575</v>
      </c>
      <c r="F101" s="64">
        <f>+Historicals!F122</f>
        <v>3622</v>
      </c>
      <c r="G101" s="64">
        <f>+Historicals!G122</f>
        <v>3449</v>
      </c>
      <c r="H101" s="64">
        <f>+Historicals!H122</f>
        <v>3659</v>
      </c>
      <c r="I101" s="64">
        <f>+Historicals!I122</f>
        <v>4111</v>
      </c>
    </row>
    <row r="102" spans="1:9" x14ac:dyDescent="0.3">
      <c r="A102" s="61" t="s">
        <v>133</v>
      </c>
      <c r="B102" s="62" t="str">
        <f t="shared" ref="B102:I102" si="70">+IFERROR(B101/A101-1,"nm")</f>
        <v>nm</v>
      </c>
      <c r="C102" s="62" t="str">
        <f t="shared" si="70"/>
        <v>nm</v>
      </c>
      <c r="D102" s="62">
        <f t="shared" si="70"/>
        <v>0.12116040955631391</v>
      </c>
      <c r="E102" s="62">
        <f t="shared" si="70"/>
        <v>8.8280060882800715E-2</v>
      </c>
      <c r="F102" s="62">
        <f t="shared" si="70"/>
        <v>1.3146853146853044E-2</v>
      </c>
      <c r="G102" s="62">
        <f t="shared" si="70"/>
        <v>-4.7763666482606326E-2</v>
      </c>
      <c r="H102" s="62">
        <f t="shared" si="70"/>
        <v>6.0887213685126174E-2</v>
      </c>
      <c r="I102" s="62">
        <f t="shared" si="70"/>
        <v>0.12353101940420874</v>
      </c>
    </row>
    <row r="103" spans="1:9" x14ac:dyDescent="0.3">
      <c r="A103" s="61" t="s">
        <v>141</v>
      </c>
      <c r="B103" s="62">
        <f>+Historicals!B194</f>
        <v>0</v>
      </c>
      <c r="C103" s="62">
        <f>+Historicals!C194</f>
        <v>0</v>
      </c>
      <c r="D103" s="62">
        <f>+Historicals!D194</f>
        <v>0.16</v>
      </c>
      <c r="E103" s="62">
        <f>+Historicals!E194</f>
        <v>0.09</v>
      </c>
      <c r="F103" s="62">
        <f>+Historicals!F194</f>
        <v>0.12</v>
      </c>
      <c r="G103" s="62">
        <f>+Historicals!G194</f>
        <v>0</v>
      </c>
      <c r="H103" s="62">
        <f>+Historicals!H194</f>
        <v>0.08</v>
      </c>
      <c r="I103" s="62">
        <f>+Historicals!I194</f>
        <v>0.17</v>
      </c>
    </row>
    <row r="104" spans="1:9" x14ac:dyDescent="0.3">
      <c r="A104" s="61" t="s">
        <v>142</v>
      </c>
      <c r="B104" s="62" t="str">
        <f t="shared" ref="B104:H104" si="71">+IFERROR(B102-B103,"nm")</f>
        <v>nm</v>
      </c>
      <c r="C104" s="62" t="str">
        <f t="shared" si="71"/>
        <v>nm</v>
      </c>
      <c r="D104" s="62">
        <f t="shared" si="71"/>
        <v>-3.8839590443686095E-2</v>
      </c>
      <c r="E104" s="62">
        <f t="shared" si="71"/>
        <v>-1.7199391171992817E-3</v>
      </c>
      <c r="F104" s="62">
        <f t="shared" si="71"/>
        <v>-0.10685314685314695</v>
      </c>
      <c r="G104" s="62">
        <f t="shared" si="71"/>
        <v>-4.7763666482606326E-2</v>
      </c>
      <c r="H104" s="62">
        <f t="shared" si="71"/>
        <v>-1.9112786314873828E-2</v>
      </c>
      <c r="I104" s="62">
        <f>+IFERROR(I102-I103,"nm")</f>
        <v>-4.646898059579127E-2</v>
      </c>
    </row>
    <row r="105" spans="1:9" x14ac:dyDescent="0.3">
      <c r="A105" s="63" t="s">
        <v>115</v>
      </c>
      <c r="B105" s="64">
        <f>+Historicals!B123</f>
        <v>0</v>
      </c>
      <c r="C105" s="64">
        <f>+Historicals!C123</f>
        <v>1117</v>
      </c>
      <c r="D105" s="64">
        <f>+Historicals!D123</f>
        <v>1185</v>
      </c>
      <c r="E105" s="64">
        <f>+Historicals!E123</f>
        <v>1347</v>
      </c>
      <c r="F105" s="64">
        <f>+Historicals!F123</f>
        <v>1395</v>
      </c>
      <c r="G105" s="64">
        <f>+Historicals!G123</f>
        <v>1365</v>
      </c>
      <c r="H105" s="64">
        <f>+Historicals!H123</f>
        <v>1494</v>
      </c>
      <c r="I105" s="64">
        <f>+Historicals!I123</f>
        <v>1610</v>
      </c>
    </row>
    <row r="106" spans="1:9" x14ac:dyDescent="0.3">
      <c r="A106" s="61" t="s">
        <v>133</v>
      </c>
      <c r="B106" s="62" t="str">
        <f t="shared" ref="B106:I106" si="72">+IFERROR(B105/A105-1,"nm")</f>
        <v>nm</v>
      </c>
      <c r="C106" s="62" t="str">
        <f t="shared" si="72"/>
        <v>nm</v>
      </c>
      <c r="D106" s="62">
        <f t="shared" si="72"/>
        <v>6.0877350044762801E-2</v>
      </c>
      <c r="E106" s="62">
        <f t="shared" si="72"/>
        <v>0.13670886075949373</v>
      </c>
      <c r="F106" s="62">
        <f t="shared" si="72"/>
        <v>3.563474387527843E-2</v>
      </c>
      <c r="G106" s="62">
        <f t="shared" si="72"/>
        <v>-2.1505376344086002E-2</v>
      </c>
      <c r="H106" s="62">
        <f t="shared" si="72"/>
        <v>9.4505494505494614E-2</v>
      </c>
      <c r="I106" s="62">
        <f t="shared" si="72"/>
        <v>7.7643908969210251E-2</v>
      </c>
    </row>
    <row r="107" spans="1:9" x14ac:dyDescent="0.3">
      <c r="A107" s="61" t="s">
        <v>141</v>
      </c>
      <c r="B107" s="62">
        <f>+Historicals!B195</f>
        <v>0</v>
      </c>
      <c r="C107" s="62">
        <f>+Historicals!C195</f>
        <v>0</v>
      </c>
      <c r="D107" s="62">
        <f>+Historicals!D195</f>
        <v>0.09</v>
      </c>
      <c r="E107" s="62">
        <f>+Historicals!E195</f>
        <v>0.15</v>
      </c>
      <c r="F107" s="62">
        <f>+Historicals!F195</f>
        <v>0.15</v>
      </c>
      <c r="G107" s="62">
        <f>+Historicals!G195</f>
        <v>0.03</v>
      </c>
      <c r="H107" s="62">
        <f>+Historicals!H195</f>
        <v>0.1</v>
      </c>
      <c r="I107" s="62">
        <f>+Historicals!I195</f>
        <v>0.12</v>
      </c>
    </row>
    <row r="108" spans="1:9" x14ac:dyDescent="0.3">
      <c r="A108" s="61" t="s">
        <v>142</v>
      </c>
      <c r="B108" s="62" t="str">
        <f t="shared" ref="B108:H108" si="73">+IFERROR(B106-B107,"nm")</f>
        <v>nm</v>
      </c>
      <c r="C108" s="62" t="str">
        <f t="shared" si="73"/>
        <v>nm</v>
      </c>
      <c r="D108" s="62">
        <f t="shared" si="73"/>
        <v>-2.9122649955237195E-2</v>
      </c>
      <c r="E108" s="62">
        <f t="shared" si="73"/>
        <v>-1.3291139240506261E-2</v>
      </c>
      <c r="F108" s="62">
        <f t="shared" si="73"/>
        <v>-0.11436525612472156</v>
      </c>
      <c r="G108" s="62">
        <f t="shared" si="73"/>
        <v>-5.1505376344086001E-2</v>
      </c>
      <c r="H108" s="62">
        <f t="shared" si="73"/>
        <v>-5.4945054945053917E-3</v>
      </c>
      <c r="I108" s="62">
        <f>+IFERROR(I106-I107,"nm")</f>
        <v>-4.2356091030789744E-2</v>
      </c>
    </row>
    <row r="109" spans="1:9" x14ac:dyDescent="0.3">
      <c r="A109" s="63" t="s">
        <v>116</v>
      </c>
      <c r="B109" s="64">
        <f>+Historicals!B124</f>
        <v>0</v>
      </c>
      <c r="C109" s="64">
        <f>+Historicals!C124</f>
        <v>270</v>
      </c>
      <c r="D109" s="64">
        <f>+Historicals!D124</f>
        <v>267</v>
      </c>
      <c r="E109" s="64">
        <f>+Historicals!E124</f>
        <v>244</v>
      </c>
      <c r="F109" s="64">
        <f>+Historicals!F124</f>
        <v>237</v>
      </c>
      <c r="G109" s="64">
        <f>+Historicals!G124</f>
        <v>214</v>
      </c>
      <c r="H109" s="64">
        <f>+Historicals!H124</f>
        <v>190</v>
      </c>
      <c r="I109" s="64">
        <f>+Historicals!I124</f>
        <v>234</v>
      </c>
    </row>
    <row r="110" spans="1:9" x14ac:dyDescent="0.3">
      <c r="A110" s="61" t="s">
        <v>133</v>
      </c>
      <c r="B110" s="62" t="str">
        <f t="shared" ref="B110:I110" si="74">+IFERROR(B109/A109-1,"nm")</f>
        <v>nm</v>
      </c>
      <c r="C110" s="62" t="str">
        <f t="shared" si="74"/>
        <v>nm</v>
      </c>
      <c r="D110" s="62">
        <f t="shared" si="74"/>
        <v>-1.1111111111111072E-2</v>
      </c>
      <c r="E110" s="62">
        <f t="shared" si="74"/>
        <v>-8.6142322097378266E-2</v>
      </c>
      <c r="F110" s="62">
        <f t="shared" si="74"/>
        <v>-2.8688524590163911E-2</v>
      </c>
      <c r="G110" s="62">
        <f t="shared" si="74"/>
        <v>-9.7046413502109741E-2</v>
      </c>
      <c r="H110" s="62">
        <f t="shared" si="74"/>
        <v>-0.11214953271028039</v>
      </c>
      <c r="I110" s="62">
        <f t="shared" si="74"/>
        <v>0.23157894736842111</v>
      </c>
    </row>
    <row r="111" spans="1:9" x14ac:dyDescent="0.3">
      <c r="A111" s="61" t="s">
        <v>141</v>
      </c>
      <c r="B111" s="62">
        <f>+Historicals!B196</f>
        <v>0</v>
      </c>
      <c r="C111" s="62">
        <f>+Historicals!C196</f>
        <v>0</v>
      </c>
      <c r="D111" s="62">
        <f>+Historicals!D196</f>
        <v>-0.01</v>
      </c>
      <c r="E111" s="62">
        <f>+Historicals!E196</f>
        <v>-0.08</v>
      </c>
      <c r="F111" s="62">
        <f>+Historicals!F196</f>
        <v>0.08</v>
      </c>
      <c r="G111" s="62">
        <f>+Historicals!G196</f>
        <v>-0.04</v>
      </c>
      <c r="H111" s="62">
        <f>+Historicals!H196</f>
        <v>-0.09</v>
      </c>
      <c r="I111" s="62">
        <f>+Historicals!I196</f>
        <v>0.28000000000000003</v>
      </c>
    </row>
    <row r="112" spans="1:9" x14ac:dyDescent="0.3">
      <c r="A112" s="61" t="s">
        <v>142</v>
      </c>
      <c r="B112" s="62" t="str">
        <f t="shared" ref="B112:H112" si="75">+IFERROR(B110-B111,"nm")</f>
        <v>nm</v>
      </c>
      <c r="C112" s="62" t="str">
        <f t="shared" si="75"/>
        <v>nm</v>
      </c>
      <c r="D112" s="62">
        <f t="shared" si="75"/>
        <v>-1.1111111111110714E-3</v>
      </c>
      <c r="E112" s="62">
        <f t="shared" si="75"/>
        <v>-6.1423220973782638E-3</v>
      </c>
      <c r="F112" s="62">
        <f t="shared" si="75"/>
        <v>-0.10868852459016391</v>
      </c>
      <c r="G112" s="62">
        <f t="shared" si="75"/>
        <v>-5.704641350210974E-2</v>
      </c>
      <c r="H112" s="62">
        <f t="shared" si="75"/>
        <v>-2.214953271028039E-2</v>
      </c>
      <c r="I112" s="62">
        <f>+IFERROR(I110-I111,"nm")</f>
        <v>-4.842105263157892E-2</v>
      </c>
    </row>
    <row r="113" spans="1:9" x14ac:dyDescent="0.3">
      <c r="A113" s="57" t="s">
        <v>134</v>
      </c>
      <c r="B113" s="65">
        <f t="shared" ref="B113:H113" si="76">+B119+B116</f>
        <v>0</v>
      </c>
      <c r="C113" s="65">
        <f t="shared" si="76"/>
        <v>1044</v>
      </c>
      <c r="D113" s="65">
        <f t="shared" si="76"/>
        <v>1034</v>
      </c>
      <c r="E113" s="65">
        <f t="shared" si="76"/>
        <v>1244</v>
      </c>
      <c r="F113" s="65">
        <f t="shared" si="76"/>
        <v>1376</v>
      </c>
      <c r="G113" s="65">
        <f t="shared" si="76"/>
        <v>1230</v>
      </c>
      <c r="H113" s="65">
        <f t="shared" si="76"/>
        <v>1573</v>
      </c>
      <c r="I113" s="65">
        <f>+I119+I116</f>
        <v>1938</v>
      </c>
    </row>
    <row r="114" spans="1:9" x14ac:dyDescent="0.3">
      <c r="A114" s="59" t="s">
        <v>133</v>
      </c>
      <c r="B114" s="62" t="str">
        <f t="shared" ref="B114:I114" si="77">+IFERROR(B113/A113-1,"nm")</f>
        <v>nm</v>
      </c>
      <c r="C114" s="62" t="str">
        <f t="shared" si="77"/>
        <v>nm</v>
      </c>
      <c r="D114" s="62">
        <f t="shared" si="77"/>
        <v>-9.5785440613026518E-3</v>
      </c>
      <c r="E114" s="62">
        <f t="shared" si="77"/>
        <v>0.20309477756286265</v>
      </c>
      <c r="F114" s="62">
        <f t="shared" si="77"/>
        <v>0.10610932475884249</v>
      </c>
      <c r="G114" s="62">
        <f t="shared" si="77"/>
        <v>-0.10610465116279066</v>
      </c>
      <c r="H114" s="62">
        <f t="shared" si="77"/>
        <v>0.27886178861788613</v>
      </c>
      <c r="I114" s="62">
        <f t="shared" si="77"/>
        <v>0.23204068658614108</v>
      </c>
    </row>
    <row r="115" spans="1:9" x14ac:dyDescent="0.3">
      <c r="A115" s="59" t="s">
        <v>135</v>
      </c>
      <c r="B115" s="62" t="str">
        <f t="shared" ref="B115:H115" si="78">+IFERROR(B113/B$99,"nm")</f>
        <v>nm</v>
      </c>
      <c r="C115" s="62">
        <f t="shared" si="78"/>
        <v>0.24183460736622656</v>
      </c>
      <c r="D115" s="62">
        <f t="shared" si="78"/>
        <v>0.21828161283512773</v>
      </c>
      <c r="E115" s="62">
        <f t="shared" si="78"/>
        <v>0.2408052651955091</v>
      </c>
      <c r="F115" s="62">
        <f t="shared" si="78"/>
        <v>0.26189569851541683</v>
      </c>
      <c r="G115" s="62">
        <f t="shared" si="78"/>
        <v>0.24463007159904535</v>
      </c>
      <c r="H115" s="62">
        <f t="shared" si="78"/>
        <v>0.2944038929440389</v>
      </c>
      <c r="I115" s="62">
        <f>+IFERROR(I113/I$99,"nm")</f>
        <v>0.32544080604534004</v>
      </c>
    </row>
    <row r="116" spans="1:9" x14ac:dyDescent="0.3">
      <c r="A116" s="57" t="s">
        <v>136</v>
      </c>
      <c r="B116" s="57">
        <f>+Historicals!B172</f>
        <v>0</v>
      </c>
      <c r="C116" s="57">
        <f>+Historicals!C172</f>
        <v>42</v>
      </c>
      <c r="D116" s="57">
        <f>+Historicals!D172</f>
        <v>54</v>
      </c>
      <c r="E116" s="57">
        <f>+Historicals!E172</f>
        <v>55</v>
      </c>
      <c r="F116" s="57">
        <f>+Historicals!F172</f>
        <v>53</v>
      </c>
      <c r="G116" s="57">
        <f>+Historicals!G172</f>
        <v>46</v>
      </c>
      <c r="H116" s="57">
        <f>+Historicals!H172</f>
        <v>43</v>
      </c>
      <c r="I116" s="57">
        <f>+Historicals!I172</f>
        <v>42</v>
      </c>
    </row>
    <row r="117" spans="1:9" x14ac:dyDescent="0.3">
      <c r="A117" s="59" t="s">
        <v>133</v>
      </c>
      <c r="B117" s="62" t="str">
        <f t="shared" ref="B117:I117" si="79">+IFERROR(B116/A116-1,"nm")</f>
        <v>nm</v>
      </c>
      <c r="C117" s="62" t="str">
        <f t="shared" si="79"/>
        <v>nm</v>
      </c>
      <c r="D117" s="62">
        <f t="shared" si="79"/>
        <v>0.28571428571428581</v>
      </c>
      <c r="E117" s="62">
        <f t="shared" si="79"/>
        <v>1.8518518518518601E-2</v>
      </c>
      <c r="F117" s="62">
        <f t="shared" si="79"/>
        <v>-3.6363636363636376E-2</v>
      </c>
      <c r="G117" s="62">
        <f t="shared" si="79"/>
        <v>-0.13207547169811318</v>
      </c>
      <c r="H117" s="62">
        <f t="shared" si="79"/>
        <v>-6.5217391304347783E-2</v>
      </c>
      <c r="I117" s="62">
        <f t="shared" si="79"/>
        <v>-2.3255813953488413E-2</v>
      </c>
    </row>
    <row r="118" spans="1:9" x14ac:dyDescent="0.3">
      <c r="A118" s="59" t="s">
        <v>137</v>
      </c>
      <c r="B118" s="62" t="str">
        <f t="shared" ref="B118:H118" si="80">+IFERROR(B116/B$99,"nm")</f>
        <v>nm</v>
      </c>
      <c r="C118" s="62">
        <f t="shared" si="80"/>
        <v>9.7289784572619879E-3</v>
      </c>
      <c r="D118" s="62">
        <f t="shared" si="80"/>
        <v>1.1399620012666244E-2</v>
      </c>
      <c r="E118" s="62">
        <f t="shared" si="80"/>
        <v>1.064653503677894E-2</v>
      </c>
      <c r="F118" s="62">
        <f t="shared" si="80"/>
        <v>1.0087552341073468E-2</v>
      </c>
      <c r="G118" s="62">
        <f t="shared" si="80"/>
        <v>9.148766905330152E-3</v>
      </c>
      <c r="H118" s="62">
        <f t="shared" si="80"/>
        <v>8.0479131574022079E-3</v>
      </c>
      <c r="I118" s="62">
        <f>+IFERROR(I116/I$99,"nm")</f>
        <v>7.0528967254408059E-3</v>
      </c>
    </row>
    <row r="119" spans="1:9" x14ac:dyDescent="0.3">
      <c r="A119" s="57" t="s">
        <v>138</v>
      </c>
      <c r="B119" s="57">
        <f>+Historicals!B139</f>
        <v>0</v>
      </c>
      <c r="C119" s="57">
        <f>+Historicals!C139</f>
        <v>1002</v>
      </c>
      <c r="D119" s="57">
        <f>+Historicals!D139</f>
        <v>980</v>
      </c>
      <c r="E119" s="57">
        <f>+Historicals!E139</f>
        <v>1189</v>
      </c>
      <c r="F119" s="57">
        <f>+Historicals!F139</f>
        <v>1323</v>
      </c>
      <c r="G119" s="57">
        <f>+Historicals!G139</f>
        <v>1184</v>
      </c>
      <c r="H119" s="57">
        <f>+Historicals!H139</f>
        <v>1530</v>
      </c>
      <c r="I119" s="57">
        <f>+Historicals!I139</f>
        <v>1896</v>
      </c>
    </row>
    <row r="120" spans="1:9" x14ac:dyDescent="0.3">
      <c r="A120" s="59" t="s">
        <v>133</v>
      </c>
      <c r="B120" s="62" t="str">
        <f t="shared" ref="B120:I120" si="81">+IFERROR(B119/A119-1,"nm")</f>
        <v>nm</v>
      </c>
      <c r="C120" s="62" t="str">
        <f t="shared" si="81"/>
        <v>nm</v>
      </c>
      <c r="D120" s="62">
        <f t="shared" si="81"/>
        <v>-2.1956087824351322E-2</v>
      </c>
      <c r="E120" s="62">
        <f t="shared" si="81"/>
        <v>0.21326530612244898</v>
      </c>
      <c r="F120" s="62">
        <f t="shared" si="81"/>
        <v>0.11269974768713209</v>
      </c>
      <c r="G120" s="62">
        <f t="shared" si="81"/>
        <v>-0.1050642479213908</v>
      </c>
      <c r="H120" s="62">
        <f t="shared" si="81"/>
        <v>0.29222972972972983</v>
      </c>
      <c r="I120" s="62">
        <f t="shared" si="81"/>
        <v>0.23921568627450984</v>
      </c>
    </row>
    <row r="121" spans="1:9" x14ac:dyDescent="0.3">
      <c r="A121" s="59" t="s">
        <v>135</v>
      </c>
      <c r="B121" s="62" t="str">
        <f t="shared" ref="B121:H121" si="82">+IFERROR(B119/B$99,"nm")</f>
        <v>nm</v>
      </c>
      <c r="C121" s="62">
        <f t="shared" si="82"/>
        <v>0.23210562890896455</v>
      </c>
      <c r="D121" s="62">
        <f t="shared" si="82"/>
        <v>0.20688199282246147</v>
      </c>
      <c r="E121" s="62">
        <f t="shared" si="82"/>
        <v>0.23015873015873015</v>
      </c>
      <c r="F121" s="62">
        <f t="shared" si="82"/>
        <v>0.25180814617434338</v>
      </c>
      <c r="G121" s="62">
        <f t="shared" si="82"/>
        <v>0.2354813046937152</v>
      </c>
      <c r="H121" s="62">
        <f t="shared" si="82"/>
        <v>0.28635597978663674</v>
      </c>
      <c r="I121" s="62">
        <f>+IFERROR(I119/I$99,"nm")</f>
        <v>0.31838790931989924</v>
      </c>
    </row>
    <row r="122" spans="1:9" x14ac:dyDescent="0.3">
      <c r="A122" s="57" t="s">
        <v>139</v>
      </c>
      <c r="B122" s="57">
        <f>+Historicals!B161</f>
        <v>0</v>
      </c>
      <c r="C122" s="57">
        <f>+Historicals!C161</f>
        <v>62</v>
      </c>
      <c r="D122" s="57">
        <f>+Historicals!D161</f>
        <v>59</v>
      </c>
      <c r="E122" s="57">
        <f>+Historicals!E161</f>
        <v>49</v>
      </c>
      <c r="F122" s="57">
        <f>+Historicals!F161</f>
        <v>47</v>
      </c>
      <c r="G122" s="57">
        <f>+Historicals!G161</f>
        <v>41</v>
      </c>
      <c r="H122" s="57">
        <f>+Historicals!H161</f>
        <v>54</v>
      </c>
      <c r="I122" s="57">
        <f>+Historicals!I161</f>
        <v>56</v>
      </c>
    </row>
    <row r="123" spans="1:9" x14ac:dyDescent="0.3">
      <c r="A123" s="59" t="s">
        <v>133</v>
      </c>
      <c r="B123" s="62" t="str">
        <f t="shared" ref="B123:I123" si="83">+IFERROR(B122/A122-1,"nm")</f>
        <v>nm</v>
      </c>
      <c r="C123" s="62" t="str">
        <f t="shared" si="83"/>
        <v>nm</v>
      </c>
      <c r="D123" s="62">
        <f t="shared" si="83"/>
        <v>-4.8387096774193505E-2</v>
      </c>
      <c r="E123" s="62">
        <f t="shared" si="83"/>
        <v>-0.16949152542372881</v>
      </c>
      <c r="F123" s="62">
        <f t="shared" si="83"/>
        <v>-4.081632653061229E-2</v>
      </c>
      <c r="G123" s="62">
        <f t="shared" si="83"/>
        <v>-0.12765957446808507</v>
      </c>
      <c r="H123" s="62">
        <f t="shared" si="83"/>
        <v>0.31707317073170738</v>
      </c>
      <c r="I123" s="62">
        <f t="shared" si="83"/>
        <v>3.7037037037036979E-2</v>
      </c>
    </row>
    <row r="124" spans="1:9" x14ac:dyDescent="0.3">
      <c r="A124" s="59" t="s">
        <v>137</v>
      </c>
      <c r="B124" s="62" t="str">
        <f t="shared" ref="B124:H124" si="84">+IFERROR(B122/B$99,"nm")</f>
        <v>nm</v>
      </c>
      <c r="C124" s="62">
        <f t="shared" si="84"/>
        <v>1.4361825341672458E-2</v>
      </c>
      <c r="D124" s="62">
        <f t="shared" si="84"/>
        <v>1.2455140384209416E-2</v>
      </c>
      <c r="E124" s="62">
        <f t="shared" si="84"/>
        <v>9.485094850948509E-3</v>
      </c>
      <c r="F124" s="62">
        <f t="shared" si="84"/>
        <v>8.9455652835934533E-3</v>
      </c>
      <c r="G124" s="62">
        <f t="shared" si="84"/>
        <v>8.1543357199681775E-3</v>
      </c>
      <c r="H124" s="62">
        <f t="shared" si="84"/>
        <v>1.0106681639528355E-2</v>
      </c>
      <c r="I124" s="62">
        <f>+IFERROR(I122/I$99,"nm")</f>
        <v>9.4038623005877411E-3</v>
      </c>
    </row>
    <row r="125" spans="1:9" x14ac:dyDescent="0.3">
      <c r="A125" s="60" t="str">
        <f>+Historicals!A125</f>
        <v>Global Brand Divisions</v>
      </c>
      <c r="B125" s="60"/>
      <c r="C125" s="60"/>
      <c r="D125" s="60"/>
      <c r="E125" s="60"/>
      <c r="F125" s="60"/>
      <c r="G125" s="60"/>
      <c r="H125" s="60"/>
      <c r="I125" s="60"/>
    </row>
    <row r="126" spans="1:9" x14ac:dyDescent="0.3">
      <c r="A126" s="57" t="s">
        <v>140</v>
      </c>
      <c r="B126" s="57">
        <f>+Historicals!B125</f>
        <v>0</v>
      </c>
      <c r="C126" s="57">
        <f>+Historicals!C125</f>
        <v>73</v>
      </c>
      <c r="D126" s="57">
        <f>+Historicals!D125</f>
        <v>73</v>
      </c>
      <c r="E126" s="57">
        <f>+Historicals!E125</f>
        <v>88</v>
      </c>
      <c r="F126" s="57">
        <f>+Historicals!F125</f>
        <v>42</v>
      </c>
      <c r="G126" s="57">
        <f>+Historicals!G125</f>
        <v>30</v>
      </c>
      <c r="H126" s="57">
        <f>+Historicals!H125</f>
        <v>25</v>
      </c>
      <c r="I126" s="57">
        <f>+Historicals!I125</f>
        <v>102</v>
      </c>
    </row>
    <row r="127" spans="1:9" x14ac:dyDescent="0.3">
      <c r="A127" s="61" t="s">
        <v>133</v>
      </c>
      <c r="B127" s="62" t="str">
        <f t="shared" ref="B127:I127" si="85">+IFERROR(B126/A126-1,"nm")</f>
        <v>nm</v>
      </c>
      <c r="C127" s="62" t="str">
        <f t="shared" si="85"/>
        <v>nm</v>
      </c>
      <c r="D127" s="62">
        <f t="shared" si="85"/>
        <v>0</v>
      </c>
      <c r="E127" s="62">
        <f t="shared" si="85"/>
        <v>0.20547945205479445</v>
      </c>
      <c r="F127" s="62">
        <f t="shared" si="85"/>
        <v>-0.52272727272727271</v>
      </c>
      <c r="G127" s="62">
        <f t="shared" si="85"/>
        <v>-0.2857142857142857</v>
      </c>
      <c r="H127" s="62">
        <f t="shared" si="85"/>
        <v>-0.16666666666666663</v>
      </c>
      <c r="I127" s="62">
        <f t="shared" si="85"/>
        <v>3.08</v>
      </c>
    </row>
    <row r="128" spans="1:9" x14ac:dyDescent="0.3">
      <c r="A128" s="61" t="s">
        <v>141</v>
      </c>
      <c r="B128" s="62">
        <f>+Historicals!B197</f>
        <v>-0.02</v>
      </c>
      <c r="C128" s="62">
        <f>+Historicals!C197</f>
        <v>-0.3</v>
      </c>
      <c r="D128" s="62">
        <f>+Historicals!D197</f>
        <v>-0.02</v>
      </c>
      <c r="E128" s="62">
        <f>+Historicals!E197</f>
        <v>0.12</v>
      </c>
      <c r="F128" s="62">
        <f>+Historicals!F197</f>
        <v>-0.53</v>
      </c>
      <c r="G128" s="62">
        <f>+Historicals!G197</f>
        <v>-0.26</v>
      </c>
      <c r="H128" s="62">
        <f>+Historicals!H197</f>
        <v>-0.17</v>
      </c>
      <c r="I128" s="62">
        <f>+Historicals!I197</f>
        <v>3.02</v>
      </c>
    </row>
    <row r="129" spans="1:9" x14ac:dyDescent="0.3">
      <c r="A129" s="61" t="s">
        <v>142</v>
      </c>
      <c r="B129" s="62" t="str">
        <f t="shared" ref="B129:H129" si="86">+IFERROR(B127-B128,"nm")</f>
        <v>nm</v>
      </c>
      <c r="C129" s="62" t="str">
        <f t="shared" si="86"/>
        <v>nm</v>
      </c>
      <c r="D129" s="62">
        <f t="shared" si="86"/>
        <v>0.02</v>
      </c>
      <c r="E129" s="62">
        <f t="shared" si="86"/>
        <v>8.5479452054794458E-2</v>
      </c>
      <c r="F129" s="62">
        <f t="shared" si="86"/>
        <v>7.2727272727273196E-3</v>
      </c>
      <c r="G129" s="62">
        <f t="shared" si="86"/>
        <v>-2.571428571428569E-2</v>
      </c>
      <c r="H129" s="62">
        <f t="shared" si="86"/>
        <v>3.3333333333333826E-3</v>
      </c>
      <c r="I129" s="62">
        <f>+IFERROR(I127-I128,"nm")</f>
        <v>6.0000000000000053E-2</v>
      </c>
    </row>
    <row r="130" spans="1:9" x14ac:dyDescent="0.3">
      <c r="A130" s="57" t="s">
        <v>134</v>
      </c>
      <c r="B130" s="65">
        <f t="shared" ref="B130:H130" si="87">+B136+B133</f>
        <v>-2057</v>
      </c>
      <c r="C130" s="65">
        <f t="shared" si="87"/>
        <v>-2366</v>
      </c>
      <c r="D130" s="65">
        <f t="shared" si="87"/>
        <v>-2444</v>
      </c>
      <c r="E130" s="65">
        <f t="shared" si="87"/>
        <v>-2441</v>
      </c>
      <c r="F130" s="65">
        <f t="shared" si="87"/>
        <v>-3067</v>
      </c>
      <c r="G130" s="65">
        <f t="shared" si="87"/>
        <v>-3254</v>
      </c>
      <c r="H130" s="65">
        <f t="shared" si="87"/>
        <v>-3434</v>
      </c>
      <c r="I130" s="65">
        <f>+I136+I133</f>
        <v>-4042</v>
      </c>
    </row>
    <row r="131" spans="1:9" x14ac:dyDescent="0.3">
      <c r="A131" s="59" t="s">
        <v>133</v>
      </c>
      <c r="B131" s="62" t="str">
        <f t="shared" ref="B131:I131" si="88">+IFERROR(B130/A130-1,"nm")</f>
        <v>nm</v>
      </c>
      <c r="C131" s="62">
        <f t="shared" si="88"/>
        <v>0.15021876519202726</v>
      </c>
      <c r="D131" s="62">
        <f t="shared" si="88"/>
        <v>3.2967032967033072E-2</v>
      </c>
      <c r="E131" s="62">
        <f t="shared" si="88"/>
        <v>-1.2274959083469206E-3</v>
      </c>
      <c r="F131" s="62">
        <f t="shared" si="88"/>
        <v>0.25645227365833678</v>
      </c>
      <c r="G131" s="62">
        <f t="shared" si="88"/>
        <v>6.0971633518095869E-2</v>
      </c>
      <c r="H131" s="62">
        <f t="shared" si="88"/>
        <v>5.5316533497234088E-2</v>
      </c>
      <c r="I131" s="62">
        <f t="shared" si="88"/>
        <v>0.1770529994175889</v>
      </c>
    </row>
    <row r="132" spans="1:9" x14ac:dyDescent="0.3">
      <c r="A132" s="59" t="s">
        <v>135</v>
      </c>
      <c r="B132" s="62" t="str">
        <f t="shared" ref="B132:H132" si="89">+IFERROR(B130/B$126,"nm")</f>
        <v>nm</v>
      </c>
      <c r="C132" s="62">
        <f t="shared" si="89"/>
        <v>-32.410958904109592</v>
      </c>
      <c r="D132" s="62">
        <f t="shared" si="89"/>
        <v>-33.479452054794521</v>
      </c>
      <c r="E132" s="62">
        <f t="shared" si="89"/>
        <v>-27.738636363636363</v>
      </c>
      <c r="F132" s="62">
        <f t="shared" si="89"/>
        <v>-73.023809523809518</v>
      </c>
      <c r="G132" s="62">
        <f t="shared" si="89"/>
        <v>-108.46666666666667</v>
      </c>
      <c r="H132" s="62">
        <f t="shared" si="89"/>
        <v>-137.36000000000001</v>
      </c>
      <c r="I132" s="62">
        <f>+IFERROR(I130/I$126,"nm")</f>
        <v>-39.627450980392155</v>
      </c>
    </row>
    <row r="133" spans="1:9" x14ac:dyDescent="0.3">
      <c r="A133" s="57" t="s">
        <v>136</v>
      </c>
      <c r="B133" s="57">
        <f>+Historicals!B173</f>
        <v>210</v>
      </c>
      <c r="C133" s="57">
        <f>+Historicals!C173</f>
        <v>230</v>
      </c>
      <c r="D133" s="57">
        <f>+Historicals!D173</f>
        <v>233</v>
      </c>
      <c r="E133" s="57">
        <f>+Historicals!E173</f>
        <v>217</v>
      </c>
      <c r="F133" s="57">
        <f>+Historicals!F173</f>
        <v>195</v>
      </c>
      <c r="G133" s="57">
        <f>+Historicals!G173</f>
        <v>214</v>
      </c>
      <c r="H133" s="57">
        <f>+Historicals!H173</f>
        <v>222</v>
      </c>
      <c r="I133" s="57">
        <f>+Historicals!I173</f>
        <v>220</v>
      </c>
    </row>
    <row r="134" spans="1:9" x14ac:dyDescent="0.3">
      <c r="A134" s="59" t="s">
        <v>133</v>
      </c>
      <c r="B134" s="62" t="str">
        <f t="shared" ref="B134:I134" si="90">+IFERROR(B133/A133-1,"nm")</f>
        <v>nm</v>
      </c>
      <c r="C134" s="62">
        <f t="shared" si="90"/>
        <v>9.5238095238095344E-2</v>
      </c>
      <c r="D134" s="62">
        <f t="shared" si="90"/>
        <v>1.304347826086949E-2</v>
      </c>
      <c r="E134" s="62">
        <f t="shared" si="90"/>
        <v>-6.8669527896995763E-2</v>
      </c>
      <c r="F134" s="62">
        <f t="shared" si="90"/>
        <v>-0.10138248847926268</v>
      </c>
      <c r="G134" s="62">
        <f t="shared" si="90"/>
        <v>9.7435897435897534E-2</v>
      </c>
      <c r="H134" s="62">
        <f t="shared" si="90"/>
        <v>3.7383177570093462E-2</v>
      </c>
      <c r="I134" s="62">
        <f t="shared" si="90"/>
        <v>-9.009009009009028E-3</v>
      </c>
    </row>
    <row r="135" spans="1:9" x14ac:dyDescent="0.3">
      <c r="A135" s="59" t="s">
        <v>137</v>
      </c>
      <c r="B135" s="62" t="str">
        <f t="shared" ref="B135:H135" si="91">+IFERROR(B133/B$126,"nm")</f>
        <v>nm</v>
      </c>
      <c r="C135" s="62">
        <f t="shared" si="91"/>
        <v>3.1506849315068495</v>
      </c>
      <c r="D135" s="62">
        <f t="shared" si="91"/>
        <v>3.1917808219178081</v>
      </c>
      <c r="E135" s="62">
        <f t="shared" si="91"/>
        <v>2.4659090909090908</v>
      </c>
      <c r="F135" s="62">
        <f t="shared" si="91"/>
        <v>4.6428571428571432</v>
      </c>
      <c r="G135" s="62">
        <f t="shared" si="91"/>
        <v>7.1333333333333337</v>
      </c>
      <c r="H135" s="62">
        <f t="shared" si="91"/>
        <v>8.8800000000000008</v>
      </c>
      <c r="I135" s="62">
        <f>+IFERROR(I133/I$126,"nm")</f>
        <v>2.1568627450980391</v>
      </c>
    </row>
    <row r="136" spans="1:9" x14ac:dyDescent="0.3">
      <c r="A136" s="57" t="s">
        <v>138</v>
      </c>
      <c r="B136" s="57">
        <f>+Historicals!B140</f>
        <v>-2267</v>
      </c>
      <c r="C136" s="57">
        <f>+Historicals!C140</f>
        <v>-2596</v>
      </c>
      <c r="D136" s="57">
        <f>+Historicals!D140</f>
        <v>-2677</v>
      </c>
      <c r="E136" s="57">
        <f>+Historicals!E140</f>
        <v>-2658</v>
      </c>
      <c r="F136" s="57">
        <f>+Historicals!F140</f>
        <v>-3262</v>
      </c>
      <c r="G136" s="57">
        <f>+Historicals!G140</f>
        <v>-3468</v>
      </c>
      <c r="H136" s="57">
        <f>+Historicals!H140</f>
        <v>-3656</v>
      </c>
      <c r="I136" s="57">
        <f>+Historicals!I140</f>
        <v>-4262</v>
      </c>
    </row>
    <row r="137" spans="1:9" x14ac:dyDescent="0.3">
      <c r="A137" s="59" t="s">
        <v>133</v>
      </c>
      <c r="B137" s="62" t="str">
        <f t="shared" ref="B137:I137" si="92">+IFERROR(B136/A136-1,"nm")</f>
        <v>nm</v>
      </c>
      <c r="C137" s="62">
        <f t="shared" si="92"/>
        <v>0.145125716806352</v>
      </c>
      <c r="D137" s="62">
        <f t="shared" si="92"/>
        <v>3.1201848998459125E-2</v>
      </c>
      <c r="E137" s="62">
        <f t="shared" si="92"/>
        <v>-7.097497198356395E-3</v>
      </c>
      <c r="F137" s="62">
        <f t="shared" si="92"/>
        <v>0.22723852520692245</v>
      </c>
      <c r="G137" s="62">
        <f t="shared" si="92"/>
        <v>6.3151440833844275E-2</v>
      </c>
      <c r="H137" s="62">
        <f t="shared" si="92"/>
        <v>5.4209919261822392E-2</v>
      </c>
      <c r="I137" s="62">
        <f t="shared" si="92"/>
        <v>0.16575492341356668</v>
      </c>
    </row>
    <row r="138" spans="1:9" x14ac:dyDescent="0.3">
      <c r="A138" s="59" t="s">
        <v>135</v>
      </c>
      <c r="B138" s="62" t="str">
        <f t="shared" ref="B138:H138" si="93">+IFERROR(B136/B$126,"nm")</f>
        <v>nm</v>
      </c>
      <c r="C138" s="62">
        <f t="shared" si="93"/>
        <v>-35.561643835616437</v>
      </c>
      <c r="D138" s="62">
        <f t="shared" si="93"/>
        <v>-36.671232876712331</v>
      </c>
      <c r="E138" s="62">
        <f t="shared" si="93"/>
        <v>-30.204545454545453</v>
      </c>
      <c r="F138" s="62">
        <f t="shared" si="93"/>
        <v>-77.666666666666671</v>
      </c>
      <c r="G138" s="62">
        <f t="shared" si="93"/>
        <v>-115.6</v>
      </c>
      <c r="H138" s="62">
        <f t="shared" si="93"/>
        <v>-146.24</v>
      </c>
      <c r="I138" s="62">
        <f>+IFERROR(I136/I$126,"nm")</f>
        <v>-41.784313725490193</v>
      </c>
    </row>
    <row r="139" spans="1:9" x14ac:dyDescent="0.3">
      <c r="A139" s="57" t="s">
        <v>139</v>
      </c>
      <c r="B139" s="57">
        <f>+Historicals!B162</f>
        <v>225</v>
      </c>
      <c r="C139" s="57">
        <f>+Historicals!C162</f>
        <v>258</v>
      </c>
      <c r="D139" s="57">
        <f>+Historicals!D162</f>
        <v>278</v>
      </c>
      <c r="E139" s="57">
        <f>+Historicals!E162</f>
        <v>286</v>
      </c>
      <c r="F139" s="57">
        <f>+Historicals!F162</f>
        <v>278</v>
      </c>
      <c r="G139" s="57">
        <f>+Historicals!G162</f>
        <v>438</v>
      </c>
      <c r="H139" s="57">
        <f>+Historicals!H162</f>
        <v>278</v>
      </c>
      <c r="I139" s="57">
        <f>+Historicals!I162</f>
        <v>222</v>
      </c>
    </row>
    <row r="140" spans="1:9" x14ac:dyDescent="0.3">
      <c r="A140" s="59" t="s">
        <v>133</v>
      </c>
      <c r="B140" s="62" t="str">
        <f t="shared" ref="B140:I140" si="94">+IFERROR(B139/A139-1,"nm")</f>
        <v>nm</v>
      </c>
      <c r="C140" s="62">
        <f t="shared" si="94"/>
        <v>0.14666666666666672</v>
      </c>
      <c r="D140" s="62">
        <f t="shared" si="94"/>
        <v>7.7519379844961156E-2</v>
      </c>
      <c r="E140" s="62">
        <f t="shared" si="94"/>
        <v>2.877697841726623E-2</v>
      </c>
      <c r="F140" s="62">
        <f t="shared" si="94"/>
        <v>-2.7972027972028024E-2</v>
      </c>
      <c r="G140" s="62">
        <f t="shared" si="94"/>
        <v>0.57553956834532372</v>
      </c>
      <c r="H140" s="62">
        <f t="shared" si="94"/>
        <v>-0.36529680365296802</v>
      </c>
      <c r="I140" s="62">
        <f t="shared" si="94"/>
        <v>-0.20143884892086328</v>
      </c>
    </row>
    <row r="141" spans="1:9" x14ac:dyDescent="0.3">
      <c r="A141" s="59" t="s">
        <v>137</v>
      </c>
      <c r="B141" s="62" t="str">
        <f t="shared" ref="B141:H141" si="95">+IFERROR(B139/B$126,"nm")</f>
        <v>nm</v>
      </c>
      <c r="C141" s="62">
        <f t="shared" si="95"/>
        <v>3.5342465753424657</v>
      </c>
      <c r="D141" s="62">
        <f t="shared" si="95"/>
        <v>3.8082191780821919</v>
      </c>
      <c r="E141" s="62">
        <f t="shared" si="95"/>
        <v>3.25</v>
      </c>
      <c r="F141" s="62">
        <f t="shared" si="95"/>
        <v>6.6190476190476186</v>
      </c>
      <c r="G141" s="62">
        <f t="shared" si="95"/>
        <v>14.6</v>
      </c>
      <c r="H141" s="62">
        <f t="shared" si="95"/>
        <v>11.12</v>
      </c>
      <c r="I141" s="62">
        <f>+IFERROR(I139/I$126,"nm")</f>
        <v>2.1764705882352939</v>
      </c>
    </row>
    <row r="142" spans="1:9" x14ac:dyDescent="0.3">
      <c r="A142" s="60" t="str">
        <f>+Historicals!A127</f>
        <v>Converse</v>
      </c>
      <c r="B142" s="60"/>
      <c r="C142" s="60"/>
      <c r="D142" s="60"/>
      <c r="E142" s="60"/>
      <c r="F142" s="60"/>
      <c r="G142" s="60"/>
      <c r="H142" s="60"/>
      <c r="I142" s="60"/>
    </row>
    <row r="143" spans="1:9" x14ac:dyDescent="0.3">
      <c r="A143" s="57" t="s">
        <v>140</v>
      </c>
      <c r="B143" s="57">
        <f>+Historicals!B127</f>
        <v>1982</v>
      </c>
      <c r="C143" s="57">
        <f>+Historicals!C127</f>
        <v>1955</v>
      </c>
      <c r="D143" s="57">
        <f>+Historicals!D127</f>
        <v>2042</v>
      </c>
      <c r="E143" s="57">
        <f>+Historicals!E127</f>
        <v>1886</v>
      </c>
      <c r="F143" s="57">
        <f t="shared" ref="F143:H143" si="96">SUM(F145,F149,F153,F157)</f>
        <v>1906</v>
      </c>
      <c r="G143" s="57">
        <f t="shared" si="96"/>
        <v>1846</v>
      </c>
      <c r="H143" s="57">
        <f t="shared" si="96"/>
        <v>2205</v>
      </c>
      <c r="I143" s="57">
        <f>SUM(I145,I149,I153,I157)</f>
        <v>2346</v>
      </c>
    </row>
    <row r="144" spans="1:9" x14ac:dyDescent="0.3">
      <c r="A144" s="61" t="s">
        <v>133</v>
      </c>
      <c r="B144" s="62" t="str">
        <f t="shared" ref="B144:I144" si="97">+IFERROR(B143/A143-1,"nm")</f>
        <v>nm</v>
      </c>
      <c r="C144" s="62">
        <f t="shared" si="97"/>
        <v>-1.3622603430877955E-2</v>
      </c>
      <c r="D144" s="62">
        <f t="shared" si="97"/>
        <v>4.4501278772378416E-2</v>
      </c>
      <c r="E144" s="62">
        <f t="shared" si="97"/>
        <v>-7.6395690499510338E-2</v>
      </c>
      <c r="F144" s="62">
        <f t="shared" si="97"/>
        <v>1.0604453870625585E-2</v>
      </c>
      <c r="G144" s="62">
        <f t="shared" si="97"/>
        <v>-3.147953830010497E-2</v>
      </c>
      <c r="H144" s="62">
        <f t="shared" si="97"/>
        <v>0.19447453954496208</v>
      </c>
      <c r="I144" s="62">
        <f t="shared" si="97"/>
        <v>6.3945578231292544E-2</v>
      </c>
    </row>
    <row r="145" spans="1:9" x14ac:dyDescent="0.3">
      <c r="A145" s="63" t="s">
        <v>114</v>
      </c>
      <c r="B145" s="64">
        <f>+Historicals!B128</f>
        <v>0</v>
      </c>
      <c r="C145" s="64">
        <f>+Historicals!C128</f>
        <v>0</v>
      </c>
      <c r="D145" s="64">
        <f>+Historicals!D128</f>
        <v>0</v>
      </c>
      <c r="E145" s="64">
        <f>+Historicals!E128</f>
        <v>0</v>
      </c>
      <c r="F145" s="64">
        <f>+Historicals!F128</f>
        <v>1658</v>
      </c>
      <c r="G145" s="64">
        <f>+Historicals!G128</f>
        <v>1642</v>
      </c>
      <c r="H145" s="64">
        <f>+Historicals!H128</f>
        <v>1986</v>
      </c>
      <c r="I145" s="64">
        <f>+Historicals!I128</f>
        <v>2094</v>
      </c>
    </row>
    <row r="146" spans="1:9" x14ac:dyDescent="0.3">
      <c r="A146" s="61" t="s">
        <v>133</v>
      </c>
      <c r="B146" s="62" t="str">
        <f t="shared" ref="B146:I146" si="98">+IFERROR(B145/A145-1,"nm")</f>
        <v>nm</v>
      </c>
      <c r="C146" s="62" t="str">
        <f t="shared" si="98"/>
        <v>nm</v>
      </c>
      <c r="D146" s="62" t="str">
        <f t="shared" si="98"/>
        <v>nm</v>
      </c>
      <c r="E146" s="62" t="str">
        <f t="shared" si="98"/>
        <v>nm</v>
      </c>
      <c r="F146" s="62" t="str">
        <f t="shared" si="98"/>
        <v>nm</v>
      </c>
      <c r="G146" s="62">
        <f t="shared" si="98"/>
        <v>-9.6501809408926498E-3</v>
      </c>
      <c r="H146" s="62">
        <f t="shared" si="98"/>
        <v>0.2095006090133984</v>
      </c>
      <c r="I146" s="62">
        <f t="shared" si="98"/>
        <v>5.4380664652567967E-2</v>
      </c>
    </row>
    <row r="147" spans="1:9" x14ac:dyDescent="0.3">
      <c r="A147" s="61" t="s">
        <v>141</v>
      </c>
      <c r="B147" s="62">
        <f>+Historicals!B200</f>
        <v>0</v>
      </c>
      <c r="C147" s="62">
        <f>+Historicals!C200</f>
        <v>0</v>
      </c>
      <c r="D147" s="62">
        <f>+Historicals!D200</f>
        <v>0</v>
      </c>
      <c r="E147" s="62">
        <f>+Historicals!E200</f>
        <v>0</v>
      </c>
      <c r="F147" s="62">
        <f>+Historicals!F200</f>
        <v>0.05</v>
      </c>
      <c r="G147" s="62">
        <f>+Historicals!G200</f>
        <v>0.01</v>
      </c>
      <c r="H147" s="62">
        <f>+Historicals!H200</f>
        <v>0.17</v>
      </c>
      <c r="I147" s="62">
        <f>+Historicals!I200</f>
        <v>0.06</v>
      </c>
    </row>
    <row r="148" spans="1:9" x14ac:dyDescent="0.3">
      <c r="A148" s="61" t="s">
        <v>142</v>
      </c>
      <c r="B148" s="62" t="str">
        <f t="shared" ref="B148:H148" si="99">+IFERROR(B146-B147,"nm")</f>
        <v>nm</v>
      </c>
      <c r="C148" s="62" t="str">
        <f t="shared" si="99"/>
        <v>nm</v>
      </c>
      <c r="D148" s="62" t="str">
        <f t="shared" si="99"/>
        <v>nm</v>
      </c>
      <c r="E148" s="62" t="str">
        <f t="shared" si="99"/>
        <v>nm</v>
      </c>
      <c r="F148" s="62" t="str">
        <f t="shared" si="99"/>
        <v>nm</v>
      </c>
      <c r="G148" s="62">
        <f t="shared" si="99"/>
        <v>-1.9650180940892652E-2</v>
      </c>
      <c r="H148" s="62">
        <f t="shared" si="99"/>
        <v>3.9500609013398386E-2</v>
      </c>
      <c r="I148" s="62">
        <f>+IFERROR(I146-I147,"nm")</f>
        <v>-5.6193353474320307E-3</v>
      </c>
    </row>
    <row r="149" spans="1:9" x14ac:dyDescent="0.3">
      <c r="A149" s="63" t="s">
        <v>115</v>
      </c>
      <c r="B149" s="64">
        <f>+Historicals!B129</f>
        <v>0</v>
      </c>
      <c r="C149" s="64">
        <f>+Historicals!C129</f>
        <v>0</v>
      </c>
      <c r="D149" s="64">
        <f>+Historicals!D129</f>
        <v>0</v>
      </c>
      <c r="E149" s="64">
        <f>+Historicals!E129</f>
        <v>0</v>
      </c>
      <c r="F149" s="64">
        <f>+Historicals!F129</f>
        <v>118</v>
      </c>
      <c r="G149" s="64">
        <f>+Historicals!G129</f>
        <v>89</v>
      </c>
      <c r="H149" s="64">
        <f>+Historicals!H129</f>
        <v>104</v>
      </c>
      <c r="I149" s="64">
        <f>+Historicals!I129</f>
        <v>103</v>
      </c>
    </row>
    <row r="150" spans="1:9" x14ac:dyDescent="0.3">
      <c r="A150" s="61" t="s">
        <v>133</v>
      </c>
      <c r="B150" s="62" t="str">
        <f t="shared" ref="B150:I150" si="100">+IFERROR(B149/A149-1,"nm")</f>
        <v>nm</v>
      </c>
      <c r="C150" s="62" t="str">
        <f t="shared" si="100"/>
        <v>nm</v>
      </c>
      <c r="D150" s="62" t="str">
        <f t="shared" si="100"/>
        <v>nm</v>
      </c>
      <c r="E150" s="62" t="str">
        <f t="shared" si="100"/>
        <v>nm</v>
      </c>
      <c r="F150" s="62" t="str">
        <f t="shared" si="100"/>
        <v>nm</v>
      </c>
      <c r="G150" s="62">
        <f t="shared" si="100"/>
        <v>-0.24576271186440679</v>
      </c>
      <c r="H150" s="62">
        <f t="shared" si="100"/>
        <v>0.1685393258426966</v>
      </c>
      <c r="I150" s="62">
        <f t="shared" si="100"/>
        <v>-9.6153846153845812E-3</v>
      </c>
    </row>
    <row r="151" spans="1:9" x14ac:dyDescent="0.3">
      <c r="A151" s="61" t="s">
        <v>141</v>
      </c>
      <c r="B151" s="62">
        <f>+Historicals!B201</f>
        <v>0</v>
      </c>
      <c r="C151" s="62">
        <f>+Historicals!C201</f>
        <v>0</v>
      </c>
      <c r="D151" s="62">
        <f>+Historicals!D201</f>
        <v>0</v>
      </c>
      <c r="E151" s="62">
        <f>+Historicals!E201</f>
        <v>0</v>
      </c>
      <c r="F151" s="62">
        <f>+Historicals!F201</f>
        <v>-0.17</v>
      </c>
      <c r="G151" s="62">
        <f>+Historicals!G201</f>
        <v>-0.22</v>
      </c>
      <c r="H151" s="62">
        <f>+Historicals!H201</f>
        <v>0.13</v>
      </c>
      <c r="I151" s="62">
        <f>+Historicals!I201</f>
        <v>-0.03</v>
      </c>
    </row>
    <row r="152" spans="1:9" x14ac:dyDescent="0.3">
      <c r="A152" s="61" t="s">
        <v>142</v>
      </c>
      <c r="B152" s="62" t="str">
        <f t="shared" ref="B152:H152" si="101">+IFERROR(B150-B151,"nm")</f>
        <v>nm</v>
      </c>
      <c r="C152" s="62" t="str">
        <f t="shared" si="101"/>
        <v>nm</v>
      </c>
      <c r="D152" s="62" t="str">
        <f t="shared" si="101"/>
        <v>nm</v>
      </c>
      <c r="E152" s="62" t="str">
        <f t="shared" si="101"/>
        <v>nm</v>
      </c>
      <c r="F152" s="62" t="str">
        <f t="shared" si="101"/>
        <v>nm</v>
      </c>
      <c r="G152" s="62">
        <f t="shared" si="101"/>
        <v>-2.576271186440679E-2</v>
      </c>
      <c r="H152" s="62">
        <f t="shared" si="101"/>
        <v>3.8539325842696592E-2</v>
      </c>
      <c r="I152" s="62">
        <f>+IFERROR(I150-I151,"nm")</f>
        <v>2.0384615384615418E-2</v>
      </c>
    </row>
    <row r="153" spans="1:9" x14ac:dyDescent="0.3">
      <c r="A153" s="63" t="s">
        <v>116</v>
      </c>
      <c r="B153" s="64">
        <f>+Historicals!B130</f>
        <v>0</v>
      </c>
      <c r="C153" s="64">
        <f>+Historicals!C130</f>
        <v>0</v>
      </c>
      <c r="D153" s="64">
        <f>+Historicals!D130</f>
        <v>0</v>
      </c>
      <c r="E153" s="64">
        <f>+Historicals!E130</f>
        <v>0</v>
      </c>
      <c r="F153" s="64">
        <f>+Historicals!F130</f>
        <v>24</v>
      </c>
      <c r="G153" s="64">
        <f>+Historicals!G130</f>
        <v>25</v>
      </c>
      <c r="H153" s="64">
        <f>+Historicals!H130</f>
        <v>29</v>
      </c>
      <c r="I153" s="64">
        <f>+Historicals!I130</f>
        <v>26</v>
      </c>
    </row>
    <row r="154" spans="1:9" x14ac:dyDescent="0.3">
      <c r="A154" s="61" t="s">
        <v>133</v>
      </c>
      <c r="B154" s="62" t="str">
        <f t="shared" ref="B154:I154" si="102">+IFERROR(B153/A153-1,"nm")</f>
        <v>nm</v>
      </c>
      <c r="C154" s="62" t="str">
        <f t="shared" si="102"/>
        <v>nm</v>
      </c>
      <c r="D154" s="62" t="str">
        <f t="shared" si="102"/>
        <v>nm</v>
      </c>
      <c r="E154" s="62" t="str">
        <f t="shared" si="102"/>
        <v>nm</v>
      </c>
      <c r="F154" s="62" t="str">
        <f t="shared" si="102"/>
        <v>nm</v>
      </c>
      <c r="G154" s="62">
        <f t="shared" si="102"/>
        <v>4.1666666666666741E-2</v>
      </c>
      <c r="H154" s="62">
        <f t="shared" si="102"/>
        <v>0.15999999999999992</v>
      </c>
      <c r="I154" s="62">
        <f t="shared" si="102"/>
        <v>-0.10344827586206895</v>
      </c>
    </row>
    <row r="155" spans="1:9" x14ac:dyDescent="0.3">
      <c r="A155" s="61" t="s">
        <v>141</v>
      </c>
      <c r="B155" s="62">
        <f>+Historicals!B202</f>
        <v>0</v>
      </c>
      <c r="C155" s="62">
        <f>+Historicals!C202</f>
        <v>0</v>
      </c>
      <c r="D155" s="62">
        <f>+Historicals!D202</f>
        <v>0</v>
      </c>
      <c r="E155" s="62">
        <f>+Historicals!E202</f>
        <v>0</v>
      </c>
      <c r="F155" s="62">
        <f>+Historicals!F202</f>
        <v>-0.13</v>
      </c>
      <c r="G155" s="62">
        <f>+Historicals!G202</f>
        <v>0.08</v>
      </c>
      <c r="H155" s="62">
        <f>+Historicals!H202</f>
        <v>0.14000000000000001</v>
      </c>
      <c r="I155" s="62">
        <f>+Historicals!I202</f>
        <v>-0.16</v>
      </c>
    </row>
    <row r="156" spans="1:9" x14ac:dyDescent="0.3">
      <c r="A156" s="61" t="s">
        <v>142</v>
      </c>
      <c r="B156" s="62" t="str">
        <f t="shared" ref="B156:H156" si="103">+IFERROR(B154-B155,"nm")</f>
        <v>nm</v>
      </c>
      <c r="C156" s="62" t="str">
        <f t="shared" si="103"/>
        <v>nm</v>
      </c>
      <c r="D156" s="62" t="str">
        <f t="shared" si="103"/>
        <v>nm</v>
      </c>
      <c r="E156" s="62" t="str">
        <f t="shared" si="103"/>
        <v>nm</v>
      </c>
      <c r="F156" s="62" t="str">
        <f t="shared" si="103"/>
        <v>nm</v>
      </c>
      <c r="G156" s="62">
        <f t="shared" si="103"/>
        <v>-3.8333333333333261E-2</v>
      </c>
      <c r="H156" s="62">
        <f t="shared" si="103"/>
        <v>1.9999999999999907E-2</v>
      </c>
      <c r="I156" s="62">
        <f>+IFERROR(I154-I155,"nm")</f>
        <v>5.6551724137931053E-2</v>
      </c>
    </row>
    <row r="157" spans="1:9" x14ac:dyDescent="0.3">
      <c r="A157" s="63" t="s">
        <v>122</v>
      </c>
      <c r="B157" s="64">
        <f>+Historicals!B131</f>
        <v>0</v>
      </c>
      <c r="C157" s="64">
        <f>+Historicals!C131</f>
        <v>0</v>
      </c>
      <c r="D157" s="64">
        <f>+Historicals!D131</f>
        <v>0</v>
      </c>
      <c r="E157" s="64">
        <f>+Historicals!E131</f>
        <v>0</v>
      </c>
      <c r="F157" s="64">
        <f>+Historicals!F131</f>
        <v>106</v>
      </c>
      <c r="G157" s="64">
        <f>+Historicals!G131</f>
        <v>90</v>
      </c>
      <c r="H157" s="64">
        <f>+Historicals!H131</f>
        <v>86</v>
      </c>
      <c r="I157" s="64">
        <f>+Historicals!I131</f>
        <v>123</v>
      </c>
    </row>
    <row r="158" spans="1:9" x14ac:dyDescent="0.3">
      <c r="A158" s="61" t="s">
        <v>133</v>
      </c>
      <c r="B158" s="62" t="str">
        <f t="shared" ref="B158:I158" si="104">+IFERROR(B157/A157-1,"nm")</f>
        <v>nm</v>
      </c>
      <c r="C158" s="62" t="str">
        <f t="shared" si="104"/>
        <v>nm</v>
      </c>
      <c r="D158" s="62" t="str">
        <f t="shared" si="104"/>
        <v>nm</v>
      </c>
      <c r="E158" s="62" t="str">
        <f t="shared" si="104"/>
        <v>nm</v>
      </c>
      <c r="F158" s="62" t="str">
        <f t="shared" si="104"/>
        <v>nm</v>
      </c>
      <c r="G158" s="62">
        <f t="shared" si="104"/>
        <v>-0.15094339622641506</v>
      </c>
      <c r="H158" s="62">
        <f t="shared" si="104"/>
        <v>-4.4444444444444398E-2</v>
      </c>
      <c r="I158" s="62">
        <f t="shared" si="104"/>
        <v>0.43023255813953498</v>
      </c>
    </row>
    <row r="159" spans="1:9" x14ac:dyDescent="0.3">
      <c r="A159" s="61" t="s">
        <v>141</v>
      </c>
      <c r="B159" s="62">
        <f>+Historicals!B203</f>
        <v>0</v>
      </c>
      <c r="C159" s="62">
        <f>+Historicals!C203</f>
        <v>0</v>
      </c>
      <c r="D159" s="62">
        <f>+Historicals!D203</f>
        <v>0</v>
      </c>
      <c r="E159" s="62">
        <f>+Historicals!E203</f>
        <v>0</v>
      </c>
      <c r="F159" s="62">
        <f>+Historicals!F203</f>
        <v>0.04</v>
      </c>
      <c r="G159" s="62">
        <f>+Historicals!G203</f>
        <v>-0.14000000000000001</v>
      </c>
      <c r="H159" s="62">
        <f>+Historicals!H203</f>
        <v>-0.01</v>
      </c>
      <c r="I159" s="62">
        <f>+Historicals!I203</f>
        <v>0.42</v>
      </c>
    </row>
    <row r="160" spans="1:9" x14ac:dyDescent="0.3">
      <c r="A160" s="61" t="s">
        <v>142</v>
      </c>
      <c r="B160" s="62" t="str">
        <f t="shared" ref="B160:H160" si="105">+IFERROR(B158-B159,"nm")</f>
        <v>nm</v>
      </c>
      <c r="C160" s="62" t="str">
        <f t="shared" si="105"/>
        <v>nm</v>
      </c>
      <c r="D160" s="62" t="str">
        <f t="shared" si="105"/>
        <v>nm</v>
      </c>
      <c r="E160" s="62" t="str">
        <f t="shared" si="105"/>
        <v>nm</v>
      </c>
      <c r="F160" s="62" t="str">
        <f t="shared" si="105"/>
        <v>nm</v>
      </c>
      <c r="G160" s="62">
        <f t="shared" si="105"/>
        <v>-1.0943396226415048E-2</v>
      </c>
      <c r="H160" s="62">
        <f t="shared" si="105"/>
        <v>-3.4444444444444396E-2</v>
      </c>
      <c r="I160" s="62">
        <f>+IFERROR(I158-I159,"nm")</f>
        <v>1.0232558139534997E-2</v>
      </c>
    </row>
    <row r="161" spans="1:9" x14ac:dyDescent="0.3">
      <c r="A161" s="57" t="s">
        <v>134</v>
      </c>
      <c r="B161" s="65">
        <f t="shared" ref="B161:H161" si="106">+B167+B164</f>
        <v>535</v>
      </c>
      <c r="C161" s="65">
        <f t="shared" si="106"/>
        <v>514</v>
      </c>
      <c r="D161" s="65">
        <f t="shared" si="106"/>
        <v>505</v>
      </c>
      <c r="E161" s="65">
        <f t="shared" si="106"/>
        <v>343</v>
      </c>
      <c r="F161" s="65">
        <f t="shared" si="106"/>
        <v>334</v>
      </c>
      <c r="G161" s="65">
        <f t="shared" si="106"/>
        <v>322</v>
      </c>
      <c r="H161" s="65">
        <f t="shared" si="106"/>
        <v>569</v>
      </c>
      <c r="I161" s="65">
        <f>+I167+I164</f>
        <v>691</v>
      </c>
    </row>
    <row r="162" spans="1:9" x14ac:dyDescent="0.3">
      <c r="A162" s="59" t="s">
        <v>133</v>
      </c>
      <c r="B162" s="62" t="str">
        <f t="shared" ref="B162:I162" si="107">+IFERROR(B161/A161-1,"nm")</f>
        <v>nm</v>
      </c>
      <c r="C162" s="62">
        <f t="shared" si="107"/>
        <v>-3.9252336448598157E-2</v>
      </c>
      <c r="D162" s="62">
        <f t="shared" si="107"/>
        <v>-1.7509727626459193E-2</v>
      </c>
      <c r="E162" s="62">
        <f t="shared" si="107"/>
        <v>-0.32079207920792074</v>
      </c>
      <c r="F162" s="62">
        <f t="shared" si="107"/>
        <v>-2.6239067055393583E-2</v>
      </c>
      <c r="G162" s="62">
        <f t="shared" si="107"/>
        <v>-3.59281437125748E-2</v>
      </c>
      <c r="H162" s="62">
        <f t="shared" si="107"/>
        <v>0.76708074534161486</v>
      </c>
      <c r="I162" s="62">
        <f t="shared" si="107"/>
        <v>0.21441124780316345</v>
      </c>
    </row>
    <row r="163" spans="1:9" x14ac:dyDescent="0.3">
      <c r="A163" s="59" t="s">
        <v>135</v>
      </c>
      <c r="B163" s="62">
        <f t="shared" ref="B163:H163" si="108">+IFERROR(B161/B$143,"nm")</f>
        <v>0.26992936427850656</v>
      </c>
      <c r="C163" s="62">
        <f t="shared" si="108"/>
        <v>0.26291560102301792</v>
      </c>
      <c r="D163" s="62">
        <f t="shared" si="108"/>
        <v>0.24730656219392752</v>
      </c>
      <c r="E163" s="62">
        <f t="shared" si="108"/>
        <v>0.18186638388123011</v>
      </c>
      <c r="F163" s="62">
        <f t="shared" si="108"/>
        <v>0.17523609653725078</v>
      </c>
      <c r="G163" s="62">
        <f t="shared" si="108"/>
        <v>0.17443120260021669</v>
      </c>
      <c r="H163" s="62">
        <f t="shared" si="108"/>
        <v>0.25804988662131517</v>
      </c>
      <c r="I163" s="62">
        <f>+IFERROR(I161/I$143,"nm")</f>
        <v>0.29454390451832907</v>
      </c>
    </row>
    <row r="164" spans="1:9" x14ac:dyDescent="0.3">
      <c r="A164" s="57" t="s">
        <v>136</v>
      </c>
      <c r="B164" s="57">
        <f>+Historicals!B175</f>
        <v>18</v>
      </c>
      <c r="C164" s="57">
        <f>+Historicals!C175</f>
        <v>27</v>
      </c>
      <c r="D164" s="57">
        <f>+Historicals!D175</f>
        <v>28</v>
      </c>
      <c r="E164" s="57">
        <f>+Historicals!E175</f>
        <v>33</v>
      </c>
      <c r="F164" s="57">
        <f>+Historicals!F175</f>
        <v>31</v>
      </c>
      <c r="G164" s="57">
        <f>+Historicals!G175</f>
        <v>25</v>
      </c>
      <c r="H164" s="57">
        <f>+Historicals!H175</f>
        <v>26</v>
      </c>
      <c r="I164" s="57">
        <f>+Historicals!I175</f>
        <v>22</v>
      </c>
    </row>
    <row r="165" spans="1:9" x14ac:dyDescent="0.3">
      <c r="A165" s="59" t="s">
        <v>133</v>
      </c>
      <c r="B165" s="62" t="str">
        <f t="shared" ref="B165:I165" si="109">+IFERROR(B164/A164-1,"nm")</f>
        <v>nm</v>
      </c>
      <c r="C165" s="62">
        <f t="shared" si="109"/>
        <v>0.5</v>
      </c>
      <c r="D165" s="62">
        <f t="shared" si="109"/>
        <v>3.7037037037036979E-2</v>
      </c>
      <c r="E165" s="62">
        <f t="shared" si="109"/>
        <v>0.1785714285714286</v>
      </c>
      <c r="F165" s="62">
        <f t="shared" si="109"/>
        <v>-6.0606060606060552E-2</v>
      </c>
      <c r="G165" s="62">
        <f t="shared" si="109"/>
        <v>-0.19354838709677424</v>
      </c>
      <c r="H165" s="62">
        <f t="shared" si="109"/>
        <v>4.0000000000000036E-2</v>
      </c>
      <c r="I165" s="62">
        <f t="shared" si="109"/>
        <v>-0.15384615384615385</v>
      </c>
    </row>
    <row r="166" spans="1:9" x14ac:dyDescent="0.3">
      <c r="A166" s="59" t="s">
        <v>137</v>
      </c>
      <c r="B166" s="62">
        <f t="shared" ref="B166:H166" si="110">+IFERROR(B164/B$143,"nm")</f>
        <v>9.0817356205852677E-3</v>
      </c>
      <c r="C166" s="62">
        <f t="shared" si="110"/>
        <v>1.3810741687979539E-2</v>
      </c>
      <c r="D166" s="62">
        <f t="shared" si="110"/>
        <v>1.3712047012732615E-2</v>
      </c>
      <c r="E166" s="62">
        <f t="shared" si="110"/>
        <v>1.7497348886532343E-2</v>
      </c>
      <c r="F166" s="62">
        <f t="shared" si="110"/>
        <v>1.6264428121720881E-2</v>
      </c>
      <c r="G166" s="62">
        <f t="shared" si="110"/>
        <v>1.3542795232936078E-2</v>
      </c>
      <c r="H166" s="62">
        <f t="shared" si="110"/>
        <v>1.1791383219954649E-2</v>
      </c>
      <c r="I166" s="62">
        <f>+IFERROR(I164/I$143,"nm")</f>
        <v>9.3776641091219103E-3</v>
      </c>
    </row>
    <row r="167" spans="1:9" x14ac:dyDescent="0.3">
      <c r="A167" s="57" t="s">
        <v>138</v>
      </c>
      <c r="B167" s="57">
        <f>+Historicals!B142</f>
        <v>517</v>
      </c>
      <c r="C167" s="57">
        <f>+Historicals!C142</f>
        <v>487</v>
      </c>
      <c r="D167" s="57">
        <f>+Historicals!D142</f>
        <v>477</v>
      </c>
      <c r="E167" s="57">
        <f>+Historicals!E142</f>
        <v>310</v>
      </c>
      <c r="F167" s="57">
        <f>+Historicals!F142</f>
        <v>303</v>
      </c>
      <c r="G167" s="57">
        <f>+Historicals!G142</f>
        <v>297</v>
      </c>
      <c r="H167" s="57">
        <f>+Historicals!H142</f>
        <v>543</v>
      </c>
      <c r="I167" s="57">
        <f>+Historicals!I142</f>
        <v>669</v>
      </c>
    </row>
    <row r="168" spans="1:9" x14ac:dyDescent="0.3">
      <c r="A168" s="59" t="s">
        <v>133</v>
      </c>
      <c r="B168" s="62" t="str">
        <f t="shared" ref="B168:I168" si="111">+IFERROR(B167/A167-1,"nm")</f>
        <v>nm</v>
      </c>
      <c r="C168" s="62">
        <f t="shared" si="111"/>
        <v>-5.8027079303675011E-2</v>
      </c>
      <c r="D168" s="62">
        <f t="shared" si="111"/>
        <v>-2.0533880903490731E-2</v>
      </c>
      <c r="E168" s="62">
        <f t="shared" si="111"/>
        <v>-0.35010482180293501</v>
      </c>
      <c r="F168" s="62">
        <f t="shared" si="111"/>
        <v>-2.2580645161290325E-2</v>
      </c>
      <c r="G168" s="62">
        <f t="shared" si="111"/>
        <v>-1.980198019801982E-2</v>
      </c>
      <c r="H168" s="62">
        <f t="shared" si="111"/>
        <v>0.82828282828282829</v>
      </c>
      <c r="I168" s="62">
        <f t="shared" si="111"/>
        <v>0.2320441988950277</v>
      </c>
    </row>
    <row r="169" spans="1:9" x14ac:dyDescent="0.3">
      <c r="A169" s="59" t="s">
        <v>135</v>
      </c>
      <c r="B169" s="62">
        <f t="shared" ref="B169:H169" si="112">+IFERROR(B167/B$143,"nm")</f>
        <v>0.26084762865792127</v>
      </c>
      <c r="C169" s="62">
        <f t="shared" si="112"/>
        <v>0.24910485933503837</v>
      </c>
      <c r="D169" s="62">
        <f t="shared" si="112"/>
        <v>0.23359451518119489</v>
      </c>
      <c r="E169" s="62">
        <f t="shared" si="112"/>
        <v>0.16436903499469777</v>
      </c>
      <c r="F169" s="62">
        <f t="shared" si="112"/>
        <v>0.1589716684155299</v>
      </c>
      <c r="G169" s="62">
        <f t="shared" si="112"/>
        <v>0.16088840736728061</v>
      </c>
      <c r="H169" s="62">
        <f t="shared" si="112"/>
        <v>0.24625850340136055</v>
      </c>
      <c r="I169" s="62">
        <f>+IFERROR(I167/I$143,"nm")</f>
        <v>0.28516624040920718</v>
      </c>
    </row>
    <row r="170" spans="1:9" x14ac:dyDescent="0.3">
      <c r="A170" s="57" t="s">
        <v>139</v>
      </c>
      <c r="B170" s="57">
        <f>+Historicals!B164</f>
        <v>69</v>
      </c>
      <c r="C170" s="57">
        <f>+Historicals!C164</f>
        <v>39</v>
      </c>
      <c r="D170" s="57">
        <f>+Historicals!D164</f>
        <v>30</v>
      </c>
      <c r="E170" s="57">
        <f>+Historicals!E164</f>
        <v>22</v>
      </c>
      <c r="F170" s="57">
        <f>+Historicals!F164</f>
        <v>18</v>
      </c>
      <c r="G170" s="57">
        <f>+Historicals!G164</f>
        <v>12</v>
      </c>
      <c r="H170" s="57">
        <f>+Historicals!H164</f>
        <v>7</v>
      </c>
      <c r="I170" s="57">
        <f>+Historicals!I164</f>
        <v>9</v>
      </c>
    </row>
    <row r="171" spans="1:9" x14ac:dyDescent="0.3">
      <c r="A171" s="59" t="s">
        <v>133</v>
      </c>
      <c r="B171" s="62" t="str">
        <f t="shared" ref="B171:I171" si="113">+IFERROR(B170/A170-1,"nm")</f>
        <v>nm</v>
      </c>
      <c r="C171" s="62">
        <f t="shared" si="113"/>
        <v>-0.43478260869565222</v>
      </c>
      <c r="D171" s="62">
        <f t="shared" si="113"/>
        <v>-0.23076923076923073</v>
      </c>
      <c r="E171" s="62">
        <f t="shared" si="113"/>
        <v>-0.26666666666666672</v>
      </c>
      <c r="F171" s="62">
        <f t="shared" si="113"/>
        <v>-0.18181818181818177</v>
      </c>
      <c r="G171" s="62">
        <f t="shared" si="113"/>
        <v>-0.33333333333333337</v>
      </c>
      <c r="H171" s="62">
        <f t="shared" si="113"/>
        <v>-0.41666666666666663</v>
      </c>
      <c r="I171" s="62">
        <f t="shared" si="113"/>
        <v>0.28571428571428581</v>
      </c>
    </row>
    <row r="172" spans="1:9" x14ac:dyDescent="0.3">
      <c r="A172" s="59" t="s">
        <v>137</v>
      </c>
      <c r="B172" s="62">
        <f t="shared" ref="B172:H172" si="114">+IFERROR(B170/B$143,"nm")</f>
        <v>3.481331987891019E-2</v>
      </c>
      <c r="C172" s="62">
        <f t="shared" si="114"/>
        <v>1.9948849104859334E-2</v>
      </c>
      <c r="D172" s="62">
        <f t="shared" si="114"/>
        <v>1.4691478942213516E-2</v>
      </c>
      <c r="E172" s="62">
        <f t="shared" si="114"/>
        <v>1.166489925768823E-2</v>
      </c>
      <c r="F172" s="62">
        <f t="shared" si="114"/>
        <v>9.4438614900314802E-3</v>
      </c>
      <c r="G172" s="62">
        <f t="shared" si="114"/>
        <v>6.5005417118093175E-3</v>
      </c>
      <c r="H172" s="62">
        <f t="shared" si="114"/>
        <v>3.1746031746031746E-3</v>
      </c>
      <c r="I172" s="62">
        <f>+IFERROR(I170/I$143,"nm")</f>
        <v>3.8363171355498722E-3</v>
      </c>
    </row>
    <row r="173" spans="1:9" x14ac:dyDescent="0.3">
      <c r="A173" s="60" t="str">
        <f>+Historicals!A132</f>
        <v>Corporate</v>
      </c>
      <c r="B173" s="60"/>
      <c r="C173" s="60"/>
      <c r="D173" s="60"/>
      <c r="E173" s="60"/>
      <c r="F173" s="60"/>
      <c r="G173" s="60"/>
      <c r="H173" s="60"/>
      <c r="I173" s="60"/>
    </row>
    <row r="174" spans="1:9" x14ac:dyDescent="0.3">
      <c r="A174" s="57" t="s">
        <v>140</v>
      </c>
      <c r="B174" s="57">
        <f>+Historicals!B132</f>
        <v>-82</v>
      </c>
      <c r="C174" s="57">
        <f>+Historicals!C132</f>
        <v>-86</v>
      </c>
      <c r="D174" s="57">
        <f>+Historicals!D132</f>
        <v>75</v>
      </c>
      <c r="E174" s="57">
        <f>+Historicals!E132</f>
        <v>26</v>
      </c>
      <c r="F174" s="57">
        <f>+Historicals!F132</f>
        <v>-7</v>
      </c>
      <c r="G174" s="57">
        <f>+Historicals!G132</f>
        <v>-11</v>
      </c>
      <c r="H174" s="57">
        <f>+Historicals!H132</f>
        <v>40</v>
      </c>
      <c r="I174" s="57">
        <f>+Historicals!I132</f>
        <v>-72</v>
      </c>
    </row>
    <row r="175" spans="1:9" x14ac:dyDescent="0.3">
      <c r="A175" s="61" t="s">
        <v>133</v>
      </c>
      <c r="B175" s="62" t="str">
        <f t="shared" ref="B175:I175" si="115">+IFERROR(B174/A174-1,"nm")</f>
        <v>nm</v>
      </c>
      <c r="C175" s="62">
        <f t="shared" si="115"/>
        <v>4.8780487804878092E-2</v>
      </c>
      <c r="D175" s="62">
        <f t="shared" si="115"/>
        <v>-1.8720930232558139</v>
      </c>
      <c r="E175" s="62">
        <f t="shared" si="115"/>
        <v>-0.65333333333333332</v>
      </c>
      <c r="F175" s="62">
        <f t="shared" si="115"/>
        <v>-1.2692307692307692</v>
      </c>
      <c r="G175" s="62">
        <f t="shared" si="115"/>
        <v>0.5714285714285714</v>
      </c>
      <c r="H175" s="62">
        <f t="shared" si="115"/>
        <v>-4.6363636363636367</v>
      </c>
      <c r="I175" s="62">
        <f t="shared" si="115"/>
        <v>-2.8</v>
      </c>
    </row>
    <row r="176" spans="1:9" x14ac:dyDescent="0.3">
      <c r="A176" s="61" t="s">
        <v>141</v>
      </c>
      <c r="B176" s="62">
        <f>+Historicals!B204</f>
        <v>0.06</v>
      </c>
      <c r="C176" s="62">
        <f>+Historicals!C204</f>
        <v>7.0000000000000007E-2</v>
      </c>
      <c r="D176" s="62">
        <f>+Historicals!D204</f>
        <v>-0.38</v>
      </c>
      <c r="E176" s="62">
        <f>+Historicals!E204</f>
        <v>0</v>
      </c>
      <c r="F176" s="62">
        <f>+Historicals!F204</f>
        <v>-0.24</v>
      </c>
      <c r="G176" s="62">
        <f>+Historicals!G204</f>
        <v>0</v>
      </c>
      <c r="H176" s="62">
        <f>+Historicals!H204</f>
        <v>0</v>
      </c>
      <c r="I176" s="62">
        <f>+Historicals!I204</f>
        <v>0</v>
      </c>
    </row>
    <row r="177" spans="1:9" x14ac:dyDescent="0.3">
      <c r="A177" s="61" t="s">
        <v>142</v>
      </c>
      <c r="B177" s="62" t="str">
        <f t="shared" ref="B177:H177" si="116">+IFERROR(B175-B176,"nm")</f>
        <v>nm</v>
      </c>
      <c r="C177" s="62">
        <f t="shared" si="116"/>
        <v>-2.1219512195121915E-2</v>
      </c>
      <c r="D177" s="62">
        <f t="shared" si="116"/>
        <v>-1.4920930232558138</v>
      </c>
      <c r="E177" s="62">
        <f t="shared" si="116"/>
        <v>-0.65333333333333332</v>
      </c>
      <c r="F177" s="62">
        <f t="shared" si="116"/>
        <v>-1.0292307692307692</v>
      </c>
      <c r="G177" s="62">
        <f t="shared" si="116"/>
        <v>0.5714285714285714</v>
      </c>
      <c r="H177" s="62">
        <f t="shared" si="116"/>
        <v>-4.6363636363636367</v>
      </c>
      <c r="I177" s="62">
        <f>+IFERROR(I175-I176,"nm")</f>
        <v>-2.8</v>
      </c>
    </row>
    <row r="178" spans="1:9" x14ac:dyDescent="0.3">
      <c r="A178" s="57" t="s">
        <v>134</v>
      </c>
      <c r="B178" s="65">
        <f t="shared" ref="B178:H178" si="117">+B184+B181</f>
        <v>-1022</v>
      </c>
      <c r="C178" s="65">
        <f t="shared" si="117"/>
        <v>-1089</v>
      </c>
      <c r="D178" s="65">
        <f t="shared" si="117"/>
        <v>-633</v>
      </c>
      <c r="E178" s="65">
        <f t="shared" si="117"/>
        <v>-1346</v>
      </c>
      <c r="F178" s="65">
        <f t="shared" si="117"/>
        <v>-1694</v>
      </c>
      <c r="G178" s="65">
        <f t="shared" si="117"/>
        <v>-1855</v>
      </c>
      <c r="H178" s="65">
        <f t="shared" si="117"/>
        <v>-2120</v>
      </c>
      <c r="I178" s="65">
        <f>+I184+I181</f>
        <v>-2085</v>
      </c>
    </row>
    <row r="179" spans="1:9" x14ac:dyDescent="0.3">
      <c r="A179" s="59" t="s">
        <v>133</v>
      </c>
      <c r="B179" s="62" t="str">
        <f t="shared" ref="B179:I179" si="118">+IFERROR(B178/A178-1,"nm")</f>
        <v>nm</v>
      </c>
      <c r="C179" s="62">
        <f t="shared" si="118"/>
        <v>6.5557729941291498E-2</v>
      </c>
      <c r="D179" s="62">
        <f t="shared" si="118"/>
        <v>-0.41873278236914602</v>
      </c>
      <c r="E179" s="62">
        <f t="shared" si="118"/>
        <v>1.126382306477093</v>
      </c>
      <c r="F179" s="62">
        <f t="shared" si="118"/>
        <v>0.25854383358098065</v>
      </c>
      <c r="G179" s="62">
        <f t="shared" si="118"/>
        <v>9.5041322314049603E-2</v>
      </c>
      <c r="H179" s="62">
        <f t="shared" si="118"/>
        <v>0.14285714285714279</v>
      </c>
      <c r="I179" s="62">
        <f t="shared" si="118"/>
        <v>-1.650943396226412E-2</v>
      </c>
    </row>
    <row r="180" spans="1:9" x14ac:dyDescent="0.3">
      <c r="A180" s="59" t="s">
        <v>135</v>
      </c>
      <c r="B180" s="62">
        <f t="shared" ref="B180:H180" si="119">+IFERROR(B178/B$174,"nm")</f>
        <v>12.463414634146341</v>
      </c>
      <c r="C180" s="62">
        <f t="shared" si="119"/>
        <v>12.662790697674419</v>
      </c>
      <c r="D180" s="62">
        <f t="shared" si="119"/>
        <v>-8.44</v>
      </c>
      <c r="E180" s="62">
        <f t="shared" si="119"/>
        <v>-51.769230769230766</v>
      </c>
      <c r="F180" s="62">
        <f t="shared" si="119"/>
        <v>242</v>
      </c>
      <c r="G180" s="62">
        <f t="shared" si="119"/>
        <v>168.63636363636363</v>
      </c>
      <c r="H180" s="62">
        <f t="shared" si="119"/>
        <v>-53</v>
      </c>
      <c r="I180" s="62">
        <f>+IFERROR(I178/I$174,"nm")</f>
        <v>28.958333333333332</v>
      </c>
    </row>
    <row r="181" spans="1:9" x14ac:dyDescent="0.3">
      <c r="A181" s="57" t="s">
        <v>136</v>
      </c>
      <c r="B181" s="57">
        <f>+Historicals!B176</f>
        <v>75</v>
      </c>
      <c r="C181" s="57">
        <f>+Historicals!C176</f>
        <v>84</v>
      </c>
      <c r="D181" s="57">
        <f>+Historicals!D176</f>
        <v>91</v>
      </c>
      <c r="E181" s="57">
        <f>+Historicals!E176</f>
        <v>110</v>
      </c>
      <c r="F181" s="57">
        <f>+Historicals!F176</f>
        <v>116</v>
      </c>
      <c r="G181" s="57">
        <f>+Historicals!G176</f>
        <v>112</v>
      </c>
      <c r="H181" s="57">
        <f>+Historicals!H176</f>
        <v>141</v>
      </c>
      <c r="I181" s="57">
        <f>+Historicals!I176</f>
        <v>134</v>
      </c>
    </row>
    <row r="182" spans="1:9" x14ac:dyDescent="0.3">
      <c r="A182" s="59" t="s">
        <v>133</v>
      </c>
      <c r="B182" s="62" t="str">
        <f t="shared" ref="B182:I182" si="120">+IFERROR(B181/A181-1,"nm")</f>
        <v>nm</v>
      </c>
      <c r="C182" s="62">
        <f t="shared" si="120"/>
        <v>0.12000000000000011</v>
      </c>
      <c r="D182" s="62">
        <f t="shared" si="120"/>
        <v>8.3333333333333259E-2</v>
      </c>
      <c r="E182" s="62">
        <f t="shared" si="120"/>
        <v>0.20879120879120872</v>
      </c>
      <c r="F182" s="62">
        <f t="shared" si="120"/>
        <v>5.4545454545454453E-2</v>
      </c>
      <c r="G182" s="62">
        <f t="shared" si="120"/>
        <v>-3.4482758620689613E-2</v>
      </c>
      <c r="H182" s="62">
        <f t="shared" si="120"/>
        <v>0.2589285714285714</v>
      </c>
      <c r="I182" s="62">
        <f t="shared" si="120"/>
        <v>-4.9645390070921946E-2</v>
      </c>
    </row>
    <row r="183" spans="1:9" x14ac:dyDescent="0.3">
      <c r="A183" s="59" t="s">
        <v>137</v>
      </c>
      <c r="B183" s="62">
        <f t="shared" ref="B183:H183" si="121">+IFERROR(B181/B$174,"nm")</f>
        <v>-0.91463414634146345</v>
      </c>
      <c r="C183" s="62">
        <f t="shared" si="121"/>
        <v>-0.97674418604651159</v>
      </c>
      <c r="D183" s="62">
        <f t="shared" si="121"/>
        <v>1.2133333333333334</v>
      </c>
      <c r="E183" s="62">
        <f t="shared" si="121"/>
        <v>4.2307692307692308</v>
      </c>
      <c r="F183" s="62">
        <f t="shared" si="121"/>
        <v>-16.571428571428573</v>
      </c>
      <c r="G183" s="62">
        <f t="shared" si="121"/>
        <v>-10.181818181818182</v>
      </c>
      <c r="H183" s="62">
        <f t="shared" si="121"/>
        <v>3.5249999999999999</v>
      </c>
      <c r="I183" s="62">
        <f>+IFERROR(I181/I$174,"nm")</f>
        <v>-1.8611111111111112</v>
      </c>
    </row>
    <row r="184" spans="1:9" x14ac:dyDescent="0.3">
      <c r="A184" s="57" t="s">
        <v>138</v>
      </c>
      <c r="B184" s="57">
        <f>+Historicals!B143</f>
        <v>-1097</v>
      </c>
      <c r="C184" s="57">
        <f>+Historicals!C143</f>
        <v>-1173</v>
      </c>
      <c r="D184" s="57">
        <f>+Historicals!D143</f>
        <v>-724</v>
      </c>
      <c r="E184" s="57">
        <f>+Historicals!E143</f>
        <v>-1456</v>
      </c>
      <c r="F184" s="57">
        <f>+Historicals!F143</f>
        <v>-1810</v>
      </c>
      <c r="G184" s="57">
        <f>+Historicals!G143</f>
        <v>-1967</v>
      </c>
      <c r="H184" s="57">
        <f>+Historicals!H143</f>
        <v>-2261</v>
      </c>
      <c r="I184" s="57">
        <f>+Historicals!I143</f>
        <v>-2219</v>
      </c>
    </row>
    <row r="185" spans="1:9" x14ac:dyDescent="0.3">
      <c r="A185" s="59" t="s">
        <v>133</v>
      </c>
      <c r="B185" s="62" t="str">
        <f t="shared" ref="B185:I185" si="122">+IFERROR(B184/A184-1,"nm")</f>
        <v>nm</v>
      </c>
      <c r="C185" s="62">
        <f t="shared" si="122"/>
        <v>6.9279854147675568E-2</v>
      </c>
      <c r="D185" s="62">
        <f t="shared" si="122"/>
        <v>-0.38277919863597609</v>
      </c>
      <c r="E185" s="62">
        <f t="shared" si="122"/>
        <v>1.0110497237569063</v>
      </c>
      <c r="F185" s="62">
        <f t="shared" si="122"/>
        <v>0.24313186813186816</v>
      </c>
      <c r="G185" s="62">
        <f t="shared" si="122"/>
        <v>8.6740331491712785E-2</v>
      </c>
      <c r="H185" s="62">
        <f t="shared" si="122"/>
        <v>0.14946619217081847</v>
      </c>
      <c r="I185" s="62">
        <f t="shared" si="122"/>
        <v>-1.8575851393188847E-2</v>
      </c>
    </row>
    <row r="186" spans="1:9" x14ac:dyDescent="0.3">
      <c r="A186" s="59" t="s">
        <v>135</v>
      </c>
      <c r="B186" s="62">
        <f t="shared" ref="B186:H186" si="123">+IFERROR(B184/B$174,"nm")</f>
        <v>13.378048780487806</v>
      </c>
      <c r="C186" s="62">
        <f t="shared" si="123"/>
        <v>13.63953488372093</v>
      </c>
      <c r="D186" s="62">
        <f t="shared" si="123"/>
        <v>-9.6533333333333342</v>
      </c>
      <c r="E186" s="62">
        <f t="shared" si="123"/>
        <v>-56</v>
      </c>
      <c r="F186" s="62">
        <f t="shared" si="123"/>
        <v>258.57142857142856</v>
      </c>
      <c r="G186" s="62">
        <f t="shared" si="123"/>
        <v>178.81818181818181</v>
      </c>
      <c r="H186" s="62">
        <f t="shared" si="123"/>
        <v>-56.524999999999999</v>
      </c>
      <c r="I186" s="62">
        <f>+IFERROR(I184/I$174,"nm")</f>
        <v>30.819444444444443</v>
      </c>
    </row>
    <row r="187" spans="1:9" x14ac:dyDescent="0.3">
      <c r="A187" s="57" t="s">
        <v>139</v>
      </c>
      <c r="B187" s="57">
        <f>+Historicals!B165</f>
        <v>104</v>
      </c>
      <c r="C187" s="57">
        <f>+Historicals!C165</f>
        <v>264</v>
      </c>
      <c r="D187" s="57">
        <f>+Historicals!D165</f>
        <v>291</v>
      </c>
      <c r="E187" s="57">
        <f>+Historicals!E165</f>
        <v>159</v>
      </c>
      <c r="F187" s="57">
        <f>+Historicals!F165</f>
        <v>377</v>
      </c>
      <c r="G187" s="57">
        <f>+Historicals!G165</f>
        <v>318</v>
      </c>
      <c r="H187" s="57">
        <f>+Historicals!H165</f>
        <v>11</v>
      </c>
      <c r="I187" s="57">
        <f>+Historicals!I165</f>
        <v>50</v>
      </c>
    </row>
    <row r="188" spans="1:9" x14ac:dyDescent="0.3">
      <c r="A188" s="59" t="s">
        <v>133</v>
      </c>
      <c r="B188" s="62" t="str">
        <f t="shared" ref="B188:I188" si="124">+IFERROR(B187/A187-1,"nm")</f>
        <v>nm</v>
      </c>
      <c r="C188" s="62">
        <f t="shared" si="124"/>
        <v>1.5384615384615383</v>
      </c>
      <c r="D188" s="62">
        <f t="shared" si="124"/>
        <v>0.10227272727272729</v>
      </c>
      <c r="E188" s="62">
        <f t="shared" si="124"/>
        <v>-0.45360824742268047</v>
      </c>
      <c r="F188" s="62">
        <f t="shared" si="124"/>
        <v>1.3710691823899372</v>
      </c>
      <c r="G188" s="62">
        <f t="shared" si="124"/>
        <v>-0.156498673740053</v>
      </c>
      <c r="H188" s="62">
        <f t="shared" si="124"/>
        <v>-0.96540880503144655</v>
      </c>
      <c r="I188" s="62">
        <f t="shared" si="124"/>
        <v>3.5454545454545459</v>
      </c>
    </row>
    <row r="189" spans="1:9" x14ac:dyDescent="0.3">
      <c r="A189" s="59" t="s">
        <v>137</v>
      </c>
      <c r="B189" s="62">
        <f t="shared" ref="B189:H189" si="125">+IFERROR(B187/B$174,"nm")</f>
        <v>-1.2682926829268293</v>
      </c>
      <c r="C189" s="62">
        <f t="shared" si="125"/>
        <v>-3.0697674418604652</v>
      </c>
      <c r="D189" s="62">
        <f t="shared" si="125"/>
        <v>3.88</v>
      </c>
      <c r="E189" s="62">
        <f t="shared" si="125"/>
        <v>6.115384615384615</v>
      </c>
      <c r="F189" s="62">
        <f t="shared" si="125"/>
        <v>-53.857142857142854</v>
      </c>
      <c r="G189" s="62">
        <f t="shared" si="125"/>
        <v>-28.90909090909091</v>
      </c>
      <c r="H189" s="62">
        <f t="shared" si="125"/>
        <v>0.27500000000000002</v>
      </c>
      <c r="I189" s="62">
        <f>+IFERROR(I187/I$174,"nm")</f>
        <v>-0.69444444444444442</v>
      </c>
    </row>
  </sheetData>
  <pageMargins left="0.7" right="0.7" top="0.75" bottom="0.75" header="0.3" footer="0.3"/>
  <ignoredErrors>
    <ignoredError sqref="B20:I20 B47:I47 B74:I74 B101:I101 B145:I145 B5 C5:I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Sheldon Trinder</cp:lastModifiedBy>
  <dcterms:created xsi:type="dcterms:W3CDTF">2020-05-20T17:26:08Z</dcterms:created>
  <dcterms:modified xsi:type="dcterms:W3CDTF">2023-12-11T19:51:55Z</dcterms:modified>
</cp:coreProperties>
</file>