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1\"/>
    </mc:Choice>
  </mc:AlternateContent>
  <xr:revisionPtr revIDLastSave="0" documentId="13_ncr:1_{A595BB7C-2DB0-43A9-B964-1E7DBE2D696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62" i="4"/>
  <c r="D62" i="4"/>
  <c r="E62" i="4"/>
  <c r="F62" i="4"/>
  <c r="G62" i="4"/>
  <c r="H62" i="4"/>
  <c r="H64" i="4" s="1"/>
  <c r="I62" i="4"/>
  <c r="B62" i="4"/>
  <c r="K94" i="1"/>
  <c r="C53" i="4"/>
  <c r="D53" i="4"/>
  <c r="E53" i="4"/>
  <c r="F53" i="4"/>
  <c r="G53" i="4"/>
  <c r="H53" i="4"/>
  <c r="I53" i="4"/>
  <c r="C49" i="4"/>
  <c r="D49" i="4"/>
  <c r="E49" i="4"/>
  <c r="F49" i="4"/>
  <c r="G49" i="4"/>
  <c r="H49" i="4"/>
  <c r="I49" i="4"/>
  <c r="C55" i="4"/>
  <c r="D55" i="4"/>
  <c r="E55" i="4"/>
  <c r="F55" i="4"/>
  <c r="G55" i="4"/>
  <c r="H55" i="4"/>
  <c r="I55" i="4"/>
  <c r="B55" i="4"/>
  <c r="B53" i="4"/>
  <c r="B49" i="4"/>
  <c r="J69" i="4"/>
  <c r="K69" i="4"/>
  <c r="L69" i="4"/>
  <c r="M69" i="4"/>
  <c r="N69" i="4"/>
  <c r="C54" i="4"/>
  <c r="D54" i="4"/>
  <c r="E54" i="4"/>
  <c r="F54" i="4"/>
  <c r="G54" i="4"/>
  <c r="H54" i="4"/>
  <c r="I54" i="4"/>
  <c r="B54" i="4"/>
  <c r="I64" i="4"/>
  <c r="B64" i="4"/>
  <c r="C57" i="4"/>
  <c r="D57" i="4"/>
  <c r="E57" i="4"/>
  <c r="F57" i="4"/>
  <c r="G57" i="4"/>
  <c r="H57" i="4"/>
  <c r="H58" i="4" s="1"/>
  <c r="I57" i="4"/>
  <c r="E58" i="4"/>
  <c r="B57" i="4"/>
  <c r="B56" i="4"/>
  <c r="C52" i="4"/>
  <c r="D52" i="4"/>
  <c r="E52" i="4"/>
  <c r="F52" i="4"/>
  <c r="G52" i="4"/>
  <c r="H52" i="4"/>
  <c r="I52" i="4"/>
  <c r="B5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D59" i="4"/>
  <c r="E59" i="4"/>
  <c r="E64" i="4" s="1"/>
  <c r="F59" i="4"/>
  <c r="F64" i="4" s="1"/>
  <c r="G59" i="4"/>
  <c r="G64" i="4" s="1"/>
  <c r="H59" i="4"/>
  <c r="I59" i="4"/>
  <c r="B59" i="4"/>
  <c r="C56" i="4"/>
  <c r="D56" i="4"/>
  <c r="E56" i="4"/>
  <c r="F56" i="4"/>
  <c r="F58" i="4" s="1"/>
  <c r="F66" i="4" s="1"/>
  <c r="G56" i="4"/>
  <c r="H56" i="4"/>
  <c r="I56" i="4"/>
  <c r="I58" i="4" s="1"/>
  <c r="I66" i="4" s="1"/>
  <c r="K67" i="4"/>
  <c r="L67" i="4"/>
  <c r="M67" i="4"/>
  <c r="N67" i="4"/>
  <c r="H66" i="4" l="1"/>
  <c r="D64" i="4"/>
  <c r="C64" i="4"/>
  <c r="E66" i="4"/>
  <c r="G58" i="4"/>
  <c r="G66" i="4" s="1"/>
  <c r="B58" i="4"/>
  <c r="B66" i="4" s="1"/>
  <c r="B68" i="4" s="1"/>
  <c r="B69" i="4" s="1"/>
  <c r="D58" i="4"/>
  <c r="D66" i="4" s="1"/>
  <c r="C58" i="4"/>
  <c r="C66" i="4" s="1"/>
  <c r="E51" i="4"/>
  <c r="H51" i="4"/>
  <c r="I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23" i="4"/>
  <c r="D51" i="4" s="1"/>
  <c r="D23" i="4"/>
  <c r="E23" i="4"/>
  <c r="F23" i="4"/>
  <c r="F51" i="4" s="1"/>
  <c r="G23" i="4"/>
  <c r="H23" i="4"/>
  <c r="I23" i="4"/>
  <c r="B23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G51" i="4" l="1"/>
  <c r="C51" i="4"/>
  <c r="C67" i="4"/>
  <c r="C68" i="4" s="1"/>
  <c r="C22" i="4"/>
  <c r="D22" i="4"/>
  <c r="E22" i="4"/>
  <c r="F22" i="4"/>
  <c r="G22" i="4"/>
  <c r="H22" i="4"/>
  <c r="I22" i="4"/>
  <c r="B22" i="4"/>
  <c r="J17" i="4"/>
  <c r="K17" i="4"/>
  <c r="L17" i="4"/>
  <c r="M17" i="4"/>
  <c r="N17" i="4"/>
  <c r="J23" i="4"/>
  <c r="K23" i="4"/>
  <c r="L23" i="4"/>
  <c r="M23" i="4"/>
  <c r="N23" i="4"/>
  <c r="M44" i="4"/>
  <c r="J43" i="4"/>
  <c r="K43" i="4"/>
  <c r="L43" i="4"/>
  <c r="M43" i="4"/>
  <c r="N43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E43" i="4" s="1"/>
  <c r="F33" i="4"/>
  <c r="F43" i="4" s="1"/>
  <c r="G33" i="4"/>
  <c r="G43" i="4" s="1"/>
  <c r="H33" i="4"/>
  <c r="H43" i="4" s="1"/>
  <c r="I33" i="4"/>
  <c r="I43" i="4" s="1"/>
  <c r="B33" i="4"/>
  <c r="B43" i="4" s="1"/>
  <c r="J31" i="4"/>
  <c r="J44" i="4" s="1"/>
  <c r="K31" i="4"/>
  <c r="K44" i="4" s="1"/>
  <c r="L31" i="4"/>
  <c r="L44" i="4" s="1"/>
  <c r="M31" i="4"/>
  <c r="N31" i="4"/>
  <c r="N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31" i="4" s="1"/>
  <c r="D21" i="4"/>
  <c r="D31" i="4" s="1"/>
  <c r="E21" i="4"/>
  <c r="E31" i="4" s="1"/>
  <c r="F21" i="4"/>
  <c r="G21" i="4"/>
  <c r="G31" i="4" s="1"/>
  <c r="G44" i="4" s="1"/>
  <c r="H21" i="4"/>
  <c r="I21" i="4"/>
  <c r="I31" i="4" s="1"/>
  <c r="B21" i="4"/>
  <c r="B31" i="4" s="1"/>
  <c r="D67" i="4" l="1"/>
  <c r="D68" i="4" s="1"/>
  <c r="C69" i="4"/>
  <c r="D43" i="4"/>
  <c r="C43" i="4"/>
  <c r="H31" i="4"/>
  <c r="H44" i="4" s="1"/>
  <c r="F31" i="4"/>
  <c r="F44" i="4" s="1"/>
  <c r="C44" i="4"/>
  <c r="B44" i="4"/>
  <c r="E44" i="4"/>
  <c r="D44" i="4"/>
  <c r="I44" i="4"/>
  <c r="K18" i="4"/>
  <c r="L18" i="4"/>
  <c r="M18" i="4"/>
  <c r="N18" i="4"/>
  <c r="E67" i="4" l="1"/>
  <c r="E68" i="4" s="1"/>
  <c r="D69" i="4"/>
  <c r="C12" i="4"/>
  <c r="D12" i="4"/>
  <c r="E12" i="4"/>
  <c r="F12" i="4"/>
  <c r="G12" i="4"/>
  <c r="H12" i="4"/>
  <c r="I12" i="4"/>
  <c r="B12" i="4"/>
  <c r="F67" i="4" l="1"/>
  <c r="F68" i="4" s="1"/>
  <c r="E69" i="4"/>
  <c r="C15" i="4"/>
  <c r="C17" i="4" s="1"/>
  <c r="D15" i="4"/>
  <c r="D17" i="4" s="1"/>
  <c r="D18" i="4" s="1"/>
  <c r="E15" i="4"/>
  <c r="E17" i="4" s="1"/>
  <c r="F15" i="4"/>
  <c r="F17" i="4" s="1"/>
  <c r="F18" i="4" s="1"/>
  <c r="G15" i="4"/>
  <c r="G17" i="4" s="1"/>
  <c r="G18" i="4" s="1"/>
  <c r="H15" i="4"/>
  <c r="H17" i="4" s="1"/>
  <c r="I15" i="4"/>
  <c r="I17" i="4" s="1"/>
  <c r="B15" i="4"/>
  <c r="B17" i="4" s="1"/>
  <c r="B18" i="4" s="1"/>
  <c r="G67" i="4" l="1"/>
  <c r="G68" i="4" s="1"/>
  <c r="F69" i="4"/>
  <c r="J18" i="4"/>
  <c r="I18" i="4"/>
  <c r="H18" i="4"/>
  <c r="E18" i="4"/>
  <c r="C18" i="4"/>
  <c r="B7" i="4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B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J3" i="4"/>
  <c r="J24" i="4" s="1"/>
  <c r="K3" i="4"/>
  <c r="K24" i="4" s="1"/>
  <c r="L3" i="4"/>
  <c r="L24" i="4" s="1"/>
  <c r="M3" i="4"/>
  <c r="M24" i="4" s="1"/>
  <c r="N3" i="4"/>
  <c r="N24" i="4" s="1"/>
  <c r="C3" i="4"/>
  <c r="C2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H67" i="4" l="1"/>
  <c r="H68" i="4" s="1"/>
  <c r="G69" i="4"/>
  <c r="K11" i="4"/>
  <c r="K14" i="4" s="1"/>
  <c r="K16" i="4" s="1"/>
  <c r="K19" i="4" s="1"/>
  <c r="K9" i="4"/>
  <c r="K8" i="4"/>
  <c r="B11" i="4"/>
  <c r="B8" i="4"/>
  <c r="B9" i="4"/>
  <c r="J11" i="4"/>
  <c r="J14" i="4" s="1"/>
  <c r="J16" i="4" s="1"/>
  <c r="J19" i="4" s="1"/>
  <c r="J9" i="4"/>
  <c r="J8" i="4"/>
  <c r="I11" i="4"/>
  <c r="I9" i="4"/>
  <c r="I8" i="4"/>
  <c r="H11" i="4"/>
  <c r="H8" i="4"/>
  <c r="H9" i="4"/>
  <c r="C11" i="4"/>
  <c r="C9" i="4"/>
  <c r="C8" i="4"/>
  <c r="G11" i="4"/>
  <c r="G9" i="4"/>
  <c r="G8" i="4"/>
  <c r="N11" i="4"/>
  <c r="N14" i="4" s="1"/>
  <c r="N16" i="4" s="1"/>
  <c r="N19" i="4" s="1"/>
  <c r="N8" i="4"/>
  <c r="N9" i="4"/>
  <c r="F11" i="4"/>
  <c r="F8" i="4"/>
  <c r="F9" i="4"/>
  <c r="M11" i="4"/>
  <c r="M14" i="4" s="1"/>
  <c r="M16" i="4" s="1"/>
  <c r="M19" i="4" s="1"/>
  <c r="M8" i="4"/>
  <c r="M9" i="4"/>
  <c r="E11" i="4"/>
  <c r="E8" i="4"/>
  <c r="E9" i="4"/>
  <c r="L11" i="4"/>
  <c r="L14" i="4" s="1"/>
  <c r="L16" i="4" s="1"/>
  <c r="L19" i="4" s="1"/>
  <c r="L8" i="4"/>
  <c r="L9" i="4"/>
  <c r="D11" i="4"/>
  <c r="D8" i="4"/>
  <c r="D9" i="4"/>
  <c r="L211" i="3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I67" i="4" l="1"/>
  <c r="I68" i="4" s="1"/>
  <c r="H69" i="4"/>
  <c r="C14" i="4"/>
  <c r="C13" i="4"/>
  <c r="E14" i="4"/>
  <c r="E16" i="4" s="1"/>
  <c r="E19" i="4" s="1"/>
  <c r="E13" i="4"/>
  <c r="D14" i="4"/>
  <c r="D13" i="4"/>
  <c r="H14" i="4"/>
  <c r="H16" i="4" s="1"/>
  <c r="H19" i="4" s="1"/>
  <c r="H13" i="4"/>
  <c r="B14" i="4"/>
  <c r="B13" i="4"/>
  <c r="G14" i="4"/>
  <c r="G13" i="4"/>
  <c r="I14" i="4"/>
  <c r="I13" i="4"/>
  <c r="F14" i="4"/>
  <c r="F13" i="4"/>
  <c r="J209" i="3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67" i="4" l="1"/>
  <c r="I69" i="4"/>
  <c r="I16" i="4"/>
  <c r="I19" i="4" s="1"/>
  <c r="D16" i="4"/>
  <c r="D19" i="4" s="1"/>
  <c r="G16" i="4"/>
  <c r="G19" i="4" s="1"/>
  <c r="F16" i="4"/>
  <c r="F19" i="4" s="1"/>
  <c r="B16" i="4"/>
  <c r="B19" i="4" s="1"/>
  <c r="C16" i="4"/>
  <c r="C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<sst xmlns="http://schemas.openxmlformats.org/spreadsheetml/2006/main" count="489" uniqueCount="196">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</sst>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</cellXfs>
  <cellStyles count="8">
    <cellStyle name="60% - Accent1" xfId="7" builtinId="32"/>
    <cellStyle name="Accent1" xfId="6" builtinId="29"/>
    <cellStyle name="Comma" xfId="1" builtinId="3"/>
    <cellStyle name="Comma 2" xfId="3" xr:uid="{00000000-0005-0000-0000-000001000000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193</v>
      </c>
    </row>
    <row r="3" spans="1:1" x14ac:dyDescent="0.3">
      <c r="A3" s="38" t="s">
        <v>192</v>
      </c>
    </row>
    <row r="4" spans="1:1" x14ac:dyDescent="0.3">
      <c r="A4" s="19" t="s">
        <v>194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4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11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  <c r="K94" s="84">
        <f>SUM(H86:H93)</f>
        <v>-1459</v>
      </c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4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143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144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143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144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143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144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143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144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143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144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143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144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143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144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143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N70"/>
  <sheetViews>
    <sheetView tabSelected="1" workbookViewId="0"/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4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4" x14ac:dyDescent="0.3">
      <c r="A2" s="74" t="s">
        <v>145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4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4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4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4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4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3">
      <c r="A11" s="4" t="s">
        <v>146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3">
      <c r="A13" s="78" t="s">
        <v>147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4" ht="15" thickBot="1" x14ac:dyDescent="0.35">
      <c r="A14" s="6" t="s">
        <v>148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4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4" x14ac:dyDescent="0.3">
      <c r="A16" t="s">
        <v>150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4" x14ac:dyDescent="0.3">
      <c r="A17" t="s">
        <v>151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4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</row>
    <row r="19" spans="1:14" x14ac:dyDescent="0.3">
      <c r="A19" s="78" t="s">
        <v>152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</row>
    <row r="20" spans="1:14" x14ac:dyDescent="0.3">
      <c r="A20" s="82" t="s">
        <v>153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4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 t="shared" ref="J23:N23" si="27">J25-J35</f>
        <v>0</v>
      </c>
      <c r="K23" s="3">
        <f t="shared" si="27"/>
        <v>0</v>
      </c>
      <c r="L23" s="3">
        <f t="shared" si="27"/>
        <v>0</v>
      </c>
      <c r="M23" s="3">
        <f t="shared" si="27"/>
        <v>0</v>
      </c>
      <c r="N23" s="3">
        <f t="shared" si="27"/>
        <v>0</v>
      </c>
    </row>
    <row r="24" spans="1:14" x14ac:dyDescent="0.3">
      <c r="A24" s="78" t="s">
        <v>157</v>
      </c>
      <c r="B24" s="61">
        <f>+IFERROR(B23/B$3,"nm")</f>
        <v>0.18182412339466031</v>
      </c>
      <c r="C24" s="61">
        <f t="shared" ref="C24:I24" si="28">+IFERROR(C23/C$3,"nm")</f>
        <v>0.1818631084754139</v>
      </c>
      <c r="D24" s="61">
        <f t="shared" si="28"/>
        <v>0.19458515283842795</v>
      </c>
      <c r="E24" s="61">
        <f t="shared" si="28"/>
        <v>0.17803665137236585</v>
      </c>
      <c r="F24" s="61">
        <f t="shared" si="28"/>
        <v>0.18615947030702765</v>
      </c>
      <c r="G24" s="61">
        <f t="shared" si="28"/>
        <v>0.21035745795791783</v>
      </c>
      <c r="H24" s="61">
        <f t="shared" si="28"/>
        <v>0.19042166240064665</v>
      </c>
      <c r="I24" s="61">
        <f t="shared" si="28"/>
        <v>0.20828516377649325</v>
      </c>
      <c r="J24" s="61">
        <f t="shared" ref="J24" si="29">+IFERROR(J23/J$3,"nm")</f>
        <v>0</v>
      </c>
      <c r="K24" s="61">
        <f t="shared" ref="K24" si="30">+IFERROR(K23/K$3,"nm")</f>
        <v>0</v>
      </c>
      <c r="L24" s="61">
        <f t="shared" ref="L24" si="31">+IFERROR(L23/L$3,"nm")</f>
        <v>0</v>
      </c>
      <c r="M24" s="61">
        <f t="shared" ref="M24" si="32">+IFERROR(M23/M$3,"nm")</f>
        <v>0</v>
      </c>
      <c r="N24" s="61">
        <f t="shared" ref="N24" si="33">+IFERROR(N23/N$3,"nm")</f>
        <v>0</v>
      </c>
    </row>
    <row r="25" spans="1:14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162</v>
      </c>
      <c r="B31" s="7">
        <f>SUM(B21:B23,B25:B30)</f>
        <v>19466</v>
      </c>
      <c r="C31" s="7">
        <f t="shared" ref="C31:I31" si="34">SUM(C21:C23,C25:C30)</f>
        <v>19188</v>
      </c>
      <c r="D31" s="7">
        <f t="shared" si="34"/>
        <v>21211</v>
      </c>
      <c r="E31" s="7">
        <f t="shared" si="34"/>
        <v>20257</v>
      </c>
      <c r="F31" s="7">
        <f t="shared" si="34"/>
        <v>21105</v>
      </c>
      <c r="G31" s="7">
        <f t="shared" si="34"/>
        <v>29094</v>
      </c>
      <c r="H31" s="7">
        <f t="shared" si="34"/>
        <v>34904</v>
      </c>
      <c r="I31" s="7">
        <f t="shared" si="34"/>
        <v>36963</v>
      </c>
      <c r="J31" s="7">
        <f t="shared" ref="J31:N31" si="35">SUM(J21,J25,J26,J27,J28,J29,J30)</f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4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170</v>
      </c>
      <c r="B43" s="7">
        <f>SUM(B33:B42)</f>
        <v>19466</v>
      </c>
      <c r="C43" s="7">
        <f t="shared" ref="C43:I43" si="36">SUM(C33:C42)</f>
        <v>19188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ref="J43:N43" si="37">SUM(J33,J34,J35,J36,J37,J38,J40,J41,J42)</f>
        <v>0</v>
      </c>
      <c r="K43" s="7">
        <f t="shared" si="37"/>
        <v>0</v>
      </c>
      <c r="L43" s="7">
        <f t="shared" si="37"/>
        <v>0</v>
      </c>
      <c r="M43" s="7">
        <f t="shared" si="37"/>
        <v>0</v>
      </c>
      <c r="N43" s="7">
        <f t="shared" si="37"/>
        <v>0</v>
      </c>
    </row>
    <row r="44" spans="1:14" ht="15" thickTop="1" x14ac:dyDescent="0.3">
      <c r="A44" s="87" t="s">
        <v>171</v>
      </c>
      <c r="B44" s="87">
        <f>B31-B43</f>
        <v>0</v>
      </c>
      <c r="C44" s="87">
        <f t="shared" ref="C44:N44" si="38">C31-C43</f>
        <v>0</v>
      </c>
      <c r="D44" s="87">
        <f t="shared" si="38"/>
        <v>0</v>
      </c>
      <c r="E44" s="87">
        <f t="shared" si="38"/>
        <v>0</v>
      </c>
      <c r="F44" s="87">
        <f t="shared" si="38"/>
        <v>0</v>
      </c>
      <c r="G44" s="87">
        <f t="shared" si="38"/>
        <v>0</v>
      </c>
      <c r="H44" s="87">
        <f t="shared" si="38"/>
        <v>0</v>
      </c>
      <c r="I44" s="87">
        <f t="shared" si="38"/>
        <v>0</v>
      </c>
      <c r="J44" s="87">
        <f t="shared" si="38"/>
        <v>0</v>
      </c>
      <c r="K44" s="87">
        <f t="shared" si="38"/>
        <v>0</v>
      </c>
      <c r="L44" s="87">
        <f t="shared" si="38"/>
        <v>0</v>
      </c>
      <c r="M44" s="87">
        <f t="shared" si="38"/>
        <v>0</v>
      </c>
      <c r="N44" s="87">
        <f t="shared" si="38"/>
        <v>0</v>
      </c>
    </row>
    <row r="45" spans="1:14" x14ac:dyDescent="0.3">
      <c r="A45" s="82" t="s">
        <v>172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4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135</v>
      </c>
      <c r="B47" s="84">
        <f>'Segmental Forecast'!B8</f>
        <v>606</v>
      </c>
      <c r="C47" s="84">
        <f>'Segmental Forecast'!C8</f>
        <v>649</v>
      </c>
      <c r="D47" s="84">
        <f>'Segmental Forecast'!D8</f>
        <v>706</v>
      </c>
      <c r="E47" s="84">
        <f>'Segmental Forecast'!E8</f>
        <v>747</v>
      </c>
      <c r="F47" s="84">
        <f>'Segmental Forecast'!F8</f>
        <v>705</v>
      </c>
      <c r="G47" s="84">
        <f>'Segmental Forecast'!G8</f>
        <v>721</v>
      </c>
      <c r="H47" s="84">
        <f>'Segmental Forecast'!H8</f>
        <v>744</v>
      </c>
      <c r="I47" s="84">
        <f>'Segmental Forecast'!I8</f>
        <v>717</v>
      </c>
      <c r="J47" s="84"/>
      <c r="K47" s="84"/>
      <c r="L47" s="84"/>
      <c r="M47" s="84"/>
      <c r="N47" s="84"/>
    </row>
    <row r="48" spans="1:14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174</v>
      </c>
      <c r="B49" s="9">
        <f>B46-B48</f>
        <v>3377</v>
      </c>
      <c r="C49" s="9">
        <f t="shared" ref="C49:I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 t="shared" si="39"/>
        <v>5625</v>
      </c>
      <c r="J49" s="9"/>
      <c r="K49" s="9"/>
      <c r="L49" s="9"/>
      <c r="M49" s="9"/>
      <c r="N49" s="9"/>
    </row>
    <row r="50" spans="1:14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 x14ac:dyDescent="0.3">
      <c r="A51" t="s">
        <v>176</v>
      </c>
      <c r="B51" s="3">
        <v>113</v>
      </c>
      <c r="C51" s="3">
        <f>C23-B23</f>
        <v>324</v>
      </c>
      <c r="D51" s="3">
        <f t="shared" ref="D51:I51" si="40">D23-C23</f>
        <v>796</v>
      </c>
      <c r="E51" s="3">
        <f t="shared" si="40"/>
        <v>-204</v>
      </c>
      <c r="F51" s="3">
        <f t="shared" si="40"/>
        <v>802</v>
      </c>
      <c r="G51" s="3">
        <f t="shared" si="40"/>
        <v>586</v>
      </c>
      <c r="H51" s="3">
        <f t="shared" si="40"/>
        <v>613</v>
      </c>
      <c r="I51" s="3">
        <f t="shared" si="40"/>
        <v>1248</v>
      </c>
      <c r="J51" s="3"/>
      <c r="K51" s="3"/>
      <c r="L51" s="3"/>
      <c r="M51" s="3"/>
      <c r="N51" s="3"/>
    </row>
    <row r="52" spans="1:14" x14ac:dyDescent="0.3">
      <c r="A52" t="s">
        <v>138</v>
      </c>
      <c r="B52" s="3">
        <f>-Historicals!B82-Historicals!B104</f>
        <v>796</v>
      </c>
      <c r="C52" s="3">
        <f>-Historicals!C82-Historicals!C104</f>
        <v>891</v>
      </c>
      <c r="D52" s="3">
        <f>-Historicals!D82-Historicals!D104</f>
        <v>839</v>
      </c>
      <c r="E52" s="3">
        <f>-Historicals!E82-Historicals!E104</f>
        <v>734</v>
      </c>
      <c r="F52" s="3">
        <f>-Historicals!F82-Historicals!F104</f>
        <v>959</v>
      </c>
      <c r="G52" s="3">
        <f>-Historicals!G82-Historicals!G104</f>
        <v>965</v>
      </c>
      <c r="H52" s="3">
        <f>-Historicals!H82-Historicals!H104</f>
        <v>516</v>
      </c>
      <c r="I52" s="3">
        <f>-Historicals!I82-Historicals!I104</f>
        <v>598</v>
      </c>
      <c r="J52" s="3"/>
      <c r="K52" s="3"/>
      <c r="L52" s="3"/>
      <c r="M52" s="3"/>
      <c r="N52" s="3"/>
    </row>
    <row r="53" spans="1:14" x14ac:dyDescent="0.3">
      <c r="A53" s="1" t="s">
        <v>177</v>
      </c>
      <c r="B53" s="9">
        <f>B49+B47-B51-B52</f>
        <v>3074</v>
      </c>
      <c r="C53" s="9">
        <f t="shared" ref="C53:I53" si="41">C49+C47-C51-C52</f>
        <v>3328</v>
      </c>
      <c r="D53" s="9">
        <f t="shared" si="41"/>
        <v>3313</v>
      </c>
      <c r="E53" s="9">
        <f t="shared" si="41"/>
        <v>4067</v>
      </c>
      <c r="F53" s="9">
        <f t="shared" si="41"/>
        <v>3037</v>
      </c>
      <c r="G53" s="9">
        <f t="shared" si="41"/>
        <v>1118</v>
      </c>
      <c r="H53" s="9">
        <f t="shared" si="41"/>
        <v>5361</v>
      </c>
      <c r="I53" s="9">
        <f t="shared" si="41"/>
        <v>4496</v>
      </c>
      <c r="J53" s="9"/>
      <c r="K53" s="9"/>
      <c r="L53" s="9"/>
      <c r="M53" s="9"/>
      <c r="N53" s="9"/>
    </row>
    <row r="54" spans="1:14" x14ac:dyDescent="0.3">
      <c r="A54" t="s">
        <v>178</v>
      </c>
      <c r="B54" s="3">
        <f>SUM(Historicals!B67:B70,Historicals!B72:B75)</f>
        <v>801</v>
      </c>
      <c r="C54" s="3">
        <f>SUM(Historicals!C67:C70,Historicals!C72:C75)</f>
        <v>-1010</v>
      </c>
      <c r="D54" s="3">
        <f>SUM(Historicals!D67:D70,Historicals!D72:D75)</f>
        <v>-1100</v>
      </c>
      <c r="E54" s="3">
        <f>SUM(Historicals!E67:E70,Historicals!E72:E75)</f>
        <v>2275</v>
      </c>
      <c r="F54" s="3">
        <f>SUM(Historicals!F67:F70,Historicals!F72:F75)</f>
        <v>1169</v>
      </c>
      <c r="G54" s="3">
        <f>SUM(Historicals!G67:G70,Historicals!G72:G75)</f>
        <v>-775</v>
      </c>
      <c r="H54" s="3">
        <f>SUM(Historicals!H67:H70,Historicals!H72:H75)</f>
        <v>186</v>
      </c>
      <c r="I54" s="3">
        <f>SUM(Historicals!I67:I70,Historicals!I72:I75)</f>
        <v>-1575</v>
      </c>
      <c r="J54" s="3"/>
      <c r="K54" s="3"/>
      <c r="L54" s="3"/>
      <c r="M54" s="3"/>
      <c r="N54" s="3"/>
    </row>
    <row r="55" spans="1:14" x14ac:dyDescent="0.3">
      <c r="A55" s="27" t="s">
        <v>179</v>
      </c>
      <c r="B55" s="26">
        <f>B14+B47+B54</f>
        <v>4680</v>
      </c>
      <c r="C55" s="26">
        <f t="shared" ref="C55:I55" si="42">C14+C47+C54</f>
        <v>3399</v>
      </c>
      <c r="D55" s="26">
        <f t="shared" si="42"/>
        <v>3846</v>
      </c>
      <c r="E55" s="26">
        <f t="shared" si="42"/>
        <v>4955</v>
      </c>
      <c r="F55" s="26">
        <f t="shared" si="42"/>
        <v>5903</v>
      </c>
      <c r="G55" s="26">
        <f t="shared" si="42"/>
        <v>2485</v>
      </c>
      <c r="H55" s="26">
        <f t="shared" si="42"/>
        <v>6657</v>
      </c>
      <c r="I55" s="26">
        <f t="shared" si="42"/>
        <v>5188</v>
      </c>
      <c r="J55" s="26"/>
      <c r="K55" s="26"/>
      <c r="L55" s="26"/>
      <c r="M55" s="26"/>
      <c r="N55" s="26"/>
    </row>
    <row r="56" spans="1:14" x14ac:dyDescent="0.3">
      <c r="A56" t="s">
        <v>180</v>
      </c>
      <c r="B56" s="3">
        <f>SUM(Historicals!B78,Historicals!B81)</f>
        <v>-5086</v>
      </c>
      <c r="C56" s="3">
        <f>SUM(Historicals!C78,Historicals!C81)</f>
        <v>-5217</v>
      </c>
      <c r="D56" s="3">
        <f>SUM(Historicals!D78,Historicals!D81)</f>
        <v>-5928</v>
      </c>
      <c r="E56" s="3">
        <f>SUM(Historicals!E78,Historicals!E81)</f>
        <v>-4783</v>
      </c>
      <c r="F56" s="3">
        <f>SUM(Historicals!F78,Historicals!F81)</f>
        <v>-2937</v>
      </c>
      <c r="G56" s="3">
        <f>SUM(Historicals!G78,Historicals!G81)</f>
        <v>-2426</v>
      </c>
      <c r="H56" s="3">
        <f>SUM(Historicals!H78,Historicals!H81)</f>
        <v>-9961</v>
      </c>
      <c r="I56" s="3">
        <f>SUM(Historicals!I78,Historicals!I81)</f>
        <v>-12913</v>
      </c>
      <c r="J56" s="3"/>
      <c r="K56" s="3"/>
      <c r="L56" s="3"/>
      <c r="M56" s="3"/>
      <c r="N56" s="3"/>
    </row>
    <row r="57" spans="1:14" x14ac:dyDescent="0.3">
      <c r="A57" t="s">
        <v>181</v>
      </c>
      <c r="B57" s="3">
        <f>SUM(Historicals!B79,Historicals!B80,Historicals!B82,Historicals!B83,Historicals!B84)</f>
        <v>4911</v>
      </c>
      <c r="C57" s="3">
        <f>SUM(Historicals!C79,Historicals!C80,Historicals!C82,Historicals!C83,Historicals!C84)</f>
        <v>4183</v>
      </c>
      <c r="D57" s="3">
        <f>SUM(Historicals!D79,Historicals!D80,Historicals!D82,Historicals!D83,Historicals!D84)</f>
        <v>4920</v>
      </c>
      <c r="E57" s="3">
        <f>SUM(Historicals!E79,Historicals!E80,Historicals!E82,Historicals!E83,Historicals!E84)</f>
        <v>5059</v>
      </c>
      <c r="F57" s="3">
        <f>SUM(Historicals!F79,Historicals!F80,Historicals!F82,Historicals!F83,Historicals!F84)</f>
        <v>2673</v>
      </c>
      <c r="G57" s="3">
        <f>SUM(Historicals!G79,Historicals!G80,Historicals!G82,Historicals!G83,Historicals!G84)</f>
        <v>1398</v>
      </c>
      <c r="H57" s="3">
        <f>SUM(Historicals!H79,Historicals!H80,Historicals!H82,Historicals!H83,Historicals!H84)</f>
        <v>6161</v>
      </c>
      <c r="I57" s="3">
        <f>SUM(Historicals!I79,Historicals!I80,Historicals!I82,Historicals!I83,Historicals!I84)</f>
        <v>11389</v>
      </c>
      <c r="J57" s="3"/>
      <c r="K57" s="3"/>
      <c r="L57" s="3"/>
      <c r="M57" s="3"/>
      <c r="N57" s="3"/>
    </row>
    <row r="58" spans="1:14" x14ac:dyDescent="0.3">
      <c r="A58" s="27" t="s">
        <v>182</v>
      </c>
      <c r="B58" s="26">
        <f>SUM(B56:B57)</f>
        <v>-175</v>
      </c>
      <c r="C58" s="26">
        <f t="shared" ref="C58:I58" si="43">SUM(C56:C57)</f>
        <v>-1034</v>
      </c>
      <c r="D58" s="26">
        <f t="shared" si="43"/>
        <v>-1008</v>
      </c>
      <c r="E58" s="26">
        <f t="shared" si="43"/>
        <v>276</v>
      </c>
      <c r="F58" s="26">
        <f t="shared" si="43"/>
        <v>-264</v>
      </c>
      <c r="G58" s="26">
        <f t="shared" si="43"/>
        <v>-1028</v>
      </c>
      <c r="H58" s="26">
        <f t="shared" si="43"/>
        <v>-3800</v>
      </c>
      <c r="I58" s="26">
        <f t="shared" si="43"/>
        <v>-1524</v>
      </c>
      <c r="J58" s="26"/>
      <c r="K58" s="26"/>
      <c r="L58" s="26"/>
      <c r="M58" s="26"/>
      <c r="N58" s="26"/>
    </row>
    <row r="59" spans="1:14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80"/>
    </row>
    <row r="61" spans="1:14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187</v>
      </c>
      <c r="B64" s="26">
        <f>SUM(B59,B61,B62,B63)</f>
        <v>-2790</v>
      </c>
      <c r="C64" s="26">
        <f t="shared" ref="C64:I64" si="44">SUM(C59,C61,C62,C63)</f>
        <v>-2974</v>
      </c>
      <c r="D64" s="26">
        <f t="shared" si="44"/>
        <v>-2148</v>
      </c>
      <c r="E64" s="26">
        <f t="shared" si="44"/>
        <v>-4835</v>
      </c>
      <c r="F64" s="26">
        <f t="shared" si="44"/>
        <v>-5293</v>
      </c>
      <c r="G64" s="26">
        <f t="shared" si="44"/>
        <v>2491</v>
      </c>
      <c r="H64" s="26">
        <f t="shared" si="44"/>
        <v>-1459</v>
      </c>
      <c r="I64" s="26">
        <f t="shared" si="44"/>
        <v>-4836</v>
      </c>
      <c r="J64" s="26"/>
      <c r="K64" s="26"/>
      <c r="L64" s="26"/>
      <c r="M64" s="26"/>
      <c r="N64" s="26"/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189</v>
      </c>
      <c r="B66" s="26">
        <f>SUM(B55,B58,B64,B65)</f>
        <v>1632</v>
      </c>
      <c r="C66" s="26">
        <f t="shared" ref="C66:I66" si="45">SUM(C55,C58,C64,C65)</f>
        <v>-714</v>
      </c>
      <c r="D66" s="26">
        <f t="shared" si="45"/>
        <v>670</v>
      </c>
      <c r="E66" s="26">
        <f t="shared" si="45"/>
        <v>441</v>
      </c>
      <c r="F66" s="26">
        <f t="shared" si="45"/>
        <v>217</v>
      </c>
      <c r="G66" s="26">
        <f t="shared" si="45"/>
        <v>3882</v>
      </c>
      <c r="H66" s="26">
        <f t="shared" si="45"/>
        <v>1541</v>
      </c>
      <c r="I66" s="26">
        <f t="shared" si="45"/>
        <v>-1315</v>
      </c>
      <c r="J66" s="26"/>
      <c r="K66" s="26"/>
      <c r="L66" s="26"/>
      <c r="M66" s="26"/>
      <c r="N66" s="26"/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46">C68</f>
        <v>3138</v>
      </c>
      <c r="E67" s="3">
        <f t="shared" si="46"/>
        <v>3808</v>
      </c>
      <c r="F67" s="3">
        <f t="shared" si="46"/>
        <v>4249</v>
      </c>
      <c r="G67" s="3">
        <f t="shared" si="46"/>
        <v>4466</v>
      </c>
      <c r="H67" s="3">
        <f t="shared" si="46"/>
        <v>8348</v>
      </c>
      <c r="I67" s="3">
        <f t="shared" si="46"/>
        <v>9889</v>
      </c>
      <c r="J67" s="3">
        <f t="shared" si="46"/>
        <v>8574</v>
      </c>
      <c r="K67" s="3">
        <f t="shared" si="46"/>
        <v>0</v>
      </c>
      <c r="L67" s="3">
        <f t="shared" si="46"/>
        <v>0</v>
      </c>
      <c r="M67" s="3">
        <f t="shared" si="46"/>
        <v>0</v>
      </c>
      <c r="N67" s="3">
        <f t="shared" si="46"/>
        <v>0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I68" si="47">SUM(C66:C67)</f>
        <v>3138</v>
      </c>
      <c r="D68" s="7">
        <f t="shared" si="47"/>
        <v>3808</v>
      </c>
      <c r="E68" s="7">
        <f t="shared" si="47"/>
        <v>4249</v>
      </c>
      <c r="F68" s="7">
        <f t="shared" si="47"/>
        <v>4466</v>
      </c>
      <c r="G68" s="7">
        <f t="shared" si="47"/>
        <v>8348</v>
      </c>
      <c r="H68" s="7">
        <f t="shared" si="47"/>
        <v>9889</v>
      </c>
      <c r="I68" s="7">
        <f t="shared" si="47"/>
        <v>8574</v>
      </c>
      <c r="J68" s="7"/>
      <c r="K68" s="7"/>
      <c r="L68" s="7"/>
      <c r="M68" s="7"/>
      <c r="N68" s="7"/>
    </row>
    <row r="69" spans="1:14" ht="15" thickTop="1" x14ac:dyDescent="0.3">
      <c r="A69" s="87" t="s">
        <v>171</v>
      </c>
      <c r="B69" s="13">
        <f>B68-B21</f>
        <v>0</v>
      </c>
      <c r="C69" s="13">
        <f t="shared" ref="C69:N69" si="48">C68-C21</f>
        <v>0</v>
      </c>
      <c r="D69" s="13">
        <f t="shared" si="48"/>
        <v>0</v>
      </c>
      <c r="E69" s="13">
        <f t="shared" si="48"/>
        <v>0</v>
      </c>
      <c r="F69" s="13">
        <f t="shared" si="48"/>
        <v>0</v>
      </c>
      <c r="G69" s="13">
        <f t="shared" si="48"/>
        <v>0</v>
      </c>
      <c r="H69" s="13">
        <f t="shared" si="48"/>
        <v>0</v>
      </c>
      <c r="I69" s="13">
        <f t="shared" si="48"/>
        <v>0</v>
      </c>
      <c r="J69" s="13">
        <f t="shared" si="48"/>
        <v>0</v>
      </c>
      <c r="K69" s="13">
        <f t="shared" si="48"/>
        <v>0</v>
      </c>
      <c r="L69" s="13">
        <f t="shared" si="48"/>
        <v>0</v>
      </c>
      <c r="M69" s="13">
        <f t="shared" si="48"/>
        <v>0</v>
      </c>
      <c r="N69" s="13">
        <f t="shared" si="48"/>
        <v>0</v>
      </c>
    </row>
    <row r="70" spans="1:14" x14ac:dyDescent="0.3">
      <c r="A70" s="1" t="s">
        <v>195</v>
      </c>
      <c r="B70" s="84">
        <f>B33+B34+B36-(B21+B22)</f>
        <v>-4664</v>
      </c>
      <c r="C70" s="84">
        <f t="shared" ref="C70:I70" si="49">C33+C34+C36-(C21+C22)</f>
        <v>-3419</v>
      </c>
      <c r="D70" s="84">
        <f t="shared" si="49"/>
        <v>-2377</v>
      </c>
      <c r="E70" s="84">
        <f t="shared" si="49"/>
        <v>-1435</v>
      </c>
      <c r="F70" s="84">
        <f t="shared" si="49"/>
        <v>-1184</v>
      </c>
      <c r="G70" s="84">
        <f t="shared" si="49"/>
        <v>870</v>
      </c>
      <c r="H70" s="84">
        <f t="shared" si="49"/>
        <v>-4061</v>
      </c>
      <c r="I70" s="84">
        <f t="shared" si="49"/>
        <v>-3567</v>
      </c>
    </row>
  </sheetData>
  <pageMargins left="0.7" right="0.7" top="0.75" bottom="0.75" header="0.3" footer="0.3"/>
  <ignoredErrors>
    <ignoredError sqref="B54 C54: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2023-12-23T01:58:07Z</dcterms:modified>
</cp:coreProperties>
</file>