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274" documentId="8_{14FFD27A-7030-4CFA-B104-E79909FCB2DC}" xr6:coauthVersionLast="47" xr6:coauthVersionMax="47" xr10:uidLastSave="{58552CE7-E997-4A5E-9D43-345A93ACE043}"/>
  <bookViews>
    <workbookView xWindow="24" yWindow="624" windowWidth="23016" windowHeight="1233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3" l="1"/>
  <c r="D114" i="3"/>
  <c r="E114" i="3"/>
  <c r="F114" i="3"/>
  <c r="G114" i="3"/>
  <c r="H114" i="3"/>
  <c r="I114" i="3"/>
  <c r="B114" i="3"/>
  <c r="B124" i="3"/>
  <c r="C124" i="3"/>
  <c r="B120" i="3"/>
  <c r="C120" i="3"/>
  <c r="C121" i="3" s="1"/>
  <c r="B116" i="3"/>
  <c r="C116" i="3"/>
  <c r="C83" i="3"/>
  <c r="D83" i="3"/>
  <c r="E83" i="3"/>
  <c r="F83" i="3"/>
  <c r="F84" i="3" s="1"/>
  <c r="G83" i="3"/>
  <c r="H83" i="3"/>
  <c r="I83" i="3"/>
  <c r="B83" i="3"/>
  <c r="B93" i="3"/>
  <c r="C93" i="3"/>
  <c r="C94" i="3" s="1"/>
  <c r="B89" i="3"/>
  <c r="C89" i="3"/>
  <c r="D90" i="3" s="1"/>
  <c r="D92" i="3" s="1"/>
  <c r="B85" i="3"/>
  <c r="C85" i="3"/>
  <c r="B67" i="3"/>
  <c r="C66" i="3"/>
  <c r="C67" i="3" s="1"/>
  <c r="B62" i="3"/>
  <c r="C62" i="3"/>
  <c r="B58" i="3"/>
  <c r="C58" i="3"/>
  <c r="B54" i="3"/>
  <c r="C54" i="3"/>
  <c r="B21" i="3"/>
  <c r="C21" i="3"/>
  <c r="B52" i="3"/>
  <c r="B78" i="3" s="1"/>
  <c r="C52" i="3"/>
  <c r="C3" i="3" s="1"/>
  <c r="B31" i="3"/>
  <c r="C31" i="3"/>
  <c r="B27" i="3"/>
  <c r="C27" i="3"/>
  <c r="B23" i="3"/>
  <c r="C23" i="3"/>
  <c r="B129" i="1"/>
  <c r="J189" i="3"/>
  <c r="J211" i="3"/>
  <c r="J214" i="3"/>
  <c r="D8" i="3"/>
  <c r="E8" i="3"/>
  <c r="F8" i="3"/>
  <c r="G8" i="3"/>
  <c r="H8" i="3"/>
  <c r="I8" i="3"/>
  <c r="B201" i="3"/>
  <c r="C201" i="3"/>
  <c r="D201" i="3"/>
  <c r="E201" i="3"/>
  <c r="F201" i="3"/>
  <c r="G201" i="3"/>
  <c r="G203" i="3" s="1"/>
  <c r="H201" i="3"/>
  <c r="H203" i="3" s="1"/>
  <c r="I201" i="3"/>
  <c r="B182" i="3"/>
  <c r="C182" i="3"/>
  <c r="D182" i="3"/>
  <c r="E182" i="3"/>
  <c r="F182" i="3"/>
  <c r="G182" i="3"/>
  <c r="H182" i="3"/>
  <c r="I182" i="3"/>
  <c r="B163" i="3"/>
  <c r="C163" i="3"/>
  <c r="D163" i="3"/>
  <c r="E163" i="3"/>
  <c r="F163" i="3"/>
  <c r="G163" i="3"/>
  <c r="H163" i="3"/>
  <c r="I163" i="3"/>
  <c r="C128" i="3"/>
  <c r="D128" i="3"/>
  <c r="E128" i="3"/>
  <c r="F128" i="3"/>
  <c r="G128" i="3"/>
  <c r="H128" i="3"/>
  <c r="I128" i="3"/>
  <c r="B97" i="3"/>
  <c r="C97" i="3"/>
  <c r="D97" i="3"/>
  <c r="E97" i="3"/>
  <c r="F97" i="3"/>
  <c r="G97" i="3"/>
  <c r="H97" i="3"/>
  <c r="I97" i="3"/>
  <c r="B35" i="3"/>
  <c r="C35" i="3"/>
  <c r="D35" i="3"/>
  <c r="E35" i="3"/>
  <c r="F35" i="3"/>
  <c r="G35" i="3"/>
  <c r="H35" i="3"/>
  <c r="I35" i="3"/>
  <c r="D66" i="3"/>
  <c r="E66" i="3"/>
  <c r="F66" i="3"/>
  <c r="G66" i="3"/>
  <c r="H66" i="3"/>
  <c r="I66" i="3"/>
  <c r="D17" i="3"/>
  <c r="E17" i="3"/>
  <c r="F17" i="3"/>
  <c r="G17" i="3"/>
  <c r="H17" i="3"/>
  <c r="I17" i="3"/>
  <c r="D14" i="3"/>
  <c r="E14" i="3"/>
  <c r="F14" i="3"/>
  <c r="G14" i="3"/>
  <c r="H14" i="3"/>
  <c r="I14" i="3"/>
  <c r="B14" i="3"/>
  <c r="C14" i="3"/>
  <c r="C11" i="3"/>
  <c r="D11" i="3"/>
  <c r="E11" i="3"/>
  <c r="F11" i="3"/>
  <c r="G11" i="3"/>
  <c r="H11" i="3"/>
  <c r="I11" i="3"/>
  <c r="D3" i="3"/>
  <c r="E3" i="3"/>
  <c r="G3" i="3"/>
  <c r="H3" i="3"/>
  <c r="I3" i="3"/>
  <c r="C214" i="3"/>
  <c r="D214" i="3"/>
  <c r="E214" i="3"/>
  <c r="F214" i="3"/>
  <c r="F216" i="3" s="1"/>
  <c r="G214" i="3"/>
  <c r="H214" i="3"/>
  <c r="I214" i="3"/>
  <c r="B214" i="3"/>
  <c r="C211" i="3"/>
  <c r="D211" i="3"/>
  <c r="E211" i="3"/>
  <c r="F211" i="3"/>
  <c r="F213" i="3" s="1"/>
  <c r="G211" i="3"/>
  <c r="H211" i="3"/>
  <c r="H213" i="3" s="1"/>
  <c r="I211" i="3"/>
  <c r="B211" i="3"/>
  <c r="B212" i="3" s="1"/>
  <c r="C208" i="3"/>
  <c r="D208" i="3"/>
  <c r="E208" i="3"/>
  <c r="F208" i="3"/>
  <c r="G208" i="3"/>
  <c r="H208" i="3"/>
  <c r="I208" i="3"/>
  <c r="B208" i="3"/>
  <c r="C204" i="3"/>
  <c r="D204" i="3"/>
  <c r="E204" i="3"/>
  <c r="F204" i="3"/>
  <c r="F207" i="3" s="1"/>
  <c r="G204" i="3"/>
  <c r="H204" i="3"/>
  <c r="I204" i="3"/>
  <c r="B204" i="3"/>
  <c r="B207" i="3" s="1"/>
  <c r="C199" i="3"/>
  <c r="D199" i="3"/>
  <c r="E199" i="3"/>
  <c r="F199" i="3"/>
  <c r="G200" i="3" s="1"/>
  <c r="G199" i="3"/>
  <c r="H199" i="3"/>
  <c r="I199" i="3"/>
  <c r="B199" i="3"/>
  <c r="G216" i="3"/>
  <c r="C216" i="3"/>
  <c r="H215" i="3"/>
  <c r="D215" i="3"/>
  <c r="I216" i="3"/>
  <c r="J216" i="3" s="1"/>
  <c r="H216" i="3"/>
  <c r="E216" i="3"/>
  <c r="D216" i="3"/>
  <c r="B216" i="3"/>
  <c r="C212" i="3"/>
  <c r="I213" i="3"/>
  <c r="J213" i="3" s="1"/>
  <c r="K213" i="3" s="1"/>
  <c r="L213" i="3" s="1"/>
  <c r="M213" i="3" s="1"/>
  <c r="N213" i="3" s="1"/>
  <c r="G213" i="3"/>
  <c r="E213" i="3"/>
  <c r="D213" i="3"/>
  <c r="C213" i="3"/>
  <c r="I210" i="3"/>
  <c r="H210" i="3"/>
  <c r="E210" i="3"/>
  <c r="D210" i="3"/>
  <c r="I209" i="3"/>
  <c r="H209" i="3"/>
  <c r="E209" i="3"/>
  <c r="D209" i="3"/>
  <c r="J208" i="3"/>
  <c r="G210" i="3"/>
  <c r="C210" i="3"/>
  <c r="H207" i="3"/>
  <c r="G207" i="3"/>
  <c r="D207" i="3"/>
  <c r="C207" i="3"/>
  <c r="H206" i="3"/>
  <c r="G206" i="3"/>
  <c r="D206" i="3"/>
  <c r="C206" i="3"/>
  <c r="I205" i="3"/>
  <c r="H205" i="3"/>
  <c r="E205" i="3"/>
  <c r="D205" i="3"/>
  <c r="I207" i="3"/>
  <c r="J207" i="3" s="1"/>
  <c r="G205" i="3"/>
  <c r="E207" i="3"/>
  <c r="D203" i="3"/>
  <c r="C203" i="3"/>
  <c r="H200" i="3"/>
  <c r="D200" i="3"/>
  <c r="C200" i="3"/>
  <c r="I200" i="3"/>
  <c r="E200" i="3"/>
  <c r="B200" i="3"/>
  <c r="C17" i="3"/>
  <c r="B17" i="3"/>
  <c r="C195" i="3"/>
  <c r="C197" i="3" s="1"/>
  <c r="D195" i="3"/>
  <c r="E195" i="3"/>
  <c r="F195" i="3"/>
  <c r="F197" i="3" s="1"/>
  <c r="G195" i="3"/>
  <c r="H195" i="3"/>
  <c r="I195" i="3"/>
  <c r="B195" i="3"/>
  <c r="C176" i="3"/>
  <c r="D177" i="3" s="1"/>
  <c r="D176" i="3"/>
  <c r="E176" i="3"/>
  <c r="F176" i="3"/>
  <c r="G176" i="3"/>
  <c r="G178" i="3" s="1"/>
  <c r="H176" i="3"/>
  <c r="I176" i="3"/>
  <c r="B176" i="3"/>
  <c r="B169" i="3" s="1"/>
  <c r="E141" i="3"/>
  <c r="F141" i="3"/>
  <c r="G141" i="3"/>
  <c r="H141" i="3"/>
  <c r="I141" i="3"/>
  <c r="D141" i="3"/>
  <c r="C110" i="3"/>
  <c r="D110" i="3"/>
  <c r="E110" i="3"/>
  <c r="F110" i="3"/>
  <c r="G110" i="3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G48" i="3"/>
  <c r="H48" i="3"/>
  <c r="I48" i="3"/>
  <c r="B48" i="3"/>
  <c r="K162" i="3"/>
  <c r="L162" i="3" s="1"/>
  <c r="M162" i="3" s="1"/>
  <c r="N162" i="3" s="1"/>
  <c r="K161" i="3"/>
  <c r="L161" i="3" s="1"/>
  <c r="B3" i="3"/>
  <c r="E112" i="3"/>
  <c r="B143" i="3"/>
  <c r="I197" i="3"/>
  <c r="J197" i="3" s="1"/>
  <c r="B197" i="3"/>
  <c r="C192" i="3"/>
  <c r="D192" i="3"/>
  <c r="E192" i="3"/>
  <c r="E194" i="3" s="1"/>
  <c r="F192" i="3"/>
  <c r="G193" i="3" s="1"/>
  <c r="G192" i="3"/>
  <c r="H193" i="3" s="1"/>
  <c r="H192" i="3"/>
  <c r="I192" i="3"/>
  <c r="I193" i="3" s="1"/>
  <c r="B192" i="3"/>
  <c r="B194" i="3" s="1"/>
  <c r="C189" i="3"/>
  <c r="D189" i="3"/>
  <c r="D190" i="3" s="1"/>
  <c r="E189" i="3"/>
  <c r="F189" i="3"/>
  <c r="G189" i="3"/>
  <c r="H189" i="3"/>
  <c r="H190" i="3" s="1"/>
  <c r="I189" i="3"/>
  <c r="B189" i="3"/>
  <c r="B191" i="3" s="1"/>
  <c r="C187" i="3"/>
  <c r="C185" i="3"/>
  <c r="D185" i="3"/>
  <c r="E185" i="3"/>
  <c r="E186" i="3" s="1"/>
  <c r="F185" i="3"/>
  <c r="G185" i="3"/>
  <c r="H185" i="3"/>
  <c r="I185" i="3"/>
  <c r="I188" i="3" s="1"/>
  <c r="J188" i="3" s="1"/>
  <c r="K188" i="3" s="1"/>
  <c r="B185" i="3"/>
  <c r="D188" i="3"/>
  <c r="C188" i="3"/>
  <c r="B190" i="3"/>
  <c r="C180" i="3"/>
  <c r="D180" i="3"/>
  <c r="D181" i="3" s="1"/>
  <c r="E180" i="3"/>
  <c r="F180" i="3"/>
  <c r="G180" i="3"/>
  <c r="H180" i="3"/>
  <c r="H181" i="3" s="1"/>
  <c r="I180" i="3"/>
  <c r="B180" i="3"/>
  <c r="C173" i="3"/>
  <c r="D173" i="3"/>
  <c r="E173" i="3"/>
  <c r="E175" i="3" s="1"/>
  <c r="F173" i="3"/>
  <c r="G173" i="3"/>
  <c r="H173" i="3"/>
  <c r="I173" i="3"/>
  <c r="I174" i="3" s="1"/>
  <c r="B173" i="3"/>
  <c r="B175" i="3" s="1"/>
  <c r="C170" i="3"/>
  <c r="D170" i="3"/>
  <c r="E170" i="3"/>
  <c r="E172" i="3" s="1"/>
  <c r="F170" i="3"/>
  <c r="F172" i="3" s="1"/>
  <c r="G170" i="3"/>
  <c r="H170" i="3"/>
  <c r="I170" i="3"/>
  <c r="I165" i="3" s="1"/>
  <c r="J165" i="3" s="1"/>
  <c r="K165" i="3" s="1"/>
  <c r="L165" i="3" s="1"/>
  <c r="B170" i="3"/>
  <c r="B172" i="3" s="1"/>
  <c r="C166" i="3"/>
  <c r="C169" i="3" s="1"/>
  <c r="D166" i="3"/>
  <c r="D168" i="3" s="1"/>
  <c r="E166" i="3"/>
  <c r="F166" i="3"/>
  <c r="G166" i="3"/>
  <c r="H166" i="3"/>
  <c r="I166" i="3"/>
  <c r="B166" i="3"/>
  <c r="I169" i="3"/>
  <c r="J169" i="3" s="1"/>
  <c r="K169" i="3" s="1"/>
  <c r="L169" i="3" s="1"/>
  <c r="M169" i="3" s="1"/>
  <c r="E169" i="3"/>
  <c r="D169" i="3"/>
  <c r="H171" i="3"/>
  <c r="B174" i="3"/>
  <c r="E177" i="3"/>
  <c r="I177" i="3"/>
  <c r="B181" i="3"/>
  <c r="C181" i="3"/>
  <c r="E161" i="3"/>
  <c r="F161" i="3"/>
  <c r="G161" i="3"/>
  <c r="H161" i="3"/>
  <c r="I161" i="3"/>
  <c r="D161" i="3"/>
  <c r="F159" i="3"/>
  <c r="G159" i="3"/>
  <c r="H159" i="3"/>
  <c r="I159" i="3"/>
  <c r="E159" i="3"/>
  <c r="E160" i="3" s="1"/>
  <c r="F157" i="3"/>
  <c r="G157" i="3"/>
  <c r="H157" i="3"/>
  <c r="I157" i="3"/>
  <c r="E157" i="3"/>
  <c r="F155" i="3"/>
  <c r="G155" i="3"/>
  <c r="G156" i="3" s="1"/>
  <c r="G158" i="3" s="1"/>
  <c r="H155" i="3"/>
  <c r="I155" i="3"/>
  <c r="E155" i="3"/>
  <c r="F153" i="3"/>
  <c r="G153" i="3"/>
  <c r="H153" i="3"/>
  <c r="I153" i="3"/>
  <c r="E153" i="3"/>
  <c r="F151" i="3"/>
  <c r="G151" i="3"/>
  <c r="H151" i="3"/>
  <c r="I151" i="3"/>
  <c r="E151" i="3"/>
  <c r="E152" i="3" s="1"/>
  <c r="C149" i="3"/>
  <c r="D149" i="3"/>
  <c r="E149" i="3"/>
  <c r="F149" i="3"/>
  <c r="G149" i="3"/>
  <c r="H149" i="3"/>
  <c r="I149" i="3"/>
  <c r="B149" i="3"/>
  <c r="F147" i="3"/>
  <c r="G147" i="3"/>
  <c r="G148" i="3" s="1"/>
  <c r="G150" i="3" s="1"/>
  <c r="H147" i="3"/>
  <c r="I147" i="3"/>
  <c r="E147" i="3"/>
  <c r="F148" i="3" s="1"/>
  <c r="C145" i="3"/>
  <c r="D145" i="3"/>
  <c r="D178" i="3" s="1"/>
  <c r="E145" i="3"/>
  <c r="E178" i="3" s="1"/>
  <c r="F145" i="3"/>
  <c r="G145" i="3"/>
  <c r="G172" i="3" s="1"/>
  <c r="H145" i="3"/>
  <c r="H175" i="3" s="1"/>
  <c r="I145" i="3"/>
  <c r="B145" i="3"/>
  <c r="C161" i="3"/>
  <c r="B161" i="3"/>
  <c r="D160" i="3"/>
  <c r="C160" i="3"/>
  <c r="B160" i="3"/>
  <c r="I160" i="3"/>
  <c r="D157" i="3"/>
  <c r="C157" i="3"/>
  <c r="B157" i="3"/>
  <c r="D156" i="3"/>
  <c r="C156" i="3"/>
  <c r="B156" i="3"/>
  <c r="E156" i="3"/>
  <c r="E158" i="3" s="1"/>
  <c r="D153" i="3"/>
  <c r="C153" i="3"/>
  <c r="B153" i="3"/>
  <c r="D152" i="3"/>
  <c r="C152" i="3"/>
  <c r="B152" i="3"/>
  <c r="G152" i="3"/>
  <c r="F152" i="3"/>
  <c r="F154" i="3" s="1"/>
  <c r="D148" i="3"/>
  <c r="C148" i="3"/>
  <c r="B148" i="3"/>
  <c r="B150" i="3" s="1"/>
  <c r="D146" i="3"/>
  <c r="B146" i="3"/>
  <c r="B140" i="3"/>
  <c r="E138" i="3"/>
  <c r="F138" i="3"/>
  <c r="G138" i="3"/>
  <c r="G140" i="3" s="1"/>
  <c r="H138" i="3"/>
  <c r="H140" i="3" s="1"/>
  <c r="I138" i="3"/>
  <c r="D138" i="3"/>
  <c r="B137" i="3"/>
  <c r="D135" i="3"/>
  <c r="D137" i="3" s="1"/>
  <c r="E135" i="3"/>
  <c r="F135" i="3"/>
  <c r="G135" i="3"/>
  <c r="H135" i="3"/>
  <c r="H137" i="3" s="1"/>
  <c r="I135" i="3"/>
  <c r="C135" i="3"/>
  <c r="H133" i="3"/>
  <c r="I133" i="3"/>
  <c r="B133" i="3"/>
  <c r="E131" i="3"/>
  <c r="F131" i="3"/>
  <c r="G131" i="3"/>
  <c r="H131" i="3"/>
  <c r="I131" i="3"/>
  <c r="D131" i="3"/>
  <c r="D133" i="3" s="1"/>
  <c r="B130" i="3"/>
  <c r="C126" i="3"/>
  <c r="D126" i="3"/>
  <c r="E126" i="3"/>
  <c r="F126" i="3"/>
  <c r="G126" i="3"/>
  <c r="H126" i="3"/>
  <c r="I126" i="3"/>
  <c r="B126" i="3"/>
  <c r="E124" i="3"/>
  <c r="F124" i="3"/>
  <c r="G124" i="3"/>
  <c r="G125" i="3" s="1"/>
  <c r="G127" i="3" s="1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1" i="3" s="1"/>
  <c r="G123" i="3" s="1"/>
  <c r="G120" i="3"/>
  <c r="H120" i="3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I116" i="3"/>
  <c r="D116" i="3"/>
  <c r="D143" i="3"/>
  <c r="E140" i="3"/>
  <c r="F137" i="3"/>
  <c r="I140" i="3"/>
  <c r="C115" i="3"/>
  <c r="F139" i="3"/>
  <c r="C139" i="3"/>
  <c r="B139" i="3"/>
  <c r="B136" i="3"/>
  <c r="C132" i="3"/>
  <c r="B132" i="3"/>
  <c r="C125" i="3"/>
  <c r="C127" i="3" s="1"/>
  <c r="B125" i="3"/>
  <c r="B127" i="3" s="1"/>
  <c r="F125" i="3"/>
  <c r="B121" i="3"/>
  <c r="D121" i="3"/>
  <c r="D123" i="3" s="1"/>
  <c r="B118" i="3"/>
  <c r="C117" i="3"/>
  <c r="B117" i="3"/>
  <c r="F117" i="3"/>
  <c r="F119" i="3" s="1"/>
  <c r="D117" i="3"/>
  <c r="D119" i="3" s="1"/>
  <c r="B115" i="3"/>
  <c r="B68" i="3"/>
  <c r="C107" i="3"/>
  <c r="C109" i="3" s="1"/>
  <c r="D107" i="3"/>
  <c r="E107" i="3"/>
  <c r="F107" i="3"/>
  <c r="G107" i="3"/>
  <c r="G109" i="3" s="1"/>
  <c r="H107" i="3"/>
  <c r="I107" i="3"/>
  <c r="B107" i="3"/>
  <c r="C104" i="3"/>
  <c r="C106" i="3" s="1"/>
  <c r="D104" i="3"/>
  <c r="D106" i="3" s="1"/>
  <c r="E104" i="3"/>
  <c r="F104" i="3"/>
  <c r="G104" i="3"/>
  <c r="G106" i="3" s="1"/>
  <c r="H104" i="3"/>
  <c r="I104" i="3"/>
  <c r="B104" i="3"/>
  <c r="C100" i="3"/>
  <c r="C102" i="3" s="1"/>
  <c r="D100" i="3"/>
  <c r="D102" i="3" s="1"/>
  <c r="E100" i="3"/>
  <c r="F100" i="3"/>
  <c r="G100" i="3"/>
  <c r="G102" i="3" s="1"/>
  <c r="H100" i="3"/>
  <c r="I100" i="3"/>
  <c r="B100" i="3"/>
  <c r="C95" i="3"/>
  <c r="D95" i="3"/>
  <c r="E95" i="3"/>
  <c r="F95" i="3"/>
  <c r="G95" i="3"/>
  <c r="H95" i="3"/>
  <c r="I95" i="3"/>
  <c r="B95" i="3"/>
  <c r="E93" i="3"/>
  <c r="F94" i="3" s="1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90" i="3" s="1"/>
  <c r="F89" i="3"/>
  <c r="G89" i="3"/>
  <c r="H89" i="3"/>
  <c r="I89" i="3"/>
  <c r="D89" i="3"/>
  <c r="B87" i="3"/>
  <c r="E85" i="3"/>
  <c r="F85" i="3"/>
  <c r="G85" i="3"/>
  <c r="H85" i="3"/>
  <c r="I85" i="3"/>
  <c r="D85" i="3"/>
  <c r="D86" i="3" s="1"/>
  <c r="D88" i="3" s="1"/>
  <c r="C112" i="3"/>
  <c r="E84" i="3"/>
  <c r="H84" i="3"/>
  <c r="I109" i="3"/>
  <c r="C84" i="3"/>
  <c r="B94" i="3"/>
  <c r="B91" i="3"/>
  <c r="C90" i="3"/>
  <c r="B90" i="3"/>
  <c r="E90" i="3"/>
  <c r="E92" i="3" s="1"/>
  <c r="C86" i="3"/>
  <c r="B86" i="3"/>
  <c r="D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E72" i="3"/>
  <c r="F72" i="3"/>
  <c r="B71" i="3"/>
  <c r="E69" i="3"/>
  <c r="F69" i="3"/>
  <c r="G69" i="3"/>
  <c r="H69" i="3"/>
  <c r="I69" i="3"/>
  <c r="I72" i="3" s="1"/>
  <c r="D69" i="3"/>
  <c r="D64" i="3"/>
  <c r="E64" i="3"/>
  <c r="F64" i="3"/>
  <c r="G64" i="3"/>
  <c r="H64" i="3"/>
  <c r="I64" i="3"/>
  <c r="C64" i="3"/>
  <c r="E62" i="3"/>
  <c r="F62" i="3"/>
  <c r="G63" i="3" s="1"/>
  <c r="G62" i="3"/>
  <c r="H62" i="3"/>
  <c r="H63" i="3" s="1"/>
  <c r="I62" i="3"/>
  <c r="D62" i="3"/>
  <c r="D63" i="3" s="1"/>
  <c r="D65" i="3" s="1"/>
  <c r="D60" i="3"/>
  <c r="E60" i="3"/>
  <c r="F60" i="3"/>
  <c r="G60" i="3"/>
  <c r="H60" i="3"/>
  <c r="I60" i="3"/>
  <c r="C60" i="3"/>
  <c r="E58" i="3"/>
  <c r="F59" i="3" s="1"/>
  <c r="F61" i="3" s="1"/>
  <c r="F58" i="3"/>
  <c r="G58" i="3"/>
  <c r="G59" i="3" s="1"/>
  <c r="H58" i="3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4" i="3"/>
  <c r="F52" i="3" s="1"/>
  <c r="G54" i="3"/>
  <c r="H54" i="3"/>
  <c r="I54" i="3"/>
  <c r="D54" i="3"/>
  <c r="D55" i="3" s="1"/>
  <c r="C77" i="3"/>
  <c r="B77" i="3"/>
  <c r="B74" i="3"/>
  <c r="C70" i="3"/>
  <c r="B70" i="3"/>
  <c r="B64" i="3"/>
  <c r="C63" i="3"/>
  <c r="C65" i="3" s="1"/>
  <c r="B63" i="3"/>
  <c r="F63" i="3"/>
  <c r="F65" i="3" s="1"/>
  <c r="B60" i="3"/>
  <c r="C59" i="3"/>
  <c r="B59" i="3"/>
  <c r="C55" i="3"/>
  <c r="B55" i="3"/>
  <c r="B57" i="3" s="1"/>
  <c r="B53" i="3"/>
  <c r="C45" i="3"/>
  <c r="D45" i="3"/>
  <c r="E45" i="3"/>
  <c r="E47" i="3" s="1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B38" i="3"/>
  <c r="B40" i="3" s="1"/>
  <c r="C38" i="3"/>
  <c r="D38" i="3"/>
  <c r="E38" i="3"/>
  <c r="E41" i="3" s="1"/>
  <c r="F38" i="3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1" i="3"/>
  <c r="I31" i="3"/>
  <c r="I32" i="3" s="1"/>
  <c r="D29" i="3"/>
  <c r="E29" i="3"/>
  <c r="F29" i="3"/>
  <c r="G29" i="3"/>
  <c r="H29" i="3"/>
  <c r="I29" i="3"/>
  <c r="C29" i="3"/>
  <c r="E27" i="3"/>
  <c r="E21" i="3" s="1"/>
  <c r="E44" i="3" s="1"/>
  <c r="F27" i="3"/>
  <c r="F28" i="3" s="1"/>
  <c r="F30" i="3" s="1"/>
  <c r="G27" i="3"/>
  <c r="H27" i="3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F23" i="3"/>
  <c r="G23" i="3"/>
  <c r="G24" i="3" s="1"/>
  <c r="H23" i="3"/>
  <c r="H24" i="3" s="1"/>
  <c r="I23" i="3"/>
  <c r="C44" i="3"/>
  <c r="B33" i="3"/>
  <c r="B32" i="3"/>
  <c r="B29" i="3"/>
  <c r="E28" i="3"/>
  <c r="E30" i="3" s="1"/>
  <c r="B28" i="3"/>
  <c r="B25" i="3"/>
  <c r="E24" i="3"/>
  <c r="E26" i="3" s="1"/>
  <c r="B24" i="3"/>
  <c r="B22" i="3"/>
  <c r="F3" i="3" l="1"/>
  <c r="B75" i="3"/>
  <c r="G212" i="3"/>
  <c r="B213" i="3"/>
  <c r="G202" i="3"/>
  <c r="C205" i="3"/>
  <c r="F200" i="3"/>
  <c r="K207" i="3"/>
  <c r="B203" i="3"/>
  <c r="B202" i="3"/>
  <c r="C202" i="3"/>
  <c r="F203" i="3"/>
  <c r="K216" i="3"/>
  <c r="F202" i="3"/>
  <c r="D202" i="3"/>
  <c r="H202" i="3"/>
  <c r="B205" i="3"/>
  <c r="F205" i="3"/>
  <c r="E206" i="3"/>
  <c r="I206" i="3"/>
  <c r="K208" i="3"/>
  <c r="B209" i="3"/>
  <c r="F209" i="3"/>
  <c r="B210" i="3"/>
  <c r="F210" i="3"/>
  <c r="D212" i="3"/>
  <c r="H212" i="3"/>
  <c r="E215" i="3"/>
  <c r="I215" i="3"/>
  <c r="B206" i="3"/>
  <c r="F206" i="3"/>
  <c r="C209" i="3"/>
  <c r="G209" i="3"/>
  <c r="E212" i="3"/>
  <c r="I212" i="3"/>
  <c r="B215" i="3"/>
  <c r="F215" i="3"/>
  <c r="F212" i="3"/>
  <c r="C215" i="3"/>
  <c r="G215" i="3"/>
  <c r="F81" i="3"/>
  <c r="F75" i="3"/>
  <c r="I52" i="3"/>
  <c r="I81" i="3" s="1"/>
  <c r="C53" i="3"/>
  <c r="C75" i="3"/>
  <c r="C68" i="3"/>
  <c r="G55" i="3"/>
  <c r="H55" i="3"/>
  <c r="H57" i="3" s="1"/>
  <c r="F68" i="3"/>
  <c r="E86" i="3"/>
  <c r="G101" i="3"/>
  <c r="F115" i="3"/>
  <c r="C178" i="3"/>
  <c r="G171" i="3"/>
  <c r="E174" i="3"/>
  <c r="C175" i="3"/>
  <c r="G197" i="3"/>
  <c r="C191" i="3"/>
  <c r="F41" i="3"/>
  <c r="B109" i="3"/>
  <c r="H168" i="3"/>
  <c r="H172" i="3"/>
  <c r="I175" i="3"/>
  <c r="J175" i="3" s="1"/>
  <c r="D187" i="3"/>
  <c r="D191" i="3"/>
  <c r="B106" i="3"/>
  <c r="F109" i="3"/>
  <c r="E102" i="3"/>
  <c r="E143" i="3"/>
  <c r="G130" i="3"/>
  <c r="G165" i="3"/>
  <c r="B34" i="3"/>
  <c r="I28" i="3"/>
  <c r="F55" i="3"/>
  <c r="H65" i="3"/>
  <c r="F71" i="3"/>
  <c r="F78" i="3"/>
  <c r="C88" i="3"/>
  <c r="B92" i="3"/>
  <c r="B96" i="3"/>
  <c r="I86" i="3"/>
  <c r="G90" i="3"/>
  <c r="G94" i="3"/>
  <c r="G96" i="3" s="1"/>
  <c r="I102" i="3"/>
  <c r="I106" i="3"/>
  <c r="E106" i="3"/>
  <c r="E109" i="3"/>
  <c r="C123" i="3"/>
  <c r="G117" i="3"/>
  <c r="I121" i="3"/>
  <c r="I123" i="3" s="1"/>
  <c r="E125" i="3"/>
  <c r="E127" i="3" s="1"/>
  <c r="E133" i="3"/>
  <c r="D140" i="3"/>
  <c r="F140" i="3"/>
  <c r="B154" i="3"/>
  <c r="B158" i="3"/>
  <c r="C162" i="3"/>
  <c r="F175" i="3"/>
  <c r="F150" i="3"/>
  <c r="I156" i="3"/>
  <c r="H160" i="3"/>
  <c r="D174" i="3"/>
  <c r="E171" i="3"/>
  <c r="G169" i="3"/>
  <c r="B168" i="3"/>
  <c r="F165" i="3"/>
  <c r="G168" i="3"/>
  <c r="D172" i="3"/>
  <c r="G175" i="3"/>
  <c r="C190" i="3"/>
  <c r="G187" i="3"/>
  <c r="F191" i="3"/>
  <c r="H194" i="3"/>
  <c r="D194" i="3"/>
  <c r="G112" i="3"/>
  <c r="I178" i="3"/>
  <c r="J178" i="3" s="1"/>
  <c r="E197" i="3"/>
  <c r="I68" i="3"/>
  <c r="C37" i="3"/>
  <c r="I59" i="3"/>
  <c r="I61" i="3" s="1"/>
  <c r="I90" i="3"/>
  <c r="I92" i="3" s="1"/>
  <c r="B102" i="3"/>
  <c r="F106" i="3"/>
  <c r="E121" i="3"/>
  <c r="F133" i="3"/>
  <c r="H156" i="3"/>
  <c r="I152" i="3"/>
  <c r="I154" i="3" s="1"/>
  <c r="F156" i="3"/>
  <c r="F158" i="3" s="1"/>
  <c r="C165" i="3"/>
  <c r="B30" i="3"/>
  <c r="E32" i="3"/>
  <c r="E34" i="3" s="1"/>
  <c r="B37" i="3"/>
  <c r="I24" i="3"/>
  <c r="I26" i="3" s="1"/>
  <c r="H32" i="3"/>
  <c r="H34" i="3" s="1"/>
  <c r="B47" i="3"/>
  <c r="C57" i="3"/>
  <c r="I78" i="3"/>
  <c r="C92" i="3"/>
  <c r="C96" i="3"/>
  <c r="H86" i="3"/>
  <c r="H88" i="3" s="1"/>
  <c r="E94" i="3"/>
  <c r="E96" i="3" s="1"/>
  <c r="H102" i="3"/>
  <c r="H106" i="3"/>
  <c r="H108" i="3"/>
  <c r="D109" i="3"/>
  <c r="D99" i="3"/>
  <c r="G115" i="3"/>
  <c r="E137" i="3"/>
  <c r="C146" i="3"/>
  <c r="D150" i="3"/>
  <c r="D162" i="3"/>
  <c r="E154" i="3"/>
  <c r="E162" i="3"/>
  <c r="F160" i="3"/>
  <c r="F162" i="3" s="1"/>
  <c r="D186" i="3"/>
  <c r="H177" i="3"/>
  <c r="I168" i="3"/>
  <c r="E168" i="3"/>
  <c r="C172" i="3"/>
  <c r="F174" i="3"/>
  <c r="E181" i="3"/>
  <c r="B193" i="3"/>
  <c r="B188" i="3"/>
  <c r="F186" i="3"/>
  <c r="F187" i="3"/>
  <c r="I190" i="3"/>
  <c r="E191" i="3"/>
  <c r="I191" i="3"/>
  <c r="G194" i="3"/>
  <c r="C194" i="3"/>
  <c r="F112" i="3"/>
  <c r="H178" i="3"/>
  <c r="D197" i="3"/>
  <c r="D154" i="3"/>
  <c r="D158" i="3"/>
  <c r="B65" i="3"/>
  <c r="B26" i="3"/>
  <c r="C32" i="3"/>
  <c r="C34" i="3" s="1"/>
  <c r="C154" i="3"/>
  <c r="C158" i="3"/>
  <c r="E71" i="3"/>
  <c r="I9" i="3"/>
  <c r="H112" i="3"/>
  <c r="C28" i="3"/>
  <c r="C30" i="3" s="1"/>
  <c r="F39" i="3"/>
  <c r="F77" i="3"/>
  <c r="I71" i="3"/>
  <c r="C99" i="3"/>
  <c r="F102" i="3"/>
  <c r="F130" i="3"/>
  <c r="I181" i="3"/>
  <c r="C168" i="3"/>
  <c r="E187" i="3"/>
  <c r="H148" i="3"/>
  <c r="H150" i="3" s="1"/>
  <c r="H169" i="3"/>
  <c r="F181" i="3"/>
  <c r="H184" i="3"/>
  <c r="H191" i="3"/>
  <c r="H197" i="3"/>
  <c r="G191" i="3"/>
  <c r="I143" i="3"/>
  <c r="E5" i="3"/>
  <c r="D125" i="3"/>
  <c r="D127" i="3" s="1"/>
  <c r="G28" i="3"/>
  <c r="G41" i="3"/>
  <c r="E52" i="3"/>
  <c r="E81" i="3" s="1"/>
  <c r="I63" i="3"/>
  <c r="I65" i="3" s="1"/>
  <c r="H109" i="3"/>
  <c r="B119" i="3"/>
  <c r="E130" i="3"/>
  <c r="G133" i="3"/>
  <c r="D171" i="3"/>
  <c r="B165" i="3"/>
  <c r="G143" i="3"/>
  <c r="D5" i="3"/>
  <c r="D112" i="3"/>
  <c r="C47" i="3"/>
  <c r="C119" i="3"/>
  <c r="D130" i="3"/>
  <c r="I137" i="3"/>
  <c r="C177" i="3"/>
  <c r="C171" i="3"/>
  <c r="H165" i="3"/>
  <c r="E188" i="3"/>
  <c r="I194" i="3"/>
  <c r="J194" i="3" s="1"/>
  <c r="K194" i="3" s="1"/>
  <c r="F143" i="3"/>
  <c r="C5" i="3"/>
  <c r="D41" i="3"/>
  <c r="I84" i="3"/>
  <c r="B99" i="3"/>
  <c r="B177" i="3"/>
  <c r="B171" i="3"/>
  <c r="F188" i="3"/>
  <c r="D184" i="3"/>
  <c r="I5" i="3"/>
  <c r="J159" i="3"/>
  <c r="C41" i="3"/>
  <c r="D94" i="3"/>
  <c r="D96" i="3" s="1"/>
  <c r="C71" i="3"/>
  <c r="I99" i="3"/>
  <c r="G137" i="3"/>
  <c r="C140" i="3"/>
  <c r="I171" i="3"/>
  <c r="E165" i="3"/>
  <c r="E193" i="3"/>
  <c r="G188" i="3"/>
  <c r="B178" i="3"/>
  <c r="D32" i="3"/>
  <c r="D34" i="3" s="1"/>
  <c r="D28" i="3"/>
  <c r="D30" i="3" s="1"/>
  <c r="B41" i="3"/>
  <c r="H99" i="3"/>
  <c r="C133" i="3"/>
  <c r="C150" i="3"/>
  <c r="G160" i="3"/>
  <c r="G162" i="3" s="1"/>
  <c r="I186" i="3"/>
  <c r="D165" i="3"/>
  <c r="H174" i="3"/>
  <c r="D175" i="3"/>
  <c r="D193" i="3"/>
  <c r="H188" i="3"/>
  <c r="B187" i="3"/>
  <c r="F190" i="3"/>
  <c r="F194" i="3"/>
  <c r="C143" i="3"/>
  <c r="H143" i="3"/>
  <c r="B44" i="3"/>
  <c r="E37" i="3"/>
  <c r="H59" i="3"/>
  <c r="H61" i="3" s="1"/>
  <c r="G57" i="3"/>
  <c r="I75" i="3"/>
  <c r="G99" i="3"/>
  <c r="F121" i="3"/>
  <c r="H130" i="3"/>
  <c r="C130" i="3"/>
  <c r="B184" i="3"/>
  <c r="I187" i="3"/>
  <c r="I112" i="3"/>
  <c r="C40" i="3"/>
  <c r="F12" i="3"/>
  <c r="I21" i="3"/>
  <c r="I40" i="3" s="1"/>
  <c r="G32" i="3"/>
  <c r="I30" i="3"/>
  <c r="B61" i="3"/>
  <c r="F99" i="3"/>
  <c r="I162" i="3"/>
  <c r="C186" i="3"/>
  <c r="F168" i="3"/>
  <c r="G184" i="3"/>
  <c r="H187" i="3"/>
  <c r="B112" i="3"/>
  <c r="I130" i="3"/>
  <c r="C61" i="3"/>
  <c r="F57" i="3"/>
  <c r="B88" i="3"/>
  <c r="C78" i="3"/>
  <c r="E99" i="3"/>
  <c r="H121" i="3"/>
  <c r="H123" i="3" s="1"/>
  <c r="H117" i="3"/>
  <c r="H119" i="3" s="1"/>
  <c r="C137" i="3"/>
  <c r="B162" i="3"/>
  <c r="B186" i="3"/>
  <c r="I172" i="3"/>
  <c r="C193" i="3"/>
  <c r="C184" i="3"/>
  <c r="K197" i="3"/>
  <c r="F196" i="3"/>
  <c r="F178" i="3"/>
  <c r="K178" i="3"/>
  <c r="L178" i="3" s="1"/>
  <c r="G177" i="3"/>
  <c r="F177" i="3"/>
  <c r="G72" i="3"/>
  <c r="H72" i="3"/>
  <c r="D72" i="3"/>
  <c r="L194" i="3"/>
  <c r="L188" i="3"/>
  <c r="L197" i="3"/>
  <c r="M161" i="3"/>
  <c r="N169" i="3"/>
  <c r="M165" i="3"/>
  <c r="K175" i="3"/>
  <c r="F193" i="3"/>
  <c r="G190" i="3"/>
  <c r="E190" i="3"/>
  <c r="F184" i="3"/>
  <c r="G186" i="3"/>
  <c r="I184" i="3"/>
  <c r="J184" i="3" s="1"/>
  <c r="K184" i="3" s="1"/>
  <c r="L184" i="3" s="1"/>
  <c r="E184" i="3"/>
  <c r="H186" i="3"/>
  <c r="C196" i="3"/>
  <c r="G196" i="3"/>
  <c r="B196" i="3"/>
  <c r="D196" i="3"/>
  <c r="H196" i="3"/>
  <c r="E196" i="3"/>
  <c r="I196" i="3"/>
  <c r="G181" i="3"/>
  <c r="F167" i="3"/>
  <c r="F169" i="3"/>
  <c r="F183" i="3"/>
  <c r="D183" i="3"/>
  <c r="G174" i="3"/>
  <c r="C174" i="3"/>
  <c r="F171" i="3"/>
  <c r="H162" i="3"/>
  <c r="H158" i="3"/>
  <c r="I158" i="3"/>
  <c r="G154" i="3"/>
  <c r="E146" i="3"/>
  <c r="I146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5" i="3"/>
  <c r="E63" i="3"/>
  <c r="E65" i="3" s="1"/>
  <c r="G61" i="3"/>
  <c r="E59" i="3"/>
  <c r="E61" i="3" s="1"/>
  <c r="D57" i="3"/>
  <c r="F53" i="3"/>
  <c r="G52" i="3"/>
  <c r="G75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8" i="3" s="1"/>
  <c r="H52" i="3"/>
  <c r="H71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40" i="3" s="1"/>
  <c r="G30" i="3"/>
  <c r="H21" i="3"/>
  <c r="H28" i="3"/>
  <c r="H30" i="3" s="1"/>
  <c r="D21" i="3"/>
  <c r="D47" i="3" s="1"/>
  <c r="H26" i="3"/>
  <c r="G26" i="3"/>
  <c r="B5" i="3"/>
  <c r="B6" i="3" s="1"/>
  <c r="B13" i="3"/>
  <c r="B10" i="3"/>
  <c r="G21" i="3"/>
  <c r="G47" i="3" s="1"/>
  <c r="C24" i="3"/>
  <c r="C26" i="3" s="1"/>
  <c r="D24" i="3"/>
  <c r="D26" i="3" s="1"/>
  <c r="F22" i="3"/>
  <c r="F24" i="3"/>
  <c r="F26" i="3" s="1"/>
  <c r="C22" i="3"/>
  <c r="B12" i="3"/>
  <c r="C9" i="3"/>
  <c r="D9" i="3"/>
  <c r="D12" i="3"/>
  <c r="H12" i="3"/>
  <c r="B9" i="3"/>
  <c r="C12" i="3"/>
  <c r="E9" i="3"/>
  <c r="E12" i="3"/>
  <c r="D6" i="3" l="1"/>
  <c r="E6" i="3"/>
  <c r="L216" i="3"/>
  <c r="I203" i="3"/>
  <c r="J203" i="3" s="1"/>
  <c r="K203" i="3" s="1"/>
  <c r="L203" i="3" s="1"/>
  <c r="M203" i="3" s="1"/>
  <c r="N203" i="3" s="1"/>
  <c r="I202" i="3"/>
  <c r="L207" i="3"/>
  <c r="L208" i="3"/>
  <c r="E203" i="3"/>
  <c r="E202" i="3"/>
  <c r="D71" i="3"/>
  <c r="E78" i="3"/>
  <c r="B183" i="3"/>
  <c r="H9" i="3"/>
  <c r="I47" i="3"/>
  <c r="F164" i="3"/>
  <c r="H5" i="3"/>
  <c r="I6" i="3" s="1"/>
  <c r="G78" i="3"/>
  <c r="F9" i="3"/>
  <c r="G5" i="3"/>
  <c r="I22" i="3"/>
  <c r="H40" i="3"/>
  <c r="I12" i="3"/>
  <c r="D68" i="3"/>
  <c r="H37" i="3"/>
  <c r="G37" i="3"/>
  <c r="H68" i="3"/>
  <c r="K159" i="3"/>
  <c r="F44" i="3"/>
  <c r="E40" i="3"/>
  <c r="G9" i="3"/>
  <c r="F5" i="3"/>
  <c r="F6" i="3" s="1"/>
  <c r="G44" i="3"/>
  <c r="H78" i="3"/>
  <c r="I44" i="3"/>
  <c r="E68" i="3"/>
  <c r="H44" i="3"/>
  <c r="G22" i="3"/>
  <c r="G40" i="3"/>
  <c r="G50" i="3"/>
  <c r="G12" i="3"/>
  <c r="H81" i="3"/>
  <c r="F37" i="3"/>
  <c r="G53" i="3"/>
  <c r="G71" i="3"/>
  <c r="D44" i="3"/>
  <c r="D37" i="3"/>
  <c r="I37" i="3"/>
  <c r="F47" i="3"/>
  <c r="E75" i="3"/>
  <c r="D22" i="3"/>
  <c r="D40" i="3"/>
  <c r="D53" i="3"/>
  <c r="D75" i="3"/>
  <c r="D81" i="3"/>
  <c r="G68" i="3"/>
  <c r="G81" i="3"/>
  <c r="H47" i="3"/>
  <c r="H75" i="3"/>
  <c r="M194" i="3"/>
  <c r="M197" i="3"/>
  <c r="M188" i="3"/>
  <c r="M184" i="3"/>
  <c r="N161" i="3"/>
  <c r="N165" i="3"/>
  <c r="L175" i="3"/>
  <c r="M178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L159" i="3" l="1"/>
  <c r="M208" i="3"/>
  <c r="M207" i="3"/>
  <c r="M216" i="3"/>
  <c r="H6" i="3"/>
  <c r="G6" i="3"/>
  <c r="N188" i="3"/>
  <c r="N194" i="3"/>
  <c r="N197" i="3"/>
  <c r="N184" i="3"/>
  <c r="N178" i="3"/>
  <c r="M175" i="3"/>
  <c r="M159" i="3" l="1"/>
  <c r="N208" i="3"/>
  <c r="N207" i="3"/>
  <c r="N216" i="3"/>
  <c r="N175" i="3"/>
  <c r="N159" i="3" l="1"/>
  <c r="J116" i="3"/>
  <c r="K118" i="3"/>
  <c r="L118" i="3"/>
  <c r="M118" i="3"/>
  <c r="N118" i="3" s="1"/>
  <c r="K119" i="3"/>
  <c r="L119" i="3" s="1"/>
  <c r="M119" i="3" s="1"/>
  <c r="N119" i="3" s="1"/>
  <c r="K122" i="3"/>
  <c r="K123" i="3"/>
  <c r="L123" i="3" s="1"/>
  <c r="M123" i="3" s="1"/>
  <c r="N123" i="3" s="1"/>
  <c r="J124" i="3"/>
  <c r="K126" i="3"/>
  <c r="L126" i="3"/>
  <c r="K127" i="3"/>
  <c r="L127" i="3" s="1"/>
  <c r="M127" i="3" s="1"/>
  <c r="N127" i="3" s="1"/>
  <c r="B134" i="3"/>
  <c r="J140" i="3"/>
  <c r="K140" i="3" s="1"/>
  <c r="L140" i="3" s="1"/>
  <c r="M140" i="3" s="1"/>
  <c r="N140" i="3" s="1"/>
  <c r="E142" i="3"/>
  <c r="I142" i="3"/>
  <c r="K149" i="3"/>
  <c r="L149" i="3"/>
  <c r="K150" i="3"/>
  <c r="L150" i="3" s="1"/>
  <c r="M150" i="3" s="1"/>
  <c r="N150" i="3" s="1"/>
  <c r="J151" i="3"/>
  <c r="K153" i="3"/>
  <c r="K154" i="3"/>
  <c r="L154" i="3" s="1"/>
  <c r="M154" i="3" s="1"/>
  <c r="N154" i="3" s="1"/>
  <c r="K157" i="3"/>
  <c r="L157" i="3" s="1"/>
  <c r="M157" i="3" s="1"/>
  <c r="K158" i="3"/>
  <c r="L158" i="3"/>
  <c r="M158" i="3" s="1"/>
  <c r="N158" i="3" s="1"/>
  <c r="A82" i="3"/>
  <c r="J85" i="3"/>
  <c r="K87" i="3"/>
  <c r="L87" i="3" s="1"/>
  <c r="K88" i="3"/>
  <c r="L88" i="3" s="1"/>
  <c r="M88" i="3" s="1"/>
  <c r="N88" i="3" s="1"/>
  <c r="J89" i="3"/>
  <c r="K91" i="3"/>
  <c r="L91" i="3" s="1"/>
  <c r="K92" i="3"/>
  <c r="L92" i="3" s="1"/>
  <c r="M92" i="3" s="1"/>
  <c r="N92" i="3" s="1"/>
  <c r="J93" i="3"/>
  <c r="K95" i="3"/>
  <c r="L95" i="3" s="1"/>
  <c r="M95" i="3" s="1"/>
  <c r="N95" i="3" s="1"/>
  <c r="K96" i="3"/>
  <c r="L96" i="3" s="1"/>
  <c r="M96" i="3" s="1"/>
  <c r="N96" i="3" s="1"/>
  <c r="E103" i="3"/>
  <c r="I103" i="3"/>
  <c r="C19" i="3"/>
  <c r="E111" i="3"/>
  <c r="F111" i="3"/>
  <c r="I111" i="3"/>
  <c r="J54" i="3"/>
  <c r="K56" i="3"/>
  <c r="L56" i="3"/>
  <c r="M56" i="3" s="1"/>
  <c r="N56" i="3" s="1"/>
  <c r="K57" i="3"/>
  <c r="L57" i="3" s="1"/>
  <c r="M57" i="3" s="1"/>
  <c r="N57" i="3" s="1"/>
  <c r="J58" i="3"/>
  <c r="K60" i="3"/>
  <c r="L60" i="3" s="1"/>
  <c r="K61" i="3"/>
  <c r="L61" i="3" s="1"/>
  <c r="M61" i="3" s="1"/>
  <c r="N61" i="3" s="1"/>
  <c r="J62" i="3"/>
  <c r="K64" i="3"/>
  <c r="L64" i="3" s="1"/>
  <c r="K65" i="3"/>
  <c r="L65" i="3" s="1"/>
  <c r="M65" i="3" s="1"/>
  <c r="N65" i="3" s="1"/>
  <c r="J78" i="3"/>
  <c r="K78" i="3" s="1"/>
  <c r="L78" i="3" s="1"/>
  <c r="M78" i="3" s="1"/>
  <c r="N78" i="3" s="1"/>
  <c r="B81" i="3"/>
  <c r="E80" i="3"/>
  <c r="I80" i="3"/>
  <c r="I50" i="3"/>
  <c r="J50" i="3" s="1"/>
  <c r="K50" i="3" s="1"/>
  <c r="E49" i="3"/>
  <c r="I49" i="3"/>
  <c r="F50" i="3"/>
  <c r="E50" i="3"/>
  <c r="B50" i="3"/>
  <c r="I41" i="3"/>
  <c r="J41" i="3" s="1"/>
  <c r="K34" i="3"/>
  <c r="L34" i="3" s="1"/>
  <c r="K33" i="3"/>
  <c r="L33" i="3" s="1"/>
  <c r="M33" i="3" s="1"/>
  <c r="N33" i="3" s="1"/>
  <c r="J31" i="3"/>
  <c r="K30" i="3"/>
  <c r="L30" i="3" s="1"/>
  <c r="M30" i="3" s="1"/>
  <c r="N30" i="3" s="1"/>
  <c r="K29" i="3"/>
  <c r="L29" i="3" s="1"/>
  <c r="K26" i="3"/>
  <c r="L26" i="3" s="1"/>
  <c r="M26" i="3" s="1"/>
  <c r="N26" i="3" s="1"/>
  <c r="K25" i="3"/>
  <c r="L25" i="3" s="1"/>
  <c r="M25" i="3" s="1"/>
  <c r="J23" i="3"/>
  <c r="A20" i="3"/>
  <c r="B19" i="3"/>
  <c r="I18" i="3"/>
  <c r="H18" i="3"/>
  <c r="G18" i="3"/>
  <c r="F18" i="3"/>
  <c r="E18" i="3"/>
  <c r="D18" i="3"/>
  <c r="C18" i="3"/>
  <c r="B18" i="3"/>
  <c r="K31" i="3" l="1"/>
  <c r="L31" i="3" s="1"/>
  <c r="K54" i="3"/>
  <c r="M64" i="3"/>
  <c r="N64" i="3" s="1"/>
  <c r="M87" i="3"/>
  <c r="N87" i="3" s="1"/>
  <c r="K151" i="3"/>
  <c r="M126" i="3"/>
  <c r="K23" i="3"/>
  <c r="K124" i="3"/>
  <c r="L124" i="3" s="1"/>
  <c r="C72" i="3"/>
  <c r="C81" i="3"/>
  <c r="K85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I134" i="3"/>
  <c r="L122" i="3"/>
  <c r="N157" i="3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J83" i="3"/>
  <c r="F103" i="3"/>
  <c r="K93" i="3"/>
  <c r="L93" i="3" s="1"/>
  <c r="M91" i="3"/>
  <c r="B111" i="3"/>
  <c r="H103" i="3"/>
  <c r="D103" i="3"/>
  <c r="B80" i="3"/>
  <c r="B72" i="3"/>
  <c r="K58" i="3"/>
  <c r="J52" i="3"/>
  <c r="K62" i="3"/>
  <c r="L62" i="3" s="1"/>
  <c r="M60" i="3"/>
  <c r="F80" i="3"/>
  <c r="G80" i="3"/>
  <c r="H80" i="3"/>
  <c r="C80" i="3"/>
  <c r="D80" i="3"/>
  <c r="N25" i="3"/>
  <c r="K41" i="3"/>
  <c r="H41" i="3"/>
  <c r="D49" i="3"/>
  <c r="H49" i="3"/>
  <c r="L50" i="3"/>
  <c r="M29" i="3"/>
  <c r="M34" i="3"/>
  <c r="B49" i="3"/>
  <c r="C50" i="3"/>
  <c r="C49" i="3"/>
  <c r="G49" i="3"/>
  <c r="D50" i="3"/>
  <c r="H50" i="3"/>
  <c r="J27" i="3"/>
  <c r="K27" i="3" s="1"/>
  <c r="J21" i="3" l="1"/>
  <c r="J210" i="3" s="1"/>
  <c r="N126" i="3"/>
  <c r="K155" i="3"/>
  <c r="L23" i="3"/>
  <c r="M23" i="3" s="1"/>
  <c r="N23" i="3" s="1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L112" i="3"/>
  <c r="K81" i="3"/>
  <c r="K143" i="3"/>
  <c r="J114" i="3"/>
  <c r="M124" i="3"/>
  <c r="N149" i="3"/>
  <c r="L151" i="3"/>
  <c r="M153" i="3"/>
  <c r="K147" i="3"/>
  <c r="L116" i="3"/>
  <c r="K114" i="3"/>
  <c r="L120" i="3"/>
  <c r="M122" i="3"/>
  <c r="N91" i="3"/>
  <c r="F4" i="3"/>
  <c r="J84" i="3"/>
  <c r="J110" i="3"/>
  <c r="J100" i="3" s="1"/>
  <c r="J107" i="3"/>
  <c r="L89" i="3"/>
  <c r="M93" i="3"/>
  <c r="N93" i="3" s="1"/>
  <c r="L103" i="3"/>
  <c r="K83" i="3"/>
  <c r="L85" i="3"/>
  <c r="L58" i="3"/>
  <c r="M62" i="3"/>
  <c r="N62" i="3" s="1"/>
  <c r="L54" i="3"/>
  <c r="K52" i="3"/>
  <c r="N60" i="3"/>
  <c r="J53" i="3"/>
  <c r="J76" i="3"/>
  <c r="J79" i="3"/>
  <c r="K21" i="3"/>
  <c r="K210" i="3" s="1"/>
  <c r="N29" i="3"/>
  <c r="N34" i="3"/>
  <c r="M31" i="3"/>
  <c r="N31" i="3" s="1"/>
  <c r="J37" i="3"/>
  <c r="K37" i="3" s="1"/>
  <c r="L37" i="3" s="1"/>
  <c r="M37" i="3" s="1"/>
  <c r="N37" i="3" s="1"/>
  <c r="L27" i="3"/>
  <c r="M50" i="3"/>
  <c r="L41" i="3"/>
  <c r="L155" i="3" l="1"/>
  <c r="K145" i="3"/>
  <c r="K173" i="3" s="1"/>
  <c r="N124" i="3"/>
  <c r="M89" i="3"/>
  <c r="N89" i="3" s="1"/>
  <c r="K134" i="3"/>
  <c r="L134" i="3" s="1"/>
  <c r="J130" i="3"/>
  <c r="K130" i="3" s="1"/>
  <c r="I129" i="3"/>
  <c r="J69" i="3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L81" i="3"/>
  <c r="M112" i="3"/>
  <c r="L143" i="3"/>
  <c r="M116" i="3"/>
  <c r="L114" i="3"/>
  <c r="M120" i="3"/>
  <c r="N122" i="3"/>
  <c r="L147" i="3"/>
  <c r="M151" i="3"/>
  <c r="N153" i="3"/>
  <c r="J141" i="3"/>
  <c r="J131" i="3" s="1"/>
  <c r="J138" i="3"/>
  <c r="J115" i="3"/>
  <c r="K138" i="3"/>
  <c r="K115" i="3"/>
  <c r="K141" i="3"/>
  <c r="M85" i="3"/>
  <c r="L83" i="3"/>
  <c r="M103" i="3"/>
  <c r="K107" i="3"/>
  <c r="K84" i="3"/>
  <c r="K110" i="3"/>
  <c r="K100" i="3" s="1"/>
  <c r="J102" i="3"/>
  <c r="M58" i="3"/>
  <c r="N58" i="3" s="1"/>
  <c r="K76" i="3"/>
  <c r="K79" i="3"/>
  <c r="K69" i="3" s="1"/>
  <c r="K53" i="3"/>
  <c r="L72" i="3"/>
  <c r="M54" i="3"/>
  <c r="L52" i="3"/>
  <c r="M41" i="3"/>
  <c r="N50" i="3"/>
  <c r="M27" i="3"/>
  <c r="N27" i="3" s="1"/>
  <c r="J48" i="3"/>
  <c r="J22" i="3"/>
  <c r="J45" i="3"/>
  <c r="K45" i="3"/>
  <c r="K35" i="3"/>
  <c r="K48" i="3"/>
  <c r="K22" i="3"/>
  <c r="L21" i="3"/>
  <c r="L210" i="3" s="1"/>
  <c r="M155" i="3" l="1"/>
  <c r="L145" i="3"/>
  <c r="L130" i="3"/>
  <c r="N151" i="3"/>
  <c r="K176" i="3"/>
  <c r="N120" i="3"/>
  <c r="K131" i="3"/>
  <c r="K133" i="3" s="1"/>
  <c r="J38" i="3"/>
  <c r="K38" i="3"/>
  <c r="J71" i="3"/>
  <c r="I4" i="3"/>
  <c r="I7" i="3"/>
  <c r="I10" i="3"/>
  <c r="I13" i="3"/>
  <c r="I19" i="3"/>
  <c r="I16" i="3"/>
  <c r="I15" i="3"/>
  <c r="N112" i="3"/>
  <c r="M81" i="3"/>
  <c r="M143" i="3"/>
  <c r="J133" i="3"/>
  <c r="L173" i="3"/>
  <c r="M147" i="3"/>
  <c r="M134" i="3"/>
  <c r="M114" i="3"/>
  <c r="N116" i="3"/>
  <c r="L115" i="3"/>
  <c r="L141" i="3"/>
  <c r="L131" i="3" s="1"/>
  <c r="L138" i="3"/>
  <c r="N103" i="3"/>
  <c r="L84" i="3"/>
  <c r="L110" i="3"/>
  <c r="L100" i="3" s="1"/>
  <c r="L107" i="3"/>
  <c r="K102" i="3"/>
  <c r="M83" i="3"/>
  <c r="N85" i="3"/>
  <c r="N83" i="3" s="1"/>
  <c r="L53" i="3"/>
  <c r="L79" i="3"/>
  <c r="L69" i="3" s="1"/>
  <c r="L76" i="3"/>
  <c r="K71" i="3"/>
  <c r="M52" i="3"/>
  <c r="N54" i="3"/>
  <c r="N52" i="3" s="1"/>
  <c r="M72" i="3"/>
  <c r="M21" i="3"/>
  <c r="M210" i="3" s="1"/>
  <c r="N21" i="3"/>
  <c r="N210" i="3" s="1"/>
  <c r="K40" i="3"/>
  <c r="L45" i="3"/>
  <c r="L48" i="3"/>
  <c r="L22" i="3"/>
  <c r="L35" i="3"/>
  <c r="N41" i="3"/>
  <c r="N155" i="3" l="1"/>
  <c r="M145" i="3"/>
  <c r="K166" i="3"/>
  <c r="M130" i="3"/>
  <c r="J40" i="3"/>
  <c r="L176" i="3"/>
  <c r="K168" i="3"/>
  <c r="N114" i="3"/>
  <c r="N138" i="3" s="1"/>
  <c r="L38" i="3"/>
  <c r="L40" i="3" s="1"/>
  <c r="N143" i="3"/>
  <c r="N81" i="3"/>
  <c r="N147" i="3"/>
  <c r="M173" i="3"/>
  <c r="L133" i="3"/>
  <c r="M115" i="3"/>
  <c r="M141" i="3"/>
  <c r="M131" i="3" s="1"/>
  <c r="M138" i="3"/>
  <c r="N134" i="3"/>
  <c r="L146" i="3"/>
  <c r="L102" i="3"/>
  <c r="N84" i="3"/>
  <c r="N107" i="3"/>
  <c r="N110" i="3"/>
  <c r="N100" i="3" s="1"/>
  <c r="M84" i="3"/>
  <c r="M110" i="3"/>
  <c r="M100" i="3" s="1"/>
  <c r="M107" i="3"/>
  <c r="N72" i="3"/>
  <c r="N53" i="3"/>
  <c r="N76" i="3"/>
  <c r="L71" i="3"/>
  <c r="M53" i="3"/>
  <c r="M79" i="3"/>
  <c r="M69" i="3" s="1"/>
  <c r="M76" i="3"/>
  <c r="N35" i="3"/>
  <c r="N22" i="3"/>
  <c r="N45" i="3"/>
  <c r="N48" i="3"/>
  <c r="M48" i="3"/>
  <c r="M22" i="3"/>
  <c r="M35" i="3"/>
  <c r="M45" i="3"/>
  <c r="N173" i="3" l="1"/>
  <c r="N145" i="3"/>
  <c r="L166" i="3"/>
  <c r="N130" i="3"/>
  <c r="M176" i="3"/>
  <c r="N176" i="3"/>
  <c r="N115" i="3"/>
  <c r="L168" i="3"/>
  <c r="N38" i="3"/>
  <c r="N40" i="3" s="1"/>
  <c r="M38" i="3"/>
  <c r="M40" i="3" s="1"/>
  <c r="N141" i="3"/>
  <c r="N131" i="3" s="1"/>
  <c r="N79" i="3"/>
  <c r="N69" i="3" s="1"/>
  <c r="M133" i="3"/>
  <c r="M146" i="3"/>
  <c r="N146" i="3"/>
  <c r="N102" i="3"/>
  <c r="M102" i="3"/>
  <c r="M71" i="3"/>
  <c r="N166" i="3" l="1"/>
  <c r="M166" i="3"/>
  <c r="M168" i="3" s="1"/>
  <c r="N133" i="3"/>
  <c r="N71" i="3"/>
  <c r="N168" i="3" l="1"/>
  <c r="G181" i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73" i="3" s="1"/>
  <c r="J146" i="3" l="1"/>
  <c r="J176" i="3"/>
  <c r="K146" i="3"/>
  <c r="J166" i="3" l="1"/>
  <c r="J168" i="3" s="1"/>
  <c r="J180" i="3"/>
  <c r="J192" i="3" s="1"/>
  <c r="J195" i="3" l="1"/>
  <c r="J185" i="3" s="1"/>
  <c r="J182" i="3" s="1"/>
  <c r="K180" i="3"/>
  <c r="L180" i="3" l="1"/>
  <c r="M180" i="3" s="1"/>
  <c r="N180" i="3" s="1"/>
  <c r="K192" i="3"/>
  <c r="K195" i="3"/>
  <c r="J187" i="3"/>
  <c r="L192" i="3" l="1"/>
  <c r="L195" i="3"/>
  <c r="K185" i="3"/>
  <c r="K187" i="3" l="1"/>
  <c r="L185" i="3"/>
  <c r="M192" i="3"/>
  <c r="M195" i="3"/>
  <c r="N192" i="3" l="1"/>
  <c r="N195" i="3"/>
  <c r="M185" i="3"/>
  <c r="L187" i="3"/>
  <c r="M187" i="3" l="1"/>
  <c r="N185" i="3"/>
  <c r="N187" i="3" l="1"/>
  <c r="J170" i="3" l="1"/>
  <c r="J172" i="3" l="1"/>
  <c r="J163" i="3"/>
  <c r="K170" i="3"/>
  <c r="K172" i="3" s="1"/>
  <c r="K163" i="3" l="1"/>
  <c r="L170" i="3" l="1"/>
  <c r="M170" i="3" l="1"/>
  <c r="L163" i="3"/>
  <c r="L172" i="3"/>
  <c r="N170" i="3" l="1"/>
  <c r="M163" i="3"/>
  <c r="M172" i="3"/>
  <c r="N172" i="3" l="1"/>
  <c r="N163" i="3"/>
  <c r="J191" i="3" l="1"/>
  <c r="K189" i="3"/>
  <c r="K191" i="3" l="1"/>
  <c r="K182" i="3"/>
  <c r="L189" i="3"/>
  <c r="L191" i="3" l="1"/>
  <c r="L182" i="3"/>
  <c r="M189" i="3"/>
  <c r="J135" i="3"/>
  <c r="K135" i="3" l="1"/>
  <c r="J128" i="3"/>
  <c r="M182" i="3"/>
  <c r="M191" i="3"/>
  <c r="N189" i="3"/>
  <c r="J137" i="3"/>
  <c r="J104" i="3"/>
  <c r="J97" i="3" s="1"/>
  <c r="K104" i="3" l="1"/>
  <c r="K97" i="3" s="1"/>
  <c r="J106" i="3"/>
  <c r="L135" i="3"/>
  <c r="K128" i="3"/>
  <c r="K137" i="3"/>
  <c r="N182" i="3"/>
  <c r="N191" i="3"/>
  <c r="L104" i="3"/>
  <c r="L97" i="3" s="1"/>
  <c r="K106" i="3"/>
  <c r="M135" i="3" l="1"/>
  <c r="L128" i="3"/>
  <c r="L137" i="3"/>
  <c r="M104" i="3"/>
  <c r="M97" i="3" s="1"/>
  <c r="L106" i="3"/>
  <c r="N135" i="3" l="1"/>
  <c r="M128" i="3"/>
  <c r="M137" i="3"/>
  <c r="M106" i="3"/>
  <c r="N104" i="3"/>
  <c r="N97" i="3" s="1"/>
  <c r="N128" i="3" l="1"/>
  <c r="N137" i="3"/>
  <c r="N106" i="3"/>
  <c r="J73" i="3" l="1"/>
  <c r="J66" i="3" l="1"/>
  <c r="K73" i="3"/>
  <c r="J75" i="3"/>
  <c r="J42" i="3"/>
  <c r="K42" i="3" s="1"/>
  <c r="L42" i="3" l="1"/>
  <c r="K44" i="3"/>
  <c r="J35" i="3"/>
  <c r="J44" i="3"/>
  <c r="J11" i="3"/>
  <c r="K66" i="3"/>
  <c r="L73" i="3"/>
  <c r="K75" i="3"/>
  <c r="K11" i="3"/>
  <c r="J12" i="3"/>
  <c r="K12" i="3"/>
  <c r="M42" i="3" l="1"/>
  <c r="L44" i="3"/>
  <c r="L66" i="3"/>
  <c r="M73" i="3"/>
  <c r="L75" i="3"/>
  <c r="L11" i="3"/>
  <c r="L12" i="3" s="1"/>
  <c r="J199" i="3"/>
  <c r="N42" i="3" l="1"/>
  <c r="N44" i="3" s="1"/>
  <c r="M44" i="3"/>
  <c r="N73" i="3"/>
  <c r="M66" i="3"/>
  <c r="M75" i="3"/>
  <c r="M11" i="3"/>
  <c r="M12" i="3" s="1"/>
  <c r="K214" i="3"/>
  <c r="J204" i="3"/>
  <c r="J17" i="3"/>
  <c r="J3" i="3"/>
  <c r="J4" i="3" s="1"/>
  <c r="K199" i="3"/>
  <c r="N66" i="3" l="1"/>
  <c r="N75" i="3"/>
  <c r="N11" i="3"/>
  <c r="N12" i="3" s="1"/>
  <c r="J18" i="3"/>
  <c r="J19" i="3"/>
  <c r="J13" i="3"/>
  <c r="L199" i="3"/>
  <c r="K3" i="3"/>
  <c r="K4" i="3" s="1"/>
  <c r="J8" i="3"/>
  <c r="J205" i="3"/>
  <c r="J201" i="3"/>
  <c r="K211" i="3"/>
  <c r="J14" i="3"/>
  <c r="L214" i="3"/>
  <c r="K17" i="3"/>
  <c r="K204" i="3"/>
  <c r="M214" i="3" l="1"/>
  <c r="L204" i="3"/>
  <c r="L17" i="3"/>
  <c r="J15" i="3"/>
  <c r="J16" i="3"/>
  <c r="L211" i="3"/>
  <c r="K14" i="3"/>
  <c r="K13" i="3"/>
  <c r="J5" i="3"/>
  <c r="J10" i="3"/>
  <c r="J9" i="3"/>
  <c r="K201" i="3"/>
  <c r="K8" i="3"/>
  <c r="K205" i="3"/>
  <c r="K19" i="3"/>
  <c r="K18" i="3"/>
  <c r="L3" i="3"/>
  <c r="L4" i="3" s="1"/>
  <c r="M199" i="3"/>
  <c r="K15" i="3" l="1"/>
  <c r="K16" i="3"/>
  <c r="L13" i="3"/>
  <c r="K5" i="3"/>
  <c r="K10" i="3"/>
  <c r="K9" i="3"/>
  <c r="J6" i="3"/>
  <c r="J7" i="3"/>
  <c r="M211" i="3"/>
  <c r="L14" i="3"/>
  <c r="L201" i="3"/>
  <c r="L8" i="3"/>
  <c r="L205" i="3"/>
  <c r="M3" i="3"/>
  <c r="M4" i="3" s="1"/>
  <c r="N199" i="3"/>
  <c r="N3" i="3" s="1"/>
  <c r="L19" i="3"/>
  <c r="L18" i="3"/>
  <c r="M17" i="3"/>
  <c r="N214" i="3"/>
  <c r="M204" i="3"/>
  <c r="N4" i="3" l="1"/>
  <c r="N204" i="3"/>
  <c r="N17" i="3"/>
  <c r="N13" i="3"/>
  <c r="M19" i="3"/>
  <c r="M18" i="3"/>
  <c r="M13" i="3"/>
  <c r="L16" i="3"/>
  <c r="L15" i="3"/>
  <c r="M14" i="3"/>
  <c r="N211" i="3"/>
  <c r="N14" i="3" s="1"/>
  <c r="M8" i="3"/>
  <c r="M201" i="3"/>
  <c r="M205" i="3"/>
  <c r="L9" i="3"/>
  <c r="L10" i="3"/>
  <c r="L5" i="3"/>
  <c r="K7" i="3"/>
  <c r="K6" i="3"/>
  <c r="N16" i="3" l="1"/>
  <c r="N15" i="3"/>
  <c r="M15" i="3"/>
  <c r="M16" i="3"/>
  <c r="L6" i="3"/>
  <c r="L7" i="3"/>
  <c r="N18" i="3"/>
  <c r="N19" i="3"/>
  <c r="M5" i="3"/>
  <c r="M10" i="3"/>
  <c r="M9" i="3"/>
  <c r="N205" i="3"/>
  <c r="N201" i="3"/>
  <c r="N8" i="3"/>
  <c r="N9" i="3" l="1"/>
  <c r="N5" i="3"/>
  <c r="N10" i="3"/>
  <c r="M6" i="3"/>
  <c r="M7" i="3"/>
  <c r="N7" i="3" l="1"/>
  <c r="N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<sst xmlns="http://schemas.openxmlformats.org/spreadsheetml/2006/main" count="467" uniqueCount="183">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</sst>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6" fontId="14" fillId="0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9950" y="2474595"/>
          <a:ext cx="6204585" cy="195643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8150" y="2512695"/>
          <a:ext cx="4038600" cy="367855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6750" y="1821180"/>
          <a:ext cx="1760220" cy="114871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4370" y="3034665"/>
          <a:ext cx="1796415" cy="114871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633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4850" y="5383530"/>
          <a:ext cx="272415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7052" y="5586413"/>
          <a:ext cx="119443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</row>
        <row r="188">
          <cell r="B188"/>
        </row>
        <row r="189">
          <cell r="B189"/>
        </row>
        <row r="190">
          <cell r="B190"/>
        </row>
        <row r="193">
          <cell r="B193"/>
        </row>
        <row r="197">
          <cell r="B197"/>
        </row>
        <row r="198">
          <cell r="B198"/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8" customWidth="1"/>
  </cols>
  <sheetData>
    <row r="1" spans="1:1" ht="23.25" x14ac:dyDescent="0.35">
      <c r="A1" s="17" t="s">
        <v>20</v>
      </c>
    </row>
    <row r="2" spans="1:1" x14ac:dyDescent="0.25">
      <c r="A2" s="34" t="s">
        <v>150</v>
      </c>
    </row>
    <row r="3" spans="1:1" x14ac:dyDescent="0.25">
      <c r="A3" s="19" t="s">
        <v>140</v>
      </c>
    </row>
    <row r="4" spans="1:1" x14ac:dyDescent="0.25">
      <c r="A4" s="19" t="s">
        <v>151</v>
      </c>
    </row>
    <row r="5" spans="1:1" x14ac:dyDescent="0.25">
      <c r="A5" s="34" t="s">
        <v>152</v>
      </c>
    </row>
    <row r="6" spans="1:1" x14ac:dyDescent="0.25">
      <c r="A6" s="18" t="s">
        <v>141</v>
      </c>
    </row>
    <row r="7" spans="1:1" x14ac:dyDescent="0.25">
      <c r="A7" s="34"/>
    </row>
    <row r="8" spans="1:1" x14ac:dyDescent="0.25">
      <c r="A8" s="34"/>
    </row>
    <row r="11" spans="1:1" x14ac:dyDescent="0.25">
      <c r="A11" s="19"/>
    </row>
    <row r="12" spans="1:1" x14ac:dyDescent="0.25">
      <c r="A12" s="19"/>
    </row>
    <row r="13" spans="1:1" x14ac:dyDescent="0.25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53" activePane="bottomLeft" state="frozen"/>
      <selection pane="bottomLeft" activeCell="C129" sqref="C12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25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25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25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25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25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25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25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25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25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25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.75" thickBot="1" x14ac:dyDescent="0.3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.75" thickTop="1" x14ac:dyDescent="0.25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25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25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25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25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25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" t="s">
        <v>30</v>
      </c>
    </row>
    <row r="24" spans="1:9" x14ac:dyDescent="0.25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25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25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25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25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25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25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25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25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25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25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25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.75" thickBot="1" x14ac:dyDescent="0.3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.75" thickTop="1" x14ac:dyDescent="0.25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25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25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25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25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25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25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25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25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25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25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25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25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25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25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25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25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25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25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25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.75" thickBot="1" x14ac:dyDescent="0.3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.75" thickTop="1" x14ac:dyDescent="0.25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25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t="s">
        <v>15</v>
      </c>
    </row>
    <row r="64" spans="1:9" s="1" customFormat="1" x14ac:dyDescent="0.25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25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25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25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25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25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25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25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25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25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25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30" x14ac:dyDescent="0.25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30" x14ac:dyDescent="0.25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25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25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25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25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25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25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25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25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25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25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25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25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25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25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25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25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25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25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25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25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25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25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.75" thickBot="1" x14ac:dyDescent="0.3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.75" thickTop="1" x14ac:dyDescent="0.25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25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25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25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25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25">
      <c r="A113" s="10" t="s">
        <v>113</v>
      </c>
      <c r="B113" s="47">
        <v>8506</v>
      </c>
      <c r="C113" s="47">
        <v>9299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25">
      <c r="A114" s="10" t="s">
        <v>114</v>
      </c>
      <c r="B114" s="47">
        <v>4410</v>
      </c>
      <c r="C114" s="47">
        <v>4746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25">
      <c r="A115" s="10" t="s">
        <v>115</v>
      </c>
      <c r="B115" s="47">
        <v>824</v>
      </c>
      <c r="C115" s="47">
        <v>719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25">
      <c r="A116" s="2" t="s">
        <v>101</v>
      </c>
      <c r="B116" s="47">
        <v>7126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25">
      <c r="A117" s="10" t="s">
        <v>113</v>
      </c>
      <c r="B117" s="47">
        <v>4703</v>
      </c>
      <c r="C117" s="47">
        <v>5043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25">
      <c r="A118" s="10" t="s">
        <v>114</v>
      </c>
      <c r="B118" s="47">
        <v>2050</v>
      </c>
      <c r="C118" s="47">
        <v>2149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25">
      <c r="A119" s="10" t="s">
        <v>115</v>
      </c>
      <c r="B119" s="47">
        <v>373</v>
      </c>
      <c r="C119" s="47">
        <v>376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25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25">
      <c r="A121" s="10" t="s">
        <v>113</v>
      </c>
      <c r="B121" s="47">
        <v>2016</v>
      </c>
      <c r="C121" s="47">
        <v>2599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25">
      <c r="A122" s="10" t="s">
        <v>114</v>
      </c>
      <c r="B122" s="47">
        <v>925</v>
      </c>
      <c r="C122" s="47">
        <v>1055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25">
      <c r="A123" s="10" t="s">
        <v>115</v>
      </c>
      <c r="B123" s="47">
        <v>126</v>
      </c>
      <c r="C123" s="47">
        <v>131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25">
      <c r="A124" s="2" t="s">
        <v>106</v>
      </c>
      <c r="B124" s="47">
        <v>4653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25">
      <c r="A125" s="10" t="s">
        <v>113</v>
      </c>
      <c r="B125" s="47">
        <v>3093</v>
      </c>
      <c r="C125" s="47">
        <v>2930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25">
      <c r="A126" s="10" t="s">
        <v>114</v>
      </c>
      <c r="B126" s="47">
        <v>1251</v>
      </c>
      <c r="C126" s="47">
        <v>1117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25">
      <c r="A127" s="10" t="s">
        <v>115</v>
      </c>
      <c r="B127" s="47">
        <v>309</v>
      </c>
      <c r="C127" s="47">
        <v>270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25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25">
      <c r="A129" s="4" t="s">
        <v>103</v>
      </c>
      <c r="B129" s="5">
        <f t="shared" ref="B129:I129" si="27">+B112+B116+B120+B124+B128</f>
        <v>28701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25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25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25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25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25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25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.75" thickBot="1" x14ac:dyDescent="0.3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.75" thickTop="1" x14ac:dyDescent="0.25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25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25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25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25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25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25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25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.75" thickBot="1" x14ac:dyDescent="0.3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.75" thickTop="1" x14ac:dyDescent="0.25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.75" thickTop="1" x14ac:dyDescent="0.25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.75" thickBot="1" x14ac:dyDescent="0.3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.75" thickTop="1" x14ac:dyDescent="0.25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.75" thickTop="1" x14ac:dyDescent="0.25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25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4" t="s">
        <v>127</v>
      </c>
    </row>
    <row r="184" spans="1:9" x14ac:dyDescent="0.25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25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25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25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25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25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25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25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25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25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25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25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25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25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25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25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25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25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25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25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25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25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25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25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.75" thickBot="1" x14ac:dyDescent="0.3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.75" thickTop="1" x14ac:dyDescent="0.25"/>
    <row r="210" spans="1:10" x14ac:dyDescent="0.25">
      <c r="A210" t="s">
        <v>174</v>
      </c>
    </row>
    <row r="211" spans="1:10" x14ac:dyDescent="0.25">
      <c r="A211" t="s">
        <v>175</v>
      </c>
    </row>
    <row r="212" spans="1:10" x14ac:dyDescent="0.25">
      <c r="A212" t="s">
        <v>176</v>
      </c>
    </row>
    <row r="213" spans="1:10" x14ac:dyDescent="0.25">
      <c r="A213" t="s">
        <v>177</v>
      </c>
    </row>
    <row r="215" spans="1:10" x14ac:dyDescent="0.25">
      <c r="A215" s="1" t="s">
        <v>181</v>
      </c>
    </row>
    <row r="216" spans="1:10" x14ac:dyDescent="0.25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25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25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25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25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25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25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25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.75" thickBot="1" x14ac:dyDescent="0.3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2"/>
  <sheetViews>
    <sheetView tabSelected="1" zoomScale="69" zoomScaleNormal="69" workbookViewId="0">
      <selection activeCell="P23" sqref="P23"/>
    </sheetView>
  </sheetViews>
  <sheetFormatPr defaultRowHeight="15" x14ac:dyDescent="0.25"/>
  <cols>
    <col min="1" max="1" width="48.7109375" customWidth="1"/>
    <col min="2" max="9" width="11.7109375" customWidth="1"/>
    <col min="10" max="10" width="13.5703125" bestFit="1" customWidth="1"/>
    <col min="11" max="14" width="11.7109375" customWidth="1"/>
    <col min="15" max="16" width="33.85546875" customWidth="1"/>
  </cols>
  <sheetData>
    <row r="1" spans="1:16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 x14ac:dyDescent="0.25">
      <c r="A3" s="37" t="s">
        <v>139</v>
      </c>
      <c r="B3" s="8">
        <f>Historicals!B2</f>
        <v>30601</v>
      </c>
      <c r="C3" s="8">
        <f t="shared" ref="C3:I3" si="2">C21+C52+C83+C114+C145+C180+C199</f>
        <v>32376</v>
      </c>
      <c r="D3" s="8">
        <f t="shared" si="2"/>
        <v>34350</v>
      </c>
      <c r="E3" s="8">
        <f t="shared" si="2"/>
        <v>36397</v>
      </c>
      <c r="F3" s="8">
        <f t="shared" si="2"/>
        <v>39117</v>
      </c>
      <c r="G3" s="8">
        <f t="shared" si="2"/>
        <v>37403</v>
      </c>
      <c r="H3" s="8">
        <f t="shared" si="2"/>
        <v>44538</v>
      </c>
      <c r="I3" s="8">
        <f t="shared" si="2"/>
        <v>46710</v>
      </c>
      <c r="J3" s="8">
        <f>J21+J52+J83+J114+J145+J180+J199</f>
        <v>48998.789999999994</v>
      </c>
      <c r="K3" s="8">
        <f t="shared" ref="K3:N3" si="3">K21+K52+K83+K114+K145+K180+K199</f>
        <v>51399.730709999989</v>
      </c>
      <c r="L3" s="8">
        <f t="shared" si="3"/>
        <v>53918.317514789989</v>
      </c>
      <c r="M3" s="8">
        <f t="shared" si="3"/>
        <v>56560.315073014688</v>
      </c>
      <c r="N3" s="8">
        <f t="shared" si="3"/>
        <v>59331.770511592411</v>
      </c>
      <c r="P3" t="s">
        <v>144</v>
      </c>
    </row>
    <row r="4" spans="1:16" x14ac:dyDescent="0.25">
      <c r="A4" s="38" t="s">
        <v>129</v>
      </c>
      <c r="B4" s="46" t="e">
        <f t="shared" ref="B4:H4" si="4">B3/A3-1</f>
        <v>#VALUE!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I3/H3-1</f>
        <v>4.8767344739323759E-2</v>
      </c>
      <c r="J4" s="43">
        <f t="shared" ref="J4:N4" si="5">+IFERROR(J3/I3-1,"nm")</f>
        <v>4.8999999999999932E-2</v>
      </c>
      <c r="K4" s="43">
        <f t="shared" si="5"/>
        <v>4.8999999999999932E-2</v>
      </c>
      <c r="L4" s="43">
        <f t="shared" si="5"/>
        <v>4.8999999999999932E-2</v>
      </c>
      <c r="M4" s="43">
        <f t="shared" si="5"/>
        <v>4.899999999999971E-2</v>
      </c>
      <c r="N4" s="43">
        <f t="shared" si="5"/>
        <v>4.9000000000000155E-2</v>
      </c>
    </row>
    <row r="5" spans="1:16" x14ac:dyDescent="0.25">
      <c r="A5" s="37" t="s">
        <v>130</v>
      </c>
      <c r="B5" s="8">
        <f t="shared" ref="B5:H5" si="6">B11-B8</f>
        <v>3627</v>
      </c>
      <c r="C5" s="8">
        <f t="shared" si="6"/>
        <v>2206</v>
      </c>
      <c r="D5" s="8">
        <f t="shared" si="6"/>
        <v>4239</v>
      </c>
      <c r="E5" s="8">
        <f t="shared" si="6"/>
        <v>3632</v>
      </c>
      <c r="F5" s="8">
        <f t="shared" si="6"/>
        <v>4145</v>
      </c>
      <c r="G5" s="8">
        <f t="shared" si="6"/>
        <v>2255</v>
      </c>
      <c r="H5" s="8">
        <f t="shared" si="6"/>
        <v>6179</v>
      </c>
      <c r="I5" s="8">
        <f>I11-I8</f>
        <v>6139</v>
      </c>
      <c r="J5" s="8">
        <f t="shared" ref="J5:N5" si="7">J11-J8</f>
        <v>6439.8109999999997</v>
      </c>
      <c r="K5" s="8">
        <f t="shared" si="7"/>
        <v>6755.3617390000009</v>
      </c>
      <c r="L5" s="8">
        <f t="shared" si="7"/>
        <v>7086.3744642109996</v>
      </c>
      <c r="M5" s="8">
        <f t="shared" si="7"/>
        <v>7433.606812957335</v>
      </c>
      <c r="N5" s="8">
        <f t="shared" si="7"/>
        <v>7797.8535467922466</v>
      </c>
      <c r="P5" t="s">
        <v>145</v>
      </c>
    </row>
    <row r="6" spans="1:16" x14ac:dyDescent="0.25">
      <c r="A6" s="38" t="s">
        <v>129</v>
      </c>
      <c r="B6" s="46" t="e">
        <f t="shared" ref="B6:H6" si="8">+B5/A5-1</f>
        <v>#VALUE!</v>
      </c>
      <c r="C6" s="46">
        <f t="shared" si="8"/>
        <v>-0.39178384339674666</v>
      </c>
      <c r="D6" s="46">
        <f t="shared" si="8"/>
        <v>0.9215775158658206</v>
      </c>
      <c r="E6" s="46">
        <f t="shared" si="8"/>
        <v>-0.14319414956357635</v>
      </c>
      <c r="F6" s="46">
        <f t="shared" si="8"/>
        <v>0.14124449339207046</v>
      </c>
      <c r="G6" s="46">
        <f t="shared" si="8"/>
        <v>-0.45597104945717737</v>
      </c>
      <c r="H6" s="46">
        <f t="shared" si="8"/>
        <v>1.7401330376940134</v>
      </c>
      <c r="I6" s="46">
        <f>+I5/H5-1</f>
        <v>-6.4735394076711472E-3</v>
      </c>
      <c r="J6" s="43">
        <f t="shared" ref="J6:N6" si="9">+IFERROR(J5/I5-1,"nm")</f>
        <v>4.8999999999999932E-2</v>
      </c>
      <c r="K6" s="43">
        <f t="shared" si="9"/>
        <v>4.9000000000000155E-2</v>
      </c>
      <c r="L6" s="43">
        <f t="shared" si="9"/>
        <v>4.899999999999971E-2</v>
      </c>
      <c r="M6" s="43">
        <f t="shared" si="9"/>
        <v>4.8999999999999488E-2</v>
      </c>
      <c r="N6" s="43">
        <f t="shared" si="9"/>
        <v>4.9000000000000377E-2</v>
      </c>
    </row>
    <row r="7" spans="1:16" x14ac:dyDescent="0.25">
      <c r="A7" s="38" t="s">
        <v>131</v>
      </c>
      <c r="B7" s="46">
        <f t="shared" ref="B7:H7" si="10">B5/B3</f>
        <v>0.11852553838109865</v>
      </c>
      <c r="C7" s="46">
        <f t="shared" si="10"/>
        <v>6.8136891524586116E-2</v>
      </c>
      <c r="D7" s="46">
        <f t="shared" si="10"/>
        <v>0.1234061135371179</v>
      </c>
      <c r="E7" s="46">
        <f t="shared" si="10"/>
        <v>9.9788444102535928E-2</v>
      </c>
      <c r="F7" s="46">
        <f t="shared" si="10"/>
        <v>0.10596415880563438</v>
      </c>
      <c r="G7" s="46">
        <f t="shared" si="10"/>
        <v>6.0289281608427128E-2</v>
      </c>
      <c r="H7" s="46">
        <f t="shared" si="10"/>
        <v>0.13873546185279986</v>
      </c>
      <c r="I7" s="46">
        <f>I5/I3</f>
        <v>0.13142795975165916</v>
      </c>
      <c r="J7" s="43">
        <f t="shared" ref="J7:N7" si="11">+IFERROR(J5/J$3,"nm")</f>
        <v>0.13142795975165919</v>
      </c>
      <c r="K7" s="43">
        <f t="shared" si="11"/>
        <v>0.13142795975165922</v>
      </c>
      <c r="L7" s="43">
        <f t="shared" si="11"/>
        <v>0.13142795975165919</v>
      </c>
      <c r="M7" s="43">
        <f t="shared" si="11"/>
        <v>0.13142795975165916</v>
      </c>
      <c r="N7" s="43">
        <f t="shared" si="11"/>
        <v>0.13142795975165919</v>
      </c>
    </row>
    <row r="8" spans="1:16" x14ac:dyDescent="0.25">
      <c r="A8" s="37" t="s">
        <v>132</v>
      </c>
      <c r="B8" s="8">
        <f>Historicals!B67</f>
        <v>606</v>
      </c>
      <c r="C8" s="8">
        <f>Historicals!C67</f>
        <v>649</v>
      </c>
      <c r="D8" s="8">
        <f t="shared" ref="D8:I8" si="12">D38+D69+D100+D131+D166+D185+D204</f>
        <v>706</v>
      </c>
      <c r="E8" s="8">
        <f t="shared" si="12"/>
        <v>747</v>
      </c>
      <c r="F8" s="8">
        <f t="shared" si="12"/>
        <v>705</v>
      </c>
      <c r="G8" s="8">
        <f t="shared" si="12"/>
        <v>721</v>
      </c>
      <c r="H8" s="8">
        <f t="shared" si="12"/>
        <v>744</v>
      </c>
      <c r="I8" s="8">
        <f t="shared" si="12"/>
        <v>717</v>
      </c>
      <c r="J8" s="8">
        <f>J38+J69+J100+J131+J166+J185+J204</f>
        <v>752.13299999999992</v>
      </c>
      <c r="K8" s="8">
        <f t="shared" ref="K8:N8" si="13">K38+K69+K100+K131+K166+K185+K204</f>
        <v>788.98751699999991</v>
      </c>
      <c r="L8" s="8">
        <f t="shared" si="13"/>
        <v>827.64790533299993</v>
      </c>
      <c r="M8" s="8">
        <f t="shared" si="13"/>
        <v>868.20265269431673</v>
      </c>
      <c r="N8" s="8">
        <f t="shared" si="13"/>
        <v>910.74458267633815</v>
      </c>
      <c r="P8" t="s">
        <v>146</v>
      </c>
    </row>
    <row r="9" spans="1:16" x14ac:dyDescent="0.25">
      <c r="A9" s="38" t="s">
        <v>129</v>
      </c>
      <c r="B9" s="46" t="e">
        <f t="shared" ref="B9:H9" si="14">+B8/A8-1</f>
        <v>#VALUE!</v>
      </c>
      <c r="C9" s="46">
        <f t="shared" si="14"/>
        <v>7.0957095709570872E-2</v>
      </c>
      <c r="D9" s="46">
        <f t="shared" si="14"/>
        <v>8.7827426810477727E-2</v>
      </c>
      <c r="E9" s="46">
        <f t="shared" si="14"/>
        <v>5.8073654390934815E-2</v>
      </c>
      <c r="F9" s="46">
        <f t="shared" si="14"/>
        <v>-5.6224899598393607E-2</v>
      </c>
      <c r="G9" s="46">
        <f t="shared" si="14"/>
        <v>2.2695035460992941E-2</v>
      </c>
      <c r="H9" s="46">
        <f t="shared" si="14"/>
        <v>3.1900138696255187E-2</v>
      </c>
      <c r="I9" s="46">
        <f>+I8/H8-1</f>
        <v>-3.6290322580645129E-2</v>
      </c>
      <c r="J9" s="43">
        <f t="shared" ref="J9:N9" si="15">+IFERROR(J8/I8-1,"nm")</f>
        <v>4.8999999999999932E-2</v>
      </c>
      <c r="K9" s="43">
        <f t="shared" si="15"/>
        <v>4.8999999999999932E-2</v>
      </c>
      <c r="L9" s="43">
        <f t="shared" si="15"/>
        <v>4.8999999999999932E-2</v>
      </c>
      <c r="M9" s="43">
        <f t="shared" si="15"/>
        <v>4.899999999999971E-2</v>
      </c>
      <c r="N9" s="43">
        <f t="shared" si="15"/>
        <v>4.8999999999999932E-2</v>
      </c>
    </row>
    <row r="10" spans="1:16" x14ac:dyDescent="0.25">
      <c r="A10" s="38" t="s">
        <v>133</v>
      </c>
      <c r="B10" s="46">
        <f t="shared" ref="B10:H10" si="16">B8/B3</f>
        <v>1.9803274402797295E-2</v>
      </c>
      <c r="C10" s="46">
        <f t="shared" si="16"/>
        <v>2.0045712873733631E-2</v>
      </c>
      <c r="D10" s="46">
        <f t="shared" si="16"/>
        <v>2.0553129548762736E-2</v>
      </c>
      <c r="E10" s="46">
        <f t="shared" si="16"/>
        <v>2.0523669533203285E-2</v>
      </c>
      <c r="F10" s="46">
        <f t="shared" si="16"/>
        <v>1.8022854513382928E-2</v>
      </c>
      <c r="G10" s="46">
        <f t="shared" si="16"/>
        <v>1.9276528620698875E-2</v>
      </c>
      <c r="H10" s="46">
        <f t="shared" si="16"/>
        <v>1.6704836319547355E-2</v>
      </c>
      <c r="I10" s="46">
        <f>I8/I3</f>
        <v>1.5350032113037893E-2</v>
      </c>
      <c r="J10" s="43">
        <f t="shared" ref="J10:N10" si="17">+IFERROR(J8/J$3,"nm")</f>
        <v>1.5350032113037895E-2</v>
      </c>
      <c r="K10" s="43">
        <f t="shared" si="17"/>
        <v>1.5350032113037895E-2</v>
      </c>
      <c r="L10" s="43">
        <f t="shared" si="17"/>
        <v>1.5350032113037895E-2</v>
      </c>
      <c r="M10" s="43">
        <f t="shared" si="17"/>
        <v>1.5350032113037895E-2</v>
      </c>
      <c r="N10" s="43">
        <f t="shared" si="17"/>
        <v>1.5350032113037893E-2</v>
      </c>
    </row>
    <row r="11" spans="1:16" x14ac:dyDescent="0.25">
      <c r="A11" s="37" t="s">
        <v>134</v>
      </c>
      <c r="B11" s="8">
        <f>Historicals!B147</f>
        <v>4233</v>
      </c>
      <c r="C11" s="8">
        <f t="shared" ref="C11:I11" si="18">C42+C73+C104+C135+C170+C189+C208</f>
        <v>2855</v>
      </c>
      <c r="D11" s="8">
        <f t="shared" si="18"/>
        <v>4945</v>
      </c>
      <c r="E11" s="8">
        <f t="shared" si="18"/>
        <v>4379</v>
      </c>
      <c r="F11" s="8">
        <f t="shared" si="18"/>
        <v>4850</v>
      </c>
      <c r="G11" s="8">
        <f t="shared" si="18"/>
        <v>2976</v>
      </c>
      <c r="H11" s="8">
        <f t="shared" si="18"/>
        <v>6923</v>
      </c>
      <c r="I11" s="8">
        <f t="shared" si="18"/>
        <v>6856</v>
      </c>
      <c r="J11" s="8">
        <f>J42+J73+J104+J135+J170+J189+J208</f>
        <v>7191.9439999999995</v>
      </c>
      <c r="K11" s="8">
        <f t="shared" ref="K11:N11" si="19">K42+K73+K104+K135+K170+K189+K208</f>
        <v>7544.3492560000004</v>
      </c>
      <c r="L11" s="8">
        <f t="shared" si="19"/>
        <v>7914.022369543999</v>
      </c>
      <c r="M11" s="8">
        <f t="shared" si="19"/>
        <v>8301.8094656516514</v>
      </c>
      <c r="N11" s="8">
        <f t="shared" si="19"/>
        <v>8708.5981294685844</v>
      </c>
      <c r="P11" t="s">
        <v>147</v>
      </c>
    </row>
    <row r="12" spans="1:16" x14ac:dyDescent="0.25">
      <c r="A12" s="38" t="s">
        <v>129</v>
      </c>
      <c r="B12" s="46" t="e">
        <f t="shared" ref="B12:H12" si="20">+B11/A11-1</f>
        <v>#VALUE!</v>
      </c>
      <c r="C12" s="46">
        <f t="shared" si="20"/>
        <v>-0.32553744389321992</v>
      </c>
      <c r="D12" s="46">
        <f t="shared" si="20"/>
        <v>0.73204903677758315</v>
      </c>
      <c r="E12" s="46">
        <f t="shared" si="20"/>
        <v>-0.11445904954499497</v>
      </c>
      <c r="F12" s="46">
        <f t="shared" si="20"/>
        <v>0.10755880337976698</v>
      </c>
      <c r="G12" s="46">
        <f t="shared" si="20"/>
        <v>-0.38639175257731961</v>
      </c>
      <c r="H12" s="46">
        <f t="shared" si="20"/>
        <v>1.32627688172043</v>
      </c>
      <c r="I12" s="46">
        <f>+I11/H11-1</f>
        <v>-9.67788530983682E-3</v>
      </c>
      <c r="J12" s="43">
        <f t="shared" ref="J12:N12" si="21">+IFERROR(J11/I11-1,"nm")</f>
        <v>4.8999999999999932E-2</v>
      </c>
      <c r="K12" s="43">
        <f t="shared" si="21"/>
        <v>4.9000000000000155E-2</v>
      </c>
      <c r="L12" s="43">
        <f t="shared" si="21"/>
        <v>4.899999999999971E-2</v>
      </c>
      <c r="M12" s="43">
        <f t="shared" si="21"/>
        <v>4.8999999999999488E-2</v>
      </c>
      <c r="N12" s="43">
        <f t="shared" si="21"/>
        <v>4.9000000000000155E-2</v>
      </c>
    </row>
    <row r="13" spans="1:16" x14ac:dyDescent="0.25">
      <c r="A13" s="38" t="s">
        <v>131</v>
      </c>
      <c r="B13" s="46">
        <f t="shared" ref="B13:H13" si="22">B11/B3</f>
        <v>0.13832881278389594</v>
      </c>
      <c r="C13" s="46">
        <f t="shared" si="22"/>
        <v>8.818260439831975E-2</v>
      </c>
      <c r="D13" s="46">
        <f t="shared" si="22"/>
        <v>0.14395924308588065</v>
      </c>
      <c r="E13" s="46">
        <f t="shared" si="22"/>
        <v>0.12031211363573921</v>
      </c>
      <c r="F13" s="46">
        <f t="shared" si="22"/>
        <v>0.12398701331901731</v>
      </c>
      <c r="G13" s="46">
        <f t="shared" si="22"/>
        <v>7.9565810229126011E-2</v>
      </c>
      <c r="H13" s="46">
        <f t="shared" si="22"/>
        <v>0.1554402981723472</v>
      </c>
      <c r="I13" s="46">
        <f>I11/I3</f>
        <v>0.14677799186469706</v>
      </c>
      <c r="J13" s="43">
        <f t="shared" ref="J13:N13" si="23">+IFERROR(J11/J$3,"nm")</f>
        <v>0.14677799186469709</v>
      </c>
      <c r="K13" s="43">
        <f t="shared" si="23"/>
        <v>0.14677799186469712</v>
      </c>
      <c r="L13" s="43">
        <f t="shared" si="23"/>
        <v>0.14677799186469709</v>
      </c>
      <c r="M13" s="43">
        <f t="shared" si="23"/>
        <v>0.14677799186469703</v>
      </c>
      <c r="N13" s="43">
        <f t="shared" si="23"/>
        <v>0.14677799186469706</v>
      </c>
    </row>
    <row r="14" spans="1:16" x14ac:dyDescent="0.25">
      <c r="A14" s="37" t="s">
        <v>135</v>
      </c>
      <c r="B14" s="44">
        <f>-Historicals!B83+Historicals!B84</f>
        <v>966</v>
      </c>
      <c r="C14" s="44">
        <f>-Historicals!C83+Historicals!C84</f>
        <v>1153</v>
      </c>
      <c r="D14" s="44">
        <f t="shared" ref="D14:I14" si="24">D45+D76+D107+D138+D173+D192+D211</f>
        <v>1105</v>
      </c>
      <c r="E14" s="44">
        <f t="shared" si="24"/>
        <v>1028</v>
      </c>
      <c r="F14" s="44">
        <f t="shared" si="24"/>
        <v>1119</v>
      </c>
      <c r="G14" s="44">
        <f t="shared" si="24"/>
        <v>1086</v>
      </c>
      <c r="H14" s="44">
        <f t="shared" si="24"/>
        <v>695</v>
      </c>
      <c r="I14" s="44">
        <f t="shared" si="24"/>
        <v>758</v>
      </c>
      <c r="J14" s="44">
        <f>J45+J76+J107+J138+J173+J192+J211</f>
        <v>795.14199999999983</v>
      </c>
      <c r="K14" s="44">
        <f t="shared" ref="K14:N14" si="25">K45+K76+K107+K138+K173+K192+K211</f>
        <v>834.10395799999981</v>
      </c>
      <c r="L14" s="44">
        <f t="shared" si="25"/>
        <v>874.97505194199971</v>
      </c>
      <c r="M14" s="44">
        <f t="shared" si="25"/>
        <v>917.84882948715767</v>
      </c>
      <c r="N14" s="44">
        <f t="shared" si="25"/>
        <v>962.82342213202821</v>
      </c>
      <c r="P14" t="s">
        <v>148</v>
      </c>
    </row>
    <row r="15" spans="1:16" x14ac:dyDescent="0.25">
      <c r="A15" s="38" t="s">
        <v>129</v>
      </c>
      <c r="B15" s="46" t="e">
        <f t="shared" ref="B15:H15" si="26">+B14/A14-1</f>
        <v>#VALUE!</v>
      </c>
      <c r="C15" s="46">
        <f t="shared" si="26"/>
        <v>0.19358178053830222</v>
      </c>
      <c r="D15" s="46">
        <f t="shared" si="26"/>
        <v>-4.1630529054640042E-2</v>
      </c>
      <c r="E15" s="46">
        <f t="shared" si="26"/>
        <v>-6.9683257918552011E-2</v>
      </c>
      <c r="F15" s="46">
        <f t="shared" si="26"/>
        <v>8.8521400778210024E-2</v>
      </c>
      <c r="G15" s="46">
        <f t="shared" si="26"/>
        <v>-2.9490616621983934E-2</v>
      </c>
      <c r="H15" s="46">
        <f t="shared" si="26"/>
        <v>-0.36003683241252304</v>
      </c>
      <c r="I15" s="46">
        <f>+I14/H14-1</f>
        <v>9.0647482014388547E-2</v>
      </c>
      <c r="J15" s="43">
        <f t="shared" ref="J15:N15" si="27">+IFERROR(J14/I14-1,"nm")</f>
        <v>4.899999999999971E-2</v>
      </c>
      <c r="K15" s="43">
        <f t="shared" si="27"/>
        <v>4.8999999999999932E-2</v>
      </c>
      <c r="L15" s="43">
        <f t="shared" si="27"/>
        <v>4.8999999999999932E-2</v>
      </c>
      <c r="M15" s="43">
        <f t="shared" si="27"/>
        <v>4.8999999999999932E-2</v>
      </c>
      <c r="N15" s="43">
        <f t="shared" si="27"/>
        <v>4.899999999999971E-2</v>
      </c>
    </row>
    <row r="16" spans="1:16" x14ac:dyDescent="0.25">
      <c r="A16" s="38" t="s">
        <v>133</v>
      </c>
      <c r="B16" s="46">
        <f t="shared" ref="B16:H16" si="28">B14/B3</f>
        <v>3.1567595830201627E-2</v>
      </c>
      <c r="C16" s="46">
        <f t="shared" si="28"/>
        <v>3.5612799604645418E-2</v>
      </c>
      <c r="D16" s="46">
        <f t="shared" si="28"/>
        <v>3.2168850072780204E-2</v>
      </c>
      <c r="E16" s="46">
        <f t="shared" si="28"/>
        <v>2.8244086051048164E-2</v>
      </c>
      <c r="F16" s="46">
        <f t="shared" si="28"/>
        <v>2.8606488227624818E-2</v>
      </c>
      <c r="G16" s="46">
        <f t="shared" si="28"/>
        <v>2.9035104136031869E-2</v>
      </c>
      <c r="H16" s="46">
        <f t="shared" si="28"/>
        <v>1.5604652207104046E-2</v>
      </c>
      <c r="I16" s="46">
        <f>I14/I3</f>
        <v>1.6227788482123744E-2</v>
      </c>
      <c r="J16" s="43">
        <f t="shared" ref="J16:N16" si="29">+IFERROR(J14/J$3,"nm")</f>
        <v>1.622778848212374E-2</v>
      </c>
      <c r="K16" s="43">
        <f t="shared" si="29"/>
        <v>1.6227788482123744E-2</v>
      </c>
      <c r="L16" s="43">
        <f t="shared" si="29"/>
        <v>1.622778848212374E-2</v>
      </c>
      <c r="M16" s="43">
        <f t="shared" si="29"/>
        <v>1.6227788482123744E-2</v>
      </c>
      <c r="N16" s="43">
        <f t="shared" si="29"/>
        <v>1.622778848212374E-2</v>
      </c>
    </row>
    <row r="17" spans="1:16" x14ac:dyDescent="0.25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I17" si="30">D48+D79+D110+D141+D176+D195+D214</f>
        <v>3989</v>
      </c>
      <c r="E17" s="70">
        <f t="shared" si="30"/>
        <v>4454</v>
      </c>
      <c r="F17" s="70">
        <f t="shared" si="30"/>
        <v>4744</v>
      </c>
      <c r="G17" s="70">
        <f t="shared" si="30"/>
        <v>4866</v>
      </c>
      <c r="H17" s="70">
        <f t="shared" si="30"/>
        <v>4904</v>
      </c>
      <c r="I17" s="70">
        <f t="shared" si="30"/>
        <v>4791</v>
      </c>
      <c r="J17" s="70">
        <f>J48+J79+J110+J141+J176+J195+J214</f>
        <v>5025.759</v>
      </c>
      <c r="K17" s="70">
        <f t="shared" ref="K17:N17" si="31">K48+K79+K110+K141+K176+K195+K214</f>
        <v>5272.0211909999989</v>
      </c>
      <c r="L17" s="70">
        <f t="shared" si="31"/>
        <v>5530.3502293589981</v>
      </c>
      <c r="M17" s="70">
        <f t="shared" si="31"/>
        <v>5801.3373905975886</v>
      </c>
      <c r="N17" s="70">
        <f t="shared" si="31"/>
        <v>6085.6029227368708</v>
      </c>
      <c r="P17" t="s">
        <v>149</v>
      </c>
    </row>
    <row r="18" spans="1:16" x14ac:dyDescent="0.25">
      <c r="A18" s="38" t="s">
        <v>129</v>
      </c>
      <c r="B18" s="43" t="str">
        <f t="shared" ref="B18:H18" si="32">+IFERROR(B17/A17-1,"nm")</f>
        <v>nm</v>
      </c>
      <c r="C18" s="43">
        <f t="shared" si="32"/>
        <v>0.16904682829624718</v>
      </c>
      <c r="D18" s="43">
        <f t="shared" si="32"/>
        <v>0.13323863636363642</v>
      </c>
      <c r="E18" s="43">
        <f t="shared" si="32"/>
        <v>0.11657056906492858</v>
      </c>
      <c r="F18" s="43">
        <f t="shared" si="32"/>
        <v>6.5110013471037176E-2</v>
      </c>
      <c r="G18" s="43">
        <f t="shared" si="32"/>
        <v>2.5716694772343951E-2</v>
      </c>
      <c r="H18" s="43">
        <f t="shared" si="32"/>
        <v>7.8092889436909285E-3</v>
      </c>
      <c r="I18" s="43">
        <f>+IFERROR(I17/H17-1,"nm")</f>
        <v>-2.3042414355628038E-2</v>
      </c>
      <c r="J18" s="43">
        <f t="shared" ref="J18:N18" si="33">+IFERROR(J17/I17-1,"nm")</f>
        <v>4.8999999999999932E-2</v>
      </c>
      <c r="K18" s="43">
        <f t="shared" si="33"/>
        <v>4.899999999999971E-2</v>
      </c>
      <c r="L18" s="43">
        <f t="shared" si="33"/>
        <v>4.8999999999999932E-2</v>
      </c>
      <c r="M18" s="43">
        <f t="shared" si="33"/>
        <v>4.8999999999999932E-2</v>
      </c>
      <c r="N18" s="43">
        <f t="shared" si="33"/>
        <v>4.9000000000000155E-2</v>
      </c>
    </row>
    <row r="19" spans="1:16" x14ac:dyDescent="0.25">
      <c r="A19" s="38" t="s">
        <v>133</v>
      </c>
      <c r="B19" s="43">
        <f>+IFERROR(B17/B$3,"nm")</f>
        <v>9.8395477271984569E-2</v>
      </c>
      <c r="C19" s="43">
        <f t="shared" ref="C19:N19" si="34">+IFERROR(C17/C$3,"nm")</f>
        <v>0.10872251050160613</v>
      </c>
      <c r="D19" s="43">
        <f t="shared" si="34"/>
        <v>0.11612809315866085</v>
      </c>
      <c r="E19" s="43">
        <f t="shared" si="34"/>
        <v>0.12237272302662307</v>
      </c>
      <c r="F19" s="43">
        <f t="shared" si="34"/>
        <v>0.1212771940588491</v>
      </c>
      <c r="G19" s="43">
        <f t="shared" si="34"/>
        <v>0.13009651632222013</v>
      </c>
      <c r="H19" s="43">
        <f t="shared" si="34"/>
        <v>0.11010822219228523</v>
      </c>
      <c r="I19" s="43">
        <f t="shared" si="34"/>
        <v>0.10256904303147078</v>
      </c>
      <c r="J19" s="43">
        <f t="shared" si="34"/>
        <v>0.1025690430314708</v>
      </c>
      <c r="K19" s="43">
        <f t="shared" si="34"/>
        <v>0.10256904303147078</v>
      </c>
      <c r="L19" s="43">
        <f t="shared" si="34"/>
        <v>0.10256904303147077</v>
      </c>
      <c r="M19" s="43">
        <f t="shared" si="34"/>
        <v>0.10256904303147077</v>
      </c>
      <c r="N19" s="43">
        <f t="shared" si="34"/>
        <v>0.10256904303147077</v>
      </c>
    </row>
    <row r="20" spans="1:16" x14ac:dyDescent="0.25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6" x14ac:dyDescent="0.25">
      <c r="A21" s="8" t="s">
        <v>136</v>
      </c>
      <c r="B21" s="8">
        <f t="shared" ref="B21:C21" si="35">B23+B27+B31</f>
        <v>13740</v>
      </c>
      <c r="C21" s="8">
        <f t="shared" si="35"/>
        <v>14764</v>
      </c>
      <c r="D21" s="8">
        <f>D23+D27+D31</f>
        <v>15216</v>
      </c>
      <c r="E21" s="8">
        <f t="shared" ref="E21:I21" si="36">E23+E27+E31</f>
        <v>14855</v>
      </c>
      <c r="F21" s="8">
        <f t="shared" si="36"/>
        <v>15902</v>
      </c>
      <c r="G21" s="8">
        <f t="shared" si="36"/>
        <v>14484</v>
      </c>
      <c r="H21" s="8">
        <f t="shared" si="36"/>
        <v>17179</v>
      </c>
      <c r="I21" s="8">
        <f t="shared" si="36"/>
        <v>18353</v>
      </c>
      <c r="J21" s="8">
        <f>+SUM(J23+J27+J31)</f>
        <v>19252.296999999999</v>
      </c>
      <c r="K21" s="8">
        <f t="shared" ref="K21:N21" si="37">+SUM(K23+K27+K31)</f>
        <v>20195.659552999998</v>
      </c>
      <c r="L21" s="8">
        <f t="shared" si="37"/>
        <v>21185.246871096995</v>
      </c>
      <c r="M21" s="8">
        <f t="shared" si="37"/>
        <v>22223.323967780743</v>
      </c>
      <c r="N21" s="8">
        <f t="shared" si="37"/>
        <v>23312.266842202</v>
      </c>
    </row>
    <row r="22" spans="1:16" x14ac:dyDescent="0.25">
      <c r="A22" s="40" t="s">
        <v>129</v>
      </c>
      <c r="B22" s="43" t="str">
        <f t="shared" ref="B22:H22" si="38">+IFERROR(B21/A21-1,"nm")</f>
        <v>nm</v>
      </c>
      <c r="C22" s="43">
        <f t="shared" si="38"/>
        <v>7.4526928675400228E-2</v>
      </c>
      <c r="D22" s="43">
        <f t="shared" si="38"/>
        <v>3.0615009482525046E-2</v>
      </c>
      <c r="E22" s="43">
        <f t="shared" si="38"/>
        <v>-2.372502628811779E-2</v>
      </c>
      <c r="F22" s="43">
        <f t="shared" si="38"/>
        <v>7.0481319421070276E-2</v>
      </c>
      <c r="G22" s="43">
        <f t="shared" si="38"/>
        <v>-8.9171173437303519E-2</v>
      </c>
      <c r="H22" s="43">
        <f t="shared" si="38"/>
        <v>0.18606738470035911</v>
      </c>
      <c r="I22" s="43">
        <f>+IFERROR(I21/H21-1,"nm")</f>
        <v>6.8339251411607238E-2</v>
      </c>
      <c r="J22" s="43">
        <f t="shared" ref="J22:N22" si="39">+IFERROR(J21/I21-1,"nm")</f>
        <v>4.8999999999999932E-2</v>
      </c>
      <c r="K22" s="43">
        <f t="shared" si="39"/>
        <v>4.8999999999999932E-2</v>
      </c>
      <c r="L22" s="43">
        <f t="shared" si="39"/>
        <v>4.8999999999999932E-2</v>
      </c>
      <c r="M22" s="43">
        <f t="shared" si="39"/>
        <v>4.899999999999971E-2</v>
      </c>
      <c r="N22" s="43">
        <f t="shared" si="39"/>
        <v>4.8999999999999932E-2</v>
      </c>
    </row>
    <row r="23" spans="1:16" x14ac:dyDescent="0.25">
      <c r="A23" s="41" t="s">
        <v>113</v>
      </c>
      <c r="B23" s="3">
        <f>Historicals!B113</f>
        <v>8506</v>
      </c>
      <c r="C23" s="3">
        <f>Historicals!C113</f>
        <v>9299</v>
      </c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12827.171999999999</v>
      </c>
      <c r="K23" s="3">
        <f t="shared" ref="K23:N23" si="40">+J23*(1+K24)</f>
        <v>13455.703427999997</v>
      </c>
      <c r="L23" s="3">
        <f t="shared" si="40"/>
        <v>14115.032895971995</v>
      </c>
      <c r="M23" s="3">
        <f t="shared" si="40"/>
        <v>14806.669507874622</v>
      </c>
      <c r="N23" s="3">
        <f t="shared" si="40"/>
        <v>15532.196313760476</v>
      </c>
    </row>
    <row r="24" spans="1:16" x14ac:dyDescent="0.25">
      <c r="A24" s="40" t="s">
        <v>129</v>
      </c>
      <c r="B24" s="43" t="str">
        <f t="shared" ref="B24:H24" si="41">+IFERROR(B23/A23-1,"nm")</f>
        <v>nm</v>
      </c>
      <c r="C24" s="43">
        <f t="shared" si="41"/>
        <v>9.3228309428638578E-2</v>
      </c>
      <c r="D24" s="43">
        <f t="shared" si="41"/>
        <v>4.1402301322722934E-2</v>
      </c>
      <c r="E24" s="43">
        <f t="shared" si="41"/>
        <v>-3.7381247418422192E-2</v>
      </c>
      <c r="F24" s="43">
        <f t="shared" si="41"/>
        <v>7.755846384895948E-2</v>
      </c>
      <c r="G24" s="43">
        <f t="shared" si="41"/>
        <v>-7.1279243404678949E-2</v>
      </c>
      <c r="H24" s="43">
        <f t="shared" si="41"/>
        <v>0.24815092721620746</v>
      </c>
      <c r="I24" s="43">
        <f>+IFERROR(I23/H23-1,"nm")</f>
        <v>5.0154586052902683E-2</v>
      </c>
      <c r="J24" s="43">
        <v>4.9000000000000002E-2</v>
      </c>
      <c r="K24" s="43">
        <v>4.9000000000000002E-2</v>
      </c>
      <c r="L24" s="43">
        <v>4.9000000000000002E-2</v>
      </c>
      <c r="M24" s="43">
        <v>4.9000000000000002E-2</v>
      </c>
      <c r="N24" s="43">
        <v>4.9000000000000002E-2</v>
      </c>
    </row>
    <row r="25" spans="1:16" x14ac:dyDescent="0.25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42">+J25</f>
        <v>0</v>
      </c>
      <c r="L25" s="45">
        <f t="shared" si="42"/>
        <v>0</v>
      </c>
      <c r="M25" s="45">
        <f t="shared" si="42"/>
        <v>0</v>
      </c>
      <c r="N25" s="45">
        <f t="shared" si="42"/>
        <v>0</v>
      </c>
    </row>
    <row r="26" spans="1:16" x14ac:dyDescent="0.25">
      <c r="A26" s="40" t="s">
        <v>138</v>
      </c>
      <c r="B26" s="43" t="str">
        <f t="shared" ref="B26:H26" si="43">+IFERROR(B24-B25,"nm")</f>
        <v>nm</v>
      </c>
      <c r="C26" s="43">
        <f t="shared" si="43"/>
        <v>5.3228309428638577E-2</v>
      </c>
      <c r="D26" s="43">
        <f t="shared" si="43"/>
        <v>8.1402301322722942E-2</v>
      </c>
      <c r="E26" s="43">
        <f t="shared" si="43"/>
        <v>-0.11738124741842219</v>
      </c>
      <c r="F26" s="43">
        <f t="shared" si="43"/>
        <v>0.14755846384895949</v>
      </c>
      <c r="G26" s="43">
        <f t="shared" si="43"/>
        <v>-0.32127924340467895</v>
      </c>
      <c r="H26" s="43">
        <f t="shared" si="43"/>
        <v>0.19815092721620747</v>
      </c>
      <c r="I26" s="43">
        <f>+IFERROR(I24-I25,"nm")</f>
        <v>1.5458605290268046E-4</v>
      </c>
      <c r="J26" s="45">
        <v>0</v>
      </c>
      <c r="K26" s="45">
        <f t="shared" si="42"/>
        <v>0</v>
      </c>
      <c r="L26" s="45">
        <f t="shared" si="42"/>
        <v>0</v>
      </c>
      <c r="M26" s="45">
        <f t="shared" si="42"/>
        <v>0</v>
      </c>
      <c r="N26" s="45">
        <f t="shared" si="42"/>
        <v>0</v>
      </c>
    </row>
    <row r="27" spans="1:16" x14ac:dyDescent="0.25">
      <c r="A27" s="41" t="s">
        <v>114</v>
      </c>
      <c r="B27" s="3">
        <f>Historicals!B114</f>
        <v>4410</v>
      </c>
      <c r="C27" s="3">
        <f>Historicals!C114</f>
        <v>4746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5761.1079999999993</v>
      </c>
      <c r="K27" s="3">
        <f t="shared" ref="K27:N27" si="44">+J27*(1+K28)</f>
        <v>6043.4022919999989</v>
      </c>
      <c r="L27" s="3">
        <f t="shared" si="44"/>
        <v>6339.5290043079985</v>
      </c>
      <c r="M27" s="3">
        <f t="shared" si="44"/>
        <v>6650.1659255190898</v>
      </c>
      <c r="N27" s="3">
        <f t="shared" si="44"/>
        <v>6976.024055869525</v>
      </c>
    </row>
    <row r="28" spans="1:16" x14ac:dyDescent="0.25">
      <c r="A28" s="40" t="s">
        <v>129</v>
      </c>
      <c r="B28" s="43" t="str">
        <f t="shared" ref="B28:H28" si="45">+IFERROR(B27/A27-1,"nm")</f>
        <v>nm</v>
      </c>
      <c r="C28" s="43">
        <f t="shared" si="45"/>
        <v>7.6190476190476142E-2</v>
      </c>
      <c r="D28" s="43">
        <f t="shared" si="45"/>
        <v>2.9498525073746285E-2</v>
      </c>
      <c r="E28" s="43">
        <f t="shared" si="45"/>
        <v>1.0642652476463343E-2</v>
      </c>
      <c r="F28" s="43">
        <f t="shared" si="45"/>
        <v>6.5208586472256025E-2</v>
      </c>
      <c r="G28" s="43">
        <f t="shared" si="45"/>
        <v>-0.11806083650190113</v>
      </c>
      <c r="H28" s="43">
        <f t="shared" si="45"/>
        <v>8.3854278939426541E-2</v>
      </c>
      <c r="I28" s="43">
        <f>+IFERROR(I27/H27-1,"nm")</f>
        <v>9.2283214001591007E-2</v>
      </c>
      <c r="J28" s="43">
        <v>4.9000000000000002E-2</v>
      </c>
      <c r="K28" s="43">
        <v>4.9000000000000002E-2</v>
      </c>
      <c r="L28" s="43">
        <v>4.9000000000000002E-2</v>
      </c>
      <c r="M28" s="43">
        <v>4.9000000000000002E-2</v>
      </c>
      <c r="N28" s="43">
        <v>4.9000000000000002E-2</v>
      </c>
    </row>
    <row r="29" spans="1:16" x14ac:dyDescent="0.25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6">+J29</f>
        <v>0</v>
      </c>
      <c r="L29" s="45">
        <f t="shared" si="46"/>
        <v>0</v>
      </c>
      <c r="M29" s="45">
        <f t="shared" si="46"/>
        <v>0</v>
      </c>
      <c r="N29" s="45">
        <f t="shared" si="46"/>
        <v>0</v>
      </c>
    </row>
    <row r="30" spans="1:16" x14ac:dyDescent="0.25">
      <c r="A30" s="40" t="s">
        <v>138</v>
      </c>
      <c r="B30" s="43" t="str">
        <f t="shared" ref="B30:H30" si="47">+IFERROR(B28-B29,"nm")</f>
        <v>nm</v>
      </c>
      <c r="C30" s="43">
        <f t="shared" si="47"/>
        <v>4.6190476190476143E-2</v>
      </c>
      <c r="D30" s="43">
        <f t="shared" si="47"/>
        <v>1.9498525073746283E-2</v>
      </c>
      <c r="E30" s="43">
        <f t="shared" si="47"/>
        <v>-5.9357347523536663E-2</v>
      </c>
      <c r="F30" s="43">
        <f t="shared" si="47"/>
        <v>0.18520858647225602</v>
      </c>
      <c r="G30" s="43">
        <f t="shared" si="47"/>
        <v>-0.19806083650190115</v>
      </c>
      <c r="H30" s="43">
        <f t="shared" si="47"/>
        <v>-6.1457210605734558E-3</v>
      </c>
      <c r="I30" s="43">
        <f>+IFERROR(I28-I29,"nm")</f>
        <v>2.2832140015910107E-3</v>
      </c>
      <c r="J30" s="45">
        <v>0</v>
      </c>
      <c r="K30" s="45">
        <f t="shared" si="46"/>
        <v>0</v>
      </c>
      <c r="L30" s="45">
        <f t="shared" si="46"/>
        <v>0</v>
      </c>
      <c r="M30" s="45">
        <f t="shared" si="46"/>
        <v>0</v>
      </c>
      <c r="N30" s="45">
        <f t="shared" si="46"/>
        <v>0</v>
      </c>
    </row>
    <row r="31" spans="1:16" x14ac:dyDescent="0.25">
      <c r="A31" s="41" t="s">
        <v>115</v>
      </c>
      <c r="B31" s="3">
        <f>Historicals!B115</f>
        <v>824</v>
      </c>
      <c r="C31" s="3">
        <f>Historicals!C115</f>
        <v>719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664.01699999999994</v>
      </c>
      <c r="K31" s="3">
        <f t="shared" ref="K31:N31" si="48">+J31*(1+K32)</f>
        <v>696.55383299999994</v>
      </c>
      <c r="L31" s="3">
        <f t="shared" si="48"/>
        <v>730.68497081699991</v>
      </c>
      <c r="M31" s="3">
        <f t="shared" si="48"/>
        <v>766.48853438703281</v>
      </c>
      <c r="N31" s="3">
        <f t="shared" si="48"/>
        <v>804.04647257199736</v>
      </c>
    </row>
    <row r="32" spans="1:16" x14ac:dyDescent="0.25">
      <c r="A32" s="40" t="s">
        <v>129</v>
      </c>
      <c r="B32" s="43" t="str">
        <f t="shared" ref="B32:H32" si="49">+IFERROR(B31/A31-1,"nm")</f>
        <v>nm</v>
      </c>
      <c r="C32" s="43">
        <f t="shared" si="49"/>
        <v>-0.12742718446601942</v>
      </c>
      <c r="D32" s="43">
        <f t="shared" si="49"/>
        <v>-0.10152990264255912</v>
      </c>
      <c r="E32" s="43">
        <f t="shared" si="49"/>
        <v>-7.8947368421052655E-2</v>
      </c>
      <c r="F32" s="43">
        <f t="shared" si="49"/>
        <v>3.3613445378151141E-3</v>
      </c>
      <c r="G32" s="43">
        <f t="shared" si="49"/>
        <v>-0.13567839195979903</v>
      </c>
      <c r="H32" s="43">
        <f t="shared" si="49"/>
        <v>-1.744186046511631E-2</v>
      </c>
      <c r="I32" s="43">
        <f>+IFERROR(I31/H31-1,"nm")</f>
        <v>0.24852071005917153</v>
      </c>
      <c r="J32" s="43">
        <v>4.9000000000000002E-2</v>
      </c>
      <c r="K32" s="43">
        <v>4.9000000000000002E-2</v>
      </c>
      <c r="L32" s="43">
        <v>4.9000000000000002E-2</v>
      </c>
      <c r="M32" s="43">
        <v>4.9000000000000002E-2</v>
      </c>
      <c r="N32" s="43">
        <v>4.9000000000000002E-2</v>
      </c>
    </row>
    <row r="33" spans="1:14" x14ac:dyDescent="0.25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50">+J33</f>
        <v>0</v>
      </c>
      <c r="L33" s="45">
        <f t="shared" si="50"/>
        <v>0</v>
      </c>
      <c r="M33" s="45">
        <f t="shared" si="50"/>
        <v>0</v>
      </c>
      <c r="N33" s="45">
        <f t="shared" si="50"/>
        <v>0</v>
      </c>
    </row>
    <row r="34" spans="1:14" x14ac:dyDescent="0.25">
      <c r="A34" s="40" t="s">
        <v>138</v>
      </c>
      <c r="B34" s="43" t="str">
        <f t="shared" ref="B34:H34" si="51">+IFERROR(B32-B33,"nm")</f>
        <v>nm</v>
      </c>
      <c r="C34" s="43">
        <f t="shared" si="51"/>
        <v>-2.7427184466019411E-2</v>
      </c>
      <c r="D34" s="43">
        <f t="shared" si="51"/>
        <v>-2.1529902642559121E-2</v>
      </c>
      <c r="E34" s="43">
        <f t="shared" si="51"/>
        <v>-7.8947368421052655E-2</v>
      </c>
      <c r="F34" s="43">
        <f t="shared" si="51"/>
        <v>0.14336134453781513</v>
      </c>
      <c r="G34" s="43">
        <f t="shared" si="51"/>
        <v>-0.11567839195979902</v>
      </c>
      <c r="H34" s="43">
        <f t="shared" si="51"/>
        <v>-0.26744186046511631</v>
      </c>
      <c r="I34" s="43">
        <f>+IFERROR(I32-I33,"nm")</f>
        <v>-1.4792899408284654E-3</v>
      </c>
      <c r="J34" s="45">
        <v>0</v>
      </c>
      <c r="K34" s="45">
        <f t="shared" si="50"/>
        <v>0</v>
      </c>
      <c r="L34" s="45">
        <f t="shared" si="50"/>
        <v>0</v>
      </c>
      <c r="M34" s="45">
        <f t="shared" si="50"/>
        <v>0</v>
      </c>
      <c r="N34" s="45">
        <f t="shared" si="50"/>
        <v>0</v>
      </c>
    </row>
    <row r="35" spans="1:14" x14ac:dyDescent="0.25">
      <c r="A35" s="8" t="s">
        <v>130</v>
      </c>
      <c r="B35" s="44">
        <f t="shared" ref="B35:I35" si="52">+B42+B38</f>
        <v>3766</v>
      </c>
      <c r="C35" s="44">
        <f t="shared" si="52"/>
        <v>3896</v>
      </c>
      <c r="D35" s="44">
        <f t="shared" si="52"/>
        <v>4015</v>
      </c>
      <c r="E35" s="44">
        <f t="shared" si="52"/>
        <v>3760</v>
      </c>
      <c r="F35" s="44">
        <f t="shared" si="52"/>
        <v>4074</v>
      </c>
      <c r="G35" s="44">
        <f t="shared" si="52"/>
        <v>3047</v>
      </c>
      <c r="H35" s="44">
        <f t="shared" si="52"/>
        <v>5219</v>
      </c>
      <c r="I35" s="44">
        <f t="shared" si="52"/>
        <v>5238</v>
      </c>
      <c r="J35" s="44">
        <f>+J42+J38</f>
        <v>5494.6619999999994</v>
      </c>
      <c r="K35" s="44">
        <f t="shared" ref="K35:N35" si="53">+K21*K37</f>
        <v>5763.9004379999988</v>
      </c>
      <c r="L35" s="44">
        <f t="shared" si="53"/>
        <v>6046.331559461998</v>
      </c>
      <c r="M35" s="44">
        <f t="shared" si="53"/>
        <v>6342.6018058756345</v>
      </c>
      <c r="N35" s="44">
        <f t="shared" si="53"/>
        <v>6653.389294363541</v>
      </c>
    </row>
    <row r="36" spans="1:14" x14ac:dyDescent="0.25">
      <c r="A36" s="42" t="s">
        <v>129</v>
      </c>
      <c r="B36" s="43" t="str">
        <f t="shared" ref="B36:H36" si="54">+IFERROR(B35/A35-1,"nm")</f>
        <v>nm</v>
      </c>
      <c r="C36" s="43">
        <f t="shared" si="54"/>
        <v>3.4519383961763239E-2</v>
      </c>
      <c r="D36" s="43">
        <f t="shared" si="54"/>
        <v>3.0544147843942548E-2</v>
      </c>
      <c r="E36" s="43">
        <f t="shared" si="54"/>
        <v>-6.3511830635118338E-2</v>
      </c>
      <c r="F36" s="43">
        <f t="shared" si="54"/>
        <v>8.3510638297872308E-2</v>
      </c>
      <c r="G36" s="43">
        <f t="shared" si="54"/>
        <v>-0.25208640157093765</v>
      </c>
      <c r="H36" s="43">
        <f t="shared" si="54"/>
        <v>0.71283229405973092</v>
      </c>
      <c r="I36" s="43">
        <f>+IFERROR(I35/H35-1,"nm")</f>
        <v>3.6405441655489312E-3</v>
      </c>
      <c r="J36" s="43">
        <v>4.9000000000000002E-2</v>
      </c>
      <c r="K36" s="43">
        <v>4.9000000000000002E-2</v>
      </c>
      <c r="L36" s="43">
        <v>4.9000000000000002E-2</v>
      </c>
      <c r="M36" s="43">
        <v>4.9000000000000002E-2</v>
      </c>
      <c r="N36" s="43">
        <v>4.9000000000000002E-2</v>
      </c>
    </row>
    <row r="37" spans="1:14" x14ac:dyDescent="0.25">
      <c r="A37" s="42" t="s">
        <v>131</v>
      </c>
      <c r="B37" s="43">
        <f>+IFERROR(B35/B$21,"nm")</f>
        <v>0.27409024745269289</v>
      </c>
      <c r="C37" s="43">
        <f t="shared" ref="C37:I37" si="55">+IFERROR(C35/C$21,"nm")</f>
        <v>0.26388512598211866</v>
      </c>
      <c r="D37" s="43">
        <f t="shared" si="55"/>
        <v>0.26386698212407994</v>
      </c>
      <c r="E37" s="43">
        <f t="shared" si="55"/>
        <v>0.25311342982160889</v>
      </c>
      <c r="F37" s="43">
        <f t="shared" si="55"/>
        <v>0.25619418941013711</v>
      </c>
      <c r="G37" s="43">
        <f t="shared" si="55"/>
        <v>0.2103700635183651</v>
      </c>
      <c r="H37" s="43">
        <f t="shared" si="55"/>
        <v>0.30380115256999823</v>
      </c>
      <c r="I37" s="43">
        <f t="shared" si="55"/>
        <v>0.28540293140086087</v>
      </c>
      <c r="J37" s="45">
        <f>+I37</f>
        <v>0.28540293140086087</v>
      </c>
      <c r="K37" s="45">
        <f t="shared" ref="K37:N37" si="56">+J37</f>
        <v>0.28540293140086087</v>
      </c>
      <c r="L37" s="45">
        <f t="shared" si="56"/>
        <v>0.28540293140086087</v>
      </c>
      <c r="M37" s="45">
        <f t="shared" si="56"/>
        <v>0.28540293140086087</v>
      </c>
      <c r="N37" s="45">
        <f t="shared" si="56"/>
        <v>0.28540293140086087</v>
      </c>
    </row>
    <row r="38" spans="1:14" x14ac:dyDescent="0.25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130.07599999999999</v>
      </c>
      <c r="K38" s="44">
        <f t="shared" ref="K38:N38" si="57">+K41*K48</f>
        <v>136.449724</v>
      </c>
      <c r="L38" s="44">
        <f t="shared" si="57"/>
        <v>143.13576047599997</v>
      </c>
      <c r="M38" s="44">
        <f t="shared" si="57"/>
        <v>150.14941273932396</v>
      </c>
      <c r="N38" s="44">
        <f t="shared" si="57"/>
        <v>157.50673396355083</v>
      </c>
    </row>
    <row r="39" spans="1:14" x14ac:dyDescent="0.25">
      <c r="A39" s="42" t="s">
        <v>129</v>
      </c>
      <c r="B39" s="43" t="str">
        <f t="shared" ref="B39:H39" si="58">+IFERROR(B38/A38-1,"nm")</f>
        <v>nm</v>
      </c>
      <c r="C39" s="43">
        <f t="shared" si="58"/>
        <v>9.9173553719008156E-2</v>
      </c>
      <c r="D39" s="43">
        <f t="shared" si="58"/>
        <v>5.2631578947368363E-2</v>
      </c>
      <c r="E39" s="43">
        <f t="shared" si="58"/>
        <v>0.14285714285714279</v>
      </c>
      <c r="F39" s="43">
        <f t="shared" si="58"/>
        <v>-6.8749999999999978E-2</v>
      </c>
      <c r="G39" s="43">
        <f t="shared" si="58"/>
        <v>-6.7114093959731447E-3</v>
      </c>
      <c r="H39" s="43">
        <f t="shared" si="58"/>
        <v>-0.1216216216216216</v>
      </c>
      <c r="I39" s="43">
        <f>+IFERROR(I38/H38-1,"nm")</f>
        <v>-4.6153846153846101E-2</v>
      </c>
      <c r="J39" s="43">
        <v>4.9000000000000002E-2</v>
      </c>
      <c r="K39" s="43">
        <v>4.9000000000000002E-2</v>
      </c>
      <c r="L39" s="43">
        <v>4.9000000000000002E-2</v>
      </c>
      <c r="M39" s="43">
        <v>4.9000000000000002E-2</v>
      </c>
      <c r="N39" s="43">
        <v>4.9000000000000002E-2</v>
      </c>
    </row>
    <row r="40" spans="1:14" x14ac:dyDescent="0.25">
      <c r="A40" s="42" t="s">
        <v>133</v>
      </c>
      <c r="B40" s="43">
        <f>+IFERROR(B38/B$21,"nm")</f>
        <v>8.8064046579330417E-3</v>
      </c>
      <c r="C40" s="43">
        <f t="shared" ref="C40:I40" si="59">+IFERROR(C38/C$3,"nm")</f>
        <v>4.1079812206572773E-3</v>
      </c>
      <c r="D40" s="43">
        <f t="shared" si="59"/>
        <v>4.0756914119359534E-3</v>
      </c>
      <c r="E40" s="43">
        <f t="shared" si="59"/>
        <v>4.3959667005522432E-3</v>
      </c>
      <c r="F40" s="43">
        <f t="shared" si="59"/>
        <v>3.8090855638213566E-3</v>
      </c>
      <c r="G40" s="43">
        <f t="shared" si="59"/>
        <v>3.9569018527925567E-3</v>
      </c>
      <c r="H40" s="43">
        <f t="shared" si="59"/>
        <v>2.918855808523059E-3</v>
      </c>
      <c r="I40" s="43">
        <f t="shared" si="59"/>
        <v>2.6546777991864699E-3</v>
      </c>
      <c r="J40" s="43">
        <f t="shared" ref="J40:N40" si="60">+IFERROR(J38/J$21,"nm")</f>
        <v>6.7563886013185855E-3</v>
      </c>
      <c r="K40" s="43">
        <f t="shared" si="60"/>
        <v>6.7563886013185864E-3</v>
      </c>
      <c r="L40" s="43">
        <f t="shared" si="60"/>
        <v>6.7563886013185855E-3</v>
      </c>
      <c r="M40" s="43">
        <f t="shared" si="60"/>
        <v>6.7563886013185873E-3</v>
      </c>
      <c r="N40" s="43">
        <f t="shared" si="60"/>
        <v>6.7563886013185864E-3</v>
      </c>
    </row>
    <row r="41" spans="1:14" x14ac:dyDescent="0.25">
      <c r="A41" s="42" t="s">
        <v>142</v>
      </c>
      <c r="B41" s="43">
        <f t="shared" ref="B41:H41" si="61">+IFERROR(B38/B48,"nm")</f>
        <v>0.19145569620253164</v>
      </c>
      <c r="C41" s="43">
        <f t="shared" si="61"/>
        <v>0.17924528301886791</v>
      </c>
      <c r="D41" s="43">
        <f t="shared" si="61"/>
        <v>0.17094017094017094</v>
      </c>
      <c r="E41" s="43">
        <f t="shared" si="61"/>
        <v>0.18867924528301888</v>
      </c>
      <c r="F41" s="43">
        <f t="shared" si="61"/>
        <v>0.18304668304668303</v>
      </c>
      <c r="G41" s="43">
        <f t="shared" si="61"/>
        <v>0.22945736434108527</v>
      </c>
      <c r="H41" s="43">
        <f t="shared" si="61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2">+J41</f>
        <v>0.19405320813771518</v>
      </c>
      <c r="L41" s="45">
        <f t="shared" si="62"/>
        <v>0.19405320813771518</v>
      </c>
      <c r="M41" s="45">
        <f t="shared" si="62"/>
        <v>0.19405320813771518</v>
      </c>
      <c r="N41" s="45">
        <f t="shared" si="62"/>
        <v>0.19405320813771518</v>
      </c>
    </row>
    <row r="42" spans="1:14" x14ac:dyDescent="0.25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I42*(1+J43)</f>
        <v>5364.5859999999993</v>
      </c>
      <c r="K42" s="8">
        <f t="shared" ref="K42:N42" si="63">J42*(1+K43)</f>
        <v>5627.4507139999987</v>
      </c>
      <c r="L42" s="8">
        <f t="shared" si="63"/>
        <v>5903.1957989859984</v>
      </c>
      <c r="M42" s="8">
        <f t="shared" si="63"/>
        <v>6192.4523931363119</v>
      </c>
      <c r="N42" s="8">
        <f t="shared" si="63"/>
        <v>6495.8825603999903</v>
      </c>
    </row>
    <row r="43" spans="1:14" x14ac:dyDescent="0.25">
      <c r="A43" s="42" t="s">
        <v>129</v>
      </c>
      <c r="B43" s="43" t="str">
        <f t="shared" ref="B43:H43" si="64">+IFERROR(B42/A42-1,"nm")</f>
        <v>nm</v>
      </c>
      <c r="C43" s="43">
        <f t="shared" si="64"/>
        <v>3.2373113854595292E-2</v>
      </c>
      <c r="D43" s="43">
        <f t="shared" si="64"/>
        <v>2.9763486579856391E-2</v>
      </c>
      <c r="E43" s="43">
        <f t="shared" si="64"/>
        <v>-7.096774193548383E-2</v>
      </c>
      <c r="F43" s="43">
        <f t="shared" si="64"/>
        <v>9.0277777777777679E-2</v>
      </c>
      <c r="G43" s="43">
        <f t="shared" si="64"/>
        <v>-0.26140127388535028</v>
      </c>
      <c r="H43" s="43">
        <f t="shared" si="64"/>
        <v>0.75543290789927564</v>
      </c>
      <c r="I43" s="43">
        <f>+IFERROR(I42/H42-1,"nm")</f>
        <v>4.9125564943997002E-3</v>
      </c>
      <c r="J43" s="43">
        <v>4.9000000000000002E-2</v>
      </c>
      <c r="K43" s="43">
        <v>4.9000000000000002E-2</v>
      </c>
      <c r="L43" s="43">
        <v>4.9000000000000002E-2</v>
      </c>
      <c r="M43" s="43">
        <v>4.9000000000000002E-2</v>
      </c>
      <c r="N43" s="43">
        <v>4.9000000000000002E-2</v>
      </c>
    </row>
    <row r="44" spans="1:14" x14ac:dyDescent="0.25">
      <c r="A44" s="42" t="s">
        <v>131</v>
      </c>
      <c r="B44" s="43">
        <f t="shared" ref="B44:H44" si="65">+IFERROR(B42/B$21,"nm")</f>
        <v>0.26528384279475981</v>
      </c>
      <c r="C44" s="43">
        <f t="shared" si="65"/>
        <v>0.25487672717420751</v>
      </c>
      <c r="D44" s="43">
        <f t="shared" si="65"/>
        <v>0.25466614090431128</v>
      </c>
      <c r="E44" s="43">
        <f t="shared" si="65"/>
        <v>0.24234264557388085</v>
      </c>
      <c r="F44" s="43">
        <f t="shared" si="65"/>
        <v>0.2468242988303358</v>
      </c>
      <c r="G44" s="43">
        <f t="shared" si="65"/>
        <v>0.20015189174261253</v>
      </c>
      <c r="H44" s="43">
        <f t="shared" si="65"/>
        <v>0.29623377379358518</v>
      </c>
      <c r="I44" s="43">
        <f>+IFERROR(I42/I$21,"nm")</f>
        <v>0.27864654279954232</v>
      </c>
      <c r="J44" s="43">
        <f t="shared" ref="J44:N44" si="66">+IFERROR(J42/J$21,"nm")</f>
        <v>0.27864654279954232</v>
      </c>
      <c r="K44" s="43">
        <f t="shared" si="66"/>
        <v>0.27864654279954226</v>
      </c>
      <c r="L44" s="43">
        <f t="shared" si="66"/>
        <v>0.27864654279954232</v>
      </c>
      <c r="M44" s="43">
        <f t="shared" si="66"/>
        <v>0.27864654279954232</v>
      </c>
      <c r="N44" s="43">
        <f t="shared" si="66"/>
        <v>0.27864654279954232</v>
      </c>
    </row>
    <row r="45" spans="1:14" x14ac:dyDescent="0.25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153.154</v>
      </c>
      <c r="K45" s="44">
        <f t="shared" ref="K45:N45" si="67">+K21*K47</f>
        <v>160.658546</v>
      </c>
      <c r="L45" s="44">
        <f t="shared" si="67"/>
        <v>168.53081475399998</v>
      </c>
      <c r="M45" s="44">
        <f t="shared" si="67"/>
        <v>176.78882467694595</v>
      </c>
      <c r="N45" s="44">
        <f t="shared" si="67"/>
        <v>185.45147708611628</v>
      </c>
    </row>
    <row r="46" spans="1:14" x14ac:dyDescent="0.25">
      <c r="A46" s="42" t="s">
        <v>129</v>
      </c>
      <c r="B46" s="43" t="str">
        <f t="shared" ref="B46:H46" si="68">+IFERROR(B45/A45-1,"nm")</f>
        <v>nm</v>
      </c>
      <c r="C46" s="43">
        <f t="shared" si="68"/>
        <v>0.16346153846153855</v>
      </c>
      <c r="D46" s="43">
        <f t="shared" si="68"/>
        <v>-7.8512396694214837E-2</v>
      </c>
      <c r="E46" s="43">
        <f t="shared" si="68"/>
        <v>-0.12107623318385652</v>
      </c>
      <c r="F46" s="43">
        <f t="shared" si="68"/>
        <v>-0.40306122448979587</v>
      </c>
      <c r="G46" s="43">
        <f t="shared" si="68"/>
        <v>-5.9829059829059839E-2</v>
      </c>
      <c r="H46" s="43">
        <f t="shared" si="68"/>
        <v>-0.10909090909090913</v>
      </c>
      <c r="I46" s="43">
        <f>+IFERROR(I45/H45-1,"nm")</f>
        <v>0.48979591836734704</v>
      </c>
      <c r="J46" s="43">
        <v>4.9000000000000002E-2</v>
      </c>
      <c r="K46" s="43">
        <v>4.9000000000000002E-2</v>
      </c>
      <c r="L46" s="43">
        <v>4.9000000000000002E-2</v>
      </c>
      <c r="M46" s="43">
        <v>4.9000000000000002E-2</v>
      </c>
      <c r="N46" s="43">
        <v>4.9000000000000002E-2</v>
      </c>
    </row>
    <row r="47" spans="1:14" x14ac:dyDescent="0.25">
      <c r="A47" s="42" t="s">
        <v>133</v>
      </c>
      <c r="B47" s="43">
        <f>+IFERROR(B45/B$21,"nm")</f>
        <v>1.5138282387190683E-2</v>
      </c>
      <c r="C47" s="43">
        <f t="shared" ref="C47:I47" si="69">+IFERROR(C45/C$21,"nm")</f>
        <v>1.6391221891086428E-2</v>
      </c>
      <c r="D47" s="43">
        <f t="shared" si="69"/>
        <v>1.4655625657202945E-2</v>
      </c>
      <c r="E47" s="43">
        <f t="shared" si="69"/>
        <v>1.3194210703466847E-2</v>
      </c>
      <c r="F47" s="43">
        <f t="shared" si="69"/>
        <v>7.3575650861526856E-3</v>
      </c>
      <c r="G47" s="43">
        <f t="shared" si="69"/>
        <v>7.5945871306268989E-3</v>
      </c>
      <c r="H47" s="43">
        <f t="shared" si="69"/>
        <v>5.7046393852960009E-3</v>
      </c>
      <c r="I47" s="43">
        <f t="shared" si="69"/>
        <v>7.9551027080041418E-3</v>
      </c>
      <c r="J47" s="45">
        <f>+I47</f>
        <v>7.9551027080041418E-3</v>
      </c>
      <c r="K47" s="45">
        <f t="shared" ref="K47:N47" si="70">+J47</f>
        <v>7.9551027080041418E-3</v>
      </c>
      <c r="L47" s="45">
        <f t="shared" si="70"/>
        <v>7.9551027080041418E-3</v>
      </c>
      <c r="M47" s="45">
        <f t="shared" si="70"/>
        <v>7.9551027080041418E-3</v>
      </c>
      <c r="N47" s="45">
        <f t="shared" si="70"/>
        <v>7.9551027080041418E-3</v>
      </c>
    </row>
    <row r="48" spans="1:14" x14ac:dyDescent="0.25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670.31100000000004</v>
      </c>
      <c r="K48" s="44">
        <f t="shared" ref="K48:N48" si="71">+K21*K50</f>
        <v>703.15623900000003</v>
      </c>
      <c r="L48" s="44">
        <f t="shared" si="71"/>
        <v>737.6108947109999</v>
      </c>
      <c r="M48" s="44">
        <f t="shared" si="71"/>
        <v>773.75382855183875</v>
      </c>
      <c r="N48" s="44">
        <f t="shared" si="71"/>
        <v>811.66776615087883</v>
      </c>
    </row>
    <row r="49" spans="1:14" x14ac:dyDescent="0.25">
      <c r="A49" s="42" t="s">
        <v>129</v>
      </c>
      <c r="B49" s="43" t="str">
        <f t="shared" ref="B49:H49" si="72">+IFERROR(B48/A48-1,"nm")</f>
        <v>nm</v>
      </c>
      <c r="C49" s="43">
        <f t="shared" si="72"/>
        <v>0.17405063291139244</v>
      </c>
      <c r="D49" s="43">
        <f t="shared" si="72"/>
        <v>0.10377358490566047</v>
      </c>
      <c r="E49" s="43">
        <f t="shared" si="72"/>
        <v>3.5409035409035505E-2</v>
      </c>
      <c r="F49" s="43">
        <f t="shared" si="72"/>
        <v>-4.0094339622641528E-2</v>
      </c>
      <c r="G49" s="43">
        <f t="shared" si="72"/>
        <v>-0.20761670761670759</v>
      </c>
      <c r="H49" s="43">
        <f t="shared" si="72"/>
        <v>-4.3410852713178349E-2</v>
      </c>
      <c r="I49" s="43">
        <f>+IFERROR(I48/H48-1,"nm")</f>
        <v>3.5656401944894611E-2</v>
      </c>
      <c r="J49" s="43">
        <v>4.9000000000000002E-2</v>
      </c>
      <c r="K49" s="43">
        <v>4.9000000000000002E-2</v>
      </c>
      <c r="L49" s="43">
        <v>4.9000000000000002E-2</v>
      </c>
      <c r="M49" s="43">
        <v>4.9000000000000002E-2</v>
      </c>
      <c r="N49" s="43">
        <v>4.9000000000000002E-2</v>
      </c>
    </row>
    <row r="50" spans="1:14" x14ac:dyDescent="0.25">
      <c r="A50" s="42" t="s">
        <v>133</v>
      </c>
      <c r="B50" s="43">
        <f t="shared" ref="B50:H50" si="73">+IFERROR(B48/B$21,"nm")</f>
        <v>4.599708879184862E-2</v>
      </c>
      <c r="C50" s="43">
        <f t="shared" si="73"/>
        <v>5.0257382823083174E-2</v>
      </c>
      <c r="D50" s="43">
        <f t="shared" si="73"/>
        <v>5.3824921135646686E-2</v>
      </c>
      <c r="E50" s="43">
        <f t="shared" si="73"/>
        <v>5.7085156512958597E-2</v>
      </c>
      <c r="F50" s="43">
        <f t="shared" si="73"/>
        <v>5.1188529744686205E-2</v>
      </c>
      <c r="G50" s="43">
        <f>+IFERROR(G48/G$21,"nm")</f>
        <v>4.4531897265948632E-2</v>
      </c>
      <c r="H50" s="43">
        <f t="shared" si="7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4">+J50</f>
        <v>3.4817196098730456E-2</v>
      </c>
      <c r="L50" s="45">
        <f t="shared" si="74"/>
        <v>3.4817196098730456E-2</v>
      </c>
      <c r="M50" s="45">
        <f t="shared" si="74"/>
        <v>3.4817196098730456E-2</v>
      </c>
      <c r="N50" s="45">
        <f t="shared" si="74"/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8" t="s">
        <v>136</v>
      </c>
      <c r="B52" s="47">
        <f t="shared" ref="B52:C52" si="75">B54+B58+B62</f>
        <v>7126</v>
      </c>
      <c r="C52" s="47">
        <f t="shared" si="75"/>
        <v>7568</v>
      </c>
      <c r="D52" s="47">
        <f>D54+D58+D62</f>
        <v>7970</v>
      </c>
      <c r="E52" s="47">
        <f t="shared" ref="E52:H52" si="76">E54+E58+E62</f>
        <v>9242</v>
      </c>
      <c r="F52" s="47">
        <f t="shared" si="76"/>
        <v>9812</v>
      </c>
      <c r="G52" s="47">
        <f t="shared" si="76"/>
        <v>9347</v>
      </c>
      <c r="H52" s="47">
        <f t="shared" si="76"/>
        <v>11456</v>
      </c>
      <c r="I52" s="47">
        <f>I54+I58+I62</f>
        <v>12479</v>
      </c>
      <c r="J52" s="8">
        <f>+SUM(J54+J58+J62)</f>
        <v>13090.471</v>
      </c>
      <c r="K52" s="8">
        <f t="shared" ref="K52:N52" si="77">+SUM(K54+K58+K62)</f>
        <v>13731.904078999998</v>
      </c>
      <c r="L52" s="8">
        <f t="shared" si="77"/>
        <v>14404.767378870998</v>
      </c>
      <c r="M52" s="8">
        <f t="shared" si="77"/>
        <v>15110.600980435676</v>
      </c>
      <c r="N52" s="8">
        <f t="shared" si="77"/>
        <v>15851.020428477023</v>
      </c>
    </row>
    <row r="53" spans="1:14" x14ac:dyDescent="0.25">
      <c r="A53" s="50" t="s">
        <v>129</v>
      </c>
      <c r="B53" s="43" t="str">
        <f t="shared" ref="B53:H53" si="78">+IFERROR(B52/A52-1,"nm")</f>
        <v>nm</v>
      </c>
      <c r="C53" s="43">
        <f t="shared" si="78"/>
        <v>6.2026382262138746E-2</v>
      </c>
      <c r="D53" s="43">
        <f t="shared" si="78"/>
        <v>5.3118393234672379E-2</v>
      </c>
      <c r="E53" s="43">
        <f t="shared" si="78"/>
        <v>0.15959849435382689</v>
      </c>
      <c r="F53" s="43">
        <f t="shared" si="78"/>
        <v>6.1674962129409261E-2</v>
      </c>
      <c r="G53" s="43">
        <f t="shared" si="78"/>
        <v>-4.7390949857317621E-2</v>
      </c>
      <c r="H53" s="43">
        <f t="shared" si="78"/>
        <v>0.22563389322777372</v>
      </c>
      <c r="I53" s="43">
        <f>+IFERROR(I52/H52-1,"nm")</f>
        <v>8.9298184357541999E-2</v>
      </c>
      <c r="J53" s="43">
        <f t="shared" ref="J53" si="79">+IFERROR(J52/I52-1,"nm")</f>
        <v>4.8999999999999932E-2</v>
      </c>
      <c r="K53" s="43">
        <f t="shared" ref="K53" si="80">+IFERROR(K52/J52-1,"nm")</f>
        <v>4.8999999999999932E-2</v>
      </c>
      <c r="L53" s="43">
        <f t="shared" ref="L53" si="81">+IFERROR(L52/K52-1,"nm")</f>
        <v>4.8999999999999932E-2</v>
      </c>
      <c r="M53" s="43">
        <f t="shared" ref="M53" si="82">+IFERROR(M52/L52-1,"nm")</f>
        <v>4.8999999999999932E-2</v>
      </c>
      <c r="N53" s="43">
        <f t="shared" ref="N53" si="83">+IFERROR(N52/M52-1,"nm")</f>
        <v>4.8999999999999932E-2</v>
      </c>
    </row>
    <row r="54" spans="1:14" x14ac:dyDescent="0.25">
      <c r="A54" s="51" t="s">
        <v>113</v>
      </c>
      <c r="B54" s="3">
        <f>Historicals!B117</f>
        <v>4703</v>
      </c>
      <c r="C54" s="3">
        <f>Historicals!C117</f>
        <v>5043</v>
      </c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7750.0119999999997</v>
      </c>
      <c r="K54" s="3">
        <f t="shared" ref="K54" si="84">+J54*(1+K55)</f>
        <v>8129.7625879999996</v>
      </c>
      <c r="L54" s="3">
        <f t="shared" ref="L54" si="85">+K54*(1+L55)</f>
        <v>8528.1209548119987</v>
      </c>
      <c r="M54" s="3">
        <f t="shared" ref="M54" si="86">+L54*(1+M55)</f>
        <v>8945.9988815977867</v>
      </c>
      <c r="N54" s="3">
        <f t="shared" ref="N54" si="87">+M54*(1+N55)</f>
        <v>9384.3528267960774</v>
      </c>
    </row>
    <row r="55" spans="1:14" x14ac:dyDescent="0.25">
      <c r="A55" s="50" t="s">
        <v>129</v>
      </c>
      <c r="B55" s="43" t="str">
        <f t="shared" ref="B55:H55" si="88">+IFERROR(B54/A54-1,"nm")</f>
        <v>nm</v>
      </c>
      <c r="C55" s="43">
        <f t="shared" si="88"/>
        <v>7.2294280246651077E-2</v>
      </c>
      <c r="D55" s="43">
        <f t="shared" si="88"/>
        <v>2.9545905215149659E-2</v>
      </c>
      <c r="E55" s="43">
        <f t="shared" si="88"/>
        <v>0.1315485362095532</v>
      </c>
      <c r="F55" s="43">
        <f t="shared" si="88"/>
        <v>7.1148936170212673E-2</v>
      </c>
      <c r="G55" s="43">
        <f t="shared" si="88"/>
        <v>-6.3721595423486432E-2</v>
      </c>
      <c r="H55" s="43">
        <f t="shared" si="88"/>
        <v>0.18295994568907004</v>
      </c>
      <c r="I55" s="43">
        <f>+IFERROR(I54/H54-1,"nm")</f>
        <v>5.9971305595408975E-2</v>
      </c>
      <c r="J55" s="43">
        <v>4.9000000000000002E-2</v>
      </c>
      <c r="K55" s="43">
        <v>4.9000000000000002E-2</v>
      </c>
      <c r="L55" s="43">
        <v>4.9000000000000002E-2</v>
      </c>
      <c r="M55" s="43">
        <v>4.9000000000000002E-2</v>
      </c>
      <c r="N55" s="43">
        <v>4.9000000000000002E-2</v>
      </c>
    </row>
    <row r="56" spans="1:14" x14ac:dyDescent="0.25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89">+J56</f>
        <v>0</v>
      </c>
      <c r="L56" s="45">
        <f t="shared" ref="L56:L57" si="90">+K56</f>
        <v>0</v>
      </c>
      <c r="M56" s="45">
        <f t="shared" ref="M56:M57" si="91">+L56</f>
        <v>0</v>
      </c>
      <c r="N56" s="45">
        <f t="shared" ref="N56:N57" si="92">+M56</f>
        <v>0</v>
      </c>
    </row>
    <row r="57" spans="1:14" x14ac:dyDescent="0.25">
      <c r="A57" s="50" t="s">
        <v>138</v>
      </c>
      <c r="B57" s="43" t="str">
        <f>+IFERROR(B55-B56,"nm")</f>
        <v>nm</v>
      </c>
      <c r="C57" s="43">
        <f t="shared" ref="C57:H57" si="93">+IFERROR(C55-C56,"nm")</f>
        <v>-7.7057197533489247E-3</v>
      </c>
      <c r="D57" s="43">
        <f t="shared" si="93"/>
        <v>-3.0454094784850338E-2</v>
      </c>
      <c r="E57" s="43">
        <f t="shared" si="93"/>
        <v>1.1548536209553206E-2</v>
      </c>
      <c r="F57" s="43">
        <f t="shared" si="93"/>
        <v>0.10114893617021267</v>
      </c>
      <c r="G57" s="43">
        <f t="shared" si="93"/>
        <v>-0.19372159542348644</v>
      </c>
      <c r="H57" s="43">
        <f t="shared" si="93"/>
        <v>0.12295994568907004</v>
      </c>
      <c r="I57" s="43">
        <f>+IFERROR(I55-I56,"nm")</f>
        <v>-3.0028694404591022E-2</v>
      </c>
      <c r="J57" s="45">
        <v>0</v>
      </c>
      <c r="K57" s="45">
        <f t="shared" si="89"/>
        <v>0</v>
      </c>
      <c r="L57" s="45">
        <f t="shared" si="90"/>
        <v>0</v>
      </c>
      <c r="M57" s="45">
        <f t="shared" si="91"/>
        <v>0</v>
      </c>
      <c r="N57" s="45">
        <f t="shared" si="92"/>
        <v>0</v>
      </c>
    </row>
    <row r="58" spans="1:14" x14ac:dyDescent="0.25">
      <c r="A58" s="51" t="s">
        <v>114</v>
      </c>
      <c r="B58" s="3">
        <f>Historicals!B118</f>
        <v>2050</v>
      </c>
      <c r="C58" s="3">
        <f>Historicals!C118</f>
        <v>2149</v>
      </c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4748.8229999999994</v>
      </c>
      <c r="K58" s="3">
        <f t="shared" ref="K58" si="94">+J58*(1+K59)</f>
        <v>4981.5153269999992</v>
      </c>
      <c r="L58" s="3">
        <f t="shared" ref="L58" si="95">+K58*(1+L59)</f>
        <v>5225.6095780229989</v>
      </c>
      <c r="M58" s="3">
        <f t="shared" ref="M58" si="96">+L58*(1+M59)</f>
        <v>5481.6644473461256</v>
      </c>
      <c r="N58" s="3">
        <f t="shared" ref="N58" si="97">+M58*(1+N59)</f>
        <v>5750.2660052660858</v>
      </c>
    </row>
    <row r="59" spans="1:14" x14ac:dyDescent="0.25">
      <c r="A59" s="50" t="s">
        <v>129</v>
      </c>
      <c r="B59" s="43" t="str">
        <f t="shared" ref="B59:H59" si="98">+IFERROR(B58/A58-1,"nm")</f>
        <v>nm</v>
      </c>
      <c r="C59" s="43">
        <f t="shared" si="98"/>
        <v>4.8292682926829311E-2</v>
      </c>
      <c r="D59" s="43">
        <f t="shared" si="98"/>
        <v>0.11447184737087013</v>
      </c>
      <c r="E59" s="43">
        <f t="shared" si="98"/>
        <v>0.22755741127348639</v>
      </c>
      <c r="F59" s="43">
        <f t="shared" si="98"/>
        <v>5.0000000000000044E-2</v>
      </c>
      <c r="G59" s="43">
        <f t="shared" si="98"/>
        <v>-1.1013929381276322E-2</v>
      </c>
      <c r="H59" s="43">
        <f t="shared" si="98"/>
        <v>0.30887651490337364</v>
      </c>
      <c r="I59" s="43">
        <f>+IFERROR(I58/H58-1,"nm")</f>
        <v>0.13288288288288297</v>
      </c>
      <c r="J59" s="43">
        <v>4.9000000000000002E-2</v>
      </c>
      <c r="K59" s="43">
        <v>4.9000000000000002E-2</v>
      </c>
      <c r="L59" s="43">
        <v>4.9000000000000002E-2</v>
      </c>
      <c r="M59" s="43">
        <v>4.9000000000000002E-2</v>
      </c>
      <c r="N59" s="43">
        <v>4.9000000000000002E-2</v>
      </c>
    </row>
    <row r="60" spans="1:14" x14ac:dyDescent="0.25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99">+J60</f>
        <v>0</v>
      </c>
      <c r="L60" s="45">
        <f t="shared" ref="L60:L61" si="100">+K60</f>
        <v>0</v>
      </c>
      <c r="M60" s="45">
        <f t="shared" ref="M60:M61" si="101">+L60</f>
        <v>0</v>
      </c>
      <c r="N60" s="45">
        <f t="shared" ref="N60:N61" si="102">+M60</f>
        <v>0</v>
      </c>
    </row>
    <row r="61" spans="1:14" x14ac:dyDescent="0.25">
      <c r="A61" s="50" t="s">
        <v>138</v>
      </c>
      <c r="B61" s="43" t="str">
        <f t="shared" ref="B61:H61" si="103">+IFERROR(B59-B60,"nm")</f>
        <v>nm</v>
      </c>
      <c r="C61" s="43">
        <f t="shared" si="103"/>
        <v>-0.1217073170731707</v>
      </c>
      <c r="D61" s="43">
        <f t="shared" si="103"/>
        <v>-4.5528152629129875E-2</v>
      </c>
      <c r="E61" s="43">
        <f t="shared" si="103"/>
        <v>0.13755741127348639</v>
      </c>
      <c r="F61" s="43">
        <f t="shared" si="103"/>
        <v>3.0000000000000044E-2</v>
      </c>
      <c r="G61" s="43">
        <f t="shared" si="103"/>
        <v>-0.26101392938127632</v>
      </c>
      <c r="H61" s="43">
        <f t="shared" si="103"/>
        <v>0.17887651490337364</v>
      </c>
      <c r="I61" s="43">
        <f>+IFERROR(I59-I60,"nm")</f>
        <v>-2.7117117117117034E-2</v>
      </c>
      <c r="J61" s="45">
        <v>0</v>
      </c>
      <c r="K61" s="45">
        <f t="shared" si="99"/>
        <v>0</v>
      </c>
      <c r="L61" s="45">
        <f t="shared" si="100"/>
        <v>0</v>
      </c>
      <c r="M61" s="45">
        <f t="shared" si="101"/>
        <v>0</v>
      </c>
      <c r="N61" s="45">
        <f t="shared" si="102"/>
        <v>0</v>
      </c>
    </row>
    <row r="62" spans="1:14" x14ac:dyDescent="0.25">
      <c r="A62" s="51" t="s">
        <v>115</v>
      </c>
      <c r="B62" s="3">
        <f>Historicals!B119</f>
        <v>373</v>
      </c>
      <c r="C62" s="3">
        <f>Historicals!C119</f>
        <v>376</v>
      </c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591.63599999999997</v>
      </c>
      <c r="K62" s="3">
        <f t="shared" ref="K62" si="104">+J62*(1+K63)</f>
        <v>620.6261639999999</v>
      </c>
      <c r="L62" s="3">
        <f t="shared" ref="L62" si="105">+K62*(1+L63)</f>
        <v>651.03684603599982</v>
      </c>
      <c r="M62" s="3">
        <f t="shared" ref="M62" si="106">+L62*(1+M63)</f>
        <v>682.93765149176375</v>
      </c>
      <c r="N62" s="3">
        <f t="shared" ref="N62" si="107">+M62*(1+N63)</f>
        <v>716.40159641486014</v>
      </c>
    </row>
    <row r="63" spans="1:14" x14ac:dyDescent="0.25">
      <c r="A63" s="50" t="s">
        <v>129</v>
      </c>
      <c r="B63" s="43" t="str">
        <f t="shared" ref="B63:H63" si="108">+IFERROR(B62/A62-1,"nm")</f>
        <v>nm</v>
      </c>
      <c r="C63" s="43">
        <f t="shared" si="108"/>
        <v>8.0428954423592547E-3</v>
      </c>
      <c r="D63" s="43">
        <f t="shared" si="108"/>
        <v>1.8617021276595702E-2</v>
      </c>
      <c r="E63" s="43">
        <f t="shared" si="108"/>
        <v>0.11488250652741505</v>
      </c>
      <c r="F63" s="43">
        <f t="shared" si="108"/>
        <v>1.1709601873536313E-2</v>
      </c>
      <c r="G63" s="43">
        <f t="shared" si="108"/>
        <v>-6.944444444444442E-2</v>
      </c>
      <c r="H63" s="43">
        <f t="shared" si="108"/>
        <v>0.21890547263681581</v>
      </c>
      <c r="I63" s="43">
        <f>+IFERROR(I62/H62-1,"nm")</f>
        <v>0.15102040816326534</v>
      </c>
      <c r="J63" s="43">
        <v>4.9000000000000002E-2</v>
      </c>
      <c r="K63" s="43">
        <v>4.9000000000000002E-2</v>
      </c>
      <c r="L63" s="43">
        <v>4.9000000000000002E-2</v>
      </c>
      <c r="M63" s="43">
        <v>4.9000000000000002E-2</v>
      </c>
      <c r="N63" s="43">
        <v>4.9000000000000002E-2</v>
      </c>
    </row>
    <row r="64" spans="1:14" x14ac:dyDescent="0.25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09">+J64</f>
        <v>0</v>
      </c>
      <c r="L64" s="45">
        <f t="shared" ref="L64:L65" si="110">+K64</f>
        <v>0</v>
      </c>
      <c r="M64" s="45">
        <f t="shared" ref="M64:M65" si="111">+L64</f>
        <v>0</v>
      </c>
      <c r="N64" s="45">
        <f t="shared" ref="N64:N65" si="112">+M64</f>
        <v>0</v>
      </c>
    </row>
    <row r="65" spans="1:16" x14ac:dyDescent="0.25">
      <c r="A65" s="50" t="s">
        <v>138</v>
      </c>
      <c r="B65" s="43" t="str">
        <f t="shared" ref="B65:H65" si="113">+IFERROR(B63-B64,"nm")</f>
        <v>nm</v>
      </c>
      <c r="C65" s="43">
        <f t="shared" si="113"/>
        <v>-6.1957104557640752E-2</v>
      </c>
      <c r="D65" s="43">
        <f t="shared" si="113"/>
        <v>-4.1382978723404296E-2</v>
      </c>
      <c r="E65" s="43">
        <f t="shared" si="113"/>
        <v>6.4882506527415049E-2</v>
      </c>
      <c r="F65" s="43">
        <f t="shared" si="113"/>
        <v>4.1709601873536312E-2</v>
      </c>
      <c r="G65" s="43">
        <f t="shared" si="113"/>
        <v>-0.25944444444444442</v>
      </c>
      <c r="H65" s="43">
        <f t="shared" si="113"/>
        <v>6.8905472636815818E-2</v>
      </c>
      <c r="I65" s="43">
        <f>+IFERROR(I63-I64,"nm")</f>
        <v>-1.8979591836734672E-2</v>
      </c>
      <c r="J65" s="45">
        <v>0</v>
      </c>
      <c r="K65" s="45">
        <f t="shared" si="109"/>
        <v>0</v>
      </c>
      <c r="L65" s="45">
        <f t="shared" si="110"/>
        <v>0</v>
      </c>
      <c r="M65" s="45">
        <f t="shared" si="111"/>
        <v>0</v>
      </c>
      <c r="N65" s="45">
        <f t="shared" si="112"/>
        <v>0</v>
      </c>
    </row>
    <row r="66" spans="1:16" x14ac:dyDescent="0.25">
      <c r="A66" s="8" t="s">
        <v>130</v>
      </c>
      <c r="B66" s="44"/>
      <c r="C66" s="44">
        <f t="shared" ref="C66:I66" si="114">+C73+C69</f>
        <v>0</v>
      </c>
      <c r="D66" s="44">
        <f t="shared" si="114"/>
        <v>1613</v>
      </c>
      <c r="E66" s="44">
        <f t="shared" si="114"/>
        <v>1703</v>
      </c>
      <c r="F66" s="44">
        <f t="shared" si="114"/>
        <v>2106</v>
      </c>
      <c r="G66" s="44">
        <f t="shared" si="114"/>
        <v>1673</v>
      </c>
      <c r="H66" s="44">
        <f t="shared" si="114"/>
        <v>2571</v>
      </c>
      <c r="I66" s="44">
        <f t="shared" si="114"/>
        <v>3427</v>
      </c>
      <c r="J66" s="44">
        <f>+J73+J69</f>
        <v>3594.9229999999998</v>
      </c>
      <c r="K66" s="44">
        <f t="shared" ref="K66:N66" si="115">+K73+K69</f>
        <v>3771.0742270000001</v>
      </c>
      <c r="L66" s="44">
        <f t="shared" si="115"/>
        <v>3955.8568641229995</v>
      </c>
      <c r="M66" s="44">
        <f t="shared" si="115"/>
        <v>4149.6938504650261</v>
      </c>
      <c r="N66" s="44">
        <f t="shared" si="115"/>
        <v>4353.0288491378124</v>
      </c>
    </row>
    <row r="67" spans="1:16" x14ac:dyDescent="0.25">
      <c r="A67" s="52" t="s">
        <v>129</v>
      </c>
      <c r="B67" s="43" t="str">
        <f t="shared" ref="B67:H67" si="116">+IFERROR(B66/A66-1,"nm")</f>
        <v>nm</v>
      </c>
      <c r="C67" s="43" t="str">
        <f t="shared" si="116"/>
        <v>nm</v>
      </c>
      <c r="D67" s="43" t="str">
        <f t="shared" si="116"/>
        <v>nm</v>
      </c>
      <c r="E67" s="43">
        <f t="shared" si="116"/>
        <v>5.5796652200867936E-2</v>
      </c>
      <c r="F67" s="43">
        <f t="shared" si="116"/>
        <v>0.23664122137404586</v>
      </c>
      <c r="G67" s="43">
        <f t="shared" si="116"/>
        <v>-0.20560303893637222</v>
      </c>
      <c r="H67" s="43">
        <f t="shared" si="116"/>
        <v>0.53676031081888831</v>
      </c>
      <c r="I67" s="43">
        <f>+IFERROR(I66/H66-1,"nm")</f>
        <v>0.33294437961882539</v>
      </c>
      <c r="J67" s="43">
        <v>4.9000000000000002E-2</v>
      </c>
      <c r="K67" s="43">
        <v>4.9000000000000002E-2</v>
      </c>
      <c r="L67" s="43">
        <v>4.9000000000000002E-2</v>
      </c>
      <c r="M67" s="43">
        <v>4.9000000000000002E-2</v>
      </c>
      <c r="N67" s="43">
        <v>4.9000000000000002E-2</v>
      </c>
    </row>
    <row r="68" spans="1:16" x14ac:dyDescent="0.25">
      <c r="A68" s="52" t="s">
        <v>131</v>
      </c>
      <c r="B68" s="43">
        <f>+IFERROR(B66/B$52,"nm")</f>
        <v>0</v>
      </c>
      <c r="C68" s="43">
        <f t="shared" ref="C68:I68" si="117">+IFERROR(C66/C$52,"nm")</f>
        <v>0</v>
      </c>
      <c r="D68" s="43">
        <f t="shared" si="117"/>
        <v>0.20238393977415309</v>
      </c>
      <c r="E68" s="43">
        <f t="shared" si="117"/>
        <v>0.18426747457260334</v>
      </c>
      <c r="F68" s="43">
        <f t="shared" si="117"/>
        <v>0.21463514064410924</v>
      </c>
      <c r="G68" s="43">
        <f t="shared" si="117"/>
        <v>0.17898791055953783</v>
      </c>
      <c r="H68" s="43">
        <f t="shared" si="117"/>
        <v>0.22442388268156424</v>
      </c>
      <c r="I68" s="43">
        <f t="shared" si="117"/>
        <v>0.27462136389133746</v>
      </c>
      <c r="J68" s="45">
        <f>+I68</f>
        <v>0.27462136389133746</v>
      </c>
      <c r="K68" s="45">
        <f t="shared" ref="K68" si="118">+J68</f>
        <v>0.27462136389133746</v>
      </c>
      <c r="L68" s="45">
        <f t="shared" ref="L68" si="119">+K68</f>
        <v>0.27462136389133746</v>
      </c>
      <c r="M68" s="45">
        <f t="shared" ref="M68" si="120">+L68</f>
        <v>0.27462136389133746</v>
      </c>
      <c r="N68" s="45">
        <f t="shared" ref="N68" si="121">+M68</f>
        <v>0.27462136389133746</v>
      </c>
    </row>
    <row r="69" spans="1:16" x14ac:dyDescent="0.25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140.566</v>
      </c>
      <c r="K69" s="44">
        <f t="shared" ref="K69:N69" si="122">+K72*K79</f>
        <v>147.45373399999997</v>
      </c>
      <c r="L69" s="44">
        <f t="shared" si="122"/>
        <v>154.67896696599996</v>
      </c>
      <c r="M69" s="44">
        <f t="shared" si="122"/>
        <v>162.25823634733396</v>
      </c>
      <c r="N69" s="44">
        <f t="shared" si="122"/>
        <v>170.20888992835333</v>
      </c>
    </row>
    <row r="70" spans="1:16" x14ac:dyDescent="0.25">
      <c r="A70" s="52" t="s">
        <v>129</v>
      </c>
      <c r="B70" s="43" t="str">
        <f t="shared" ref="B70:H70" si="123">+IFERROR(B69/A69-1,"nm")</f>
        <v>nm</v>
      </c>
      <c r="C70" s="43" t="str">
        <f t="shared" si="123"/>
        <v>nm</v>
      </c>
      <c r="D70" s="43" t="str">
        <f t="shared" si="123"/>
        <v>nm</v>
      </c>
      <c r="E70" s="43">
        <f t="shared" si="123"/>
        <v>9.4339622641509413E-2</v>
      </c>
      <c r="F70" s="43">
        <f t="shared" si="123"/>
        <v>-4.31034482758621E-2</v>
      </c>
      <c r="G70" s="43">
        <f t="shared" si="123"/>
        <v>0.18918918918918926</v>
      </c>
      <c r="H70" s="43">
        <f t="shared" si="123"/>
        <v>3.0303030303030276E-2</v>
      </c>
      <c r="I70" s="43">
        <f>+IFERROR(I69/H69-1,"nm")</f>
        <v>-1.4705882352941124E-2</v>
      </c>
      <c r="J70" s="43">
        <v>4.9000000000000002E-2</v>
      </c>
      <c r="K70" s="43">
        <v>4.9000000000000002E-2</v>
      </c>
      <c r="L70" s="43">
        <v>4.9000000000000002E-2</v>
      </c>
      <c r="M70" s="43">
        <v>4.9000000000000002E-2</v>
      </c>
      <c r="N70" s="43">
        <v>4.9000000000000002E-2</v>
      </c>
    </row>
    <row r="71" spans="1:16" x14ac:dyDescent="0.25">
      <c r="A71" s="52" t="s">
        <v>133</v>
      </c>
      <c r="B71" s="43">
        <f>+IFERROR(B69/B$52,"nm")</f>
        <v>0</v>
      </c>
      <c r="C71" s="43">
        <f t="shared" ref="C71:I71" si="124">+IFERROR(C69/C$52,"nm")</f>
        <v>0</v>
      </c>
      <c r="D71" s="43">
        <f t="shared" si="124"/>
        <v>1.3299874529485571E-2</v>
      </c>
      <c r="E71" s="43">
        <f t="shared" si="124"/>
        <v>1.2551395801774508E-2</v>
      </c>
      <c r="F71" s="43">
        <f t="shared" si="124"/>
        <v>1.1312678353037097E-2</v>
      </c>
      <c r="G71" s="43">
        <f t="shared" si="124"/>
        <v>1.4122178239007167E-2</v>
      </c>
      <c r="H71" s="43">
        <f t="shared" si="124"/>
        <v>1.1871508379888268E-2</v>
      </c>
      <c r="I71" s="43">
        <f t="shared" si="124"/>
        <v>1.0738039907043834E-2</v>
      </c>
      <c r="J71" s="43">
        <f t="shared" ref="J71:N71" si="125">+IFERROR(J69/J$21,"nm")</f>
        <v>7.3012586498120207E-3</v>
      </c>
      <c r="K71" s="43">
        <f t="shared" si="125"/>
        <v>7.301258649812019E-3</v>
      </c>
      <c r="L71" s="43">
        <f t="shared" si="125"/>
        <v>7.3012586498120199E-3</v>
      </c>
      <c r="M71" s="43">
        <f t="shared" si="125"/>
        <v>7.3012586498120216E-3</v>
      </c>
      <c r="N71" s="43">
        <f t="shared" si="125"/>
        <v>7.3012586498120216E-3</v>
      </c>
    </row>
    <row r="72" spans="1:16" x14ac:dyDescent="0.25">
      <c r="A72" s="42" t="s">
        <v>142</v>
      </c>
      <c r="B72" s="43" t="str">
        <f t="shared" ref="B72" si="126">+IFERROR(B69/B79,"nm")</f>
        <v>nm</v>
      </c>
      <c r="C72" s="43" t="str">
        <f>+IFERROR(C69/C79,"nm")</f>
        <v>nm</v>
      </c>
      <c r="D72" s="43">
        <f t="shared" ref="D72:I72" si="127">+IFERROR(D69/D79,"nm")</f>
        <v>0.14950634696755993</v>
      </c>
      <c r="E72" s="43">
        <f t="shared" si="127"/>
        <v>0.13663133097762073</v>
      </c>
      <c r="F72" s="43">
        <f t="shared" si="127"/>
        <v>0.11948331539289558</v>
      </c>
      <c r="G72" s="43">
        <f t="shared" si="127"/>
        <v>0.14915254237288136</v>
      </c>
      <c r="H72" s="43">
        <f t="shared" si="127"/>
        <v>0.1384928716904277</v>
      </c>
      <c r="I72" s="43">
        <f t="shared" si="127"/>
        <v>0.14565217391304347</v>
      </c>
      <c r="J72" s="45">
        <f>+I72</f>
        <v>0.14565217391304347</v>
      </c>
      <c r="K72" s="45">
        <f t="shared" ref="K72" si="128">+J72</f>
        <v>0.14565217391304347</v>
      </c>
      <c r="L72" s="45">
        <f t="shared" ref="L72" si="129">+K72</f>
        <v>0.14565217391304347</v>
      </c>
      <c r="M72" s="45">
        <f t="shared" ref="M72" si="130">+L72</f>
        <v>0.14565217391304347</v>
      </c>
      <c r="N72" s="45">
        <f t="shared" ref="N72" si="131">+M72</f>
        <v>0.14565217391304347</v>
      </c>
    </row>
    <row r="73" spans="1:16" x14ac:dyDescent="0.25">
      <c r="A73" s="8" t="s">
        <v>134</v>
      </c>
      <c r="B73" s="8"/>
      <c r="C73" s="8"/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I73*(1+J74)</f>
        <v>3454.357</v>
      </c>
      <c r="K73" s="8">
        <f t="shared" ref="K73:N73" si="132">J73*(1+K74)</f>
        <v>3623.6204929999999</v>
      </c>
      <c r="L73" s="8">
        <f t="shared" si="132"/>
        <v>3801.1778971569997</v>
      </c>
      <c r="M73" s="8">
        <f t="shared" si="132"/>
        <v>3987.4356141176922</v>
      </c>
      <c r="N73" s="8">
        <f t="shared" si="132"/>
        <v>4182.8199592094588</v>
      </c>
    </row>
    <row r="74" spans="1:16" x14ac:dyDescent="0.25">
      <c r="A74" s="52" t="s">
        <v>129</v>
      </c>
      <c r="B74" s="43" t="str">
        <f t="shared" ref="B74:H74" si="133">+IFERROR(B73/A73-1,"nm")</f>
        <v>nm</v>
      </c>
      <c r="C74" s="43" t="str">
        <f t="shared" si="133"/>
        <v>nm</v>
      </c>
      <c r="D74" s="43" t="str">
        <f t="shared" si="133"/>
        <v>nm</v>
      </c>
      <c r="E74" s="43">
        <f t="shared" si="133"/>
        <v>5.3085600530855981E-2</v>
      </c>
      <c r="F74" s="43">
        <f t="shared" si="133"/>
        <v>0.25708884688090738</v>
      </c>
      <c r="G74" s="43">
        <f t="shared" si="133"/>
        <v>-0.22756892230576442</v>
      </c>
      <c r="H74" s="43">
        <f t="shared" si="133"/>
        <v>0.58014276443867629</v>
      </c>
      <c r="I74" s="43">
        <f>+IFERROR(I73/H73-1,"nm")</f>
        <v>0.3523613963039014</v>
      </c>
      <c r="J74" s="43">
        <v>4.9000000000000002E-2</v>
      </c>
      <c r="K74" s="43">
        <v>4.9000000000000002E-2</v>
      </c>
      <c r="L74" s="43">
        <v>4.9000000000000002E-2</v>
      </c>
      <c r="M74" s="43">
        <v>4.9000000000000002E-2</v>
      </c>
      <c r="N74" s="43">
        <v>4.9000000000000002E-2</v>
      </c>
    </row>
    <row r="75" spans="1:16" x14ac:dyDescent="0.25">
      <c r="A75" s="52" t="s">
        <v>131</v>
      </c>
      <c r="B75" s="43">
        <f>+IFERROR(B73/B$52,"nm")</f>
        <v>0</v>
      </c>
      <c r="C75" s="43">
        <f t="shared" ref="C75:I75" si="134">+IFERROR(C73/C$52,"nm")</f>
        <v>0</v>
      </c>
      <c r="D75" s="43">
        <f t="shared" si="134"/>
        <v>0.1890840652446675</v>
      </c>
      <c r="E75" s="43">
        <f t="shared" si="134"/>
        <v>0.17171607877082881</v>
      </c>
      <c r="F75" s="43">
        <f t="shared" si="134"/>
        <v>0.20332246229107215</v>
      </c>
      <c r="G75" s="43">
        <f t="shared" si="134"/>
        <v>0.16486573232053064</v>
      </c>
      <c r="H75" s="43">
        <f t="shared" si="134"/>
        <v>0.21255237430167598</v>
      </c>
      <c r="I75" s="43">
        <f t="shared" si="134"/>
        <v>0.26388332398429359</v>
      </c>
      <c r="J75" s="43">
        <f t="shared" ref="J75:N75" si="135">+IFERROR(J73/J$21,"nm")</f>
        <v>0.17942570696888793</v>
      </c>
      <c r="K75" s="43">
        <f t="shared" si="135"/>
        <v>0.17942570696888793</v>
      </c>
      <c r="L75" s="43">
        <f t="shared" si="135"/>
        <v>0.17942570696888796</v>
      </c>
      <c r="M75" s="43">
        <f t="shared" si="135"/>
        <v>0.17942570696888796</v>
      </c>
      <c r="N75" s="43">
        <f t="shared" si="135"/>
        <v>0.17942570696888796</v>
      </c>
    </row>
    <row r="76" spans="1:16" x14ac:dyDescent="0.25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206.65299999999996</v>
      </c>
      <c r="K76" s="44">
        <f t="shared" ref="K76:N76" si="136">+K52*K78</f>
        <v>216.77899699999995</v>
      </c>
      <c r="L76" s="44">
        <f t="shared" si="136"/>
        <v>227.40116785299995</v>
      </c>
      <c r="M76" s="44">
        <f t="shared" si="136"/>
        <v>238.54382507779695</v>
      </c>
      <c r="N76" s="44">
        <f t="shared" si="136"/>
        <v>250.23247250660896</v>
      </c>
    </row>
    <row r="77" spans="1:16" x14ac:dyDescent="0.25">
      <c r="A77" s="52" t="s">
        <v>129</v>
      </c>
      <c r="B77" s="43" t="str">
        <f t="shared" ref="B77:H77" si="137">+IFERROR(B76/A76-1,"nm")</f>
        <v>nm</v>
      </c>
      <c r="C77" s="43" t="str">
        <f t="shared" si="137"/>
        <v>nm</v>
      </c>
      <c r="D77" s="43" t="str">
        <f t="shared" si="137"/>
        <v>nm</v>
      </c>
      <c r="E77" s="43">
        <f t="shared" si="137"/>
        <v>0.38728323699421963</v>
      </c>
      <c r="F77" s="43">
        <f t="shared" si="137"/>
        <v>-2.9166666666666674E-2</v>
      </c>
      <c r="G77" s="43">
        <f t="shared" si="137"/>
        <v>-0.40343347639484983</v>
      </c>
      <c r="H77" s="43">
        <f t="shared" si="137"/>
        <v>0.10071942446043169</v>
      </c>
      <c r="I77" s="43">
        <f>+IFERROR(I76/H76-1,"nm")</f>
        <v>0.28758169934640532</v>
      </c>
      <c r="J77" s="43">
        <v>4.9000000000000002E-2</v>
      </c>
      <c r="K77" s="43">
        <v>4.9000000000000002E-2</v>
      </c>
      <c r="L77" s="43">
        <v>4.9000000000000002E-2</v>
      </c>
      <c r="M77" s="43">
        <v>4.9000000000000002E-2</v>
      </c>
      <c r="N77" s="43">
        <v>4.9000000000000002E-2</v>
      </c>
    </row>
    <row r="78" spans="1:16" x14ac:dyDescent="0.25">
      <c r="A78" s="53" t="s">
        <v>133</v>
      </c>
      <c r="B78" s="48">
        <f>+IFERROR(B76/B$52,"nm")</f>
        <v>0</v>
      </c>
      <c r="C78" s="48">
        <f t="shared" ref="C78:I78" si="138">+IFERROR(C76/C$52,"nm")</f>
        <v>0</v>
      </c>
      <c r="D78" s="48">
        <f t="shared" si="138"/>
        <v>2.1706398996235884E-2</v>
      </c>
      <c r="E78" s="48">
        <f t="shared" si="138"/>
        <v>2.5968405107119671E-2</v>
      </c>
      <c r="F78" s="48">
        <f t="shared" si="138"/>
        <v>2.3746432939258051E-2</v>
      </c>
      <c r="G78" s="48">
        <f t="shared" si="138"/>
        <v>1.4871081630469669E-2</v>
      </c>
      <c r="H78" s="48">
        <f t="shared" si="138"/>
        <v>1.3355446927374302E-2</v>
      </c>
      <c r="I78" s="48">
        <f t="shared" si="138"/>
        <v>1.5786521355877874E-2</v>
      </c>
      <c r="J78" s="45">
        <f>+I78</f>
        <v>1.5786521355877874E-2</v>
      </c>
      <c r="K78" s="45">
        <f t="shared" ref="K78" si="139">+J78</f>
        <v>1.5786521355877874E-2</v>
      </c>
      <c r="L78" s="45">
        <f t="shared" ref="L78" si="140">+K78</f>
        <v>1.5786521355877874E-2</v>
      </c>
      <c r="M78" s="45">
        <f t="shared" ref="M78" si="141">+L78</f>
        <v>1.5786521355877874E-2</v>
      </c>
      <c r="N78" s="45">
        <f t="shared" ref="N78" si="142">+M78</f>
        <v>1.5786521355877874E-2</v>
      </c>
    </row>
    <row r="79" spans="1:16" x14ac:dyDescent="0.25">
      <c r="A79" s="8" t="s">
        <v>143</v>
      </c>
      <c r="B79" s="3"/>
      <c r="C79" s="3"/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965.08</v>
      </c>
      <c r="K79" s="44">
        <f t="shared" ref="K79:N79" si="143">+K52*K81</f>
        <v>1012.3689199999999</v>
      </c>
      <c r="L79" s="44">
        <f t="shared" si="143"/>
        <v>1061.9749970799999</v>
      </c>
      <c r="M79" s="44">
        <f t="shared" si="143"/>
        <v>1114.0117719369198</v>
      </c>
      <c r="N79" s="44">
        <f t="shared" si="143"/>
        <v>1168.5983487618289</v>
      </c>
      <c r="P79" t="s">
        <v>180</v>
      </c>
    </row>
    <row r="80" spans="1:16" x14ac:dyDescent="0.25">
      <c r="A80" s="42" t="s">
        <v>129</v>
      </c>
      <c r="B80" s="43" t="str">
        <f t="shared" ref="B80" si="144">+IFERROR(B79/A79-1,"nm")</f>
        <v>nm</v>
      </c>
      <c r="C80" s="43" t="str">
        <f t="shared" ref="C80" si="145">+IFERROR(C79/B79-1,"nm")</f>
        <v>nm</v>
      </c>
      <c r="D80" s="43" t="str">
        <f t="shared" ref="D80" si="146">+IFERROR(D79/C79-1,"nm")</f>
        <v>nm</v>
      </c>
      <c r="E80" s="43">
        <f t="shared" ref="E80" si="147">+IFERROR(E79/D79-1,"nm")</f>
        <v>0.19746121297602248</v>
      </c>
      <c r="F80" s="43">
        <f t="shared" ref="F80" si="148">+IFERROR(F79/E79-1,"nm")</f>
        <v>9.4228504122497059E-2</v>
      </c>
      <c r="G80" s="43">
        <f t="shared" ref="G80" si="149">+IFERROR(G79/F79-1,"nm")</f>
        <v>-4.7362755651237931E-2</v>
      </c>
      <c r="H80" s="43">
        <f t="shared" ref="H80" si="150">+IFERROR(H79/G79-1,"nm")</f>
        <v>0.1096045197740112</v>
      </c>
      <c r="I80" s="43">
        <f>+IFERROR(I79/H79-1,"nm")</f>
        <v>-6.313645621181263E-2</v>
      </c>
      <c r="J80" s="43">
        <v>4.9000000000000002E-2</v>
      </c>
      <c r="K80" s="43">
        <v>4.9000000000000002E-2</v>
      </c>
      <c r="L80" s="43">
        <v>4.9000000000000002E-2</v>
      </c>
      <c r="M80" s="43">
        <v>4.9000000000000002E-2</v>
      </c>
      <c r="N80" s="43">
        <v>4.9000000000000002E-2</v>
      </c>
    </row>
    <row r="81" spans="1:14" x14ac:dyDescent="0.25">
      <c r="A81" s="42" t="s">
        <v>133</v>
      </c>
      <c r="B81" s="43">
        <f>+IFERROR(B79/B$52,"nm")</f>
        <v>0</v>
      </c>
      <c r="C81" s="43">
        <f t="shared" ref="C81:I81" si="151">+IFERROR(C79/C$52,"nm")</f>
        <v>0</v>
      </c>
      <c r="D81" s="43">
        <f t="shared" si="151"/>
        <v>8.8958594730238399E-2</v>
      </c>
      <c r="E81" s="43">
        <f t="shared" si="151"/>
        <v>9.1863233066435832E-2</v>
      </c>
      <c r="F81" s="43">
        <f t="shared" si="151"/>
        <v>9.4679983693436609E-2</v>
      </c>
      <c r="G81" s="43">
        <f t="shared" si="151"/>
        <v>9.4682785920616241E-2</v>
      </c>
      <c r="H81" s="43">
        <f t="shared" si="151"/>
        <v>8.5719273743016758E-2</v>
      </c>
      <c r="I81" s="43">
        <f t="shared" si="151"/>
        <v>7.37238560782114E-2</v>
      </c>
      <c r="J81" s="45">
        <f>+I81</f>
        <v>7.37238560782114E-2</v>
      </c>
      <c r="K81" s="45">
        <f t="shared" ref="K81" si="152">+J81</f>
        <v>7.37238560782114E-2</v>
      </c>
      <c r="L81" s="45">
        <f t="shared" ref="L81" si="153">+K81</f>
        <v>7.37238560782114E-2</v>
      </c>
      <c r="M81" s="45">
        <f t="shared" ref="M81" si="154">+L81</f>
        <v>7.37238560782114E-2</v>
      </c>
      <c r="N81" s="45">
        <f t="shared" ref="N81" si="155">+M81</f>
        <v>7.37238560782114E-2</v>
      </c>
    </row>
    <row r="82" spans="1:14" x14ac:dyDescent="0.25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8" t="s">
        <v>136</v>
      </c>
      <c r="B83" s="8">
        <f>B85+B89+B93</f>
        <v>3067</v>
      </c>
      <c r="C83" s="8">
        <f t="shared" ref="C83:I83" si="156">C85+C89+C93</f>
        <v>3785</v>
      </c>
      <c r="D83" s="8">
        <f t="shared" si="156"/>
        <v>4237</v>
      </c>
      <c r="E83" s="8">
        <f t="shared" si="156"/>
        <v>5134</v>
      </c>
      <c r="F83" s="8">
        <f t="shared" si="156"/>
        <v>6208</v>
      </c>
      <c r="G83" s="8">
        <f t="shared" si="156"/>
        <v>6679</v>
      </c>
      <c r="H83" s="8">
        <f t="shared" si="156"/>
        <v>8290</v>
      </c>
      <c r="I83" s="8">
        <f t="shared" si="156"/>
        <v>7547</v>
      </c>
      <c r="J83" s="8">
        <f>+SUM(J85+J89+J93)</f>
        <v>7916.8029999999999</v>
      </c>
      <c r="K83" s="8">
        <f t="shared" ref="K83:N83" si="157">+SUM(K85+K89+K93)</f>
        <v>8304.7263469999998</v>
      </c>
      <c r="L83" s="8">
        <f t="shared" si="157"/>
        <v>8711.657938002998</v>
      </c>
      <c r="M83" s="8">
        <f t="shared" si="157"/>
        <v>9138.5291769651449</v>
      </c>
      <c r="N83" s="8">
        <f t="shared" si="157"/>
        <v>9586.3171066364375</v>
      </c>
    </row>
    <row r="84" spans="1:14" x14ac:dyDescent="0.25">
      <c r="A84" s="50" t="s">
        <v>129</v>
      </c>
      <c r="B84" s="43" t="str">
        <f t="shared" ref="B84:H84" si="158">+IFERROR(B83/A83-1,"nm")</f>
        <v>nm</v>
      </c>
      <c r="C84" s="43">
        <f t="shared" si="158"/>
        <v>0.23410498858819695</v>
      </c>
      <c r="D84" s="43">
        <f t="shared" si="158"/>
        <v>0.11941875825627468</v>
      </c>
      <c r="E84" s="43">
        <f t="shared" si="158"/>
        <v>0.21170639603493036</v>
      </c>
      <c r="F84" s="43">
        <f t="shared" si="158"/>
        <v>0.20919361121932223</v>
      </c>
      <c r="G84" s="43">
        <f t="shared" si="158"/>
        <v>7.5869845360824639E-2</v>
      </c>
      <c r="H84" s="43">
        <f t="shared" si="158"/>
        <v>0.24120377301991325</v>
      </c>
      <c r="I84" s="43">
        <f>+IFERROR(I83/H83-1,"nm")</f>
        <v>-8.9626055488540413E-2</v>
      </c>
      <c r="J84" s="43">
        <f t="shared" ref="J84" si="159">+IFERROR(J83/I83-1,"nm")</f>
        <v>4.8999999999999932E-2</v>
      </c>
      <c r="K84" s="43">
        <f t="shared" ref="K84" si="160">+IFERROR(K83/J83-1,"nm")</f>
        <v>4.8999999999999932E-2</v>
      </c>
      <c r="L84" s="43">
        <f t="shared" ref="L84" si="161">+IFERROR(L83/K83-1,"nm")</f>
        <v>4.899999999999971E-2</v>
      </c>
      <c r="M84" s="43">
        <f t="shared" ref="M84" si="162">+IFERROR(M83/L83-1,"nm")</f>
        <v>4.8999999999999932E-2</v>
      </c>
      <c r="N84" s="43">
        <f t="shared" ref="N84" si="163">+IFERROR(N83/M83-1,"nm")</f>
        <v>4.9000000000000155E-2</v>
      </c>
    </row>
    <row r="85" spans="1:14" x14ac:dyDescent="0.25">
      <c r="A85" s="51" t="s">
        <v>113</v>
      </c>
      <c r="B85" s="3">
        <f>Historicals!B121</f>
        <v>2016</v>
      </c>
      <c r="C85" s="3">
        <f>Historicals!C121</f>
        <v>2599</v>
      </c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5681.384</v>
      </c>
      <c r="K85" s="3">
        <f t="shared" ref="K85" si="164">+J85*(1+K86)</f>
        <v>5959.7718159999995</v>
      </c>
      <c r="L85" s="3">
        <f t="shared" ref="L85" si="165">+K85*(1+L86)</f>
        <v>6251.8006349839989</v>
      </c>
      <c r="M85" s="3">
        <f t="shared" ref="M85" si="166">+L85*(1+M86)</f>
        <v>6558.1388660982147</v>
      </c>
      <c r="N85" s="3">
        <f t="shared" ref="N85" si="167">+M85*(1+N86)</f>
        <v>6879.487670537027</v>
      </c>
    </row>
    <row r="86" spans="1:14" x14ac:dyDescent="0.25">
      <c r="A86" s="50" t="s">
        <v>129</v>
      </c>
      <c r="B86" s="43" t="str">
        <f t="shared" ref="B86:H86" si="168">+IFERROR(B85/A85-1,"nm")</f>
        <v>nm</v>
      </c>
      <c r="C86" s="43">
        <f t="shared" si="168"/>
        <v>0.28918650793650791</v>
      </c>
      <c r="D86" s="43">
        <f t="shared" si="168"/>
        <v>0.12350904193920731</v>
      </c>
      <c r="E86" s="43">
        <f t="shared" si="168"/>
        <v>0.19726027397260282</v>
      </c>
      <c r="F86" s="43">
        <f t="shared" si="168"/>
        <v>0.21910755148741412</v>
      </c>
      <c r="G86" s="43">
        <f t="shared" si="168"/>
        <v>8.7517597372125833E-2</v>
      </c>
      <c r="H86" s="43">
        <f t="shared" si="168"/>
        <v>0.24012944983818763</v>
      </c>
      <c r="I86" s="43">
        <f>+IFERROR(I85/H85-1,"nm")</f>
        <v>-5.7759220598469052E-2</v>
      </c>
      <c r="J86" s="43">
        <v>4.9000000000000002E-2</v>
      </c>
      <c r="K86" s="43">
        <v>4.9000000000000002E-2</v>
      </c>
      <c r="L86" s="43">
        <v>4.9000000000000002E-2</v>
      </c>
      <c r="M86" s="43">
        <v>4.9000000000000002E-2</v>
      </c>
      <c r="N86" s="43">
        <v>4.9000000000000002E-2</v>
      </c>
    </row>
    <row r="87" spans="1:14" x14ac:dyDescent="0.25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69">+J87</f>
        <v>0</v>
      </c>
      <c r="L87" s="45">
        <f t="shared" ref="L87:L88" si="170">+K87</f>
        <v>0</v>
      </c>
      <c r="M87" s="45">
        <f t="shared" ref="M87:M88" si="171">+L87</f>
        <v>0</v>
      </c>
      <c r="N87" s="45">
        <f t="shared" ref="N87:N88" si="172">+M87</f>
        <v>0</v>
      </c>
    </row>
    <row r="88" spans="1:14" x14ac:dyDescent="0.25">
      <c r="A88" s="50" t="s">
        <v>138</v>
      </c>
      <c r="B88" s="43" t="str">
        <f t="shared" ref="B88:H88" si="173">+IFERROR(B86-B87,"nm")</f>
        <v>nm</v>
      </c>
      <c r="C88" s="43">
        <f t="shared" si="173"/>
        <v>0.10918650793650791</v>
      </c>
      <c r="D88" s="43">
        <f t="shared" si="173"/>
        <v>-3.6490958060792694E-2</v>
      </c>
      <c r="E88" s="43">
        <f t="shared" si="173"/>
        <v>-5.2739726027397182E-2</v>
      </c>
      <c r="F88" s="43">
        <f t="shared" si="173"/>
        <v>9.9107551487414125E-2</v>
      </c>
      <c r="G88" s="43">
        <f t="shared" si="173"/>
        <v>-0.10248240262787417</v>
      </c>
      <c r="H88" s="43">
        <f t="shared" si="173"/>
        <v>0.3401294498381876</v>
      </c>
      <c r="I88" s="43">
        <f>+IFERROR(I86-I87,"nm")</f>
        <v>4.2240779401530953E-2</v>
      </c>
      <c r="J88" s="45">
        <v>0</v>
      </c>
      <c r="K88" s="45">
        <f t="shared" si="169"/>
        <v>0</v>
      </c>
      <c r="L88" s="45">
        <f t="shared" si="170"/>
        <v>0</v>
      </c>
      <c r="M88" s="45">
        <f t="shared" si="171"/>
        <v>0</v>
      </c>
      <c r="N88" s="45">
        <f t="shared" si="172"/>
        <v>0</v>
      </c>
    </row>
    <row r="89" spans="1:14" x14ac:dyDescent="0.25">
      <c r="A89" s="51" t="s">
        <v>114</v>
      </c>
      <c r="B89" s="3">
        <f>Historicals!B122</f>
        <v>925</v>
      </c>
      <c r="C89" s="3">
        <f>Historicals!C122</f>
        <v>1055</v>
      </c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2032.9619999999998</v>
      </c>
      <c r="K89" s="3">
        <f t="shared" ref="K89" si="174">+J89*(1+K90)</f>
        <v>2132.5771379999996</v>
      </c>
      <c r="L89" s="3">
        <f t="shared" ref="L89" si="175">+K89*(1+L90)</f>
        <v>2237.0734177619993</v>
      </c>
      <c r="M89" s="3">
        <f t="shared" ref="M89" si="176">+L89*(1+M90)</f>
        <v>2346.6900152323369</v>
      </c>
      <c r="N89" s="3">
        <f t="shared" ref="N89" si="177">+M89*(1+N90)</f>
        <v>2461.6778259787211</v>
      </c>
    </row>
    <row r="90" spans="1:14" x14ac:dyDescent="0.25">
      <c r="A90" s="50" t="s">
        <v>129</v>
      </c>
      <c r="B90" s="43" t="str">
        <f t="shared" ref="B90:H90" si="178">+IFERROR(B89/A89-1,"nm")</f>
        <v>nm</v>
      </c>
      <c r="C90" s="43">
        <f t="shared" si="178"/>
        <v>0.14054054054054044</v>
      </c>
      <c r="D90" s="43">
        <f t="shared" si="178"/>
        <v>0.12606635071090055</v>
      </c>
      <c r="E90" s="43">
        <f t="shared" si="178"/>
        <v>0.26936026936026947</v>
      </c>
      <c r="F90" s="43">
        <f t="shared" si="178"/>
        <v>0.19893899204244025</v>
      </c>
      <c r="G90" s="43">
        <f t="shared" si="178"/>
        <v>4.8672566371681381E-2</v>
      </c>
      <c r="H90" s="43">
        <f t="shared" si="178"/>
        <v>0.2378691983122363</v>
      </c>
      <c r="I90" s="43">
        <f>+IFERROR(I89/H89-1,"nm")</f>
        <v>-0.17426501917341286</v>
      </c>
      <c r="J90" s="43">
        <v>4.9000000000000002E-2</v>
      </c>
      <c r="K90" s="43">
        <v>4.9000000000000002E-2</v>
      </c>
      <c r="L90" s="43">
        <v>4.9000000000000002E-2</v>
      </c>
      <c r="M90" s="43">
        <v>4.9000000000000002E-2</v>
      </c>
      <c r="N90" s="43">
        <v>4.9000000000000002E-2</v>
      </c>
    </row>
    <row r="91" spans="1:14" x14ac:dyDescent="0.25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179">+J91</f>
        <v>0</v>
      </c>
      <c r="L91" s="45">
        <f t="shared" ref="L91:L92" si="180">+K91</f>
        <v>0</v>
      </c>
      <c r="M91" s="45">
        <f t="shared" ref="M91:M92" si="181">+L91</f>
        <v>0</v>
      </c>
      <c r="N91" s="45">
        <f t="shared" ref="N91:N92" si="182">+M91</f>
        <v>0</v>
      </c>
    </row>
    <row r="92" spans="1:14" x14ac:dyDescent="0.25">
      <c r="A92" s="50" t="s">
        <v>138</v>
      </c>
      <c r="B92" s="43" t="str">
        <f t="shared" ref="B92:H92" si="183">+IFERROR(B90-B91,"nm")</f>
        <v>nm</v>
      </c>
      <c r="C92" s="43">
        <f t="shared" si="183"/>
        <v>-3.9459459459459556E-2</v>
      </c>
      <c r="D92" s="43">
        <f t="shared" si="183"/>
        <v>-0.10393364928909946</v>
      </c>
      <c r="E92" s="43">
        <f t="shared" si="183"/>
        <v>3.9360269360269456E-2</v>
      </c>
      <c r="F92" s="43">
        <f t="shared" si="183"/>
        <v>0.11893899204244025</v>
      </c>
      <c r="G92" s="43">
        <f t="shared" si="183"/>
        <v>-0.14132743362831862</v>
      </c>
      <c r="H92" s="43">
        <f t="shared" si="183"/>
        <v>0.44786919831223626</v>
      </c>
      <c r="I92" s="43">
        <f>+IFERROR(I90-I91,"nm")</f>
        <v>3.5734980826587132E-2</v>
      </c>
      <c r="J92" s="45">
        <v>0</v>
      </c>
      <c r="K92" s="45">
        <f t="shared" si="179"/>
        <v>0</v>
      </c>
      <c r="L92" s="45">
        <f t="shared" si="180"/>
        <v>0</v>
      </c>
      <c r="M92" s="45">
        <f t="shared" si="181"/>
        <v>0</v>
      </c>
      <c r="N92" s="45">
        <f t="shared" si="182"/>
        <v>0</v>
      </c>
    </row>
    <row r="93" spans="1:14" x14ac:dyDescent="0.25">
      <c r="A93" s="51" t="s">
        <v>115</v>
      </c>
      <c r="B93" s="3">
        <f>Historicals!B123</f>
        <v>126</v>
      </c>
      <c r="C93" s="3">
        <f>Historicals!C123</f>
        <v>131</v>
      </c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202.45699999999999</v>
      </c>
      <c r="K93" s="3">
        <f t="shared" ref="K93" si="184">+J93*(1+K94)</f>
        <v>212.37739299999998</v>
      </c>
      <c r="L93" s="3">
        <f t="shared" ref="L93" si="185">+K93*(1+L94)</f>
        <v>222.78388525699998</v>
      </c>
      <c r="M93" s="3">
        <f t="shared" ref="M93" si="186">+L93*(1+M94)</f>
        <v>233.70029563459298</v>
      </c>
      <c r="N93" s="3">
        <f t="shared" ref="N93" si="187">+M93*(1+N94)</f>
        <v>245.15161012068802</v>
      </c>
    </row>
    <row r="94" spans="1:14" x14ac:dyDescent="0.25">
      <c r="A94" s="50" t="s">
        <v>129</v>
      </c>
      <c r="B94" s="43" t="str">
        <f t="shared" ref="B94:H94" si="188">+IFERROR(B93/A93-1,"nm")</f>
        <v>nm</v>
      </c>
      <c r="C94" s="43">
        <f t="shared" si="188"/>
        <v>3.9682539682539764E-2</v>
      </c>
      <c r="D94" s="43">
        <f t="shared" si="188"/>
        <v>-1.5267175572519109E-2</v>
      </c>
      <c r="E94" s="43">
        <f t="shared" si="188"/>
        <v>7.7519379844961378E-3</v>
      </c>
      <c r="F94" s="43">
        <f t="shared" si="188"/>
        <v>6.1538461538461542E-2</v>
      </c>
      <c r="G94" s="43">
        <f t="shared" si="188"/>
        <v>7.2463768115942129E-2</v>
      </c>
      <c r="H94" s="43">
        <f t="shared" si="188"/>
        <v>0.31756756756756754</v>
      </c>
      <c r="I94" s="43">
        <f>+IFERROR(I93/H93-1,"nm")</f>
        <v>-1.025641025641022E-2</v>
      </c>
      <c r="J94" s="43">
        <v>4.9000000000000002E-2</v>
      </c>
      <c r="K94" s="43">
        <v>4.9000000000000002E-2</v>
      </c>
      <c r="L94" s="43">
        <v>4.9000000000000002E-2</v>
      </c>
      <c r="M94" s="43">
        <v>4.9000000000000002E-2</v>
      </c>
      <c r="N94" s="43">
        <v>4.9000000000000002E-2</v>
      </c>
    </row>
    <row r="95" spans="1:14" x14ac:dyDescent="0.25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189">+J95</f>
        <v>0</v>
      </c>
      <c r="L95" s="45">
        <f t="shared" ref="L95:L96" si="190">+K95</f>
        <v>0</v>
      </c>
      <c r="M95" s="45">
        <f t="shared" ref="M95:M96" si="191">+L95</f>
        <v>0</v>
      </c>
      <c r="N95" s="45">
        <f t="shared" ref="N95:N96" si="192">+M95</f>
        <v>0</v>
      </c>
    </row>
    <row r="96" spans="1:14" x14ac:dyDescent="0.25">
      <c r="A96" s="50" t="s">
        <v>138</v>
      </c>
      <c r="B96" s="43" t="str">
        <f t="shared" ref="B96:H96" si="193">+IFERROR(B94-B95,"nm")</f>
        <v>nm</v>
      </c>
      <c r="C96" s="43">
        <f t="shared" si="193"/>
        <v>9.6825396825397647E-3</v>
      </c>
      <c r="D96" s="43">
        <f t="shared" si="193"/>
        <v>-5.2671755725191092E-3</v>
      </c>
      <c r="E96" s="43">
        <f t="shared" si="193"/>
        <v>-7.2248062015503864E-2</v>
      </c>
      <c r="F96" s="43">
        <f t="shared" si="193"/>
        <v>-4.8461538461538459E-2</v>
      </c>
      <c r="G96" s="43">
        <f t="shared" si="193"/>
        <v>-0.18753623188405788</v>
      </c>
      <c r="H96" s="43">
        <f t="shared" si="193"/>
        <v>0.37756756756756754</v>
      </c>
      <c r="I96" s="43">
        <f>+IFERROR(I94-I95,"nm")</f>
        <v>4.9743589743589778E-2</v>
      </c>
      <c r="J96" s="45">
        <v>0</v>
      </c>
      <c r="K96" s="45">
        <f t="shared" si="189"/>
        <v>0</v>
      </c>
      <c r="L96" s="45">
        <f t="shared" si="190"/>
        <v>0</v>
      </c>
      <c r="M96" s="45">
        <f t="shared" si="191"/>
        <v>0</v>
      </c>
      <c r="N96" s="45">
        <f t="shared" si="192"/>
        <v>0</v>
      </c>
    </row>
    <row r="97" spans="1:14" x14ac:dyDescent="0.25">
      <c r="A97" s="8" t="s">
        <v>130</v>
      </c>
      <c r="B97" s="44">
        <f t="shared" ref="B97:I97" si="194">+B104+B100</f>
        <v>1039</v>
      </c>
      <c r="C97" s="44">
        <f t="shared" si="194"/>
        <v>1420</v>
      </c>
      <c r="D97" s="44">
        <f t="shared" si="194"/>
        <v>1561</v>
      </c>
      <c r="E97" s="44">
        <f t="shared" si="194"/>
        <v>1863</v>
      </c>
      <c r="F97" s="44">
        <f t="shared" si="194"/>
        <v>2426</v>
      </c>
      <c r="G97" s="44">
        <f t="shared" si="194"/>
        <v>2534</v>
      </c>
      <c r="H97" s="44">
        <f t="shared" si="194"/>
        <v>3289</v>
      </c>
      <c r="I97" s="44">
        <f t="shared" si="194"/>
        <v>2406</v>
      </c>
      <c r="J97" s="44">
        <f>+J104+J100</f>
        <v>2523.8939999999998</v>
      </c>
      <c r="K97" s="44">
        <f t="shared" ref="K97:N97" si="195">+K104+K100</f>
        <v>2647.5648059999999</v>
      </c>
      <c r="L97" s="44">
        <f t="shared" si="195"/>
        <v>2777.2954814939994</v>
      </c>
      <c r="M97" s="44">
        <f t="shared" si="195"/>
        <v>2913.382960087205</v>
      </c>
      <c r="N97" s="44">
        <f t="shared" si="195"/>
        <v>3056.1387251314782</v>
      </c>
    </row>
    <row r="98" spans="1:14" x14ac:dyDescent="0.25">
      <c r="A98" s="52" t="s">
        <v>129</v>
      </c>
      <c r="B98" s="43" t="str">
        <f t="shared" ref="B98:H98" si="196">+IFERROR(B97/A97-1,"nm")</f>
        <v>nm</v>
      </c>
      <c r="C98" s="43">
        <f t="shared" si="196"/>
        <v>0.36669874879692022</v>
      </c>
      <c r="D98" s="43">
        <f t="shared" si="196"/>
        <v>9.9295774647887303E-2</v>
      </c>
      <c r="E98" s="43">
        <f t="shared" si="196"/>
        <v>0.19346572709801402</v>
      </c>
      <c r="F98" s="43">
        <f t="shared" si="196"/>
        <v>0.3022007514761138</v>
      </c>
      <c r="G98" s="43">
        <f t="shared" si="196"/>
        <v>4.4517724649629109E-2</v>
      </c>
      <c r="H98" s="43">
        <f t="shared" si="196"/>
        <v>0.29794790844514596</v>
      </c>
      <c r="I98" s="43">
        <f>+IFERROR(I97/H97-1,"nm")</f>
        <v>-0.26847065977500761</v>
      </c>
      <c r="J98" s="43">
        <v>4.9000000000000002E-2</v>
      </c>
      <c r="K98" s="43">
        <v>4.9000000000000002E-2</v>
      </c>
      <c r="L98" s="43">
        <v>4.9000000000000002E-2</v>
      </c>
      <c r="M98" s="43">
        <v>4.9000000000000002E-2</v>
      </c>
      <c r="N98" s="43">
        <v>4.9000000000000002E-2</v>
      </c>
    </row>
    <row r="99" spans="1:14" x14ac:dyDescent="0.25">
      <c r="A99" s="52" t="s">
        <v>131</v>
      </c>
      <c r="B99" s="43">
        <f>+IFERROR(B97/B$83,"nm")</f>
        <v>0.33876752526899251</v>
      </c>
      <c r="C99" s="43">
        <f t="shared" ref="C99:I99" si="197">+IFERROR(C97/C$83,"nm")</f>
        <v>0.37516512549537651</v>
      </c>
      <c r="D99" s="43">
        <f t="shared" si="197"/>
        <v>0.36842105263157893</v>
      </c>
      <c r="E99" s="43">
        <f t="shared" si="197"/>
        <v>0.36287495130502534</v>
      </c>
      <c r="F99" s="43">
        <f t="shared" si="197"/>
        <v>0.3907860824742268</v>
      </c>
      <c r="G99" s="43">
        <f t="shared" si="197"/>
        <v>0.37939811349004343</v>
      </c>
      <c r="H99" s="43">
        <f t="shared" si="197"/>
        <v>0.39674306393244874</v>
      </c>
      <c r="I99" s="43">
        <f t="shared" si="197"/>
        <v>0.31880217304889358</v>
      </c>
      <c r="J99" s="45">
        <f>+I99</f>
        <v>0.31880217304889358</v>
      </c>
      <c r="K99" s="45">
        <f t="shared" ref="K99" si="198">+J99</f>
        <v>0.31880217304889358</v>
      </c>
      <c r="L99" s="45">
        <f t="shared" ref="L99" si="199">+K99</f>
        <v>0.31880217304889358</v>
      </c>
      <c r="M99" s="45">
        <f t="shared" ref="M99" si="200">+L99</f>
        <v>0.31880217304889358</v>
      </c>
      <c r="N99" s="45">
        <f t="shared" ref="N99" si="201">+M99</f>
        <v>0.31880217304889358</v>
      </c>
    </row>
    <row r="100" spans="1:14" x14ac:dyDescent="0.25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43.009</v>
      </c>
      <c r="K100" s="44">
        <f t="shared" ref="K100:N100" si="202">+K103*K110</f>
        <v>45.116440999999995</v>
      </c>
      <c r="L100" s="44">
        <f t="shared" si="202"/>
        <v>47.327146608999982</v>
      </c>
      <c r="M100" s="44">
        <f t="shared" si="202"/>
        <v>49.646176792840983</v>
      </c>
      <c r="N100" s="44">
        <f t="shared" si="202"/>
        <v>52.078839455690193</v>
      </c>
    </row>
    <row r="101" spans="1:14" x14ac:dyDescent="0.25">
      <c r="A101" s="52" t="s">
        <v>129</v>
      </c>
      <c r="B101" s="43" t="str">
        <f t="shared" ref="B101:H101" si="203">+IFERROR(B100/A100-1,"nm")</f>
        <v>nm</v>
      </c>
      <c r="C101" s="43">
        <f t="shared" si="203"/>
        <v>4.3478260869565188E-2</v>
      </c>
      <c r="D101" s="43">
        <f t="shared" si="203"/>
        <v>0.125</v>
      </c>
      <c r="E101" s="43">
        <f t="shared" si="203"/>
        <v>3.7037037037036979E-2</v>
      </c>
      <c r="F101" s="43">
        <f t="shared" si="203"/>
        <v>-0.1071428571428571</v>
      </c>
      <c r="G101" s="43">
        <f t="shared" si="203"/>
        <v>-0.12</v>
      </c>
      <c r="H101" s="43">
        <f t="shared" si="203"/>
        <v>4.5454545454545414E-2</v>
      </c>
      <c r="I101" s="43">
        <f>+IFERROR(I100/H100-1,"nm")</f>
        <v>-0.10869565217391308</v>
      </c>
      <c r="J101" s="43">
        <v>4.9000000000000002E-2</v>
      </c>
      <c r="K101" s="43">
        <v>4.9000000000000002E-2</v>
      </c>
      <c r="L101" s="43">
        <v>4.9000000000000002E-2</v>
      </c>
      <c r="M101" s="43">
        <v>4.9000000000000002E-2</v>
      </c>
      <c r="N101" s="43">
        <v>4.9000000000000002E-2</v>
      </c>
    </row>
    <row r="102" spans="1:14" x14ac:dyDescent="0.25">
      <c r="A102" s="52" t="s">
        <v>133</v>
      </c>
      <c r="B102" s="43">
        <f>+IFERROR(B100/B$83,"nm")</f>
        <v>1.4998369742419302E-2</v>
      </c>
      <c r="C102" s="43">
        <f t="shared" ref="C102:I102" si="204">+IFERROR(C100/C$83,"nm")</f>
        <v>1.2681638044914135E-2</v>
      </c>
      <c r="D102" s="43">
        <f t="shared" si="204"/>
        <v>1.2744866650932263E-2</v>
      </c>
      <c r="E102" s="43">
        <f t="shared" si="204"/>
        <v>1.090767432800935E-2</v>
      </c>
      <c r="F102" s="43">
        <f t="shared" si="204"/>
        <v>8.0541237113402053E-3</v>
      </c>
      <c r="G102" s="43">
        <f t="shared" si="204"/>
        <v>6.5878125467884411E-3</v>
      </c>
      <c r="H102" s="43">
        <f t="shared" si="204"/>
        <v>5.5488540410132689E-3</v>
      </c>
      <c r="I102" s="43">
        <f t="shared" si="204"/>
        <v>5.4326222340002651E-3</v>
      </c>
      <c r="J102" s="43">
        <f t="shared" ref="J102:N102" si="205">+IFERROR(J100/J$21,"nm")</f>
        <v>2.2339671988230807E-3</v>
      </c>
      <c r="K102" s="43">
        <f t="shared" si="205"/>
        <v>2.2339671988230807E-3</v>
      </c>
      <c r="L102" s="43">
        <f t="shared" si="205"/>
        <v>2.2339671988230803E-3</v>
      </c>
      <c r="M102" s="43">
        <f t="shared" si="205"/>
        <v>2.2339671988230807E-3</v>
      </c>
      <c r="N102" s="43">
        <f t="shared" si="205"/>
        <v>2.2339671988230812E-3</v>
      </c>
    </row>
    <row r="103" spans="1:14" x14ac:dyDescent="0.25">
      <c r="A103" s="42" t="s">
        <v>142</v>
      </c>
      <c r="B103" s="43">
        <f t="shared" ref="B103:H103" si="206">+IFERROR(B100/B110,"nm")</f>
        <v>0.18110236220472442</v>
      </c>
      <c r="C103" s="43">
        <f t="shared" si="206"/>
        <v>0.20512820512820512</v>
      </c>
      <c r="D103" s="43">
        <f t="shared" si="206"/>
        <v>0.24</v>
      </c>
      <c r="E103" s="43">
        <f t="shared" si="206"/>
        <v>0.21875</v>
      </c>
      <c r="F103" s="43">
        <f t="shared" si="206"/>
        <v>0.2109704641350211</v>
      </c>
      <c r="G103" s="43">
        <f t="shared" si="206"/>
        <v>0.20560747663551401</v>
      </c>
      <c r="H103" s="43">
        <f t="shared" si="206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07">+J103</f>
        <v>0.13531353135313531</v>
      </c>
      <c r="L103" s="45">
        <f t="shared" ref="L103" si="208">+K103</f>
        <v>0.13531353135313531</v>
      </c>
      <c r="M103" s="45">
        <f t="shared" ref="M103" si="209">+L103</f>
        <v>0.13531353135313531</v>
      </c>
      <c r="N103" s="45">
        <f t="shared" ref="N103" si="210">+M103</f>
        <v>0.13531353135313531</v>
      </c>
    </row>
    <row r="104" spans="1:14" x14ac:dyDescent="0.25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I104*(1+J105)</f>
        <v>2480.8849999999998</v>
      </c>
      <c r="K104" s="8">
        <f t="shared" ref="K104:N104" si="211">J104*(1+K105)</f>
        <v>2602.4483649999997</v>
      </c>
      <c r="L104" s="8">
        <f t="shared" si="211"/>
        <v>2729.9683348849994</v>
      </c>
      <c r="M104" s="8">
        <f t="shared" si="211"/>
        <v>2863.7367832943642</v>
      </c>
      <c r="N104" s="8">
        <f t="shared" si="211"/>
        <v>3004.0598856757879</v>
      </c>
    </row>
    <row r="105" spans="1:14" x14ac:dyDescent="0.25">
      <c r="A105" s="52" t="s">
        <v>129</v>
      </c>
      <c r="B105" s="43" t="str">
        <f t="shared" ref="B105:H105" si="212">+IFERROR(B104/A104-1,"nm")</f>
        <v>nm</v>
      </c>
      <c r="C105" s="43">
        <f t="shared" si="212"/>
        <v>0.38167170191339372</v>
      </c>
      <c r="D105" s="43">
        <f t="shared" si="212"/>
        <v>9.8396501457725938E-2</v>
      </c>
      <c r="E105" s="43">
        <f t="shared" si="212"/>
        <v>0.19907100199071004</v>
      </c>
      <c r="F105" s="43">
        <f t="shared" si="212"/>
        <v>0.31488655229662421</v>
      </c>
      <c r="G105" s="43">
        <f t="shared" si="212"/>
        <v>4.7979797979798011E-2</v>
      </c>
      <c r="H105" s="43">
        <f t="shared" si="212"/>
        <v>0.30240963855421676</v>
      </c>
      <c r="I105" s="43">
        <f>+IFERROR(I104/H104-1,"nm")</f>
        <v>-0.27073697193956214</v>
      </c>
      <c r="J105" s="43">
        <v>4.9000000000000002E-2</v>
      </c>
      <c r="K105" s="43">
        <v>4.9000000000000002E-2</v>
      </c>
      <c r="L105" s="43">
        <v>4.9000000000000002E-2</v>
      </c>
      <c r="M105" s="43">
        <v>4.9000000000000002E-2</v>
      </c>
      <c r="N105" s="43">
        <v>4.9000000000000002E-2</v>
      </c>
    </row>
    <row r="106" spans="1:14" x14ac:dyDescent="0.25">
      <c r="A106" s="52" t="s">
        <v>131</v>
      </c>
      <c r="B106" s="43">
        <f>+IFERROR(B104/B$83,"nm")</f>
        <v>0.3237691555265732</v>
      </c>
      <c r="C106" s="43">
        <f t="shared" ref="C106:I106" si="213">+IFERROR(C104/C$83,"nm")</f>
        <v>0.36248348745046233</v>
      </c>
      <c r="D106" s="43">
        <f t="shared" si="213"/>
        <v>0.35567618598064671</v>
      </c>
      <c r="E106" s="43">
        <f t="shared" si="213"/>
        <v>0.35196727697701596</v>
      </c>
      <c r="F106" s="43">
        <f t="shared" si="213"/>
        <v>0.38273195876288657</v>
      </c>
      <c r="G106" s="43">
        <f t="shared" si="213"/>
        <v>0.37281030094325496</v>
      </c>
      <c r="H106" s="43">
        <f t="shared" si="213"/>
        <v>0.39119420989143544</v>
      </c>
      <c r="I106" s="43">
        <f t="shared" si="213"/>
        <v>0.31336955081489332</v>
      </c>
      <c r="J106" s="43">
        <f t="shared" ref="J106:N106" si="214">+IFERROR(J104/J$21,"nm")</f>
        <v>0.12886176646869721</v>
      </c>
      <c r="K106" s="43">
        <f t="shared" si="214"/>
        <v>0.12886176646869721</v>
      </c>
      <c r="L106" s="43">
        <f t="shared" si="214"/>
        <v>0.12886176646869721</v>
      </c>
      <c r="M106" s="43">
        <f t="shared" si="214"/>
        <v>0.12886176646869724</v>
      </c>
      <c r="N106" s="43">
        <f t="shared" si="214"/>
        <v>0.12886176646869724</v>
      </c>
    </row>
    <row r="107" spans="1:14" x14ac:dyDescent="0.25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81.822000000000003</v>
      </c>
      <c r="K107" s="44">
        <f t="shared" ref="K107:N107" si="215">+K83*K109</f>
        <v>85.831277999999998</v>
      </c>
      <c r="L107" s="44">
        <f t="shared" si="215"/>
        <v>90.037010621999983</v>
      </c>
      <c r="M107" s="44">
        <f t="shared" si="215"/>
        <v>94.448824142477974</v>
      </c>
      <c r="N107" s="44">
        <f t="shared" si="215"/>
        <v>99.076816525459407</v>
      </c>
    </row>
    <row r="108" spans="1:14" x14ac:dyDescent="0.25">
      <c r="A108" s="52" t="s">
        <v>129</v>
      </c>
      <c r="B108" s="43" t="str">
        <f t="shared" ref="B108:H108" si="216">+IFERROR(B107/A107-1,"nm")</f>
        <v>nm</v>
      </c>
      <c r="C108" s="43">
        <f t="shared" si="216"/>
        <v>-0.75362318840579712</v>
      </c>
      <c r="D108" s="43">
        <f t="shared" si="216"/>
        <v>2</v>
      </c>
      <c r="E108" s="43">
        <f t="shared" si="216"/>
        <v>0.49019607843137258</v>
      </c>
      <c r="F108" s="43">
        <f t="shared" si="216"/>
        <v>-0.35526315789473684</v>
      </c>
      <c r="G108" s="43">
        <f t="shared" si="216"/>
        <v>-0.4285714285714286</v>
      </c>
      <c r="H108" s="43">
        <f t="shared" si="216"/>
        <v>2.3571428571428572</v>
      </c>
      <c r="I108" s="43">
        <f>+IFERROR(I107/H107-1,"nm")</f>
        <v>-0.17021276595744683</v>
      </c>
      <c r="J108" s="43">
        <v>4.9000000000000002E-2</v>
      </c>
      <c r="K108" s="43">
        <v>4.9000000000000002E-2</v>
      </c>
      <c r="L108" s="43">
        <v>4.9000000000000002E-2</v>
      </c>
      <c r="M108" s="43">
        <v>4.9000000000000002E-2</v>
      </c>
      <c r="N108" s="43">
        <v>4.9000000000000002E-2</v>
      </c>
    </row>
    <row r="109" spans="1:14" x14ac:dyDescent="0.25">
      <c r="A109" s="52" t="s">
        <v>133</v>
      </c>
      <c r="B109" s="43">
        <f>+IFERROR(B107/B$83,"nm")</f>
        <v>2.2497554613628953E-2</v>
      </c>
      <c r="C109" s="43">
        <f t="shared" ref="C109:I109" si="217">+IFERROR(C107/C$83,"nm")</f>
        <v>4.4914134742404226E-3</v>
      </c>
      <c r="D109" s="43">
        <f t="shared" si="217"/>
        <v>1.2036818503658248E-2</v>
      </c>
      <c r="E109" s="43">
        <f t="shared" si="217"/>
        <v>1.4803272302298403E-2</v>
      </c>
      <c r="F109" s="43">
        <f t="shared" si="217"/>
        <v>7.8930412371134018E-3</v>
      </c>
      <c r="G109" s="43">
        <f t="shared" si="217"/>
        <v>4.1922443479562805E-3</v>
      </c>
      <c r="H109" s="43">
        <f t="shared" si="217"/>
        <v>1.1338962605548853E-2</v>
      </c>
      <c r="I109" s="43">
        <f t="shared" si="217"/>
        <v>1.0335232542732211E-2</v>
      </c>
      <c r="J109" s="45">
        <f>+I109</f>
        <v>1.0335232542732211E-2</v>
      </c>
      <c r="K109" s="45">
        <f t="shared" ref="K109" si="218">+J109</f>
        <v>1.0335232542732211E-2</v>
      </c>
      <c r="L109" s="45">
        <f t="shared" ref="L109" si="219">+K109</f>
        <v>1.0335232542732211E-2</v>
      </c>
      <c r="M109" s="45">
        <f t="shared" ref="M109" si="220">+L109</f>
        <v>1.0335232542732211E-2</v>
      </c>
      <c r="N109" s="45">
        <f t="shared" ref="N109" si="221">+M109</f>
        <v>1.0335232542732211E-2</v>
      </c>
    </row>
    <row r="110" spans="1:14" x14ac:dyDescent="0.25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317.84699999999998</v>
      </c>
      <c r="K110" s="44">
        <f t="shared" ref="K110:N110" si="222">+K83*K112</f>
        <v>333.42150299999997</v>
      </c>
      <c r="L110" s="44">
        <f t="shared" si="222"/>
        <v>349.75915664699988</v>
      </c>
      <c r="M110" s="44">
        <f t="shared" si="222"/>
        <v>366.89735532270288</v>
      </c>
      <c r="N110" s="44">
        <f t="shared" si="222"/>
        <v>384.87532573351535</v>
      </c>
    </row>
    <row r="111" spans="1:14" x14ac:dyDescent="0.25">
      <c r="A111" s="42" t="s">
        <v>129</v>
      </c>
      <c r="B111" s="43" t="str">
        <f t="shared" ref="B111" si="223">+IFERROR(B110/A110-1,"nm")</f>
        <v>nm</v>
      </c>
      <c r="C111" s="43">
        <f t="shared" ref="C111" si="224">+IFERROR(C110/B110-1,"nm")</f>
        <v>-7.8740157480314932E-2</v>
      </c>
      <c r="D111" s="43">
        <f t="shared" ref="D111" si="225">+IFERROR(D110/C110-1,"nm")</f>
        <v>-3.8461538461538436E-2</v>
      </c>
      <c r="E111" s="43">
        <f t="shared" ref="E111" si="226">+IFERROR(E110/D110-1,"nm")</f>
        <v>0.13777777777777778</v>
      </c>
      <c r="F111" s="43">
        <f t="shared" ref="F111" si="227">+IFERROR(F110/E110-1,"nm")</f>
        <v>-7.421875E-2</v>
      </c>
      <c r="G111" s="43">
        <f t="shared" ref="G111" si="228">+IFERROR(G110/F110-1,"nm")</f>
        <v>-9.7046413502109741E-2</v>
      </c>
      <c r="H111" s="43">
        <f t="shared" ref="H111" si="229">+IFERROR(H110/G110-1,"nm")</f>
        <v>0.34579439252336441</v>
      </c>
      <c r="I111" s="43">
        <f>+IFERROR(I110/H110-1,"nm")</f>
        <v>5.2083333333333259E-2</v>
      </c>
      <c r="J111" s="43">
        <v>4.9000000000000002E-2</v>
      </c>
      <c r="K111" s="43">
        <v>4.9000000000000002E-2</v>
      </c>
      <c r="L111" s="43">
        <v>4.9000000000000002E-2</v>
      </c>
      <c r="M111" s="43">
        <v>4.9000000000000002E-2</v>
      </c>
      <c r="N111" s="43">
        <v>4.9000000000000002E-2</v>
      </c>
    </row>
    <row r="112" spans="1:14" x14ac:dyDescent="0.25">
      <c r="A112" s="42" t="s">
        <v>133</v>
      </c>
      <c r="B112" s="43">
        <f>+IFERROR(B110/B$83,"nm")</f>
        <v>8.2817085099445714E-2</v>
      </c>
      <c r="C112" s="43">
        <f t="shared" ref="C112:I112" si="230">+IFERROR(C110/C$83,"nm")</f>
        <v>6.1822985468956405E-2</v>
      </c>
      <c r="D112" s="43">
        <f t="shared" si="230"/>
        <v>5.31036110455511E-2</v>
      </c>
      <c r="E112" s="43">
        <f t="shared" si="230"/>
        <v>4.9863654070899883E-2</v>
      </c>
      <c r="F112" s="43">
        <f t="shared" si="230"/>
        <v>3.817654639175258E-2</v>
      </c>
      <c r="G112" s="43">
        <f t="shared" si="230"/>
        <v>3.2040724659380147E-2</v>
      </c>
      <c r="H112" s="43">
        <f t="shared" si="230"/>
        <v>3.4740651387213509E-2</v>
      </c>
      <c r="I112" s="43">
        <f t="shared" si="230"/>
        <v>4.0148403339075128E-2</v>
      </c>
      <c r="J112" s="45">
        <f>+I112</f>
        <v>4.0148403339075128E-2</v>
      </c>
      <c r="K112" s="45">
        <f t="shared" ref="K112" si="231">+J112</f>
        <v>4.0148403339075128E-2</v>
      </c>
      <c r="L112" s="45">
        <f t="shared" ref="L112" si="232">+K112</f>
        <v>4.0148403339075128E-2</v>
      </c>
      <c r="M112" s="45">
        <f t="shared" ref="M112" si="233">+L112</f>
        <v>4.0148403339075128E-2</v>
      </c>
      <c r="N112" s="45">
        <f t="shared" ref="N112" si="234">+M112</f>
        <v>4.0148403339075128E-2</v>
      </c>
    </row>
    <row r="113" spans="1:14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8" t="s">
        <v>136</v>
      </c>
      <c r="B114" s="8">
        <f>B116+B120+B124</f>
        <v>4653</v>
      </c>
      <c r="C114" s="8">
        <f t="shared" ref="C114:I114" si="235">C116+C120+C124</f>
        <v>4317</v>
      </c>
      <c r="D114" s="8">
        <f t="shared" si="235"/>
        <v>4737</v>
      </c>
      <c r="E114" s="8">
        <f t="shared" si="235"/>
        <v>5166</v>
      </c>
      <c r="F114" s="8">
        <f t="shared" si="235"/>
        <v>5254</v>
      </c>
      <c r="G114" s="8">
        <f t="shared" si="235"/>
        <v>5028</v>
      </c>
      <c r="H114" s="8">
        <f t="shared" si="235"/>
        <v>5343</v>
      </c>
      <c r="I114" s="8">
        <f t="shared" si="235"/>
        <v>5955</v>
      </c>
      <c r="J114" s="8">
        <f>+SUM(J116+J120+J124)</f>
        <v>6246.7950000000001</v>
      </c>
      <c r="K114" s="8">
        <f t="shared" ref="K114:N114" si="236">+SUM(K116+K120+K124)</f>
        <v>6552.8879549999983</v>
      </c>
      <c r="L114" s="8">
        <f t="shared" si="236"/>
        <v>6873.9794647949984</v>
      </c>
      <c r="M114" s="8">
        <f t="shared" si="236"/>
        <v>7210.8044585699517</v>
      </c>
      <c r="N114" s="8">
        <f t="shared" si="236"/>
        <v>7564.1338770398797</v>
      </c>
    </row>
    <row r="115" spans="1:14" x14ac:dyDescent="0.25">
      <c r="A115" s="50" t="s">
        <v>129</v>
      </c>
      <c r="B115" s="43" t="str">
        <f t="shared" ref="B115:H115" si="237">+IFERROR(B114/A114-1,"nm")</f>
        <v>nm</v>
      </c>
      <c r="C115" s="43">
        <f t="shared" si="237"/>
        <v>-7.2211476466795599E-2</v>
      </c>
      <c r="D115" s="43">
        <f t="shared" si="237"/>
        <v>9.7289784572619942E-2</v>
      </c>
      <c r="E115" s="43">
        <f t="shared" si="237"/>
        <v>9.0563647878403986E-2</v>
      </c>
      <c r="F115" s="43">
        <f t="shared" si="237"/>
        <v>1.7034456058846237E-2</v>
      </c>
      <c r="G115" s="43">
        <f t="shared" si="237"/>
        <v>-4.3014845831747195E-2</v>
      </c>
      <c r="H115" s="43">
        <f t="shared" si="237"/>
        <v>6.2649164677804237E-2</v>
      </c>
      <c r="I115" s="43">
        <f>+IFERROR(I114/H114-1,"nm")</f>
        <v>0.11454239191465465</v>
      </c>
      <c r="J115" s="43">
        <f t="shared" ref="J115" si="238">+IFERROR(J114/I114-1,"nm")</f>
        <v>4.8999999999999932E-2</v>
      </c>
      <c r="K115" s="43">
        <f t="shared" ref="K115" si="239">+IFERROR(K114/J114-1,"nm")</f>
        <v>4.899999999999971E-2</v>
      </c>
      <c r="L115" s="43">
        <f t="shared" ref="L115" si="240">+IFERROR(L114/K114-1,"nm")</f>
        <v>4.8999999999999932E-2</v>
      </c>
      <c r="M115" s="43">
        <f t="shared" ref="M115" si="241">+IFERROR(M114/L114-1,"nm")</f>
        <v>4.899999999999971E-2</v>
      </c>
      <c r="N115" s="43">
        <f t="shared" ref="N115" si="242">+IFERROR(N114/M114-1,"nm")</f>
        <v>4.9000000000000155E-2</v>
      </c>
    </row>
    <row r="116" spans="1:14" x14ac:dyDescent="0.25">
      <c r="A116" s="51" t="s">
        <v>113</v>
      </c>
      <c r="B116" s="3">
        <f>Historicals!B125</f>
        <v>3093</v>
      </c>
      <c r="C116" s="3">
        <f>Historicals!C125</f>
        <v>2930</v>
      </c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4312.4389999999994</v>
      </c>
      <c r="K116" s="3">
        <f t="shared" ref="K116" si="243">+J116*(1+K117)</f>
        <v>4523.7485109999989</v>
      </c>
      <c r="L116" s="3">
        <f t="shared" ref="L116" si="244">+K116*(1+L117)</f>
        <v>4745.4121880389985</v>
      </c>
      <c r="M116" s="3">
        <f t="shared" ref="M116" si="245">+L116*(1+M117)</f>
        <v>4977.9373852529088</v>
      </c>
      <c r="N116" s="3">
        <f t="shared" ref="N116" si="246">+M116*(1+N117)</f>
        <v>5221.8563171303012</v>
      </c>
    </row>
    <row r="117" spans="1:14" x14ac:dyDescent="0.25">
      <c r="A117" s="50" t="s">
        <v>129</v>
      </c>
      <c r="B117" s="43" t="str">
        <f t="shared" ref="B117:H117" si="247">+IFERROR(B116/A116-1,"nm")</f>
        <v>nm</v>
      </c>
      <c r="C117" s="43">
        <f t="shared" si="247"/>
        <v>-5.269964435822827E-2</v>
      </c>
      <c r="D117" s="43">
        <f t="shared" si="247"/>
        <v>0.12116040955631391</v>
      </c>
      <c r="E117" s="43">
        <f t="shared" si="247"/>
        <v>8.8280060882800715E-2</v>
      </c>
      <c r="F117" s="43">
        <f t="shared" si="247"/>
        <v>1.3146853146853044E-2</v>
      </c>
      <c r="G117" s="43">
        <f t="shared" si="247"/>
        <v>-4.7763666482606326E-2</v>
      </c>
      <c r="H117" s="43">
        <f t="shared" si="247"/>
        <v>6.0887213685126174E-2</v>
      </c>
      <c r="I117" s="43">
        <f>+IFERROR(I116/H116-1,"nm")</f>
        <v>0.12353101940420874</v>
      </c>
      <c r="J117" s="43">
        <v>4.9000000000000002E-2</v>
      </c>
      <c r="K117" s="43">
        <v>4.9000000000000002E-2</v>
      </c>
      <c r="L117" s="43">
        <v>4.9000000000000002E-2</v>
      </c>
      <c r="M117" s="43">
        <v>4.9000000000000002E-2</v>
      </c>
      <c r="N117" s="43">
        <v>4.9000000000000002E-2</v>
      </c>
    </row>
    <row r="118" spans="1:14" x14ac:dyDescent="0.25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48">+J118</f>
        <v>0</v>
      </c>
      <c r="L118" s="45">
        <f t="shared" ref="L118:L119" si="249">+K118</f>
        <v>0</v>
      </c>
      <c r="M118" s="45">
        <f t="shared" ref="M118:M119" si="250">+L118</f>
        <v>0</v>
      </c>
      <c r="N118" s="45">
        <f t="shared" ref="N118:N119" si="251">+M118</f>
        <v>0</v>
      </c>
    </row>
    <row r="119" spans="1:14" x14ac:dyDescent="0.25">
      <c r="A119" s="50" t="s">
        <v>138</v>
      </c>
      <c r="B119" s="43" t="str">
        <f t="shared" ref="B119:H119" si="252">+IFERROR(B117-B118,"nm")</f>
        <v>nm</v>
      </c>
      <c r="C119" s="43">
        <f t="shared" si="252"/>
        <v>-0.21269964435822827</v>
      </c>
      <c r="D119" s="43">
        <f t="shared" si="252"/>
        <v>3.1160409556313912E-2</v>
      </c>
      <c r="E119" s="43">
        <f t="shared" si="252"/>
        <v>-3.1719939117199281E-2</v>
      </c>
      <c r="F119" s="43">
        <f t="shared" si="252"/>
        <v>1.3146853146853044E-2</v>
      </c>
      <c r="G119" s="43">
        <f t="shared" si="252"/>
        <v>-0.12776366648260634</v>
      </c>
      <c r="H119" s="43">
        <f t="shared" si="252"/>
        <v>-0.10911278631487384</v>
      </c>
      <c r="I119" s="43">
        <f>+IFERROR(I117-I118,"nm")</f>
        <v>-4.646898059579127E-2</v>
      </c>
      <c r="J119" s="45">
        <v>0</v>
      </c>
      <c r="K119" s="45">
        <f t="shared" si="248"/>
        <v>0</v>
      </c>
      <c r="L119" s="45">
        <f t="shared" si="249"/>
        <v>0</v>
      </c>
      <c r="M119" s="45">
        <f t="shared" si="250"/>
        <v>0</v>
      </c>
      <c r="N119" s="45">
        <f t="shared" si="251"/>
        <v>0</v>
      </c>
    </row>
    <row r="120" spans="1:14" x14ac:dyDescent="0.25">
      <c r="A120" s="51" t="s">
        <v>114</v>
      </c>
      <c r="B120" s="3">
        <f>Historicals!B126</f>
        <v>1251</v>
      </c>
      <c r="C120" s="3">
        <f>Historicals!C126</f>
        <v>1117</v>
      </c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1688.8899999999999</v>
      </c>
      <c r="K120" s="3">
        <f t="shared" ref="K120" si="253">+J120*(1+K121)</f>
        <v>1771.6456099999998</v>
      </c>
      <c r="L120" s="3">
        <f t="shared" ref="L120" si="254">+K120*(1+L121)</f>
        <v>1858.4562448899997</v>
      </c>
      <c r="M120" s="3">
        <f t="shared" ref="M120" si="255">+L120*(1+M121)</f>
        <v>1949.5206008896096</v>
      </c>
      <c r="N120" s="3">
        <f t="shared" ref="N120" si="256">+M120*(1+N121)</f>
        <v>2045.0471103332004</v>
      </c>
    </row>
    <row r="121" spans="1:14" x14ac:dyDescent="0.25">
      <c r="A121" s="50" t="s">
        <v>129</v>
      </c>
      <c r="B121" s="43" t="str">
        <f t="shared" ref="B121:H121" si="257">+IFERROR(B120/A120-1,"nm")</f>
        <v>nm</v>
      </c>
      <c r="C121" s="43">
        <f t="shared" si="257"/>
        <v>-0.10711430855315751</v>
      </c>
      <c r="D121" s="43">
        <f t="shared" si="257"/>
        <v>6.0877350044762801E-2</v>
      </c>
      <c r="E121" s="43">
        <f t="shared" si="257"/>
        <v>0.13670886075949373</v>
      </c>
      <c r="F121" s="43">
        <f t="shared" si="257"/>
        <v>3.563474387527843E-2</v>
      </c>
      <c r="G121" s="43">
        <f t="shared" si="257"/>
        <v>-2.1505376344086002E-2</v>
      </c>
      <c r="H121" s="43">
        <f t="shared" si="257"/>
        <v>9.4505494505494614E-2</v>
      </c>
      <c r="I121" s="43">
        <f>+IFERROR(I120/H120-1,"nm")</f>
        <v>7.7643908969210251E-2</v>
      </c>
      <c r="J121" s="43">
        <v>4.9000000000000002E-2</v>
      </c>
      <c r="K121" s="43">
        <v>4.9000000000000002E-2</v>
      </c>
      <c r="L121" s="43">
        <v>4.9000000000000002E-2</v>
      </c>
      <c r="M121" s="43">
        <v>4.9000000000000002E-2</v>
      </c>
      <c r="N121" s="43">
        <v>4.9000000000000002E-2</v>
      </c>
    </row>
    <row r="122" spans="1:14" x14ac:dyDescent="0.25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258">+J122</f>
        <v>0</v>
      </c>
      <c r="L122" s="45">
        <f t="shared" ref="L122:L123" si="259">+K122</f>
        <v>0</v>
      </c>
      <c r="M122" s="45">
        <f t="shared" ref="M122:M123" si="260">+L122</f>
        <v>0</v>
      </c>
      <c r="N122" s="45">
        <f t="shared" ref="N122:N123" si="261">+M122</f>
        <v>0</v>
      </c>
    </row>
    <row r="123" spans="1:14" x14ac:dyDescent="0.25">
      <c r="A123" s="50" t="s">
        <v>138</v>
      </c>
      <c r="B123" s="43" t="str">
        <f t="shared" ref="B123:H123" si="262">+IFERROR(B121-B122,"nm")</f>
        <v>nm</v>
      </c>
      <c r="C123" s="43">
        <f t="shared" si="262"/>
        <v>-0.19711430855315751</v>
      </c>
      <c r="D123" s="43">
        <f t="shared" si="262"/>
        <v>-8.9122649955237193E-2</v>
      </c>
      <c r="E123" s="43">
        <f t="shared" si="262"/>
        <v>-1.3291139240506261E-2</v>
      </c>
      <c r="F123" s="43">
        <f t="shared" si="262"/>
        <v>5.6347438752784307E-3</v>
      </c>
      <c r="G123" s="43">
        <f t="shared" si="262"/>
        <v>-0.12150537634408601</v>
      </c>
      <c r="H123" s="43">
        <f t="shared" si="262"/>
        <v>-2.5494505494505382E-2</v>
      </c>
      <c r="I123" s="43">
        <f>+IFERROR(I121-I122,"nm")</f>
        <v>-4.2356091030789744E-2</v>
      </c>
      <c r="J123" s="45">
        <v>0</v>
      </c>
      <c r="K123" s="45">
        <f t="shared" si="258"/>
        <v>0</v>
      </c>
      <c r="L123" s="45">
        <f t="shared" si="259"/>
        <v>0</v>
      </c>
      <c r="M123" s="45">
        <f t="shared" si="260"/>
        <v>0</v>
      </c>
      <c r="N123" s="45">
        <f t="shared" si="261"/>
        <v>0</v>
      </c>
    </row>
    <row r="124" spans="1:14" x14ac:dyDescent="0.25">
      <c r="A124" s="51" t="s">
        <v>115</v>
      </c>
      <c r="B124" s="3">
        <f>Historicals!B127</f>
        <v>309</v>
      </c>
      <c r="C124" s="3">
        <f>Historicals!C127</f>
        <v>270</v>
      </c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245.46599999999998</v>
      </c>
      <c r="K124" s="3">
        <f t="shared" ref="K124" si="263">+J124*(1+K125)</f>
        <v>257.49383399999994</v>
      </c>
      <c r="L124" s="3">
        <f t="shared" ref="L124" si="264">+K124*(1+L125)</f>
        <v>270.11103186599991</v>
      </c>
      <c r="M124" s="3">
        <f t="shared" ref="M124" si="265">+L124*(1+M125)</f>
        <v>283.34647242743387</v>
      </c>
      <c r="N124" s="3">
        <f t="shared" ref="N124" si="266">+M124*(1+N125)</f>
        <v>297.23044957637813</v>
      </c>
    </row>
    <row r="125" spans="1:14" x14ac:dyDescent="0.25">
      <c r="A125" s="50" t="s">
        <v>129</v>
      </c>
      <c r="B125" s="43" t="str">
        <f t="shared" ref="B125:H125" si="267">+IFERROR(B124/A124-1,"nm")</f>
        <v>nm</v>
      </c>
      <c r="C125" s="43">
        <f t="shared" si="267"/>
        <v>-0.12621359223300976</v>
      </c>
      <c r="D125" s="43">
        <f t="shared" si="267"/>
        <v>-1.1111111111111072E-2</v>
      </c>
      <c r="E125" s="43">
        <f t="shared" si="267"/>
        <v>-8.6142322097378266E-2</v>
      </c>
      <c r="F125" s="43">
        <f t="shared" si="267"/>
        <v>-2.8688524590163911E-2</v>
      </c>
      <c r="G125" s="43">
        <f t="shared" si="267"/>
        <v>-9.7046413502109741E-2</v>
      </c>
      <c r="H125" s="43">
        <f t="shared" si="267"/>
        <v>-0.11214953271028039</v>
      </c>
      <c r="I125" s="43">
        <f>+IFERROR(I124/H124-1,"nm")</f>
        <v>0.23157894736842111</v>
      </c>
      <c r="J125" s="43">
        <v>4.9000000000000002E-2</v>
      </c>
      <c r="K125" s="43">
        <v>4.9000000000000002E-2</v>
      </c>
      <c r="L125" s="43">
        <v>4.9000000000000002E-2</v>
      </c>
      <c r="M125" s="43">
        <v>4.9000000000000002E-2</v>
      </c>
      <c r="N125" s="43">
        <v>4.9000000000000002E-2</v>
      </c>
    </row>
    <row r="126" spans="1:14" x14ac:dyDescent="0.25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268">+J126</f>
        <v>0</v>
      </c>
      <c r="L126" s="45">
        <f t="shared" ref="L126:L127" si="269">+K126</f>
        <v>0</v>
      </c>
      <c r="M126" s="45">
        <f t="shared" ref="M126:M127" si="270">+L126</f>
        <v>0</v>
      </c>
      <c r="N126" s="45">
        <f t="shared" ref="N126:N127" si="271">+M126</f>
        <v>0</v>
      </c>
    </row>
    <row r="127" spans="1:14" x14ac:dyDescent="0.25">
      <c r="A127" s="50" t="s">
        <v>138</v>
      </c>
      <c r="B127" s="43" t="str">
        <f t="shared" ref="B127:H127" si="272">+IFERROR(B125-B126,"nm")</f>
        <v>nm</v>
      </c>
      <c r="C127" s="43">
        <f t="shared" si="272"/>
        <v>-0.11621359223300977</v>
      </c>
      <c r="D127" s="43">
        <f t="shared" si="272"/>
        <v>6.888888888888893E-2</v>
      </c>
      <c r="E127" s="43">
        <f t="shared" si="272"/>
        <v>-0.16614232209737828</v>
      </c>
      <c r="F127" s="43">
        <f t="shared" si="272"/>
        <v>1.131147540983609E-2</v>
      </c>
      <c r="G127" s="43">
        <f t="shared" si="272"/>
        <v>-7.046413502109744E-3</v>
      </c>
      <c r="H127" s="43">
        <f t="shared" si="272"/>
        <v>-0.39214953271028041</v>
      </c>
      <c r="I127" s="43">
        <f>+IFERROR(I125-I126,"nm")</f>
        <v>-4.842105263157892E-2</v>
      </c>
      <c r="J127" s="45">
        <v>0</v>
      </c>
      <c r="K127" s="45">
        <f t="shared" si="268"/>
        <v>0</v>
      </c>
      <c r="L127" s="45">
        <f t="shared" si="269"/>
        <v>0</v>
      </c>
      <c r="M127" s="45">
        <f t="shared" si="270"/>
        <v>0</v>
      </c>
      <c r="N127" s="45">
        <f t="shared" si="271"/>
        <v>0</v>
      </c>
    </row>
    <row r="128" spans="1:14" x14ac:dyDescent="0.25">
      <c r="A128" s="8" t="s">
        <v>130</v>
      </c>
      <c r="B128" s="44"/>
      <c r="C128" s="44">
        <f t="shared" ref="C128:I128" si="273">+C135+C131</f>
        <v>1002</v>
      </c>
      <c r="D128" s="44">
        <f t="shared" si="273"/>
        <v>1034</v>
      </c>
      <c r="E128" s="44">
        <f t="shared" si="273"/>
        <v>1244</v>
      </c>
      <c r="F128" s="44">
        <f t="shared" si="273"/>
        <v>1376</v>
      </c>
      <c r="G128" s="44">
        <f t="shared" si="273"/>
        <v>1230</v>
      </c>
      <c r="H128" s="44">
        <f t="shared" si="273"/>
        <v>1573</v>
      </c>
      <c r="I128" s="44">
        <f t="shared" si="273"/>
        <v>1938</v>
      </c>
      <c r="J128" s="44">
        <f>+J135+J131</f>
        <v>2032.9619999999998</v>
      </c>
      <c r="K128" s="44">
        <f t="shared" ref="K128:N128" si="274">+K135+K131</f>
        <v>2132.5771379999996</v>
      </c>
      <c r="L128" s="44">
        <f t="shared" si="274"/>
        <v>2237.0734177619997</v>
      </c>
      <c r="M128" s="44">
        <f t="shared" si="274"/>
        <v>2346.6900152323374</v>
      </c>
      <c r="N128" s="44">
        <f t="shared" si="274"/>
        <v>2461.677825978722</v>
      </c>
    </row>
    <row r="129" spans="1:14" x14ac:dyDescent="0.25">
      <c r="A129" s="52" t="s">
        <v>129</v>
      </c>
      <c r="B129" s="43" t="str">
        <f t="shared" ref="B129:H129" si="275">+IFERROR(B128/A128-1,"nm")</f>
        <v>nm</v>
      </c>
      <c r="C129" s="43" t="str">
        <f t="shared" si="275"/>
        <v>nm</v>
      </c>
      <c r="D129" s="43">
        <f t="shared" si="275"/>
        <v>3.1936127744510934E-2</v>
      </c>
      <c r="E129" s="43">
        <f t="shared" si="275"/>
        <v>0.20309477756286265</v>
      </c>
      <c r="F129" s="43">
        <f t="shared" si="275"/>
        <v>0.10610932475884249</v>
      </c>
      <c r="G129" s="43">
        <f t="shared" si="275"/>
        <v>-0.10610465116279066</v>
      </c>
      <c r="H129" s="43">
        <f t="shared" si="275"/>
        <v>0.27886178861788613</v>
      </c>
      <c r="I129" s="43">
        <f>+IFERROR(I128/H128-1,"nm")</f>
        <v>0.23204068658614108</v>
      </c>
      <c r="J129" s="43">
        <v>4.9000000000000002E-2</v>
      </c>
      <c r="K129" s="43">
        <v>4.9000000000000002E-2</v>
      </c>
      <c r="L129" s="43">
        <v>4.9000000000000002E-2</v>
      </c>
      <c r="M129" s="43">
        <v>4.9000000000000002E-2</v>
      </c>
      <c r="N129" s="43">
        <v>4.9000000000000002E-2</v>
      </c>
    </row>
    <row r="130" spans="1:14" x14ac:dyDescent="0.25">
      <c r="A130" s="52" t="s">
        <v>131</v>
      </c>
      <c r="B130" s="43">
        <f>+IFERROR(B128/B$114,"nm")</f>
        <v>0</v>
      </c>
      <c r="C130" s="43">
        <f t="shared" ref="C130:I130" si="276">+IFERROR(C128/C$114,"nm")</f>
        <v>0.23210562890896455</v>
      </c>
      <c r="D130" s="43">
        <f t="shared" si="276"/>
        <v>0.21828161283512773</v>
      </c>
      <c r="E130" s="43">
        <f t="shared" si="276"/>
        <v>0.2408052651955091</v>
      </c>
      <c r="F130" s="43">
        <f t="shared" si="276"/>
        <v>0.26189569851541683</v>
      </c>
      <c r="G130" s="43">
        <f t="shared" si="276"/>
        <v>0.24463007159904535</v>
      </c>
      <c r="H130" s="43">
        <f t="shared" si="276"/>
        <v>0.2944038929440389</v>
      </c>
      <c r="I130" s="43">
        <f t="shared" si="276"/>
        <v>0.32544080604534004</v>
      </c>
      <c r="J130" s="45">
        <f>+I130</f>
        <v>0.32544080604534004</v>
      </c>
      <c r="K130" s="45">
        <f t="shared" ref="K130" si="277">+J130</f>
        <v>0.32544080604534004</v>
      </c>
      <c r="L130" s="45">
        <f t="shared" ref="L130" si="278">+K130</f>
        <v>0.32544080604534004</v>
      </c>
      <c r="M130" s="45">
        <f t="shared" ref="M130" si="279">+L130</f>
        <v>0.32544080604534004</v>
      </c>
      <c r="N130" s="45">
        <f t="shared" ref="N130" si="280">+M130</f>
        <v>0.32544080604534004</v>
      </c>
    </row>
    <row r="131" spans="1:14" x14ac:dyDescent="0.25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44.058</v>
      </c>
      <c r="K131" s="44">
        <f t="shared" ref="K131:N131" si="281">+K134*K141</f>
        <v>46.216841999999986</v>
      </c>
      <c r="L131" s="44">
        <f t="shared" si="281"/>
        <v>48.481467257999988</v>
      </c>
      <c r="M131" s="44">
        <f t="shared" si="281"/>
        <v>50.857059153641984</v>
      </c>
      <c r="N131" s="44">
        <f t="shared" si="281"/>
        <v>53.349055052170435</v>
      </c>
    </row>
    <row r="132" spans="1:14" x14ac:dyDescent="0.25">
      <c r="A132" s="52" t="s">
        <v>129</v>
      </c>
      <c r="B132" s="43" t="str">
        <f t="shared" ref="B132:H132" si="282">+IFERROR(B131/A131-1,"nm")</f>
        <v>nm</v>
      </c>
      <c r="C132" s="43" t="str">
        <f t="shared" si="282"/>
        <v>nm</v>
      </c>
      <c r="D132" s="43" t="str">
        <f t="shared" si="282"/>
        <v>nm</v>
      </c>
      <c r="E132" s="43">
        <f t="shared" si="282"/>
        <v>1.8518518518518601E-2</v>
      </c>
      <c r="F132" s="43">
        <f t="shared" si="282"/>
        <v>-3.6363636363636376E-2</v>
      </c>
      <c r="G132" s="43">
        <f t="shared" si="282"/>
        <v>-0.13207547169811318</v>
      </c>
      <c r="H132" s="43">
        <f t="shared" si="282"/>
        <v>-6.5217391304347783E-2</v>
      </c>
      <c r="I132" s="43">
        <f>+IFERROR(I131/H131-1,"nm")</f>
        <v>-2.3255813953488413E-2</v>
      </c>
      <c r="J132" s="43">
        <v>4.9000000000000002E-2</v>
      </c>
      <c r="K132" s="43">
        <v>4.9000000000000002E-2</v>
      </c>
      <c r="L132" s="43">
        <v>4.9000000000000002E-2</v>
      </c>
      <c r="M132" s="43">
        <v>4.9000000000000002E-2</v>
      </c>
      <c r="N132" s="43">
        <v>4.9000000000000002E-2</v>
      </c>
    </row>
    <row r="133" spans="1:14" x14ac:dyDescent="0.25">
      <c r="A133" s="52" t="s">
        <v>133</v>
      </c>
      <c r="B133" s="43">
        <f>+IFERROR(B131/B$114,"nm")</f>
        <v>0</v>
      </c>
      <c r="C133" s="43">
        <f t="shared" ref="C133:I133" si="283">+IFERROR(C131/C$114,"nm")</f>
        <v>0</v>
      </c>
      <c r="D133" s="43">
        <f t="shared" si="283"/>
        <v>1.1399620012666244E-2</v>
      </c>
      <c r="E133" s="43">
        <f t="shared" si="283"/>
        <v>1.064653503677894E-2</v>
      </c>
      <c r="F133" s="43">
        <f t="shared" si="283"/>
        <v>1.0087552341073468E-2</v>
      </c>
      <c r="G133" s="43">
        <f t="shared" si="283"/>
        <v>9.148766905330152E-3</v>
      </c>
      <c r="H133" s="43">
        <f t="shared" si="283"/>
        <v>8.0479131574022079E-3</v>
      </c>
      <c r="I133" s="43">
        <f t="shared" si="283"/>
        <v>7.0528967254408059E-3</v>
      </c>
      <c r="J133" s="43">
        <f t="shared" ref="J133:N133" si="284">+IFERROR(J131/J$21,"nm")</f>
        <v>2.2884542036724241E-3</v>
      </c>
      <c r="K133" s="43">
        <f t="shared" si="284"/>
        <v>2.2884542036724236E-3</v>
      </c>
      <c r="L133" s="43">
        <f t="shared" si="284"/>
        <v>2.2884542036724241E-3</v>
      </c>
      <c r="M133" s="43">
        <f t="shared" si="284"/>
        <v>2.2884542036724245E-3</v>
      </c>
      <c r="N133" s="43">
        <f t="shared" si="284"/>
        <v>2.2884542036724241E-3</v>
      </c>
    </row>
    <row r="134" spans="1:14" x14ac:dyDescent="0.25">
      <c r="A134" s="42" t="s">
        <v>142</v>
      </c>
      <c r="B134" s="43" t="str">
        <f t="shared" ref="B134:H134" si="285">+IFERROR(B131/B141,"nm")</f>
        <v>nm</v>
      </c>
      <c r="C134" s="43" t="str">
        <f t="shared" si="285"/>
        <v>nm</v>
      </c>
      <c r="D134" s="43">
        <f t="shared" si="285"/>
        <v>0.1588235294117647</v>
      </c>
      <c r="E134" s="43">
        <f t="shared" si="285"/>
        <v>0.16224188790560473</v>
      </c>
      <c r="F134" s="43">
        <f t="shared" si="285"/>
        <v>0.16257668711656442</v>
      </c>
      <c r="G134" s="43">
        <f t="shared" si="285"/>
        <v>0.1554054054054054</v>
      </c>
      <c r="H134" s="43">
        <f t="shared" si="285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286">+J134</f>
        <v>0.15328467153284672</v>
      </c>
      <c r="L134" s="45">
        <f t="shared" ref="L134" si="287">+K134</f>
        <v>0.15328467153284672</v>
      </c>
      <c r="M134" s="45">
        <f t="shared" ref="M134" si="288">+L134</f>
        <v>0.15328467153284672</v>
      </c>
      <c r="N134" s="45">
        <f t="shared" ref="N134" si="289">+M134</f>
        <v>0.15328467153284672</v>
      </c>
    </row>
    <row r="135" spans="1:14" x14ac:dyDescent="0.25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I135*(1+J136)</f>
        <v>1988.9039999999998</v>
      </c>
      <c r="K135" s="8">
        <f t="shared" ref="K135:N135" si="290">J135*(1+K136)</f>
        <v>2086.3602959999998</v>
      </c>
      <c r="L135" s="8">
        <f t="shared" si="290"/>
        <v>2188.5919505039997</v>
      </c>
      <c r="M135" s="8">
        <f t="shared" si="290"/>
        <v>2295.8329560786956</v>
      </c>
      <c r="N135" s="8">
        <f t="shared" si="290"/>
        <v>2408.3287709265514</v>
      </c>
    </row>
    <row r="136" spans="1:14" x14ac:dyDescent="0.25">
      <c r="A136" s="52" t="s">
        <v>129</v>
      </c>
      <c r="B136" s="43" t="str">
        <f t="shared" ref="B136:H136" si="291">+IFERROR(B135/A135-1,"nm")</f>
        <v>nm</v>
      </c>
      <c r="C136" s="43" t="str">
        <f t="shared" si="291"/>
        <v>nm</v>
      </c>
      <c r="D136" s="43">
        <f t="shared" si="291"/>
        <v>-2.1956087824351322E-2</v>
      </c>
      <c r="E136" s="43">
        <f t="shared" si="291"/>
        <v>0.21326530612244898</v>
      </c>
      <c r="F136" s="43">
        <f t="shared" si="291"/>
        <v>0.11269974768713209</v>
      </c>
      <c r="G136" s="43">
        <f t="shared" si="291"/>
        <v>-0.1050642479213908</v>
      </c>
      <c r="H136" s="43">
        <f t="shared" si="291"/>
        <v>0.29222972972972983</v>
      </c>
      <c r="I136" s="43">
        <f>+IFERROR(I135/H135-1,"nm")</f>
        <v>0.23921568627450984</v>
      </c>
      <c r="J136" s="43">
        <v>4.9000000000000002E-2</v>
      </c>
      <c r="K136" s="43">
        <v>4.9000000000000002E-2</v>
      </c>
      <c r="L136" s="43">
        <v>4.9000000000000002E-2</v>
      </c>
      <c r="M136" s="43">
        <v>4.9000000000000002E-2</v>
      </c>
      <c r="N136" s="43">
        <v>4.9000000000000002E-2</v>
      </c>
    </row>
    <row r="137" spans="1:14" x14ac:dyDescent="0.25">
      <c r="A137" s="52" t="s">
        <v>131</v>
      </c>
      <c r="B137" s="43">
        <f>+IFERROR(B135/B$114,"nm")</f>
        <v>0</v>
      </c>
      <c r="C137" s="43">
        <f t="shared" ref="C137:I137" si="292">+IFERROR(C135/C$114,"nm")</f>
        <v>0.23210562890896455</v>
      </c>
      <c r="D137" s="43">
        <f t="shared" si="292"/>
        <v>0.20688199282246147</v>
      </c>
      <c r="E137" s="43">
        <f t="shared" si="292"/>
        <v>0.23015873015873015</v>
      </c>
      <c r="F137" s="43">
        <f t="shared" si="292"/>
        <v>0.25180814617434338</v>
      </c>
      <c r="G137" s="43">
        <f t="shared" si="292"/>
        <v>0.2354813046937152</v>
      </c>
      <c r="H137" s="43">
        <f t="shared" si="292"/>
        <v>0.28635597978663674</v>
      </c>
      <c r="I137" s="43">
        <f t="shared" si="292"/>
        <v>0.31838790931989924</v>
      </c>
      <c r="J137" s="43">
        <f t="shared" ref="J137:N137" si="293">+IFERROR(J135/J$21,"nm")</f>
        <v>0.10330736119435514</v>
      </c>
      <c r="K137" s="43">
        <f t="shared" si="293"/>
        <v>0.10330736119435514</v>
      </c>
      <c r="L137" s="43">
        <f t="shared" si="293"/>
        <v>0.10330736119435516</v>
      </c>
      <c r="M137" s="43">
        <f t="shared" si="293"/>
        <v>0.10330736119435517</v>
      </c>
      <c r="N137" s="43">
        <f t="shared" si="293"/>
        <v>0.10330736119435516</v>
      </c>
    </row>
    <row r="138" spans="1:14" x14ac:dyDescent="0.25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58.744</v>
      </c>
      <c r="K138" s="44">
        <f t="shared" ref="K138:N138" si="294">+K114*K140</f>
        <v>61.622455999999985</v>
      </c>
      <c r="L138" s="44">
        <f t="shared" si="294"/>
        <v>64.641956343999979</v>
      </c>
      <c r="M138" s="44">
        <f t="shared" si="294"/>
        <v>67.809412204855974</v>
      </c>
      <c r="N138" s="44">
        <f t="shared" si="294"/>
        <v>71.132073402893909</v>
      </c>
    </row>
    <row r="139" spans="1:14" x14ac:dyDescent="0.25">
      <c r="A139" s="52" t="s">
        <v>129</v>
      </c>
      <c r="B139" s="43" t="str">
        <f t="shared" ref="B139:H139" si="295">+IFERROR(B138/A138-1,"nm")</f>
        <v>nm</v>
      </c>
      <c r="C139" s="43" t="str">
        <f t="shared" si="295"/>
        <v>nm</v>
      </c>
      <c r="D139" s="43" t="str">
        <f t="shared" si="295"/>
        <v>nm</v>
      </c>
      <c r="E139" s="43">
        <f t="shared" si="295"/>
        <v>-0.16949152542372881</v>
      </c>
      <c r="F139" s="43">
        <f t="shared" si="295"/>
        <v>-4.081632653061229E-2</v>
      </c>
      <c r="G139" s="43">
        <f t="shared" si="295"/>
        <v>-0.12765957446808507</v>
      </c>
      <c r="H139" s="43">
        <f t="shared" si="295"/>
        <v>0.31707317073170738</v>
      </c>
      <c r="I139" s="43">
        <f>+IFERROR(I138/H138-1,"nm")</f>
        <v>3.7037037037036979E-2</v>
      </c>
      <c r="J139" s="43">
        <v>4.9000000000000002E-2</v>
      </c>
      <c r="K139" s="43">
        <v>4.9000000000000002E-2</v>
      </c>
      <c r="L139" s="43">
        <v>4.9000000000000002E-2</v>
      </c>
      <c r="M139" s="43">
        <v>4.9000000000000002E-2</v>
      </c>
      <c r="N139" s="43">
        <v>4.9000000000000002E-2</v>
      </c>
    </row>
    <row r="140" spans="1:14" x14ac:dyDescent="0.25">
      <c r="A140" s="52" t="s">
        <v>133</v>
      </c>
      <c r="B140" s="43">
        <f>+IFERROR(B138/B$114,"nm")</f>
        <v>0</v>
      </c>
      <c r="C140" s="43">
        <f>+IFERROR(C138/C$114,"nm")</f>
        <v>0</v>
      </c>
      <c r="D140" s="43">
        <f t="shared" ref="D140:I140" si="296">+IFERROR(D138/D$114,"nm")</f>
        <v>1.2455140384209416E-2</v>
      </c>
      <c r="E140" s="43">
        <f t="shared" si="296"/>
        <v>9.485094850948509E-3</v>
      </c>
      <c r="F140" s="43">
        <f t="shared" si="296"/>
        <v>8.9455652835934533E-3</v>
      </c>
      <c r="G140" s="43">
        <f t="shared" si="296"/>
        <v>8.1543357199681775E-3</v>
      </c>
      <c r="H140" s="43">
        <f t="shared" si="296"/>
        <v>1.0106681639528355E-2</v>
      </c>
      <c r="I140" s="43">
        <f t="shared" si="296"/>
        <v>9.4038623005877411E-3</v>
      </c>
      <c r="J140" s="45">
        <f>+I140</f>
        <v>9.4038623005877411E-3</v>
      </c>
      <c r="K140" s="45">
        <f t="shared" ref="K140" si="297">+J140</f>
        <v>9.4038623005877411E-3</v>
      </c>
      <c r="L140" s="45">
        <f t="shared" ref="L140" si="298">+K140</f>
        <v>9.4038623005877411E-3</v>
      </c>
      <c r="M140" s="45">
        <f t="shared" ref="M140" si="299">+L140</f>
        <v>9.4038623005877411E-3</v>
      </c>
      <c r="N140" s="45">
        <f t="shared" ref="N140" si="300">+M140</f>
        <v>9.4038623005877411E-3</v>
      </c>
    </row>
    <row r="141" spans="1:14" x14ac:dyDescent="0.25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287.42599999999999</v>
      </c>
      <c r="K141" s="44">
        <f t="shared" ref="K141:N141" si="301">+K114*K143</f>
        <v>301.50987399999991</v>
      </c>
      <c r="L141" s="44">
        <f t="shared" si="301"/>
        <v>316.28385782599992</v>
      </c>
      <c r="M141" s="44">
        <f t="shared" si="301"/>
        <v>331.78176685947386</v>
      </c>
      <c r="N141" s="44">
        <f t="shared" si="301"/>
        <v>348.03907343558808</v>
      </c>
    </row>
    <row r="142" spans="1:14" x14ac:dyDescent="0.25">
      <c r="A142" s="42" t="s">
        <v>129</v>
      </c>
      <c r="B142" s="43" t="str">
        <f t="shared" ref="B142" si="302">+IFERROR(B141/A141-1,"nm")</f>
        <v>nm</v>
      </c>
      <c r="C142" s="43" t="str">
        <f t="shared" ref="C142" si="303">+IFERROR(C141/B141-1,"nm")</f>
        <v>nm</v>
      </c>
      <c r="D142" s="43" t="str">
        <f t="shared" ref="D142" si="304">+IFERROR(D141/C141-1,"nm")</f>
        <v>nm</v>
      </c>
      <c r="E142" s="43">
        <f t="shared" ref="E142" si="305">+IFERROR(E141/D141-1,"nm")</f>
        <v>-2.9411764705882248E-3</v>
      </c>
      <c r="F142" s="43">
        <f t="shared" ref="F142" si="306">+IFERROR(F141/E141-1,"nm")</f>
        <v>-3.8348082595870192E-2</v>
      </c>
      <c r="G142" s="43">
        <f t="shared" ref="G142" si="307">+IFERROR(G141/F141-1,"nm")</f>
        <v>-9.2024539877300637E-2</v>
      </c>
      <c r="H142" s="43">
        <f t="shared" ref="H142" si="308">+IFERROR(H141/G141-1,"nm")</f>
        <v>2.7027027027026973E-2</v>
      </c>
      <c r="I142" s="43">
        <f>+IFERROR(I141/H141-1,"nm")</f>
        <v>-9.8684210526315819E-2</v>
      </c>
      <c r="J142" s="43">
        <v>4.9000000000000002E-2</v>
      </c>
      <c r="K142" s="43">
        <v>4.9000000000000002E-2</v>
      </c>
      <c r="L142" s="43">
        <v>4.9000000000000002E-2</v>
      </c>
      <c r="M142" s="43">
        <v>4.9000000000000002E-2</v>
      </c>
      <c r="N142" s="43">
        <v>4.9000000000000002E-2</v>
      </c>
    </row>
    <row r="143" spans="1:14" x14ac:dyDescent="0.25">
      <c r="A143" s="42" t="s">
        <v>133</v>
      </c>
      <c r="B143" s="43">
        <f>+IFERROR(B141/B$114,"nm")</f>
        <v>0</v>
      </c>
      <c r="C143" s="43">
        <f t="shared" ref="C143:I143" si="309">+IFERROR(C141/C$114,"nm")</f>
        <v>0</v>
      </c>
      <c r="D143" s="43">
        <f t="shared" si="309"/>
        <v>7.1775385264935612E-2</v>
      </c>
      <c r="E143" s="43">
        <f t="shared" si="309"/>
        <v>6.5621370499419282E-2</v>
      </c>
      <c r="F143" s="43">
        <f t="shared" si="309"/>
        <v>6.2047963456414161E-2</v>
      </c>
      <c r="G143" s="43">
        <f t="shared" si="309"/>
        <v>5.88703261734288E-2</v>
      </c>
      <c r="H143" s="43">
        <f t="shared" si="309"/>
        <v>5.6896874415122589E-2</v>
      </c>
      <c r="I143" s="43">
        <f t="shared" si="309"/>
        <v>4.6011754827875735E-2</v>
      </c>
      <c r="J143" s="45">
        <f>+I143</f>
        <v>4.6011754827875735E-2</v>
      </c>
      <c r="K143" s="45">
        <f t="shared" ref="K143" si="310">+J143</f>
        <v>4.6011754827875735E-2</v>
      </c>
      <c r="L143" s="45">
        <f t="shared" ref="L143" si="311">+K143</f>
        <v>4.6011754827875735E-2</v>
      </c>
      <c r="M143" s="45">
        <f t="shared" ref="M143" si="312">+L143</f>
        <v>4.6011754827875735E-2</v>
      </c>
      <c r="N143" s="45">
        <f t="shared" ref="N143" si="313">+M143</f>
        <v>4.6011754827875735E-2</v>
      </c>
    </row>
    <row r="144" spans="1:14" x14ac:dyDescent="0.25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2460.9539999999997</v>
      </c>
      <c r="K145" s="8">
        <f t="shared" ref="K145:N145" si="314">(K147+K151+K155)+K159</f>
        <v>2581.5407459999997</v>
      </c>
      <c r="L145" s="8">
        <f t="shared" si="314"/>
        <v>2708.0362425539993</v>
      </c>
      <c r="M145" s="8">
        <f t="shared" si="314"/>
        <v>2840.7300184391452</v>
      </c>
      <c r="N145" s="8">
        <f t="shared" si="314"/>
        <v>2979.9257893426629</v>
      </c>
    </row>
    <row r="146" spans="1:14" x14ac:dyDescent="0.25">
      <c r="A146" s="50" t="s">
        <v>129</v>
      </c>
      <c r="B146" s="43" t="str">
        <f t="shared" ref="B146:H146" si="315">+IFERROR(B145/A145-1,"nm")</f>
        <v>nm</v>
      </c>
      <c r="C146" s="43">
        <f t="shared" si="315"/>
        <v>-1.3622603430877955E-2</v>
      </c>
      <c r="D146" s="43">
        <f t="shared" si="315"/>
        <v>4.4501278772378416E-2</v>
      </c>
      <c r="E146" s="43">
        <f t="shared" si="315"/>
        <v>-7.6395690499510338E-2</v>
      </c>
      <c r="F146" s="43">
        <f t="shared" si="315"/>
        <v>1.0604453870625585E-2</v>
      </c>
      <c r="G146" s="43">
        <f t="shared" si="315"/>
        <v>-3.147953830010497E-2</v>
      </c>
      <c r="H146" s="43">
        <f t="shared" si="315"/>
        <v>0.19447453954496208</v>
      </c>
      <c r="I146" s="43">
        <f>+IFERROR(I145/H145-1,"nm")</f>
        <v>6.3945578231292544E-2</v>
      </c>
      <c r="J146" s="43">
        <f t="shared" ref="J146" si="316">+IFERROR(J145/I145-1,"nm")</f>
        <v>4.8999999999999932E-2</v>
      </c>
      <c r="K146" s="43">
        <f t="shared" ref="K146" si="317">+IFERROR(K145/J145-1,"nm")</f>
        <v>4.8999999999999932E-2</v>
      </c>
      <c r="L146" s="43">
        <f t="shared" ref="L146" si="318">+IFERROR(L145/K145-1,"nm")</f>
        <v>4.8999999999999932E-2</v>
      </c>
      <c r="M146" s="43">
        <f t="shared" ref="M146" si="319">+IFERROR(M145/L145-1,"nm")</f>
        <v>4.8999999999999932E-2</v>
      </c>
      <c r="N146" s="43">
        <f t="shared" ref="N146" si="320">+IFERROR(N145/M145-1,"nm")</f>
        <v>4.8999999999999932E-2</v>
      </c>
    </row>
    <row r="147" spans="1:14" x14ac:dyDescent="0.25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2196.6059999999998</v>
      </c>
      <c r="K147" s="3">
        <f t="shared" ref="K147" si="321">+J147*(1+K148)</f>
        <v>2304.2396939999994</v>
      </c>
      <c r="L147" s="3">
        <f t="shared" ref="L147" si="322">+K147*(1+L148)</f>
        <v>2417.1474390059993</v>
      </c>
      <c r="M147" s="3">
        <f t="shared" ref="M147" si="323">+L147*(1+M148)</f>
        <v>2535.5876635172931</v>
      </c>
      <c r="N147" s="3">
        <f t="shared" ref="N147" si="324">+M147*(1+N148)</f>
        <v>2659.8314590296404</v>
      </c>
    </row>
    <row r="148" spans="1:14" x14ac:dyDescent="0.25">
      <c r="A148" s="50" t="s">
        <v>129</v>
      </c>
      <c r="B148" s="43" t="str">
        <f t="shared" ref="B148:H148" si="325">+IFERROR(B147/A147-1,"nm")</f>
        <v>nm</v>
      </c>
      <c r="C148" s="43" t="str">
        <f t="shared" si="325"/>
        <v>nm</v>
      </c>
      <c r="D148" s="43" t="str">
        <f t="shared" si="325"/>
        <v>nm</v>
      </c>
      <c r="E148" s="43" t="str">
        <f t="shared" si="325"/>
        <v>nm</v>
      </c>
      <c r="F148" s="43">
        <f t="shared" si="325"/>
        <v>2.9174425822470429E-2</v>
      </c>
      <c r="G148" s="43">
        <f t="shared" si="325"/>
        <v>-9.6501809408926498E-3</v>
      </c>
      <c r="H148" s="43">
        <f t="shared" si="325"/>
        <v>0.2095006090133984</v>
      </c>
      <c r="I148" s="43">
        <f>+IFERROR(I147/H147-1,"nm")</f>
        <v>5.4380664652567967E-2</v>
      </c>
      <c r="J148" s="43">
        <v>4.9000000000000002E-2</v>
      </c>
      <c r="K148" s="43">
        <v>4.9000000000000002E-2</v>
      </c>
      <c r="L148" s="43">
        <v>4.9000000000000002E-2</v>
      </c>
      <c r="M148" s="43">
        <v>4.9000000000000002E-2</v>
      </c>
      <c r="N148" s="43">
        <v>4.9000000000000002E-2</v>
      </c>
    </row>
    <row r="149" spans="1:14" x14ac:dyDescent="0.25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326">+J149</f>
        <v>0</v>
      </c>
      <c r="L149" s="45">
        <f t="shared" ref="L149:L150" si="327">+K149</f>
        <v>0</v>
      </c>
      <c r="M149" s="45">
        <f t="shared" ref="M149:M150" si="328">+L149</f>
        <v>0</v>
      </c>
      <c r="N149" s="45">
        <f t="shared" ref="N149:N150" si="329">+M149</f>
        <v>0</v>
      </c>
    </row>
    <row r="150" spans="1:14" x14ac:dyDescent="0.25">
      <c r="A150" s="50" t="s">
        <v>138</v>
      </c>
      <c r="B150" s="43" t="str">
        <f t="shared" ref="B150:H150" si="330">+IFERROR(B148-B149,"nm")</f>
        <v>nm</v>
      </c>
      <c r="C150" s="43" t="str">
        <f t="shared" si="330"/>
        <v>nm</v>
      </c>
      <c r="D150" s="43" t="str">
        <f t="shared" si="330"/>
        <v>nm</v>
      </c>
      <c r="E150" s="43" t="str">
        <f t="shared" si="330"/>
        <v>nm</v>
      </c>
      <c r="F150" s="43">
        <f t="shared" si="330"/>
        <v>1.9174425822470427E-2</v>
      </c>
      <c r="G150" s="43">
        <f t="shared" si="330"/>
        <v>-0.17965018094089266</v>
      </c>
      <c r="H150" s="43">
        <f t="shared" si="330"/>
        <v>0.2395006090133984</v>
      </c>
      <c r="I150" s="43">
        <f>+IFERROR(I148-I149,"nm")</f>
        <v>-5.6193353474320307E-3</v>
      </c>
      <c r="J150" s="45">
        <v>0</v>
      </c>
      <c r="K150" s="45">
        <f t="shared" si="326"/>
        <v>0</v>
      </c>
      <c r="L150" s="45">
        <f t="shared" si="327"/>
        <v>0</v>
      </c>
      <c r="M150" s="45">
        <f t="shared" si="328"/>
        <v>0</v>
      </c>
      <c r="N150" s="45">
        <f t="shared" si="329"/>
        <v>0</v>
      </c>
    </row>
    <row r="151" spans="1:14" x14ac:dyDescent="0.25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108.047</v>
      </c>
      <c r="K151" s="3">
        <f t="shared" ref="K151" si="331">+J151*(1+K152)</f>
        <v>113.341303</v>
      </c>
      <c r="L151" s="3">
        <f t="shared" ref="L151" si="332">+K151*(1+L152)</f>
        <v>118.89502684699998</v>
      </c>
      <c r="M151" s="3">
        <f t="shared" ref="M151" si="333">+L151*(1+M152)</f>
        <v>124.72088316250297</v>
      </c>
      <c r="N151" s="3">
        <f t="shared" ref="N151" si="334">+M151*(1+N152)</f>
        <v>130.8322064374656</v>
      </c>
    </row>
    <row r="152" spans="1:14" x14ac:dyDescent="0.25">
      <c r="A152" s="50" t="s">
        <v>129</v>
      </c>
      <c r="B152" s="43" t="str">
        <f t="shared" ref="B152:H152" si="335">+IFERROR(B151/A151-1,"nm")</f>
        <v>nm</v>
      </c>
      <c r="C152" s="43" t="str">
        <f t="shared" si="335"/>
        <v>nm</v>
      </c>
      <c r="D152" s="43" t="str">
        <f t="shared" si="335"/>
        <v>nm</v>
      </c>
      <c r="E152" s="43" t="str">
        <f t="shared" si="335"/>
        <v>nm</v>
      </c>
      <c r="F152" s="43">
        <f t="shared" si="335"/>
        <v>-0.18055555555555558</v>
      </c>
      <c r="G152" s="43">
        <f t="shared" si="335"/>
        <v>-0.24576271186440679</v>
      </c>
      <c r="H152" s="43">
        <f t="shared" si="335"/>
        <v>0.1685393258426966</v>
      </c>
      <c r="I152" s="43">
        <f>+IFERROR(I151/H151-1,"nm")</f>
        <v>-9.6153846153845812E-3</v>
      </c>
      <c r="J152" s="43">
        <v>4.9000000000000002E-2</v>
      </c>
      <c r="K152" s="43">
        <v>4.9000000000000002E-2</v>
      </c>
      <c r="L152" s="43">
        <v>4.9000000000000002E-2</v>
      </c>
      <c r="M152" s="43">
        <v>4.9000000000000002E-2</v>
      </c>
      <c r="N152" s="43">
        <v>4.9000000000000002E-2</v>
      </c>
    </row>
    <row r="153" spans="1:14" x14ac:dyDescent="0.25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336">+J153</f>
        <v>0</v>
      </c>
      <c r="L153" s="45">
        <f t="shared" ref="L153:L154" si="337">+K153</f>
        <v>0</v>
      </c>
      <c r="M153" s="45">
        <f t="shared" ref="M153:M154" si="338">+L153</f>
        <v>0</v>
      </c>
      <c r="N153" s="45">
        <f t="shared" ref="N153:N154" si="339">+M153</f>
        <v>0</v>
      </c>
    </row>
    <row r="154" spans="1:14" x14ac:dyDescent="0.25">
      <c r="A154" s="50" t="s">
        <v>138</v>
      </c>
      <c r="B154" s="43" t="str">
        <f t="shared" ref="B154:H154" si="340">+IFERROR(B152-B153,"nm")</f>
        <v>nm</v>
      </c>
      <c r="C154" s="43" t="str">
        <f t="shared" si="340"/>
        <v>nm</v>
      </c>
      <c r="D154" s="43" t="str">
        <f t="shared" si="340"/>
        <v>nm</v>
      </c>
      <c r="E154" s="43" t="str">
        <f t="shared" si="340"/>
        <v>nm</v>
      </c>
      <c r="F154" s="43">
        <f t="shared" si="340"/>
        <v>3.9444444444444421E-2</v>
      </c>
      <c r="G154" s="43">
        <f t="shared" si="340"/>
        <v>-0.3757627118644068</v>
      </c>
      <c r="H154" s="43">
        <f t="shared" si="340"/>
        <v>0.32853932584269663</v>
      </c>
      <c r="I154" s="43">
        <f>+IFERROR(I152-I153,"nm")</f>
        <v>2.0384615384615418E-2</v>
      </c>
      <c r="J154" s="45">
        <v>0</v>
      </c>
      <c r="K154" s="45">
        <f t="shared" si="336"/>
        <v>0</v>
      </c>
      <c r="L154" s="45">
        <f t="shared" si="337"/>
        <v>0</v>
      </c>
      <c r="M154" s="45">
        <f t="shared" si="338"/>
        <v>0</v>
      </c>
      <c r="N154" s="45">
        <f t="shared" si="339"/>
        <v>0</v>
      </c>
    </row>
    <row r="155" spans="1:14" x14ac:dyDescent="0.25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27.273999999999997</v>
      </c>
      <c r="K155" s="3">
        <f t="shared" ref="K155" si="341">+J155*(1+K156)</f>
        <v>28.610425999999997</v>
      </c>
      <c r="L155" s="3">
        <f t="shared" ref="L155" si="342">+K155*(1+L156)</f>
        <v>30.012336873999995</v>
      </c>
      <c r="M155" s="3">
        <f t="shared" ref="M155" si="343">+L155*(1+M156)</f>
        <v>31.482941380825991</v>
      </c>
      <c r="N155" s="3">
        <f t="shared" ref="N155" si="344">+M155*(1+N156)</f>
        <v>33.025605508486464</v>
      </c>
    </row>
    <row r="156" spans="1:14" x14ac:dyDescent="0.25">
      <c r="A156" s="50" t="s">
        <v>129</v>
      </c>
      <c r="B156" s="43" t="str">
        <f t="shared" ref="B156:H156" si="345">+IFERROR(B155/A155-1,"nm")</f>
        <v>nm</v>
      </c>
      <c r="C156" s="43" t="str">
        <f t="shared" si="345"/>
        <v>nm</v>
      </c>
      <c r="D156" s="43" t="str">
        <f t="shared" si="345"/>
        <v>nm</v>
      </c>
      <c r="E156" s="43" t="str">
        <f t="shared" si="345"/>
        <v>nm</v>
      </c>
      <c r="F156" s="43">
        <f t="shared" si="345"/>
        <v>-0.1428571428571429</v>
      </c>
      <c r="G156" s="43">
        <f t="shared" si="345"/>
        <v>4.1666666666666741E-2</v>
      </c>
      <c r="H156" s="43">
        <f t="shared" si="345"/>
        <v>0.15999999999999992</v>
      </c>
      <c r="I156" s="43">
        <f>+IFERROR(I155/H155-1,"nm")</f>
        <v>-0.10344827586206895</v>
      </c>
      <c r="J156" s="43">
        <v>4.9000000000000002E-2</v>
      </c>
      <c r="K156" s="43">
        <v>4.9000000000000002E-2</v>
      </c>
      <c r="L156" s="43">
        <v>4.9000000000000002E-2</v>
      </c>
      <c r="M156" s="43">
        <v>4.9000000000000002E-2</v>
      </c>
      <c r="N156" s="43">
        <v>4.9000000000000002E-2</v>
      </c>
    </row>
    <row r="157" spans="1:14" x14ac:dyDescent="0.25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346">+J157</f>
        <v>0</v>
      </c>
      <c r="L157" s="45">
        <f t="shared" ref="L157:L158" si="347">+K157</f>
        <v>0</v>
      </c>
      <c r="M157" s="45">
        <f t="shared" ref="M157:M158" si="348">+L157</f>
        <v>0</v>
      </c>
      <c r="N157" s="45">
        <f t="shared" ref="N157:N158" si="349">+M157</f>
        <v>0</v>
      </c>
    </row>
    <row r="158" spans="1:14" x14ac:dyDescent="0.25">
      <c r="A158" s="50" t="s">
        <v>138</v>
      </c>
      <c r="B158" s="43" t="str">
        <f t="shared" ref="B158:H158" si="350">+IFERROR(B156-B157,"nm")</f>
        <v>nm</v>
      </c>
      <c r="C158" s="43" t="str">
        <f t="shared" si="350"/>
        <v>nm</v>
      </c>
      <c r="D158" s="43" t="str">
        <f t="shared" si="350"/>
        <v>nm</v>
      </c>
      <c r="E158" s="43" t="str">
        <f t="shared" si="350"/>
        <v>nm</v>
      </c>
      <c r="F158" s="43">
        <f t="shared" si="350"/>
        <v>-0.22285714285714292</v>
      </c>
      <c r="G158" s="43">
        <f t="shared" si="350"/>
        <v>-9.8333333333333273E-2</v>
      </c>
      <c r="H158" s="43">
        <f t="shared" si="350"/>
        <v>-0.26000000000000006</v>
      </c>
      <c r="I158" s="43">
        <f>+IFERROR(I156-I157,"nm")</f>
        <v>5.6551724137931053E-2</v>
      </c>
      <c r="J158" s="45">
        <v>0</v>
      </c>
      <c r="K158" s="45">
        <f t="shared" si="346"/>
        <v>0</v>
      </c>
      <c r="L158" s="45">
        <f t="shared" si="347"/>
        <v>0</v>
      </c>
      <c r="M158" s="45">
        <f t="shared" si="348"/>
        <v>0</v>
      </c>
      <c r="N158" s="45">
        <f t="shared" si="349"/>
        <v>0</v>
      </c>
    </row>
    <row r="159" spans="1:14" x14ac:dyDescent="0.25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129.02699999999999</v>
      </c>
      <c r="K159" s="3">
        <f t="shared" ref="K159" si="351">+J159*(1+K160)</f>
        <v>135.34932299999997</v>
      </c>
      <c r="L159" s="3">
        <f t="shared" ref="L159" si="352">+K159*(1+L160)</f>
        <v>141.98143982699995</v>
      </c>
      <c r="M159" s="3">
        <f t="shared" ref="M159" si="353">+L159*(1+M160)</f>
        <v>148.93853037852293</v>
      </c>
      <c r="N159" s="3">
        <f t="shared" ref="N159" si="354">+M159*(1+N160)</f>
        <v>156.23651836707054</v>
      </c>
    </row>
    <row r="160" spans="1:14" x14ac:dyDescent="0.25">
      <c r="A160" s="50" t="s">
        <v>129</v>
      </c>
      <c r="B160" s="43" t="str">
        <f t="shared" ref="B160:H160" si="355">+IFERROR(B159/A159-1,"nm")</f>
        <v>nm</v>
      </c>
      <c r="C160" s="43" t="str">
        <f t="shared" si="355"/>
        <v>nm</v>
      </c>
      <c r="D160" s="43" t="str">
        <f t="shared" si="355"/>
        <v>nm</v>
      </c>
      <c r="E160" s="43" t="str">
        <f t="shared" si="355"/>
        <v>nm</v>
      </c>
      <c r="F160" s="43">
        <f t="shared" si="355"/>
        <v>2.9126213592232997E-2</v>
      </c>
      <c r="G160" s="43">
        <f t="shared" si="355"/>
        <v>-0.15094339622641506</v>
      </c>
      <c r="H160" s="43">
        <f t="shared" si="355"/>
        <v>-4.4444444444444398E-2</v>
      </c>
      <c r="I160" s="43">
        <f>+IFERROR(I159/H159-1,"nm")</f>
        <v>0.43023255813953498</v>
      </c>
      <c r="J160" s="43">
        <v>4.9000000000000002E-2</v>
      </c>
      <c r="K160" s="43">
        <v>4.9000000000000002E-2</v>
      </c>
      <c r="L160" s="43">
        <v>4.9000000000000002E-2</v>
      </c>
      <c r="M160" s="43">
        <v>4.9000000000000002E-2</v>
      </c>
      <c r="N160" s="43">
        <v>4.9000000000000002E-2</v>
      </c>
    </row>
    <row r="161" spans="1:14" x14ac:dyDescent="0.25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356">+J161</f>
        <v>0</v>
      </c>
      <c r="L161" s="45">
        <f t="shared" ref="L161:L162" si="357">+K161</f>
        <v>0</v>
      </c>
      <c r="M161" s="45">
        <f t="shared" ref="M161:M162" si="358">+L161</f>
        <v>0</v>
      </c>
      <c r="N161" s="45">
        <f t="shared" ref="N161:N162" si="359">+M161</f>
        <v>0</v>
      </c>
    </row>
    <row r="162" spans="1:14" x14ac:dyDescent="0.25">
      <c r="A162" s="50" t="s">
        <v>138</v>
      </c>
      <c r="B162" s="43" t="str">
        <f t="shared" ref="B162:H162" si="360">+IFERROR(B160-B161,"nm")</f>
        <v>nm</v>
      </c>
      <c r="C162" s="43" t="str">
        <f t="shared" si="360"/>
        <v>nm</v>
      </c>
      <c r="D162" s="43" t="str">
        <f t="shared" si="360"/>
        <v>nm</v>
      </c>
      <c r="E162" s="43" t="str">
        <f t="shared" si="360"/>
        <v>nm</v>
      </c>
      <c r="F162" s="43">
        <f t="shared" si="360"/>
        <v>0.16912621359223301</v>
      </c>
      <c r="G162" s="43">
        <f t="shared" si="360"/>
        <v>-0.14094339622641505</v>
      </c>
      <c r="H162" s="43">
        <f t="shared" si="360"/>
        <v>-0.1144444444444444</v>
      </c>
      <c r="I162" s="43">
        <f>+IFERROR(I160-I161,"nm")</f>
        <v>1.0232558139534997E-2</v>
      </c>
      <c r="J162" s="45">
        <v>0</v>
      </c>
      <c r="K162" s="45">
        <f t="shared" si="356"/>
        <v>0</v>
      </c>
      <c r="L162" s="45">
        <f t="shared" si="357"/>
        <v>0</v>
      </c>
      <c r="M162" s="45">
        <f t="shared" si="358"/>
        <v>0</v>
      </c>
      <c r="N162" s="45">
        <f t="shared" si="359"/>
        <v>0</v>
      </c>
    </row>
    <row r="163" spans="1:14" x14ac:dyDescent="0.25">
      <c r="A163" s="8" t="s">
        <v>130</v>
      </c>
      <c r="B163" s="44">
        <f t="shared" ref="B163:I163" si="361">+B170+B166</f>
        <v>535</v>
      </c>
      <c r="C163" s="44">
        <f t="shared" si="361"/>
        <v>514</v>
      </c>
      <c r="D163" s="44">
        <f t="shared" si="361"/>
        <v>505</v>
      </c>
      <c r="E163" s="44">
        <f t="shared" si="361"/>
        <v>343</v>
      </c>
      <c r="F163" s="44">
        <f t="shared" si="361"/>
        <v>334</v>
      </c>
      <c r="G163" s="44">
        <f t="shared" si="361"/>
        <v>322</v>
      </c>
      <c r="H163" s="44">
        <f t="shared" si="361"/>
        <v>569</v>
      </c>
      <c r="I163" s="44">
        <f t="shared" si="361"/>
        <v>691</v>
      </c>
      <c r="J163" s="44">
        <f>+J170+J166</f>
        <v>724.85899999999992</v>
      </c>
      <c r="K163" s="44">
        <f t="shared" ref="K163:N163" si="362">+K170+K166</f>
        <v>760.37709099999984</v>
      </c>
      <c r="L163" s="44">
        <f t="shared" si="362"/>
        <v>797.63556845899984</v>
      </c>
      <c r="M163" s="44">
        <f t="shared" si="362"/>
        <v>836.71971131349073</v>
      </c>
      <c r="N163" s="44">
        <f t="shared" si="362"/>
        <v>877.71897716785179</v>
      </c>
    </row>
    <row r="164" spans="1:14" x14ac:dyDescent="0.25">
      <c r="A164" s="52" t="s">
        <v>129</v>
      </c>
      <c r="B164" s="43" t="str">
        <f t="shared" ref="B164:H164" si="363">+IFERROR(B163/A163-1,"nm")</f>
        <v>nm</v>
      </c>
      <c r="C164" s="43">
        <f t="shared" si="363"/>
        <v>-3.9252336448598157E-2</v>
      </c>
      <c r="D164" s="43">
        <f t="shared" si="363"/>
        <v>-1.7509727626459193E-2</v>
      </c>
      <c r="E164" s="43">
        <f t="shared" si="363"/>
        <v>-0.32079207920792074</v>
      </c>
      <c r="F164" s="43">
        <f t="shared" si="363"/>
        <v>-2.6239067055393583E-2</v>
      </c>
      <c r="G164" s="43">
        <f t="shared" si="363"/>
        <v>-3.59281437125748E-2</v>
      </c>
      <c r="H164" s="43">
        <f t="shared" si="363"/>
        <v>0.76708074534161486</v>
      </c>
      <c r="I164" s="43">
        <f>+IFERROR(I163/H163-1,"nm")</f>
        <v>0.21441124780316345</v>
      </c>
      <c r="J164" s="43">
        <v>4.9000000000000002E-2</v>
      </c>
      <c r="K164" s="43">
        <v>4.9000000000000002E-2</v>
      </c>
      <c r="L164" s="43">
        <v>4.9000000000000002E-2</v>
      </c>
      <c r="M164" s="43">
        <v>4.9000000000000002E-2</v>
      </c>
      <c r="N164" s="43">
        <v>4.9000000000000002E-2</v>
      </c>
    </row>
    <row r="165" spans="1:14" x14ac:dyDescent="0.25">
      <c r="A165" s="52" t="s">
        <v>131</v>
      </c>
      <c r="B165" s="43">
        <f>+IFERROR(B163/B$145,"nm")</f>
        <v>0.26992936427850656</v>
      </c>
      <c r="C165" s="43">
        <f t="shared" ref="C165:I165" si="364">+IFERROR(C163/C$145,"nm")</f>
        <v>0.26291560102301792</v>
      </c>
      <c r="D165" s="43">
        <f t="shared" si="364"/>
        <v>0.24730656219392752</v>
      </c>
      <c r="E165" s="43">
        <f t="shared" si="364"/>
        <v>0.18186638388123011</v>
      </c>
      <c r="F165" s="43">
        <f t="shared" si="364"/>
        <v>0.17523609653725078</v>
      </c>
      <c r="G165" s="43">
        <f t="shared" si="364"/>
        <v>0.17443120260021669</v>
      </c>
      <c r="H165" s="43">
        <f t="shared" si="364"/>
        <v>0.25804988662131517</v>
      </c>
      <c r="I165" s="43">
        <f t="shared" si="364"/>
        <v>0.29454390451832907</v>
      </c>
      <c r="J165" s="45">
        <f>+I165</f>
        <v>0.29454390451832907</v>
      </c>
      <c r="K165" s="45">
        <f t="shared" ref="K165" si="365">+J165</f>
        <v>0.29454390451832907</v>
      </c>
      <c r="L165" s="45">
        <f t="shared" ref="L165" si="366">+K165</f>
        <v>0.29454390451832907</v>
      </c>
      <c r="M165" s="45">
        <f t="shared" ref="M165" si="367">+L165</f>
        <v>0.29454390451832907</v>
      </c>
      <c r="N165" s="45">
        <f t="shared" ref="N165" si="368">+M165</f>
        <v>0.29454390451832907</v>
      </c>
    </row>
    <row r="166" spans="1:14" x14ac:dyDescent="0.25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23.077999999999999</v>
      </c>
      <c r="K166" s="44">
        <f t="shared" ref="K166:N166" si="369">+K169*K176</f>
        <v>24.208821999999998</v>
      </c>
      <c r="L166" s="44">
        <f t="shared" si="369"/>
        <v>25.395054277999993</v>
      </c>
      <c r="M166" s="44">
        <f t="shared" si="369"/>
        <v>26.639411937621993</v>
      </c>
      <c r="N166" s="44">
        <f t="shared" si="369"/>
        <v>27.944743122565466</v>
      </c>
    </row>
    <row r="167" spans="1:14" x14ac:dyDescent="0.25">
      <c r="A167" s="52" t="s">
        <v>129</v>
      </c>
      <c r="B167" s="43" t="str">
        <f t="shared" ref="B167:H167" si="370">+IFERROR(B166/A166-1,"nm")</f>
        <v>nm</v>
      </c>
      <c r="C167" s="43">
        <f t="shared" si="370"/>
        <v>0.5</v>
      </c>
      <c r="D167" s="43">
        <f t="shared" si="370"/>
        <v>3.7037037037036979E-2</v>
      </c>
      <c r="E167" s="43">
        <f t="shared" si="370"/>
        <v>0.1785714285714286</v>
      </c>
      <c r="F167" s="43">
        <f t="shared" si="370"/>
        <v>-6.0606060606060552E-2</v>
      </c>
      <c r="G167" s="43">
        <f t="shared" si="370"/>
        <v>-0.19354838709677424</v>
      </c>
      <c r="H167" s="43">
        <f t="shared" si="370"/>
        <v>4.0000000000000036E-2</v>
      </c>
      <c r="I167" s="43">
        <f>+IFERROR(I166/H166-1,"nm")</f>
        <v>-0.15384615384615385</v>
      </c>
      <c r="J167" s="43">
        <v>4.9000000000000002E-2</v>
      </c>
      <c r="K167" s="43">
        <v>4.9000000000000002E-2</v>
      </c>
      <c r="L167" s="43">
        <v>4.9000000000000002E-2</v>
      </c>
      <c r="M167" s="43">
        <v>4.9000000000000002E-2</v>
      </c>
      <c r="N167" s="43">
        <v>4.9000000000000002E-2</v>
      </c>
    </row>
    <row r="168" spans="1:14" x14ac:dyDescent="0.25">
      <c r="A168" s="52" t="s">
        <v>133</v>
      </c>
      <c r="B168" s="43">
        <f>+IFERROR(B166/B$145,"nm")</f>
        <v>9.0817356205852677E-3</v>
      </c>
      <c r="C168" s="43">
        <f t="shared" ref="C168:I168" si="371">+IFERROR(C166/C$145,"nm")</f>
        <v>1.3810741687979539E-2</v>
      </c>
      <c r="D168" s="43">
        <f t="shared" si="371"/>
        <v>1.3712047012732615E-2</v>
      </c>
      <c r="E168" s="43">
        <f t="shared" si="371"/>
        <v>1.7497348886532343E-2</v>
      </c>
      <c r="F168" s="43">
        <f t="shared" si="371"/>
        <v>1.6264428121720881E-2</v>
      </c>
      <c r="G168" s="43">
        <f t="shared" si="371"/>
        <v>1.3542795232936078E-2</v>
      </c>
      <c r="H168" s="43">
        <f t="shared" si="371"/>
        <v>1.1791383219954649E-2</v>
      </c>
      <c r="I168" s="43">
        <f t="shared" si="371"/>
        <v>9.3776641091219103E-3</v>
      </c>
      <c r="J168" s="43">
        <f t="shared" ref="J168:N168" si="372">+IFERROR(J166/J$21,"nm")</f>
        <v>1.1987141066855556E-3</v>
      </c>
      <c r="K168" s="43">
        <f t="shared" si="372"/>
        <v>1.1987141066855556E-3</v>
      </c>
      <c r="L168" s="43">
        <f t="shared" si="372"/>
        <v>1.1987141066855554E-3</v>
      </c>
      <c r="M168" s="43">
        <f t="shared" si="372"/>
        <v>1.1987141066855558E-3</v>
      </c>
      <c r="N168" s="43">
        <f t="shared" si="372"/>
        <v>1.1987141066855556E-3</v>
      </c>
    </row>
    <row r="169" spans="1:14" x14ac:dyDescent="0.25">
      <c r="A169" s="42" t="s">
        <v>142</v>
      </c>
      <c r="B169" s="43">
        <f t="shared" ref="B169:H169" si="373">+IFERROR(B166/B176,"nm")</f>
        <v>0.14754098360655737</v>
      </c>
      <c r="C169" s="43">
        <f t="shared" si="373"/>
        <v>0.216</v>
      </c>
      <c r="D169" s="43">
        <f t="shared" si="373"/>
        <v>0.224</v>
      </c>
      <c r="E169" s="43">
        <f t="shared" si="373"/>
        <v>0.28695652173913044</v>
      </c>
      <c r="F169" s="43">
        <f t="shared" si="373"/>
        <v>0.31</v>
      </c>
      <c r="G169" s="43">
        <f t="shared" si="373"/>
        <v>0.3125</v>
      </c>
      <c r="H169" s="43">
        <f t="shared" si="373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374">+J169</f>
        <v>0.44897959183673469</v>
      </c>
      <c r="L169" s="45">
        <f t="shared" ref="L169" si="375">+K169</f>
        <v>0.44897959183673469</v>
      </c>
      <c r="M169" s="45">
        <f t="shared" ref="M169" si="376">+L169</f>
        <v>0.44897959183673469</v>
      </c>
      <c r="N169" s="45">
        <f t="shared" ref="N169" si="377">+M169</f>
        <v>0.44897959183673469</v>
      </c>
    </row>
    <row r="170" spans="1:14" x14ac:dyDescent="0.25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I170*(1+J171)</f>
        <v>701.78099999999995</v>
      </c>
      <c r="K170" s="8">
        <f t="shared" ref="K170:N170" si="378">J170*(1+K171)</f>
        <v>736.1682689999999</v>
      </c>
      <c r="L170" s="8">
        <f t="shared" si="378"/>
        <v>772.24051418099987</v>
      </c>
      <c r="M170" s="8">
        <f t="shared" si="378"/>
        <v>810.08029937586878</v>
      </c>
      <c r="N170" s="8">
        <f t="shared" si="378"/>
        <v>849.77423404528633</v>
      </c>
    </row>
    <row r="171" spans="1:14" x14ac:dyDescent="0.25">
      <c r="A171" s="52" t="s">
        <v>129</v>
      </c>
      <c r="B171" s="43" t="str">
        <f t="shared" ref="B171" si="379">+IFERROR(B170/A170-1,"nm")</f>
        <v>nm</v>
      </c>
      <c r="C171" s="43">
        <f t="shared" ref="C171" si="380">+IFERROR(C170/B170-1,"nm")</f>
        <v>-5.8027079303675011E-2</v>
      </c>
      <c r="D171" s="43">
        <f t="shared" ref="D171" si="381">+IFERROR(D170/C170-1,"nm")</f>
        <v>-2.0533880903490731E-2</v>
      </c>
      <c r="E171" s="43">
        <f t="shared" ref="E171" si="382">+IFERROR(E170/D170-1,"nm")</f>
        <v>-0.35010482180293501</v>
      </c>
      <c r="F171" s="43">
        <f t="shared" ref="F171" si="383">+IFERROR(F170/E170-1,"nm")</f>
        <v>-2.2580645161290325E-2</v>
      </c>
      <c r="G171" s="43">
        <f t="shared" ref="G171" si="384">+IFERROR(G170/F170-1,"nm")</f>
        <v>-1.980198019801982E-2</v>
      </c>
      <c r="H171" s="43">
        <f t="shared" ref="H171" si="385">+IFERROR(H170/G170-1,"nm")</f>
        <v>0.82828282828282829</v>
      </c>
      <c r="I171" s="43">
        <f>+IFERROR(I170/H170-1,"nm")</f>
        <v>0.2320441988950277</v>
      </c>
      <c r="J171" s="43">
        <v>4.9000000000000002E-2</v>
      </c>
      <c r="K171" s="43">
        <v>4.9000000000000002E-2</v>
      </c>
      <c r="L171" s="43">
        <v>4.9000000000000002E-2</v>
      </c>
      <c r="M171" s="43">
        <v>4.9000000000000002E-2</v>
      </c>
      <c r="N171" s="43">
        <v>4.9000000000000002E-2</v>
      </c>
    </row>
    <row r="172" spans="1:14" x14ac:dyDescent="0.25">
      <c r="A172" s="52" t="s">
        <v>131</v>
      </c>
      <c r="B172" s="43">
        <f>+IFERROR(B170/B$145,"nm")</f>
        <v>0.26084762865792127</v>
      </c>
      <c r="C172" s="43">
        <f t="shared" ref="C172:I172" si="386">+IFERROR(C170/C$145,"nm")</f>
        <v>0.24910485933503837</v>
      </c>
      <c r="D172" s="43">
        <f t="shared" si="386"/>
        <v>0.23359451518119489</v>
      </c>
      <c r="E172" s="43">
        <f t="shared" si="386"/>
        <v>0.16436903499469777</v>
      </c>
      <c r="F172" s="43">
        <f t="shared" si="386"/>
        <v>0.1589716684155299</v>
      </c>
      <c r="G172" s="43">
        <f t="shared" si="386"/>
        <v>0.16088840736728061</v>
      </c>
      <c r="H172" s="43">
        <f t="shared" si="386"/>
        <v>0.24625850340136055</v>
      </c>
      <c r="I172" s="43">
        <f t="shared" si="386"/>
        <v>0.28516624040920718</v>
      </c>
      <c r="J172" s="43">
        <f t="shared" ref="J172:N172" si="387">+IFERROR(J170/J$21,"nm")</f>
        <v>3.6451806244210759E-2</v>
      </c>
      <c r="K172" s="43">
        <f t="shared" si="387"/>
        <v>3.6451806244210752E-2</v>
      </c>
      <c r="L172" s="43">
        <f t="shared" si="387"/>
        <v>3.6451806244210759E-2</v>
      </c>
      <c r="M172" s="43">
        <f t="shared" si="387"/>
        <v>3.6451806244210759E-2</v>
      </c>
      <c r="N172" s="43">
        <f t="shared" si="387"/>
        <v>3.6451806244210759E-2</v>
      </c>
    </row>
    <row r="173" spans="1:14" x14ac:dyDescent="0.25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+J145*J175</f>
        <v>9.4409999999999989</v>
      </c>
      <c r="K173" s="44">
        <f t="shared" ref="K173:N173" si="388">+K145*K175</f>
        <v>9.9036089999999994</v>
      </c>
      <c r="L173" s="44">
        <f t="shared" si="388"/>
        <v>10.388885840999997</v>
      </c>
      <c r="M173" s="44">
        <f t="shared" si="388"/>
        <v>10.897941247208998</v>
      </c>
      <c r="N173" s="44">
        <f t="shared" si="388"/>
        <v>11.431940368322236</v>
      </c>
    </row>
    <row r="174" spans="1:14" x14ac:dyDescent="0.25">
      <c r="A174" s="52" t="s">
        <v>129</v>
      </c>
      <c r="B174" s="43" t="str">
        <f t="shared" ref="B174" si="389">+IFERROR(B173/A173-1,"nm")</f>
        <v>nm</v>
      </c>
      <c r="C174" s="43">
        <f t="shared" ref="C174" si="390">+IFERROR(C173/B173-1,"nm")</f>
        <v>-0.43478260869565222</v>
      </c>
      <c r="D174" s="43">
        <f t="shared" ref="D174" si="391">+IFERROR(D173/C173-1,"nm")</f>
        <v>-0.23076923076923073</v>
      </c>
      <c r="E174" s="43">
        <f t="shared" ref="E174" si="392">+IFERROR(E173/D173-1,"nm")</f>
        <v>-0.26666666666666672</v>
      </c>
      <c r="F174" s="43">
        <f t="shared" ref="F174" si="393">+IFERROR(F173/E173-1,"nm")</f>
        <v>-0.18181818181818177</v>
      </c>
      <c r="G174" s="43">
        <f t="shared" ref="G174" si="394">+IFERROR(G173/F173-1,"nm")</f>
        <v>-0.33333333333333337</v>
      </c>
      <c r="H174" s="43">
        <f t="shared" ref="H174" si="395">+IFERROR(H173/G173-1,"nm")</f>
        <v>-0.41666666666666663</v>
      </c>
      <c r="I174" s="43">
        <f>+IFERROR(I173/H173-1,"nm")</f>
        <v>0.28571428571428581</v>
      </c>
      <c r="J174" s="43">
        <v>4.9000000000000002E-2</v>
      </c>
      <c r="K174" s="43">
        <v>4.9000000000000002E-2</v>
      </c>
      <c r="L174" s="43">
        <v>4.9000000000000002E-2</v>
      </c>
      <c r="M174" s="43">
        <v>4.9000000000000002E-2</v>
      </c>
      <c r="N174" s="43">
        <v>4.9000000000000002E-2</v>
      </c>
    </row>
    <row r="175" spans="1:14" x14ac:dyDescent="0.25">
      <c r="A175" s="52" t="s">
        <v>133</v>
      </c>
      <c r="B175" s="43">
        <f>+IFERROR(B173/B$145,"nm")</f>
        <v>3.481331987891019E-2</v>
      </c>
      <c r="C175" s="43">
        <f t="shared" ref="C175:I175" si="396">+IFERROR(C173/C$145,"nm")</f>
        <v>1.9948849104859334E-2</v>
      </c>
      <c r="D175" s="43">
        <f t="shared" si="396"/>
        <v>1.4691478942213516E-2</v>
      </c>
      <c r="E175" s="43">
        <f t="shared" si="396"/>
        <v>1.166489925768823E-2</v>
      </c>
      <c r="F175" s="43">
        <f t="shared" si="396"/>
        <v>9.4438614900314802E-3</v>
      </c>
      <c r="G175" s="43">
        <f t="shared" si="396"/>
        <v>6.5005417118093175E-3</v>
      </c>
      <c r="H175" s="43">
        <f t="shared" si="396"/>
        <v>3.1746031746031746E-3</v>
      </c>
      <c r="I175" s="43">
        <f t="shared" si="396"/>
        <v>3.8363171355498722E-3</v>
      </c>
      <c r="J175" s="45">
        <f>+I175</f>
        <v>3.8363171355498722E-3</v>
      </c>
      <c r="K175" s="45">
        <f t="shared" ref="K175" si="397">+J175</f>
        <v>3.8363171355498722E-3</v>
      </c>
      <c r="L175" s="45">
        <f t="shared" ref="L175" si="398">+K175</f>
        <v>3.8363171355498722E-3</v>
      </c>
      <c r="M175" s="45">
        <f t="shared" ref="M175" si="399">+L175</f>
        <v>3.8363171355498722E-3</v>
      </c>
      <c r="N175" s="45">
        <f t="shared" ref="N175" si="400">+M175</f>
        <v>3.8363171355498722E-3</v>
      </c>
    </row>
    <row r="176" spans="1:14" x14ac:dyDescent="0.25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51.400999999999996</v>
      </c>
      <c r="K176" s="44">
        <f t="shared" ref="K176:N176" si="401">+K145*K178</f>
        <v>53.919648999999993</v>
      </c>
      <c r="L176" s="44">
        <f t="shared" si="401"/>
        <v>56.561711800999987</v>
      </c>
      <c r="M176" s="44">
        <f t="shared" si="401"/>
        <v>59.333235679248986</v>
      </c>
      <c r="N176" s="44">
        <f t="shared" si="401"/>
        <v>62.240564227532175</v>
      </c>
    </row>
    <row r="177" spans="1:16" x14ac:dyDescent="0.25">
      <c r="A177" s="42" t="s">
        <v>129</v>
      </c>
      <c r="B177" s="43" t="str">
        <f t="shared" ref="B177" si="402">+IFERROR(B176/A176-1,"nm")</f>
        <v>nm</v>
      </c>
      <c r="C177" s="43">
        <f t="shared" ref="C177" si="403">+IFERROR(C176/B176-1,"nm")</f>
        <v>2.4590163934426146E-2</v>
      </c>
      <c r="D177" s="43">
        <f t="shared" ref="D177" si="404">+IFERROR(D176/C176-1,"nm")</f>
        <v>0</v>
      </c>
      <c r="E177" s="43">
        <f t="shared" ref="E177" si="405">+IFERROR(E176/D176-1,"nm")</f>
        <v>-7.999999999999996E-2</v>
      </c>
      <c r="F177" s="43">
        <f t="shared" ref="F177" si="406">+IFERROR(F176/E176-1,"nm")</f>
        <v>-0.13043478260869568</v>
      </c>
      <c r="G177" s="43">
        <f t="shared" ref="G177" si="407">+IFERROR(G176/F176-1,"nm")</f>
        <v>-0.19999999999999996</v>
      </c>
      <c r="H177" s="43">
        <f t="shared" ref="H177" si="408">+IFERROR(H176/G176-1,"nm")</f>
        <v>-0.21250000000000002</v>
      </c>
      <c r="I177" s="43">
        <f>+IFERROR(I176/H176-1,"nm")</f>
        <v>-0.22222222222222221</v>
      </c>
      <c r="J177" s="43">
        <v>4.9000000000000002E-2</v>
      </c>
      <c r="K177" s="43">
        <v>4.9000000000000002E-2</v>
      </c>
      <c r="L177" s="43">
        <v>4.9000000000000002E-2</v>
      </c>
      <c r="M177" s="43">
        <v>4.9000000000000002E-2</v>
      </c>
      <c r="N177" s="43">
        <v>4.9000000000000002E-2</v>
      </c>
    </row>
    <row r="178" spans="1:16" x14ac:dyDescent="0.25">
      <c r="A178" s="42" t="s">
        <v>133</v>
      </c>
      <c r="B178" s="43">
        <f>+IFERROR(B176/B$145,"nm")</f>
        <v>6.1553985872855703E-2</v>
      </c>
      <c r="C178" s="43">
        <f t="shared" ref="C178:I178" si="409">+IFERROR(C176/C$145,"nm")</f>
        <v>6.3938618925831206E-2</v>
      </c>
      <c r="D178" s="43">
        <f t="shared" si="409"/>
        <v>6.1214495592556317E-2</v>
      </c>
      <c r="E178" s="43">
        <f t="shared" si="409"/>
        <v>6.097560975609756E-2</v>
      </c>
      <c r="F178" s="43">
        <f t="shared" si="409"/>
        <v>5.2465897166841552E-2</v>
      </c>
      <c r="G178" s="43">
        <f t="shared" si="409"/>
        <v>4.3336944745395449E-2</v>
      </c>
      <c r="H178" s="43">
        <f t="shared" si="409"/>
        <v>2.8571428571428571E-2</v>
      </c>
      <c r="I178" s="43">
        <f t="shared" si="409"/>
        <v>2.0886615515771527E-2</v>
      </c>
      <c r="J178" s="45">
        <f>+I178</f>
        <v>2.0886615515771527E-2</v>
      </c>
      <c r="K178" s="45">
        <f t="shared" ref="K178" si="410">+J178</f>
        <v>2.0886615515771527E-2</v>
      </c>
      <c r="L178" s="45">
        <f t="shared" ref="L178" si="411">+K178</f>
        <v>2.0886615515771527E-2</v>
      </c>
      <c r="M178" s="45">
        <f t="shared" ref="M178" si="412">+L178</f>
        <v>2.0886615515771527E-2</v>
      </c>
      <c r="N178" s="45">
        <f t="shared" ref="N178" si="413">+M178</f>
        <v>2.0886615515771527E-2</v>
      </c>
    </row>
    <row r="179" spans="1:16" x14ac:dyDescent="0.25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6" x14ac:dyDescent="0.25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-75.527999999999992</v>
      </c>
      <c r="K180" s="71">
        <f t="shared" ref="K180:N180" si="414">J180*(1+K181)</f>
        <v>-79.228871999999981</v>
      </c>
      <c r="L180" s="71">
        <f t="shared" si="414"/>
        <v>-83.111086727999975</v>
      </c>
      <c r="M180" s="71">
        <f t="shared" si="414"/>
        <v>-87.183529977671967</v>
      </c>
      <c r="N180" s="71">
        <f t="shared" si="414"/>
        <v>-91.455522946577887</v>
      </c>
      <c r="P180" t="s">
        <v>179</v>
      </c>
    </row>
    <row r="181" spans="1:16" x14ac:dyDescent="0.25">
      <c r="A181" s="50" t="s">
        <v>129</v>
      </c>
      <c r="B181" s="43" t="str">
        <f t="shared" ref="B181" si="415">+IFERROR(B180/A180-1,"nm")</f>
        <v>nm</v>
      </c>
      <c r="C181" s="43">
        <f t="shared" ref="C181" si="416">+IFERROR(C180/B180-1,"nm")</f>
        <v>4.8780487804878092E-2</v>
      </c>
      <c r="D181" s="43">
        <f t="shared" ref="D181" si="417">+IFERROR(D180/C180-1,"nm")</f>
        <v>-1.8720930232558139</v>
      </c>
      <c r="E181" s="43">
        <f t="shared" ref="E181" si="418">+IFERROR(E180/D180-1,"nm")</f>
        <v>-0.65333333333333332</v>
      </c>
      <c r="F181" s="43">
        <f t="shared" ref="F181" si="419">+IFERROR(F180/E180-1,"nm")</f>
        <v>-1.2692307692307692</v>
      </c>
      <c r="G181" s="43">
        <f t="shared" ref="G181" si="420">+IFERROR(G180/F180-1,"nm")</f>
        <v>0.5714285714285714</v>
      </c>
      <c r="H181" s="43">
        <f t="shared" ref="H181" si="421">+IFERROR(H180/G180-1,"nm")</f>
        <v>-4.6363636363636367</v>
      </c>
      <c r="I181" s="43">
        <f>+IFERROR(I180/H180-1,"nm")</f>
        <v>-2.8</v>
      </c>
      <c r="J181" s="43">
        <v>4.9000000000000002E-2</v>
      </c>
      <c r="K181" s="43">
        <v>4.9000000000000002E-2</v>
      </c>
      <c r="L181" s="43">
        <v>4.9000000000000002E-2</v>
      </c>
      <c r="M181" s="43">
        <v>4.9000000000000002E-2</v>
      </c>
      <c r="N181" s="43">
        <v>4.9000000000000002E-2</v>
      </c>
    </row>
    <row r="182" spans="1:16" x14ac:dyDescent="0.25">
      <c r="A182" s="8" t="s">
        <v>130</v>
      </c>
      <c r="B182" s="44">
        <f t="shared" ref="B182:I182" si="422">B189+B185</f>
        <v>-1026</v>
      </c>
      <c r="C182" s="44">
        <f t="shared" si="422"/>
        <v>-1089</v>
      </c>
      <c r="D182" s="44">
        <f t="shared" si="422"/>
        <v>-633</v>
      </c>
      <c r="E182" s="44">
        <f t="shared" si="422"/>
        <v>-1346</v>
      </c>
      <c r="F182" s="44">
        <f t="shared" si="422"/>
        <v>-1694</v>
      </c>
      <c r="G182" s="44">
        <f t="shared" si="422"/>
        <v>-1855</v>
      </c>
      <c r="H182" s="44">
        <f t="shared" si="422"/>
        <v>-2120</v>
      </c>
      <c r="I182" s="44">
        <f t="shared" si="422"/>
        <v>-2085</v>
      </c>
      <c r="J182" s="44">
        <f>J189+J185</f>
        <v>-2187.165</v>
      </c>
      <c r="K182" s="44">
        <f t="shared" ref="K182:N182" si="423">K189+K185</f>
        <v>-2294.3360849999995</v>
      </c>
      <c r="L182" s="44">
        <f t="shared" si="423"/>
        <v>-2406.7585531649993</v>
      </c>
      <c r="M182" s="44">
        <f t="shared" si="423"/>
        <v>-2524.6897222700845</v>
      </c>
      <c r="N182" s="44">
        <f t="shared" si="423"/>
        <v>-2648.3995186613183</v>
      </c>
      <c r="P182" t="s">
        <v>178</v>
      </c>
    </row>
    <row r="183" spans="1:16" x14ac:dyDescent="0.25">
      <c r="A183" s="52" t="s">
        <v>129</v>
      </c>
      <c r="B183" s="43" t="str">
        <f t="shared" ref="B183" si="424">+IFERROR(B182/A182-1,"nm")</f>
        <v>nm</v>
      </c>
      <c r="C183" s="43">
        <f t="shared" ref="C183" si="425">+IFERROR(C182/B182-1,"nm")</f>
        <v>6.1403508771929793E-2</v>
      </c>
      <c r="D183" s="43">
        <f t="shared" ref="D183" si="426">+IFERROR(D182/C182-1,"nm")</f>
        <v>-0.41873278236914602</v>
      </c>
      <c r="E183" s="43">
        <f t="shared" ref="E183" si="427">+IFERROR(E182/D182-1,"nm")</f>
        <v>1.126382306477093</v>
      </c>
      <c r="F183" s="43">
        <f t="shared" ref="F183" si="428">+IFERROR(F182/E182-1,"nm")</f>
        <v>0.25854383358098065</v>
      </c>
      <c r="G183" s="43">
        <f t="shared" ref="G183" si="429">+IFERROR(G182/F182-1,"nm")</f>
        <v>9.5041322314049603E-2</v>
      </c>
      <c r="H183" s="43">
        <f t="shared" ref="H183" si="430">+IFERROR(H182/G182-1,"nm")</f>
        <v>0.14285714285714279</v>
      </c>
      <c r="I183" s="43">
        <f>+IFERROR(I182/H182-1,"nm")</f>
        <v>-1.650943396226412E-2</v>
      </c>
      <c r="J183" s="43">
        <v>4.9000000000000002E-2</v>
      </c>
      <c r="K183" s="43">
        <v>4.9000000000000002E-2</v>
      </c>
      <c r="L183" s="43">
        <v>4.9000000000000002E-2</v>
      </c>
      <c r="M183" s="43">
        <v>4.9000000000000002E-2</v>
      </c>
      <c r="N183" s="43">
        <v>4.9000000000000002E-2</v>
      </c>
    </row>
    <row r="184" spans="1:16" x14ac:dyDescent="0.25">
      <c r="A184" s="52" t="s">
        <v>131</v>
      </c>
      <c r="B184" s="43">
        <f>+IFERROR(B182/B$180,"nm")</f>
        <v>12.512195121951219</v>
      </c>
      <c r="C184" s="43">
        <f t="shared" ref="C184:I184" si="431">+IFERROR(C182/C$180,"nm")</f>
        <v>12.662790697674419</v>
      </c>
      <c r="D184" s="43">
        <f t="shared" si="431"/>
        <v>-8.44</v>
      </c>
      <c r="E184" s="43">
        <f t="shared" si="431"/>
        <v>-51.769230769230766</v>
      </c>
      <c r="F184" s="43">
        <f t="shared" si="431"/>
        <v>242</v>
      </c>
      <c r="G184" s="43">
        <f t="shared" si="431"/>
        <v>168.63636363636363</v>
      </c>
      <c r="H184" s="43">
        <f t="shared" si="431"/>
        <v>-53</v>
      </c>
      <c r="I184" s="43">
        <f t="shared" si="431"/>
        <v>28.958333333333332</v>
      </c>
      <c r="J184" s="45">
        <f>+I184</f>
        <v>28.958333333333332</v>
      </c>
      <c r="K184" s="45">
        <f t="shared" ref="K184" si="432">+J184</f>
        <v>28.958333333333332</v>
      </c>
      <c r="L184" s="45">
        <f t="shared" ref="L184" si="433">+K184</f>
        <v>28.958333333333332</v>
      </c>
      <c r="M184" s="45">
        <f t="shared" ref="M184" si="434">+L184</f>
        <v>28.958333333333332</v>
      </c>
      <c r="N184" s="45">
        <f t="shared" ref="N184" si="435">+M184</f>
        <v>28.958333333333332</v>
      </c>
    </row>
    <row r="185" spans="1:16" x14ac:dyDescent="0.25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140.56599999999997</v>
      </c>
      <c r="K185" s="44">
        <f t="shared" ref="K185:N185" si="436">+K188*K195</f>
        <v>147.45373399999997</v>
      </c>
      <c r="L185" s="44">
        <f t="shared" si="436"/>
        <v>154.67896696599996</v>
      </c>
      <c r="M185" s="44">
        <f t="shared" si="436"/>
        <v>162.25823634733396</v>
      </c>
      <c r="N185" s="44">
        <f t="shared" si="436"/>
        <v>170.2088899283533</v>
      </c>
    </row>
    <row r="186" spans="1:16" x14ac:dyDescent="0.25">
      <c r="A186" s="52" t="s">
        <v>129</v>
      </c>
      <c r="B186" s="43" t="str">
        <f t="shared" ref="B186" si="437">+IFERROR(B185/A185-1,"nm")</f>
        <v>nm</v>
      </c>
      <c r="C186" s="43">
        <f t="shared" ref="C186" si="438">+IFERROR(C185/B185-1,"nm")</f>
        <v>0.12000000000000011</v>
      </c>
      <c r="D186" s="43">
        <f t="shared" ref="D186" si="439">+IFERROR(D185/C185-1,"nm")</f>
        <v>8.3333333333333259E-2</v>
      </c>
      <c r="E186" s="43">
        <f t="shared" ref="E186" si="440">+IFERROR(E185/D185-1,"nm")</f>
        <v>0.20879120879120872</v>
      </c>
      <c r="F186" s="43">
        <f t="shared" ref="F186" si="441">+IFERROR(F185/E185-1,"nm")</f>
        <v>5.4545454545454453E-2</v>
      </c>
      <c r="G186" s="43">
        <f t="shared" ref="G186" si="442">+IFERROR(G185/F185-1,"nm")</f>
        <v>-3.4482758620689613E-2</v>
      </c>
      <c r="H186" s="43">
        <f t="shared" ref="H186" si="443">+IFERROR(H185/G185-1,"nm")</f>
        <v>0.2589285714285714</v>
      </c>
      <c r="I186" s="43">
        <f>+IFERROR(I185/H185-1,"nm")</f>
        <v>-4.9645390070921946E-2</v>
      </c>
      <c r="J186" s="43">
        <v>4.9000000000000002E-2</v>
      </c>
      <c r="K186" s="43">
        <v>4.9000000000000002E-2</v>
      </c>
      <c r="L186" s="43">
        <v>4.9000000000000002E-2</v>
      </c>
      <c r="M186" s="43">
        <v>4.9000000000000002E-2</v>
      </c>
      <c r="N186" s="43">
        <v>4.9000000000000002E-2</v>
      </c>
    </row>
    <row r="187" spans="1:16" x14ac:dyDescent="0.25">
      <c r="A187" s="52" t="s">
        <v>133</v>
      </c>
      <c r="B187" s="43">
        <f>+IFERROR(B185/B$180,"nm")</f>
        <v>-0.91463414634146345</v>
      </c>
      <c r="C187" s="43">
        <f t="shared" ref="C187:I187" si="444">+IFERROR(C185/C$180,"nm")</f>
        <v>-0.97674418604651159</v>
      </c>
      <c r="D187" s="43">
        <f t="shared" si="444"/>
        <v>1.2133333333333334</v>
      </c>
      <c r="E187" s="43">
        <f t="shared" si="444"/>
        <v>4.2307692307692308</v>
      </c>
      <c r="F187" s="43">
        <f t="shared" si="444"/>
        <v>-16.571428571428573</v>
      </c>
      <c r="G187" s="43">
        <f t="shared" si="444"/>
        <v>-10.181818181818182</v>
      </c>
      <c r="H187" s="43">
        <f t="shared" si="444"/>
        <v>3.5249999999999999</v>
      </c>
      <c r="I187" s="43">
        <f t="shared" si="444"/>
        <v>-1.8611111111111112</v>
      </c>
      <c r="J187" s="43">
        <f>+IFERROR(J185/J$21,"nm")</f>
        <v>7.301258649812019E-3</v>
      </c>
      <c r="K187" s="43">
        <f t="shared" ref="K187:N187" si="445">+IFERROR(K185/K$21,"nm")</f>
        <v>7.301258649812019E-3</v>
      </c>
      <c r="L187" s="43">
        <f t="shared" si="445"/>
        <v>7.3012586498120199E-3</v>
      </c>
      <c r="M187" s="43">
        <f t="shared" si="445"/>
        <v>7.3012586498120216E-3</v>
      </c>
      <c r="N187" s="43">
        <f t="shared" si="445"/>
        <v>7.3012586498120199E-3</v>
      </c>
    </row>
    <row r="188" spans="1:16" x14ac:dyDescent="0.25">
      <c r="A188" s="42" t="s">
        <v>142</v>
      </c>
      <c r="B188" s="43">
        <f t="shared" ref="B188:H188" si="446">+IFERROR(B185/B195,"nm")</f>
        <v>0.10518934081346423</v>
      </c>
      <c r="C188" s="43">
        <f t="shared" si="446"/>
        <v>8.9647812166488788E-2</v>
      </c>
      <c r="D188" s="43">
        <f t="shared" si="446"/>
        <v>7.3505654281098551E-2</v>
      </c>
      <c r="E188" s="43">
        <f t="shared" si="446"/>
        <v>7.586206896551724E-2</v>
      </c>
      <c r="F188" s="43">
        <f t="shared" si="446"/>
        <v>6.9336521219366412E-2</v>
      </c>
      <c r="G188" s="43">
        <f t="shared" si="446"/>
        <v>5.845511482254697E-2</v>
      </c>
      <c r="H188" s="43">
        <f t="shared" si="446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447">+J188</f>
        <v>7.374793615850303E-2</v>
      </c>
      <c r="L188" s="45">
        <f t="shared" ref="L188" si="448">+K188</f>
        <v>7.374793615850303E-2</v>
      </c>
      <c r="M188" s="45">
        <f t="shared" ref="M188" si="449">+L188</f>
        <v>7.374793615850303E-2</v>
      </c>
      <c r="N188" s="45">
        <f t="shared" ref="N188" si="450">+M188</f>
        <v>7.374793615850303E-2</v>
      </c>
    </row>
    <row r="189" spans="1:16" x14ac:dyDescent="0.25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I189*(1+J190)</f>
        <v>-2327.7309999999998</v>
      </c>
      <c r="K189" s="8">
        <f t="shared" ref="K189" si="451">J189*(1+K190)</f>
        <v>-2441.7898189999996</v>
      </c>
      <c r="L189" s="8">
        <f t="shared" ref="L189" si="452">K189*(1+L190)</f>
        <v>-2561.4375201309995</v>
      </c>
      <c r="M189" s="8">
        <f t="shared" ref="M189" si="453">L189*(1+M190)</f>
        <v>-2686.9479586174184</v>
      </c>
      <c r="N189" s="8">
        <f t="shared" ref="N189" si="454">M189*(1+N190)</f>
        <v>-2818.6084085896719</v>
      </c>
    </row>
    <row r="190" spans="1:16" x14ac:dyDescent="0.25">
      <c r="A190" s="52" t="s">
        <v>129</v>
      </c>
      <c r="B190" s="43" t="str">
        <f t="shared" ref="B190" si="455">+IFERROR(B189/A189-1,"nm")</f>
        <v>nm</v>
      </c>
      <c r="C190" s="43">
        <f t="shared" ref="C190" si="456">+IFERROR(C189/B189-1,"nm")</f>
        <v>6.5395095367847489E-2</v>
      </c>
      <c r="D190" s="43">
        <f t="shared" ref="D190" si="457">+IFERROR(D189/C189-1,"nm")</f>
        <v>-0.38277919863597609</v>
      </c>
      <c r="E190" s="43">
        <f t="shared" ref="E190" si="458">+IFERROR(E189/D189-1,"nm")</f>
        <v>1.0110497237569063</v>
      </c>
      <c r="F190" s="43">
        <f t="shared" ref="F190" si="459">+IFERROR(F189/E189-1,"nm")</f>
        <v>0.24313186813186816</v>
      </c>
      <c r="G190" s="43">
        <f t="shared" ref="G190" si="460">+IFERROR(G189/F189-1,"nm")</f>
        <v>8.6740331491712785E-2</v>
      </c>
      <c r="H190" s="43">
        <f t="shared" ref="H190" si="461">+IFERROR(H189/G189-1,"nm")</f>
        <v>0.14946619217081847</v>
      </c>
      <c r="I190" s="43">
        <f>+IFERROR(I189/H189-1,"nm")</f>
        <v>-1.8575851393188847E-2</v>
      </c>
      <c r="J190" s="43">
        <v>4.9000000000000002E-2</v>
      </c>
      <c r="K190" s="43">
        <v>4.9000000000000002E-2</v>
      </c>
      <c r="L190" s="43">
        <v>4.9000000000000002E-2</v>
      </c>
      <c r="M190" s="43">
        <v>4.9000000000000002E-2</v>
      </c>
      <c r="N190" s="43">
        <v>4.9000000000000002E-2</v>
      </c>
    </row>
    <row r="191" spans="1:16" x14ac:dyDescent="0.25">
      <c r="A191" s="52" t="s">
        <v>131</v>
      </c>
      <c r="B191" s="43">
        <f>+IFERROR(B189/B$180,"nm")</f>
        <v>13.426829268292684</v>
      </c>
      <c r="C191" s="43">
        <f t="shared" ref="C191:I191" si="462">+IFERROR(C189/C$180,"nm")</f>
        <v>13.63953488372093</v>
      </c>
      <c r="D191" s="43">
        <f t="shared" si="462"/>
        <v>-9.6533333333333342</v>
      </c>
      <c r="E191" s="43">
        <f t="shared" si="462"/>
        <v>-56</v>
      </c>
      <c r="F191" s="43">
        <f t="shared" si="462"/>
        <v>258.57142857142856</v>
      </c>
      <c r="G191" s="43">
        <f t="shared" si="462"/>
        <v>178.81818181818181</v>
      </c>
      <c r="H191" s="43">
        <f t="shared" si="462"/>
        <v>-56.524999999999999</v>
      </c>
      <c r="I191" s="43">
        <f t="shared" si="462"/>
        <v>30.819444444444443</v>
      </c>
      <c r="J191" s="43">
        <f t="shared" ref="J191:N191" si="463">+IFERROR(J189/J$21,"nm")</f>
        <v>-0.12090666376069308</v>
      </c>
      <c r="K191" s="43">
        <f t="shared" si="463"/>
        <v>-0.12090666376069308</v>
      </c>
      <c r="L191" s="43">
        <f t="shared" si="463"/>
        <v>-0.12090666376069308</v>
      </c>
      <c r="M191" s="43">
        <f t="shared" si="463"/>
        <v>-0.1209066637606931</v>
      </c>
      <c r="N191" s="43">
        <f t="shared" si="463"/>
        <v>-0.1209066637606931</v>
      </c>
    </row>
    <row r="192" spans="1:16" x14ac:dyDescent="0.25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52.449999999999996</v>
      </c>
      <c r="K192" s="44">
        <f t="shared" ref="K192:N192" si="464">+K180*K194</f>
        <v>55.020049999999983</v>
      </c>
      <c r="L192" s="44">
        <f t="shared" si="464"/>
        <v>57.716032449999979</v>
      </c>
      <c r="M192" s="44">
        <f t="shared" si="464"/>
        <v>60.544118040049973</v>
      </c>
      <c r="N192" s="44">
        <f t="shared" si="464"/>
        <v>63.510779824012417</v>
      </c>
    </row>
    <row r="193" spans="1:14" x14ac:dyDescent="0.25">
      <c r="A193" s="52" t="s">
        <v>129</v>
      </c>
      <c r="B193" s="43" t="str">
        <f t="shared" ref="B193" si="465">+IFERROR(B192/A192-1,"nm")</f>
        <v>nm</v>
      </c>
      <c r="C193" s="43">
        <f t="shared" ref="C193" si="466">+IFERROR(C192/B192-1,"nm")</f>
        <v>1.5384615384615383</v>
      </c>
      <c r="D193" s="43">
        <f t="shared" ref="D193" si="467">+IFERROR(D192/C192-1,"nm")</f>
        <v>0.10227272727272729</v>
      </c>
      <c r="E193" s="43">
        <f t="shared" ref="E193" si="468">+IFERROR(E192/D192-1,"nm")</f>
        <v>-0.45360824742268047</v>
      </c>
      <c r="F193" s="43">
        <f t="shared" ref="F193" si="469">+IFERROR(F192/E192-1,"nm")</f>
        <v>1.3710691823899372</v>
      </c>
      <c r="G193" s="43">
        <f t="shared" ref="G193" si="470">+IFERROR(G192/F192-1,"nm")</f>
        <v>-0.156498673740053</v>
      </c>
      <c r="H193" s="43">
        <f t="shared" ref="H193" si="471">+IFERROR(H192/G192-1,"nm")</f>
        <v>-0.96540880503144655</v>
      </c>
      <c r="I193" s="43">
        <f>+IFERROR(I192/H192-1,"nm")</f>
        <v>3.5454545454545459</v>
      </c>
      <c r="J193" s="43">
        <v>4.9000000000000002E-2</v>
      </c>
      <c r="K193" s="43">
        <v>4.9000000000000002E-2</v>
      </c>
      <c r="L193" s="43">
        <v>4.9000000000000002E-2</v>
      </c>
      <c r="M193" s="43">
        <v>4.9000000000000002E-2</v>
      </c>
      <c r="N193" s="43">
        <v>4.9000000000000002E-2</v>
      </c>
    </row>
    <row r="194" spans="1:14" x14ac:dyDescent="0.25">
      <c r="A194" s="52" t="s">
        <v>133</v>
      </c>
      <c r="B194" s="43">
        <f>+IFERROR(B192/B$180,"nm")</f>
        <v>-1.2682926829268293</v>
      </c>
      <c r="C194" s="43">
        <f t="shared" ref="C194:I194" si="472">+IFERROR(C192/C$180,"nm")</f>
        <v>-3.0697674418604652</v>
      </c>
      <c r="D194" s="43">
        <f t="shared" si="472"/>
        <v>3.88</v>
      </c>
      <c r="E194" s="43">
        <f t="shared" si="472"/>
        <v>6.115384615384615</v>
      </c>
      <c r="F194" s="43">
        <f t="shared" si="472"/>
        <v>-53.857142857142854</v>
      </c>
      <c r="G194" s="43">
        <f t="shared" si="472"/>
        <v>-28.90909090909091</v>
      </c>
      <c r="H194" s="43">
        <f t="shared" si="472"/>
        <v>0.27500000000000002</v>
      </c>
      <c r="I194" s="43">
        <f t="shared" si="472"/>
        <v>-0.69444444444444442</v>
      </c>
      <c r="J194" s="45">
        <f>+I194</f>
        <v>-0.69444444444444442</v>
      </c>
      <c r="K194" s="45">
        <f t="shared" ref="K194" si="473">+J194</f>
        <v>-0.69444444444444442</v>
      </c>
      <c r="L194" s="45">
        <f t="shared" ref="L194" si="474">+K194</f>
        <v>-0.69444444444444442</v>
      </c>
      <c r="M194" s="45">
        <f t="shared" ref="M194" si="475">+L194</f>
        <v>-0.69444444444444442</v>
      </c>
      <c r="N194" s="45">
        <f t="shared" ref="N194" si="476">+M194</f>
        <v>-0.69444444444444442</v>
      </c>
    </row>
    <row r="195" spans="1:14" x14ac:dyDescent="0.25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1906.0329999999997</v>
      </c>
      <c r="K195" s="44">
        <f t="shared" ref="K195:N195" si="477">+K180*K197</f>
        <v>1999.4286169999996</v>
      </c>
      <c r="L195" s="44">
        <f t="shared" si="477"/>
        <v>2097.4006192329994</v>
      </c>
      <c r="M195" s="44">
        <f t="shared" si="477"/>
        <v>2200.1732495754163</v>
      </c>
      <c r="N195" s="44">
        <f t="shared" si="477"/>
        <v>2307.9817388046113</v>
      </c>
    </row>
    <row r="196" spans="1:14" x14ac:dyDescent="0.25">
      <c r="A196" s="42" t="s">
        <v>129</v>
      </c>
      <c r="B196" s="43" t="str">
        <f t="shared" ref="B196" si="478">+IFERROR(B195/A195-1,"nm")</f>
        <v>nm</v>
      </c>
      <c r="C196" s="43">
        <f t="shared" ref="C196" si="479">+IFERROR(C195/B195-1,"nm")</f>
        <v>0.31416549789621318</v>
      </c>
      <c r="D196" s="43">
        <f t="shared" ref="D196" si="480">+IFERROR(D195/C195-1,"nm")</f>
        <v>0.32123799359658478</v>
      </c>
      <c r="E196" s="43">
        <f t="shared" ref="E196" si="481">+IFERROR(E195/D195-1,"nm")</f>
        <v>0.17124394184168024</v>
      </c>
      <c r="F196" s="43">
        <f t="shared" ref="F196" si="482">+IFERROR(F195/E195-1,"nm")</f>
        <v>0.15379310344827579</v>
      </c>
      <c r="G196" s="43">
        <f t="shared" ref="G196" si="483">+IFERROR(G195/F195-1,"nm")</f>
        <v>0.14524805738194857</v>
      </c>
      <c r="H196" s="43">
        <f t="shared" ref="H196" si="484">+IFERROR(H195/G195-1,"nm")</f>
        <v>-2.4008350730688965E-2</v>
      </c>
      <c r="I196" s="43">
        <f>+IFERROR(I195/H195-1,"nm")</f>
        <v>-2.8342245989304793E-2</v>
      </c>
      <c r="J196" s="43">
        <v>4.9000000000000002E-2</v>
      </c>
      <c r="K196" s="43">
        <v>4.9000000000000002E-2</v>
      </c>
      <c r="L196" s="43">
        <v>4.9000000000000002E-2</v>
      </c>
      <c r="M196" s="43">
        <v>4.9000000000000002E-2</v>
      </c>
      <c r="N196" s="43">
        <v>4.9000000000000002E-2</v>
      </c>
    </row>
    <row r="197" spans="1:14" x14ac:dyDescent="0.25">
      <c r="A197" s="42" t="s">
        <v>133</v>
      </c>
      <c r="B197" s="43">
        <f>+IFERROR(B195/B$180,"nm")</f>
        <v>-8.6951219512195124</v>
      </c>
      <c r="C197" s="43">
        <f t="shared" ref="C197:I197" si="485">+IFERROR(C195/C$180,"nm")</f>
        <v>-10.895348837209303</v>
      </c>
      <c r="D197" s="43">
        <f t="shared" si="485"/>
        <v>16.506666666666668</v>
      </c>
      <c r="E197" s="43">
        <f t="shared" si="485"/>
        <v>55.769230769230766</v>
      </c>
      <c r="F197" s="43">
        <f t="shared" si="485"/>
        <v>-239</v>
      </c>
      <c r="G197" s="43">
        <f t="shared" si="485"/>
        <v>-174.18181818181819</v>
      </c>
      <c r="H197" s="43">
        <f t="shared" si="485"/>
        <v>46.75</v>
      </c>
      <c r="I197" s="43">
        <f t="shared" si="485"/>
        <v>-25.236111111111111</v>
      </c>
      <c r="J197" s="45">
        <f>+I197</f>
        <v>-25.236111111111111</v>
      </c>
      <c r="K197" s="45">
        <f t="shared" ref="K197" si="486">+J197</f>
        <v>-25.236111111111111</v>
      </c>
      <c r="L197" s="45">
        <f t="shared" ref="L197" si="487">+K197</f>
        <v>-25.236111111111111</v>
      </c>
      <c r="M197" s="45">
        <f t="shared" ref="M197" si="488">+L197</f>
        <v>-25.236111111111111</v>
      </c>
      <c r="N197" s="45">
        <f t="shared" ref="N197" si="489">+M197</f>
        <v>-25.236111111111111</v>
      </c>
    </row>
    <row r="198" spans="1:14" x14ac:dyDescent="0.25">
      <c r="A198" s="39" t="s">
        <v>107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5">
      <c r="A199" s="8" t="s">
        <v>136</v>
      </c>
      <c r="B199" s="8">
        <f>Historicals!B128</f>
        <v>115</v>
      </c>
      <c r="C199" s="8">
        <f>Historicals!C128</f>
        <v>73</v>
      </c>
      <c r="D199" s="8">
        <f>Historicals!D128</f>
        <v>73</v>
      </c>
      <c r="E199" s="8">
        <f>Historicals!E128</f>
        <v>88</v>
      </c>
      <c r="F199" s="8">
        <f>Historicals!F128</f>
        <v>42</v>
      </c>
      <c r="G199" s="8">
        <f>Historicals!G128</f>
        <v>30</v>
      </c>
      <c r="H199" s="8">
        <f>Historicals!H128</f>
        <v>25</v>
      </c>
      <c r="I199" s="8">
        <f>Historicals!I128</f>
        <v>102</v>
      </c>
      <c r="J199" s="71">
        <f>I199*(1+J200)</f>
        <v>106.99799999999999</v>
      </c>
      <c r="K199" s="71">
        <f t="shared" ref="K199" si="490">J199*(1+K200)</f>
        <v>112.24090199999998</v>
      </c>
      <c r="L199" s="71">
        <f t="shared" ref="L199" si="491">K199*(1+L200)</f>
        <v>117.74070619799997</v>
      </c>
      <c r="M199" s="71">
        <f t="shared" ref="M199" si="492">L199*(1+M200)</f>
        <v>123.51000080170196</v>
      </c>
      <c r="N199" s="71">
        <f t="shared" ref="N199" si="493">M199*(1+N200)</f>
        <v>129.56199084098535</v>
      </c>
    </row>
    <row r="200" spans="1:14" x14ac:dyDescent="0.25">
      <c r="A200" s="50" t="s">
        <v>129</v>
      </c>
      <c r="B200" s="43" t="str">
        <f t="shared" ref="B200" si="494">+IFERROR(B199/A199-1,"nm")</f>
        <v>nm</v>
      </c>
      <c r="C200" s="43">
        <f t="shared" ref="C200" si="495">+IFERROR(C199/B199-1,"nm")</f>
        <v>-0.36521739130434783</v>
      </c>
      <c r="D200" s="43">
        <f t="shared" ref="D200" si="496">+IFERROR(D199/C199-1,"nm")</f>
        <v>0</v>
      </c>
      <c r="E200" s="43">
        <f t="shared" ref="E200" si="497">+IFERROR(E199/D199-1,"nm")</f>
        <v>0.20547945205479445</v>
      </c>
      <c r="F200" s="43">
        <f t="shared" ref="F200" si="498">+IFERROR(F199/E199-1,"nm")</f>
        <v>-0.52272727272727271</v>
      </c>
      <c r="G200" s="43">
        <f t="shared" ref="G200" si="499">+IFERROR(G199/F199-1,"nm")</f>
        <v>-0.2857142857142857</v>
      </c>
      <c r="H200" s="43">
        <f t="shared" ref="H200" si="500">+IFERROR(H199/G199-1,"nm")</f>
        <v>-0.16666666666666663</v>
      </c>
      <c r="I200" s="43">
        <f>+IFERROR(I199/H199-1,"nm")</f>
        <v>3.08</v>
      </c>
      <c r="J200" s="43">
        <v>4.9000000000000002E-2</v>
      </c>
      <c r="K200" s="43">
        <v>4.9000000000000002E-2</v>
      </c>
      <c r="L200" s="43">
        <v>4.9000000000000002E-2</v>
      </c>
      <c r="M200" s="43">
        <v>4.9000000000000002E-2</v>
      </c>
      <c r="N200" s="43">
        <v>4.9000000000000002E-2</v>
      </c>
    </row>
    <row r="201" spans="1:14" x14ac:dyDescent="0.25">
      <c r="A201" s="8" t="s">
        <v>130</v>
      </c>
      <c r="B201" s="44">
        <f t="shared" ref="B201:I201" si="501">B208+B204</f>
        <v>-2057</v>
      </c>
      <c r="C201" s="44">
        <f t="shared" si="501"/>
        <v>-2366</v>
      </c>
      <c r="D201" s="44">
        <f t="shared" si="501"/>
        <v>-2444</v>
      </c>
      <c r="E201" s="44">
        <f t="shared" si="501"/>
        <v>-2441</v>
      </c>
      <c r="F201" s="44">
        <f t="shared" si="501"/>
        <v>-3067</v>
      </c>
      <c r="G201" s="44">
        <f t="shared" si="501"/>
        <v>-3254</v>
      </c>
      <c r="H201" s="44">
        <f t="shared" si="501"/>
        <v>-3434</v>
      </c>
      <c r="I201" s="44">
        <f t="shared" si="501"/>
        <v>-4042</v>
      </c>
      <c r="J201" s="44">
        <f>J208+J204</f>
        <v>-4240.058</v>
      </c>
      <c r="K201" s="44">
        <f t="shared" ref="K201:N201" si="502">K208+K204</f>
        <v>-4447.8208420000001</v>
      </c>
      <c r="L201" s="44">
        <f t="shared" si="502"/>
        <v>-4665.7640632579996</v>
      </c>
      <c r="M201" s="44">
        <f t="shared" si="502"/>
        <v>-4894.3865023576409</v>
      </c>
      <c r="N201" s="44">
        <f t="shared" si="502"/>
        <v>-5134.2114409731657</v>
      </c>
    </row>
    <row r="202" spans="1:14" x14ac:dyDescent="0.25">
      <c r="A202" s="52" t="s">
        <v>129</v>
      </c>
      <c r="B202" s="43" t="str">
        <f t="shared" ref="B202" si="503">+IFERROR(B201/A201-1,"nm")</f>
        <v>nm</v>
      </c>
      <c r="C202" s="43">
        <f t="shared" ref="C202" si="504">+IFERROR(C201/B201-1,"nm")</f>
        <v>0.15021876519202726</v>
      </c>
      <c r="D202" s="43">
        <f t="shared" ref="D202" si="505">+IFERROR(D201/C201-1,"nm")</f>
        <v>3.2967032967033072E-2</v>
      </c>
      <c r="E202" s="43">
        <f t="shared" ref="E202" si="506">+IFERROR(E201/D201-1,"nm")</f>
        <v>-1.2274959083469206E-3</v>
      </c>
      <c r="F202" s="43">
        <f t="shared" ref="F202" si="507">+IFERROR(F201/E201-1,"nm")</f>
        <v>0.25645227365833678</v>
      </c>
      <c r="G202" s="43">
        <f t="shared" ref="G202" si="508">+IFERROR(G201/F201-1,"nm")</f>
        <v>6.0971633518095869E-2</v>
      </c>
      <c r="H202" s="43">
        <f t="shared" ref="H202" si="509">+IFERROR(H201/G201-1,"nm")</f>
        <v>5.5316533497234088E-2</v>
      </c>
      <c r="I202" s="43">
        <f>+IFERROR(I201/H201-1,"nm")</f>
        <v>0.1770529994175889</v>
      </c>
      <c r="J202" s="43">
        <v>4.9000000000000002E-2</v>
      </c>
      <c r="K202" s="43">
        <v>4.9000000000000002E-2</v>
      </c>
      <c r="L202" s="43">
        <v>4.9000000000000002E-2</v>
      </c>
      <c r="M202" s="43">
        <v>4.9000000000000002E-2</v>
      </c>
      <c r="N202" s="43">
        <v>4.9000000000000002E-2</v>
      </c>
    </row>
    <row r="203" spans="1:14" x14ac:dyDescent="0.25">
      <c r="A203" s="52" t="s">
        <v>131</v>
      </c>
      <c r="B203" s="43">
        <f>+IFERROR(B201/B$180,"nm")</f>
        <v>25.085365853658537</v>
      </c>
      <c r="C203" s="43">
        <f t="shared" ref="C203:I203" si="510">+IFERROR(C201/C$180,"nm")</f>
        <v>27.511627906976745</v>
      </c>
      <c r="D203" s="43">
        <f t="shared" si="510"/>
        <v>-32.586666666666666</v>
      </c>
      <c r="E203" s="43">
        <f t="shared" si="510"/>
        <v>-93.884615384615387</v>
      </c>
      <c r="F203" s="43">
        <f t="shared" si="510"/>
        <v>438.14285714285717</v>
      </c>
      <c r="G203" s="43">
        <f t="shared" si="510"/>
        <v>295.81818181818181</v>
      </c>
      <c r="H203" s="43">
        <f t="shared" si="510"/>
        <v>-85.85</v>
      </c>
      <c r="I203" s="43">
        <f t="shared" si="510"/>
        <v>56.138888888888886</v>
      </c>
      <c r="J203" s="45">
        <f>+I203</f>
        <v>56.138888888888886</v>
      </c>
      <c r="K203" s="45">
        <f t="shared" ref="K203" si="511">+J203</f>
        <v>56.138888888888886</v>
      </c>
      <c r="L203" s="45">
        <f t="shared" ref="L203" si="512">+K203</f>
        <v>56.138888888888886</v>
      </c>
      <c r="M203" s="45">
        <f t="shared" ref="M203" si="513">+L203</f>
        <v>56.138888888888886</v>
      </c>
      <c r="N203" s="45">
        <f t="shared" ref="N203" si="514">+M203</f>
        <v>56.138888888888886</v>
      </c>
    </row>
    <row r="204" spans="1:14" x14ac:dyDescent="0.25">
      <c r="A204" s="8" t="s">
        <v>132</v>
      </c>
      <c r="B204" s="8">
        <f>Historicals!B176</f>
        <v>210</v>
      </c>
      <c r="C204" s="8">
        <f>Historicals!C176</f>
        <v>230</v>
      </c>
      <c r="D204" s="8">
        <f>Historicals!D176</f>
        <v>233</v>
      </c>
      <c r="E204" s="8">
        <f>Historicals!E176</f>
        <v>217</v>
      </c>
      <c r="F204" s="8">
        <f>Historicals!F176</f>
        <v>195</v>
      </c>
      <c r="G204" s="8">
        <f>Historicals!G176</f>
        <v>214</v>
      </c>
      <c r="H204" s="8">
        <f>Historicals!H176</f>
        <v>222</v>
      </c>
      <c r="I204" s="8">
        <f>Historicals!I176</f>
        <v>220</v>
      </c>
      <c r="J204" s="44">
        <f>+J207*J214</f>
        <v>230.77999999999997</v>
      </c>
      <c r="K204" s="44">
        <f t="shared" ref="K204:N204" si="515">+K207*K214</f>
        <v>242.08821999999995</v>
      </c>
      <c r="L204" s="44">
        <f t="shared" si="515"/>
        <v>253.95054277999995</v>
      </c>
      <c r="M204" s="44">
        <f t="shared" si="515"/>
        <v>266.39411937621992</v>
      </c>
      <c r="N204" s="44">
        <f t="shared" si="515"/>
        <v>279.44743122565467</v>
      </c>
    </row>
    <row r="205" spans="1:14" x14ac:dyDescent="0.25">
      <c r="A205" s="52" t="s">
        <v>129</v>
      </c>
      <c r="B205" s="43" t="str">
        <f t="shared" ref="B205" si="516">+IFERROR(B204/A204-1,"nm")</f>
        <v>nm</v>
      </c>
      <c r="C205" s="43">
        <f t="shared" ref="C205" si="517">+IFERROR(C204/B204-1,"nm")</f>
        <v>9.5238095238095344E-2</v>
      </c>
      <c r="D205" s="43">
        <f t="shared" ref="D205" si="518">+IFERROR(D204/C204-1,"nm")</f>
        <v>1.304347826086949E-2</v>
      </c>
      <c r="E205" s="43">
        <f t="shared" ref="E205" si="519">+IFERROR(E204/D204-1,"nm")</f>
        <v>-6.8669527896995763E-2</v>
      </c>
      <c r="F205" s="43">
        <f t="shared" ref="F205" si="520">+IFERROR(F204/E204-1,"nm")</f>
        <v>-0.10138248847926268</v>
      </c>
      <c r="G205" s="43">
        <f t="shared" ref="G205" si="521">+IFERROR(G204/F204-1,"nm")</f>
        <v>9.7435897435897534E-2</v>
      </c>
      <c r="H205" s="43">
        <f t="shared" ref="H205" si="522">+IFERROR(H204/G204-1,"nm")</f>
        <v>3.7383177570093462E-2</v>
      </c>
      <c r="I205" s="43">
        <f>+IFERROR(I204/H204-1,"nm")</f>
        <v>-9.009009009009028E-3</v>
      </c>
      <c r="J205" s="43">
        <f>+IFERROR(J204/I204-1,"nm")</f>
        <v>4.8999999999999932E-2</v>
      </c>
      <c r="K205" s="43">
        <f>+IFERROR(K204/J204-1,"nm")</f>
        <v>4.8999999999999932E-2</v>
      </c>
      <c r="L205" s="43">
        <f t="shared" ref="L205" si="523">+IFERROR(L204/K204-1,"nm")</f>
        <v>4.8999999999999932E-2</v>
      </c>
      <c r="M205" s="43">
        <f t="shared" ref="M205" si="524">+IFERROR(M204/L204-1,"nm")</f>
        <v>4.8999999999999932E-2</v>
      </c>
      <c r="N205" s="43">
        <f t="shared" ref="N205" si="525">+IFERROR(N204/M204-1,"nm")</f>
        <v>4.8999999999999932E-2</v>
      </c>
    </row>
    <row r="206" spans="1:14" x14ac:dyDescent="0.25">
      <c r="A206" s="52" t="s">
        <v>133</v>
      </c>
      <c r="B206" s="43">
        <f>+IFERROR(B204/B$180,"nm")</f>
        <v>-2.5609756097560976</v>
      </c>
      <c r="C206" s="43">
        <f t="shared" ref="C206:I206" si="526">+IFERROR(C204/C$180,"nm")</f>
        <v>-2.6744186046511627</v>
      </c>
      <c r="D206" s="43">
        <f t="shared" si="526"/>
        <v>3.1066666666666665</v>
      </c>
      <c r="E206" s="43">
        <f t="shared" si="526"/>
        <v>8.3461538461538467</v>
      </c>
      <c r="F206" s="43">
        <f t="shared" si="526"/>
        <v>-27.857142857142858</v>
      </c>
      <c r="G206" s="43">
        <f t="shared" si="526"/>
        <v>-19.454545454545453</v>
      </c>
      <c r="H206" s="43">
        <f t="shared" si="526"/>
        <v>5.55</v>
      </c>
      <c r="I206" s="43">
        <f t="shared" si="526"/>
        <v>-3.0555555555555554</v>
      </c>
      <c r="J206" s="43">
        <v>4.9000000000000002E-2</v>
      </c>
      <c r="K206" s="43">
        <v>4.9000000000000002E-2</v>
      </c>
      <c r="L206" s="43">
        <v>4.9000000000000002E-2</v>
      </c>
      <c r="M206" s="43">
        <v>4.9000000000000002E-2</v>
      </c>
      <c r="N206" s="43">
        <v>4.9000000000000002E-2</v>
      </c>
    </row>
    <row r="207" spans="1:14" x14ac:dyDescent="0.25">
      <c r="A207" s="42" t="s">
        <v>142</v>
      </c>
      <c r="B207" s="43">
        <f t="shared" ref="B207:H207" si="527">+IFERROR(B204/B214,"nm")</f>
        <v>0.43388429752066116</v>
      </c>
      <c r="C207" s="43">
        <f t="shared" si="527"/>
        <v>0.45009784735812131</v>
      </c>
      <c r="D207" s="43">
        <f t="shared" si="527"/>
        <v>0.43714821763602252</v>
      </c>
      <c r="E207" s="43">
        <f t="shared" si="527"/>
        <v>0.36348408710217756</v>
      </c>
      <c r="F207" s="43">
        <f t="shared" si="527"/>
        <v>0.2932330827067669</v>
      </c>
      <c r="G207" s="43">
        <f t="shared" si="527"/>
        <v>0.25783132530120484</v>
      </c>
      <c r="H207" s="43">
        <f t="shared" si="527"/>
        <v>0.2846153846153846</v>
      </c>
      <c r="I207" s="43">
        <f>+IFERROR(I204/I214,"nm")</f>
        <v>0.27883396704689478</v>
      </c>
      <c r="J207" s="45">
        <f>+I207</f>
        <v>0.27883396704689478</v>
      </c>
      <c r="K207" s="45">
        <f t="shared" ref="K207" si="528">+J207</f>
        <v>0.27883396704689478</v>
      </c>
      <c r="L207" s="45">
        <f t="shared" ref="L207" si="529">+K207</f>
        <v>0.27883396704689478</v>
      </c>
      <c r="M207" s="45">
        <f t="shared" ref="M207" si="530">+L207</f>
        <v>0.27883396704689478</v>
      </c>
      <c r="N207" s="45">
        <f t="shared" ref="N207" si="531">+M207</f>
        <v>0.27883396704689478</v>
      </c>
    </row>
    <row r="208" spans="1:14" x14ac:dyDescent="0.25">
      <c r="A208" s="8" t="s">
        <v>134</v>
      </c>
      <c r="B208" s="8">
        <f>Historicals!B143</f>
        <v>-2267</v>
      </c>
      <c r="C208" s="8">
        <f>Historicals!C143</f>
        <v>-2596</v>
      </c>
      <c r="D208" s="8">
        <f>Historicals!D143</f>
        <v>-2677</v>
      </c>
      <c r="E208" s="8">
        <f>Historicals!E143</f>
        <v>-2658</v>
      </c>
      <c r="F208" s="8">
        <f>Historicals!F143</f>
        <v>-3262</v>
      </c>
      <c r="G208" s="8">
        <f>Historicals!G143</f>
        <v>-3468</v>
      </c>
      <c r="H208" s="8">
        <f>Historicals!H143</f>
        <v>-3656</v>
      </c>
      <c r="I208" s="8">
        <f>Historicals!I143</f>
        <v>-4262</v>
      </c>
      <c r="J208" s="8">
        <f>I208*(1+J209)</f>
        <v>-4470.8379999999997</v>
      </c>
      <c r="K208" s="8">
        <f t="shared" ref="K208" si="532">J208*(1+K209)</f>
        <v>-4689.9090619999997</v>
      </c>
      <c r="L208" s="8">
        <f t="shared" ref="L208" si="533">K208*(1+L209)</f>
        <v>-4919.7146060379991</v>
      </c>
      <c r="M208" s="8">
        <f t="shared" ref="M208" si="534">L208*(1+M209)</f>
        <v>-5160.7806217338612</v>
      </c>
      <c r="N208" s="8">
        <f t="shared" ref="N208" si="535">M208*(1+N209)</f>
        <v>-5413.6588721988201</v>
      </c>
    </row>
    <row r="209" spans="1:14" x14ac:dyDescent="0.25">
      <c r="A209" s="52" t="s">
        <v>129</v>
      </c>
      <c r="B209" s="43" t="str">
        <f t="shared" ref="B209" si="536">+IFERROR(B208/A208-1,"nm")</f>
        <v>nm</v>
      </c>
      <c r="C209" s="43">
        <f t="shared" ref="C209" si="537">+IFERROR(C208/B208-1,"nm")</f>
        <v>0.145125716806352</v>
      </c>
      <c r="D209" s="43">
        <f t="shared" ref="D209" si="538">+IFERROR(D208/C208-1,"nm")</f>
        <v>3.1201848998459125E-2</v>
      </c>
      <c r="E209" s="43">
        <f t="shared" ref="E209" si="539">+IFERROR(E208/D208-1,"nm")</f>
        <v>-7.097497198356395E-3</v>
      </c>
      <c r="F209" s="43">
        <f t="shared" ref="F209" si="540">+IFERROR(F208/E208-1,"nm")</f>
        <v>0.22723852520692245</v>
      </c>
      <c r="G209" s="43">
        <f t="shared" ref="G209" si="541">+IFERROR(G208/F208-1,"nm")</f>
        <v>6.3151440833844275E-2</v>
      </c>
      <c r="H209" s="43">
        <f t="shared" ref="H209" si="542">+IFERROR(H208/G208-1,"nm")</f>
        <v>5.4209919261822392E-2</v>
      </c>
      <c r="I209" s="43">
        <f>+IFERROR(I208/H208-1,"nm")</f>
        <v>0.16575492341356668</v>
      </c>
      <c r="J209" s="43">
        <v>4.9000000000000002E-2</v>
      </c>
      <c r="K209" s="43">
        <v>4.9000000000000002E-2</v>
      </c>
      <c r="L209" s="43">
        <v>4.9000000000000002E-2</v>
      </c>
      <c r="M209" s="43">
        <v>4.9000000000000002E-2</v>
      </c>
      <c r="N209" s="43">
        <v>4.9000000000000002E-2</v>
      </c>
    </row>
    <row r="210" spans="1:14" x14ac:dyDescent="0.25">
      <c r="A210" s="52" t="s">
        <v>131</v>
      </c>
      <c r="B210" s="43">
        <f>+IFERROR(B208/B$180,"nm")</f>
        <v>27.646341463414632</v>
      </c>
      <c r="C210" s="43">
        <f t="shared" ref="C210:I210" si="543">+IFERROR(C208/C$180,"nm")</f>
        <v>30.186046511627907</v>
      </c>
      <c r="D210" s="43">
        <f t="shared" si="543"/>
        <v>-35.693333333333335</v>
      </c>
      <c r="E210" s="43">
        <f t="shared" si="543"/>
        <v>-102.23076923076923</v>
      </c>
      <c r="F210" s="43">
        <f t="shared" si="543"/>
        <v>466</v>
      </c>
      <c r="G210" s="43">
        <f t="shared" si="543"/>
        <v>315.27272727272725</v>
      </c>
      <c r="H210" s="43">
        <f t="shared" si="543"/>
        <v>-91.4</v>
      </c>
      <c r="I210" s="43">
        <f t="shared" si="543"/>
        <v>59.194444444444443</v>
      </c>
      <c r="J210" s="43">
        <f t="shared" ref="J210:N210" si="544">+IFERROR(J208/J$21,"nm")</f>
        <v>-0.2322236146679017</v>
      </c>
      <c r="K210" s="43">
        <f t="shared" si="544"/>
        <v>-0.23222361466790173</v>
      </c>
      <c r="L210" s="43">
        <f t="shared" si="544"/>
        <v>-0.23222361466790173</v>
      </c>
      <c r="M210" s="43">
        <f t="shared" si="544"/>
        <v>-0.23222361466790176</v>
      </c>
      <c r="N210" s="43">
        <f t="shared" si="544"/>
        <v>-0.23222361466790176</v>
      </c>
    </row>
    <row r="211" spans="1:14" x14ac:dyDescent="0.25">
      <c r="A211" s="8" t="s">
        <v>135</v>
      </c>
      <c r="B211" s="8">
        <f>Historicals!B165</f>
        <v>225</v>
      </c>
      <c r="C211" s="8">
        <f>Historicals!C165</f>
        <v>258</v>
      </c>
      <c r="D211" s="8">
        <f>Historicals!D165</f>
        <v>278</v>
      </c>
      <c r="E211" s="8">
        <f>Historicals!E165</f>
        <v>286</v>
      </c>
      <c r="F211" s="8">
        <f>Historicals!F165</f>
        <v>278</v>
      </c>
      <c r="G211" s="8">
        <f>Historicals!G165</f>
        <v>438</v>
      </c>
      <c r="H211" s="8">
        <f>Historicals!H165</f>
        <v>278</v>
      </c>
      <c r="I211" s="8">
        <f>Historicals!I165</f>
        <v>222</v>
      </c>
      <c r="J211" s="44">
        <f>+I211*(1+J212)</f>
        <v>232.87799999999999</v>
      </c>
      <c r="K211" s="44">
        <f t="shared" ref="K211:N211" si="545">+J211*(1+K212)</f>
        <v>244.28902199999996</v>
      </c>
      <c r="L211" s="44">
        <f t="shared" si="545"/>
        <v>256.25918407799992</v>
      </c>
      <c r="M211" s="44">
        <f t="shared" si="545"/>
        <v>268.81588409782188</v>
      </c>
      <c r="N211" s="44">
        <f t="shared" si="545"/>
        <v>281.98786241861512</v>
      </c>
    </row>
    <row r="212" spans="1:14" x14ac:dyDescent="0.25">
      <c r="A212" s="52" t="s">
        <v>129</v>
      </c>
      <c r="B212" s="43" t="str">
        <f t="shared" ref="B212" si="546">+IFERROR(B211/A211-1,"nm")</f>
        <v>nm</v>
      </c>
      <c r="C212" s="43">
        <f t="shared" ref="C212" si="547">+IFERROR(C211/B211-1,"nm")</f>
        <v>0.14666666666666672</v>
      </c>
      <c r="D212" s="43">
        <f t="shared" ref="D212" si="548">+IFERROR(D211/C211-1,"nm")</f>
        <v>7.7519379844961156E-2</v>
      </c>
      <c r="E212" s="43">
        <f t="shared" ref="E212" si="549">+IFERROR(E211/D211-1,"nm")</f>
        <v>2.877697841726623E-2</v>
      </c>
      <c r="F212" s="43">
        <f t="shared" ref="F212" si="550">+IFERROR(F211/E211-1,"nm")</f>
        <v>-2.7972027972028024E-2</v>
      </c>
      <c r="G212" s="43">
        <f t="shared" ref="G212" si="551">+IFERROR(G211/F211-1,"nm")</f>
        <v>0.57553956834532372</v>
      </c>
      <c r="H212" s="43">
        <f t="shared" ref="H212" si="552">+IFERROR(H211/G211-1,"nm")</f>
        <v>-0.36529680365296802</v>
      </c>
      <c r="I212" s="43">
        <f>+IFERROR(I211/H211-1,"nm")</f>
        <v>-0.20143884892086328</v>
      </c>
      <c r="J212" s="43">
        <v>4.9000000000000002E-2</v>
      </c>
      <c r="K212" s="43">
        <v>4.9000000000000002E-2</v>
      </c>
      <c r="L212" s="43">
        <v>4.9000000000000002E-2</v>
      </c>
      <c r="M212" s="43">
        <v>4.9000000000000002E-2</v>
      </c>
      <c r="N212" s="43">
        <v>4.9000000000000002E-2</v>
      </c>
    </row>
    <row r="213" spans="1:14" x14ac:dyDescent="0.25">
      <c r="A213" s="52" t="s">
        <v>133</v>
      </c>
      <c r="B213" s="43">
        <f>+IFERROR(B211/B$180,"nm")</f>
        <v>-2.7439024390243905</v>
      </c>
      <c r="C213" s="43">
        <f t="shared" ref="C213:I213" si="553">+IFERROR(C211/C$180,"nm")</f>
        <v>-3</v>
      </c>
      <c r="D213" s="43">
        <f t="shared" si="553"/>
        <v>3.7066666666666666</v>
      </c>
      <c r="E213" s="43">
        <f t="shared" si="553"/>
        <v>11</v>
      </c>
      <c r="F213" s="43">
        <f t="shared" si="553"/>
        <v>-39.714285714285715</v>
      </c>
      <c r="G213" s="43">
        <f t="shared" si="553"/>
        <v>-39.81818181818182</v>
      </c>
      <c r="H213" s="43">
        <f t="shared" si="553"/>
        <v>6.95</v>
      </c>
      <c r="I213" s="43">
        <f t="shared" si="553"/>
        <v>-3.0833333333333335</v>
      </c>
      <c r="J213" s="45">
        <f>+I213</f>
        <v>-3.0833333333333335</v>
      </c>
      <c r="K213" s="45">
        <f t="shared" ref="K213" si="554">+J213</f>
        <v>-3.0833333333333335</v>
      </c>
      <c r="L213" s="45">
        <f t="shared" ref="L213" si="555">+K213</f>
        <v>-3.0833333333333335</v>
      </c>
      <c r="M213" s="45">
        <f t="shared" ref="M213" si="556">+L213</f>
        <v>-3.0833333333333335</v>
      </c>
      <c r="N213" s="45">
        <f t="shared" ref="N213" si="557">+M213</f>
        <v>-3.0833333333333335</v>
      </c>
    </row>
    <row r="214" spans="1:14" x14ac:dyDescent="0.25">
      <c r="A214" s="8" t="s">
        <v>143</v>
      </c>
      <c r="B214" s="8">
        <f>Historicals!B154</f>
        <v>484</v>
      </c>
      <c r="C214" s="8">
        <f>Historicals!C154</f>
        <v>511</v>
      </c>
      <c r="D214" s="8">
        <f>Historicals!D154</f>
        <v>533</v>
      </c>
      <c r="E214" s="8">
        <f>Historicals!E154</f>
        <v>597</v>
      </c>
      <c r="F214" s="8">
        <f>Historicals!F154</f>
        <v>665</v>
      </c>
      <c r="G214" s="8">
        <f>Historicals!G154</f>
        <v>830</v>
      </c>
      <c r="H214" s="8">
        <f>Historicals!H154</f>
        <v>780</v>
      </c>
      <c r="I214" s="8">
        <f>Historicals!I154</f>
        <v>789</v>
      </c>
      <c r="J214" s="44">
        <f>+I214*(1+J215)</f>
        <v>827.66099999999994</v>
      </c>
      <c r="K214" s="44">
        <f t="shared" ref="K214:N214" si="558">+J214*(1+K215)</f>
        <v>868.21638899999994</v>
      </c>
      <c r="L214" s="44">
        <f t="shared" si="558"/>
        <v>910.75899206099984</v>
      </c>
      <c r="M214" s="44">
        <f t="shared" si="558"/>
        <v>955.38618267198876</v>
      </c>
      <c r="N214" s="44">
        <f t="shared" si="558"/>
        <v>1002.2001056229161</v>
      </c>
    </row>
    <row r="215" spans="1:14" x14ac:dyDescent="0.25">
      <c r="A215" s="42" t="s">
        <v>129</v>
      </c>
      <c r="B215" s="43" t="str">
        <f t="shared" ref="B215" si="559">+IFERROR(B214/A214-1,"nm")</f>
        <v>nm</v>
      </c>
      <c r="C215" s="43">
        <f t="shared" ref="C215" si="560">+IFERROR(C214/B214-1,"nm")</f>
        <v>5.5785123966942241E-2</v>
      </c>
      <c r="D215" s="43">
        <f t="shared" ref="D215" si="561">+IFERROR(D214/C214-1,"nm")</f>
        <v>4.3052837573385627E-2</v>
      </c>
      <c r="E215" s="43">
        <f t="shared" ref="E215" si="562">+IFERROR(E214/D214-1,"nm")</f>
        <v>0.12007504690431525</v>
      </c>
      <c r="F215" s="43">
        <f t="shared" ref="F215" si="563">+IFERROR(F214/E214-1,"nm")</f>
        <v>0.11390284757118918</v>
      </c>
      <c r="G215" s="43">
        <f t="shared" ref="G215" si="564">+IFERROR(G214/F214-1,"nm")</f>
        <v>0.24812030075187974</v>
      </c>
      <c r="H215" s="43">
        <f t="shared" ref="H215" si="565">+IFERROR(H214/G214-1,"nm")</f>
        <v>-6.0240963855421659E-2</v>
      </c>
      <c r="I215" s="43">
        <f>+IFERROR(I214/H214-1,"nm")</f>
        <v>1.1538461538461497E-2</v>
      </c>
      <c r="J215" s="43">
        <v>4.9000000000000002E-2</v>
      </c>
      <c r="K215" s="43">
        <v>4.9000000000000002E-2</v>
      </c>
      <c r="L215" s="43">
        <v>4.9000000000000002E-2</v>
      </c>
      <c r="M215" s="43">
        <v>4.9000000000000002E-2</v>
      </c>
      <c r="N215" s="43">
        <v>4.9000000000000002E-2</v>
      </c>
    </row>
    <row r="216" spans="1:14" x14ac:dyDescent="0.25">
      <c r="A216" s="42" t="s">
        <v>133</v>
      </c>
      <c r="B216" s="43">
        <f>+IFERROR(B214/B$180,"nm")</f>
        <v>-5.9024390243902438</v>
      </c>
      <c r="C216" s="43">
        <f t="shared" ref="C216:I216" si="566">+IFERROR(C214/C$180,"nm")</f>
        <v>-5.941860465116279</v>
      </c>
      <c r="D216" s="43">
        <f t="shared" si="566"/>
        <v>7.1066666666666665</v>
      </c>
      <c r="E216" s="43">
        <f t="shared" si="566"/>
        <v>22.96153846153846</v>
      </c>
      <c r="F216" s="43">
        <f t="shared" si="566"/>
        <v>-95</v>
      </c>
      <c r="G216" s="43">
        <f t="shared" si="566"/>
        <v>-75.454545454545453</v>
      </c>
      <c r="H216" s="43">
        <f t="shared" si="566"/>
        <v>19.5</v>
      </c>
      <c r="I216" s="43">
        <f t="shared" si="566"/>
        <v>-10.958333333333334</v>
      </c>
      <c r="J216" s="45">
        <f>+I216</f>
        <v>-10.958333333333334</v>
      </c>
      <c r="K216" s="45">
        <f t="shared" ref="K216" si="567">+J216</f>
        <v>-10.958333333333334</v>
      </c>
      <c r="L216" s="45">
        <f t="shared" ref="L216" si="568">+K216</f>
        <v>-10.958333333333334</v>
      </c>
      <c r="M216" s="45">
        <f t="shared" ref="M216" si="569">+L216</f>
        <v>-10.958333333333334</v>
      </c>
      <c r="N216" s="45">
        <f t="shared" ref="N216" si="570">+M216</f>
        <v>-10.958333333333334</v>
      </c>
    </row>
    <row r="217" spans="1:14" x14ac:dyDescent="0.25">
      <c r="A217" s="8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x14ac:dyDescent="0.25">
      <c r="A218" s="52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 x14ac:dyDescent="0.25">
      <c r="A219" s="52"/>
      <c r="B219" s="43"/>
      <c r="C219" s="43"/>
      <c r="D219" s="43"/>
      <c r="E219" s="43"/>
      <c r="F219" s="43"/>
      <c r="G219" s="43"/>
      <c r="H219" s="43"/>
      <c r="I219" s="43"/>
      <c r="J219" s="72"/>
      <c r="K219" s="72"/>
      <c r="L219" s="72"/>
      <c r="M219" s="72"/>
      <c r="N219" s="72"/>
    </row>
    <row r="220" spans="1:14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44"/>
      <c r="K220" s="44"/>
      <c r="L220" s="44"/>
      <c r="M220" s="44"/>
      <c r="N220" s="44"/>
    </row>
    <row r="221" spans="1:14" x14ac:dyDescent="0.25">
      <c r="A221" s="52"/>
      <c r="B221" s="43"/>
      <c r="C221" s="43"/>
      <c r="D221" s="43"/>
      <c r="E221" s="43"/>
      <c r="F221" s="43"/>
      <c r="G221" s="43"/>
      <c r="H221" s="43"/>
      <c r="I221" s="43"/>
      <c r="J221" s="48"/>
      <c r="K221" s="48"/>
      <c r="L221" s="48"/>
      <c r="M221" s="48"/>
      <c r="N221" s="48"/>
    </row>
    <row r="222" spans="1:14" x14ac:dyDescent="0.25">
      <c r="A222" s="52"/>
      <c r="B222" s="43"/>
      <c r="C222" s="43"/>
      <c r="D222" s="43"/>
      <c r="E222" s="43"/>
      <c r="F222" s="43"/>
      <c r="G222" s="43"/>
      <c r="H222" s="43"/>
      <c r="I222" s="43"/>
      <c r="J222" s="48"/>
      <c r="K222" s="48"/>
      <c r="L222" s="48"/>
      <c r="M222" s="48"/>
      <c r="N222" s="48"/>
    </row>
    <row r="223" spans="1:14" x14ac:dyDescent="0.25">
      <c r="A223" s="42"/>
      <c r="B223" s="43"/>
      <c r="C223" s="43"/>
      <c r="D223" s="43"/>
      <c r="E223" s="43"/>
      <c r="F223" s="43"/>
      <c r="G223" s="43"/>
      <c r="H223" s="43"/>
      <c r="I223" s="43"/>
      <c r="J223" s="72"/>
      <c r="K223" s="72"/>
      <c r="L223" s="72"/>
      <c r="M223" s="72"/>
      <c r="N223" s="72"/>
    </row>
    <row r="224" spans="1:14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71"/>
      <c r="K224" s="71"/>
      <c r="L224" s="71"/>
      <c r="M224" s="71"/>
      <c r="N224" s="71"/>
    </row>
    <row r="225" spans="1:14" x14ac:dyDescent="0.25">
      <c r="A225" s="52"/>
      <c r="B225" s="43"/>
      <c r="C225" s="43"/>
      <c r="D225" s="43"/>
      <c r="E225" s="43"/>
      <c r="F225" s="43"/>
      <c r="G225" s="43"/>
      <c r="H225" s="43"/>
      <c r="I225" s="43"/>
      <c r="J225" s="48"/>
      <c r="K225" s="48"/>
      <c r="L225" s="48"/>
      <c r="M225" s="48"/>
      <c r="N225" s="48"/>
    </row>
    <row r="226" spans="1:14" x14ac:dyDescent="0.25">
      <c r="A226" s="52"/>
      <c r="B226" s="43"/>
      <c r="C226" s="43"/>
      <c r="D226" s="43"/>
      <c r="E226" s="43"/>
      <c r="F226" s="43"/>
      <c r="G226" s="43"/>
      <c r="H226" s="43"/>
      <c r="I226" s="43"/>
      <c r="J226" s="48"/>
      <c r="K226" s="48"/>
      <c r="L226" s="48"/>
      <c r="M226" s="48"/>
      <c r="N226" s="48"/>
    </row>
    <row r="227" spans="1:14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44"/>
      <c r="K227" s="44"/>
      <c r="L227" s="44"/>
      <c r="M227" s="44"/>
      <c r="N227" s="44"/>
    </row>
    <row r="228" spans="1:14" x14ac:dyDescent="0.25">
      <c r="A228" s="52"/>
      <c r="B228" s="43"/>
      <c r="C228" s="43"/>
      <c r="D228" s="43"/>
      <c r="E228" s="43"/>
      <c r="F228" s="43"/>
      <c r="G228" s="43"/>
      <c r="H228" s="43"/>
      <c r="I228" s="43"/>
      <c r="J228" s="48"/>
      <c r="K228" s="48"/>
      <c r="L228" s="48"/>
      <c r="M228" s="48"/>
      <c r="N228" s="48"/>
    </row>
    <row r="229" spans="1:14" x14ac:dyDescent="0.25">
      <c r="A229" s="52"/>
      <c r="B229" s="43"/>
      <c r="C229" s="43"/>
      <c r="D229" s="43"/>
      <c r="E229" s="43"/>
      <c r="F229" s="43"/>
      <c r="G229" s="43"/>
      <c r="H229" s="43"/>
      <c r="I229" s="43"/>
      <c r="J229" s="72"/>
      <c r="K229" s="72"/>
      <c r="L229" s="72"/>
      <c r="M229" s="72"/>
      <c r="N229" s="72"/>
    </row>
    <row r="230" spans="1:14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44"/>
      <c r="K230" s="44"/>
      <c r="L230" s="44"/>
      <c r="M230" s="44"/>
      <c r="N230" s="44"/>
    </row>
    <row r="231" spans="1:14" x14ac:dyDescent="0.25">
      <c r="A231" s="42"/>
      <c r="B231" s="43"/>
      <c r="C231" s="43"/>
      <c r="D231" s="43"/>
      <c r="E231" s="43"/>
      <c r="F231" s="43"/>
      <c r="G231" s="43"/>
      <c r="H231" s="43"/>
      <c r="I231" s="43"/>
      <c r="J231" s="48"/>
      <c r="K231" s="48"/>
      <c r="L231" s="48"/>
      <c r="M231" s="48"/>
      <c r="N231" s="48"/>
    </row>
    <row r="232" spans="1:14" x14ac:dyDescent="0.25">
      <c r="A232" s="42"/>
      <c r="B232" s="43"/>
      <c r="C232" s="43"/>
      <c r="D232" s="43"/>
      <c r="E232" s="43"/>
      <c r="F232" s="43"/>
      <c r="G232" s="43"/>
      <c r="H232" s="43"/>
      <c r="I232" s="43"/>
      <c r="J232" s="72"/>
      <c r="K232" s="72"/>
      <c r="L232" s="72"/>
      <c r="M232" s="72"/>
      <c r="N232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2024-03-19T18:41:59Z</dcterms:modified>
</cp:coreProperties>
</file>