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29dfa1c8714b71e/Desktop/"/>
    </mc:Choice>
  </mc:AlternateContent>
  <xr:revisionPtr revIDLastSave="0" documentId="8_{E4B0C6D3-3689-44F9-A852-03C18FDD4437}" xr6:coauthVersionLast="47" xr6:coauthVersionMax="47" xr10:uidLastSave="{00000000-0000-0000-0000-000000000000}"/>
  <bookViews>
    <workbookView xWindow="-120" yWindow="-120" windowWidth="20730" windowHeight="1104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1" i="1" l="1"/>
  <c r="D251" i="1"/>
  <c r="E251" i="1"/>
  <c r="F251" i="1"/>
  <c r="G251" i="1"/>
  <c r="H251" i="1"/>
  <c r="C245" i="1"/>
  <c r="D245" i="1"/>
  <c r="E245" i="1"/>
  <c r="F245" i="1"/>
  <c r="G245" i="1"/>
  <c r="G246" i="1"/>
  <c r="G247" i="1"/>
  <c r="G248" i="1"/>
  <c r="G249" i="1"/>
  <c r="C250" i="1"/>
  <c r="D250" i="1"/>
  <c r="E250" i="1"/>
  <c r="F250" i="1"/>
  <c r="G250" i="1"/>
  <c r="H245" i="1"/>
  <c r="H246" i="1"/>
  <c r="H247" i="1"/>
  <c r="H248" i="1"/>
  <c r="H249" i="1"/>
  <c r="H250" i="1"/>
  <c r="B222" i="1"/>
  <c r="B221" i="1"/>
  <c r="B220" i="1"/>
  <c r="B214" i="1"/>
  <c r="B213" i="1"/>
  <c r="B212" i="1"/>
  <c r="C243" i="1"/>
  <c r="D243" i="1"/>
  <c r="E243" i="1"/>
  <c r="F243" i="1"/>
  <c r="G243" i="1"/>
  <c r="H243" i="1"/>
  <c r="C222" i="1"/>
  <c r="D222" i="1"/>
  <c r="E222" i="1"/>
  <c r="F222" i="1"/>
  <c r="G222" i="1"/>
  <c r="D224" i="1"/>
  <c r="E224" i="1"/>
  <c r="F224" i="1"/>
  <c r="G224" i="1"/>
  <c r="D225" i="1"/>
  <c r="E225" i="1"/>
  <c r="F225" i="1"/>
  <c r="G225" i="1"/>
  <c r="D226" i="1"/>
  <c r="E226" i="1"/>
  <c r="F226" i="1"/>
  <c r="G226" i="1"/>
  <c r="H224" i="1"/>
  <c r="H225" i="1"/>
  <c r="H226" i="1"/>
  <c r="D218" i="1"/>
  <c r="E218" i="1"/>
  <c r="F218" i="1"/>
  <c r="G218" i="1"/>
  <c r="C220" i="1"/>
  <c r="D220" i="1"/>
  <c r="E220" i="1"/>
  <c r="F220" i="1"/>
  <c r="G220" i="1"/>
  <c r="C221" i="1"/>
  <c r="D221" i="1"/>
  <c r="E221" i="1"/>
  <c r="F221" i="1"/>
  <c r="G221" i="1"/>
  <c r="H220" i="1"/>
  <c r="H221" i="1"/>
  <c r="H222" i="1"/>
  <c r="D216" i="1"/>
  <c r="E216" i="1"/>
  <c r="F216" i="1"/>
  <c r="G216" i="1"/>
  <c r="H216" i="1"/>
  <c r="D217" i="1"/>
  <c r="E217" i="1"/>
  <c r="F217" i="1"/>
  <c r="G217" i="1"/>
  <c r="H217" i="1"/>
  <c r="H218" i="1"/>
  <c r="C212" i="1"/>
  <c r="D212" i="1"/>
  <c r="E212" i="1"/>
  <c r="F212" i="1"/>
  <c r="G212" i="1"/>
  <c r="H212" i="1"/>
  <c r="C213" i="1"/>
  <c r="D213" i="1"/>
  <c r="E213" i="1"/>
  <c r="F213" i="1"/>
  <c r="G213" i="1"/>
  <c r="H213" i="1"/>
  <c r="C214" i="1"/>
  <c r="D214" i="1"/>
  <c r="E214" i="1"/>
  <c r="F214" i="1"/>
  <c r="G214" i="1"/>
  <c r="H214" i="1"/>
  <c r="B135" i="1" l="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B211" i="1" s="1"/>
  <c r="H107" i="1"/>
  <c r="H211" i="1" s="1"/>
  <c r="I107" i="1"/>
  <c r="H111" i="1"/>
  <c r="H215" i="1" s="1"/>
  <c r="I111" i="1"/>
  <c r="H115" i="1"/>
  <c r="H219" i="1" s="1"/>
  <c r="I115" i="1"/>
  <c r="H119" i="1"/>
  <c r="H223" i="1" s="1"/>
  <c r="I119" i="1"/>
  <c r="C140" i="1"/>
  <c r="D140" i="1"/>
  <c r="D244" i="1" s="1"/>
  <c r="E140" i="1"/>
  <c r="E244" i="1" s="1"/>
  <c r="F140" i="1"/>
  <c r="F244" i="1" s="1"/>
  <c r="G140" i="1"/>
  <c r="G244" i="1" s="1"/>
  <c r="H140" i="1"/>
  <c r="H244" i="1" s="1"/>
  <c r="I140" i="1"/>
  <c r="C147" i="1"/>
  <c r="D147" i="1"/>
  <c r="E147" i="1"/>
  <c r="F147" i="1"/>
  <c r="G147" i="1"/>
  <c r="H147" i="1"/>
  <c r="I147" i="1"/>
  <c r="B148" i="1"/>
  <c r="C148" i="1"/>
  <c r="D148" i="1"/>
  <c r="E148" i="1"/>
  <c r="F148" i="1"/>
  <c r="G148" i="1"/>
  <c r="H148" i="1"/>
  <c r="B159" i="1"/>
  <c r="C159" i="1"/>
  <c r="D159" i="1"/>
  <c r="E159" i="1"/>
  <c r="F159" i="1"/>
  <c r="G159" i="1"/>
  <c r="H159" i="1"/>
  <c r="I159" i="1"/>
  <c r="I7" i="1"/>
  <c r="H7" i="1"/>
  <c r="G7" i="1"/>
  <c r="F7" i="1"/>
  <c r="E7" i="1"/>
  <c r="D7" i="1"/>
  <c r="C7" i="1"/>
  <c r="B7" i="1"/>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D223" i="1" l="1"/>
  <c r="B140" i="1"/>
  <c r="C211" i="1"/>
  <c r="D211" i="1"/>
  <c r="E211" i="1"/>
  <c r="F211" i="1"/>
  <c r="G211" i="1"/>
  <c r="D215" i="1"/>
  <c r="E215" i="1"/>
  <c r="F215" i="1"/>
  <c r="G215" i="1"/>
  <c r="C219" i="1"/>
  <c r="D219" i="1"/>
  <c r="E219" i="1"/>
  <c r="F219" i="1"/>
  <c r="G219" i="1"/>
  <c r="E223" i="1"/>
  <c r="F223" i="1"/>
  <c r="G223" i="1"/>
  <c r="B191" i="1"/>
  <c r="B192" i="1" s="1"/>
  <c r="B193" i="1" s="1"/>
  <c r="I191" i="1"/>
  <c r="I192" i="1"/>
  <c r="I193" i="1" s="1"/>
  <c r="C192" i="1"/>
  <c r="C193" i="1" s="1"/>
  <c r="D192" i="1"/>
  <c r="D193" i="1" s="1"/>
  <c r="G192" i="1"/>
  <c r="G193" i="1" s="1"/>
  <c r="E192" i="1"/>
  <c r="E193" i="1" s="1"/>
  <c r="F192" i="1"/>
  <c r="F193" i="1" s="1"/>
  <c r="I162" i="1"/>
  <c r="H162" i="1"/>
  <c r="G162" i="1"/>
  <c r="F162" i="1"/>
  <c r="E162" i="1"/>
  <c r="D162" i="1"/>
  <c r="C162" i="1"/>
  <c r="B162" i="1"/>
  <c r="B147" i="1" l="1"/>
  <c r="C244" i="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4" i="1"/>
  <c r="H10" i="1" s="1"/>
  <c r="G4" i="1"/>
  <c r="F4" i="1"/>
  <c r="F10" i="1" s="1"/>
  <c r="E4" i="1"/>
  <c r="E10" i="1" s="1"/>
  <c r="D4" i="1"/>
  <c r="D10" i="1" s="1"/>
  <c r="C4" i="1"/>
  <c r="C10" i="1" s="1"/>
  <c r="B4" i="1"/>
  <c r="B10" i="1" s="1"/>
  <c r="I4" i="1"/>
  <c r="I10" i="1" s="1"/>
  <c r="E12" i="1" l="1"/>
  <c r="E20" i="1" s="1"/>
  <c r="E163" i="1"/>
  <c r="F12" i="1"/>
  <c r="F20" i="1" s="1"/>
  <c r="F163" i="1"/>
  <c r="H12" i="1"/>
  <c r="H163" i="1"/>
  <c r="I12" i="1"/>
  <c r="I163" i="1"/>
  <c r="B12" i="1"/>
  <c r="B20" i="1" s="1"/>
  <c r="B163" i="1"/>
  <c r="C12" i="1"/>
  <c r="C20" i="1" s="1"/>
  <c r="C163" i="1"/>
  <c r="D12" i="1"/>
  <c r="D20" i="1" s="1"/>
  <c r="D163" i="1"/>
  <c r="E94" i="1"/>
  <c r="D94" i="1"/>
  <c r="C94" i="1"/>
  <c r="B94" i="1"/>
  <c r="F94" i="1"/>
  <c r="G94" i="1"/>
  <c r="B60" i="1"/>
  <c r="E60" i="1"/>
  <c r="F60" i="1"/>
  <c r="G10" i="1"/>
  <c r="I59" i="1"/>
  <c r="I60" i="1" s="1"/>
  <c r="G60" i="1"/>
  <c r="H60" i="1"/>
  <c r="C60" i="1"/>
  <c r="D60" i="1"/>
  <c r="I20" i="1" l="1"/>
  <c r="I64" i="1"/>
  <c r="H20" i="1"/>
  <c r="H64" i="1"/>
  <c r="H76" i="1" s="1"/>
  <c r="H94" i="1" s="1"/>
  <c r="I76" i="1"/>
  <c r="I94" i="1" s="1"/>
  <c r="G12" i="1"/>
  <c r="G20" i="1" s="1"/>
  <c r="G163" i="1"/>
  <c r="H96" i="1" l="1"/>
  <c r="H1" i="1"/>
  <c r="G1" i="1" s="1"/>
  <c r="F1" i="1" s="1"/>
  <c r="E1" i="1" s="1"/>
  <c r="D1" i="1" s="1"/>
  <c r="C1" i="1" s="1"/>
  <c r="B1" i="1" s="1"/>
  <c r="H97" i="1" l="1"/>
  <c r="I95" i="1"/>
  <c r="I96" i="1" s="1"/>
  <c r="I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<sst xmlns="http://schemas.openxmlformats.org/spreadsheetml/2006/main" count="256" uniqueCount="139">
  <si>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</si>
  <si>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</si>
  <si>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</si>
  <si>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</si>
  <si>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</si>
  <si>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</si>
  <si>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</si>
  <si>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</si>
  <si>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</si>
  <si>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</si>
  <si>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</si>
  <si>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</si>
  <si>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</si>
  <si>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</si>
  <si>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</si>
  <si>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</si>
  <si>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</si>
  <si>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</si>
  <si>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</si>
  <si>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</si>
  <si>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</si>
  <si>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</si>
  <si>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</si>
  <si>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</si>
  <si>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</si>
  <si>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</si>
  <si>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</si>
  <si>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</si>
  <si>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</si>
  <si>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</si>
  <si>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</si>
  <si>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</si>
  <si>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</si>
  <si>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</si>
  <si>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</si>
  <si>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</si>
  <si>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</si>
  <si>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</si>
  <si>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</si>
  <si>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</si>
  <si>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</si>
  <si>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</si>
  <si>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</si>
  <si>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</si>
  <si>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</si>
  <si>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</si>
  <si>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</si>
  <si>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</si>
  <si>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</si>
  <si>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</si>
  <si>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</si>
  <si>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</si>
  <si>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</si>
  <si>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</si>
  <si>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</si>
  <si>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</si>
  <si>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</si>
  <si>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</si>
  <si>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</si>
  <si>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</si>
  <si>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</si>
  <si>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</si>
  <si>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</si>
  <si>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</si>
  <si>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</si>
  <si>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</si>
  <si>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</si>
  <si>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</si>
  <si>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</si>
  <si>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</si>
  <si>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</si>
  <si>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</si>
  <si>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</si>
  <si>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</si>
  <si>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</si>
  <si>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</si>
  <si>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</si>
  <si>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</si>
  <si>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</si>
  <si>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</si>
  <si>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</si>
  <si>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</si>
  <si>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</si>
  <si>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</si>
  <si>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</si>
  <si>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</si>
  <si>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</si>
  <si>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</si>
  <si>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</si>
  <si>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</si>
  <si>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</si>
  <si>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</si>
  <si>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</si>
  <si>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</si>
  <si>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</si>
  <si>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</si>
  <si>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</si>
  <si>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</si>
  <si>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</si>
  <si>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</si>
  <si>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</si>
  <si>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</si>
  <si>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</si>
  <si>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</si>
  <si>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</si>
  <si>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</si>
  <si>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</si>
  <si>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</si>
  <si>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</si>
  <si>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</si>
  <si>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</si>
  <si>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</si>
  <si>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</si>
  <si>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</si>
  <si>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</si>
  <si>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</si>
  <si>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</si>
  <si>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</si>
  <si>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</si>
  <si>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</si>
  <si>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</si>
  <si>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</si>
  <si>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</si>
  <si>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</si>
  <si>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</si>
  <si>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</si>
  <si>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</si>
  <si>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</si>
  <si>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</si>
  <si>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</si>
  <si>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</si>
  <si>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</si>
  <si>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</si>
  <si>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</si>
  <si>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</si>
  <si>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Western Europe</t>
  </si>
  <si>
    <t>Central And Eastern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</si>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</sst>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4" fontId="0" fillId="0" borderId="0" xfId="0" applyNumberFormat="1"/>
    <xf numFmtId="6" fontId="0" fillId="0" borderId="0" xfId="0" applyNumberFormat="1"/>
    <xf numFmtId="0" fontId="12" fillId="0" borderId="0" xfId="0" applyFont="1" applyAlignment="1">
      <alignment horizontal="left" indent="2"/>
    </xf>
    <xf numFmtId="166" fontId="11" fillId="0" borderId="1" xfId="2" applyNumberFormat="1" applyFon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8870"/>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697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355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147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9209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9783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4" workbookViewId="0">
      <selection activeCell="B5" sqref="B5"/>
    </sheetView>
  </sheetViews>
  <sheetFormatPr defaultRowHeight="15" x14ac:dyDescent="0.25"/>
  <cols>
    <col min="1" max="1" width="176.140625" style="19" customWidth="1"/>
  </cols>
  <sheetData>
    <row r="1" spans="1:1" ht="23.25" x14ac:dyDescent="0.35">
      <c r="A1" s="18" t="s">
        <v>20</v>
      </c>
    </row>
    <row r="2" spans="1:1" x14ac:dyDescent="0.25">
      <c r="A2" s="38" t="s">
        <v>132</v>
      </c>
    </row>
    <row r="3" spans="1:1" x14ac:dyDescent="0.25">
      <c r="A3" s="38" t="s">
        <v>129</v>
      </c>
    </row>
    <row r="4" spans="1:1" ht="23.25" x14ac:dyDescent="0.35">
      <c r="A4" s="18" t="s">
        <v>22</v>
      </c>
    </row>
    <row r="5" spans="1:1" x14ac:dyDescent="0.25">
      <c r="A5" s="38" t="s">
        <v>130</v>
      </c>
    </row>
    <row r="6" spans="1:1" x14ac:dyDescent="0.25">
      <c r="A6" s="38" t="s">
        <v>131</v>
      </c>
    </row>
    <row r="7" spans="1:1" x14ac:dyDescent="0.25">
      <c r="A7" s="38" t="s">
        <v>21</v>
      </c>
    </row>
    <row r="8" spans="1:1" x14ac:dyDescent="0.25">
      <c r="A8" s="19" t="s">
        <v>134</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tabSelected="1" workbookViewId="0">
      <pane ySplit="1" topLeftCell="A238" activePane="bottomLeft" state="frozen"/>
      <selection pane="bottomLeft" activeCell="B252" sqref="B252"/>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3" t="s">
        <v>30</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28</v>
      </c>
      <c r="B11" s="3">
        <v>932</v>
      </c>
      <c r="C11" s="3">
        <v>863</v>
      </c>
      <c r="D11" s="3">
        <v>646</v>
      </c>
      <c r="E11" s="3">
        <v>2392</v>
      </c>
      <c r="F11" s="3">
        <v>772</v>
      </c>
      <c r="G11" s="3">
        <v>348</v>
      </c>
      <c r="H11" s="3">
        <v>934</v>
      </c>
      <c r="I11" s="3">
        <v>605</v>
      </c>
    </row>
    <row r="12" spans="1:9" ht="15.75" thickBot="1" x14ac:dyDescent="0.3">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39">
        <v>1723.5</v>
      </c>
      <c r="C17" s="39">
        <v>1697.9</v>
      </c>
      <c r="D17" s="39">
        <v>1657.8</v>
      </c>
      <c r="E17" s="39">
        <v>1623.8</v>
      </c>
      <c r="F17" s="39">
        <v>1579.7</v>
      </c>
      <c r="G17" s="8">
        <v>1558.8</v>
      </c>
      <c r="H17" s="8">
        <v>1573</v>
      </c>
      <c r="I17" s="8">
        <v>1578.8</v>
      </c>
    </row>
    <row r="18" spans="1:9" x14ac:dyDescent="0.25">
      <c r="A18" s="2" t="s">
        <v>7</v>
      </c>
      <c r="B18" s="39">
        <v>1768.8</v>
      </c>
      <c r="C18" s="39">
        <v>1742.5</v>
      </c>
      <c r="D18" s="39">
        <v>1692</v>
      </c>
      <c r="E18" s="39">
        <v>1659.1</v>
      </c>
      <c r="F18" s="39">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38</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39</v>
      </c>
      <c r="B31" s="3">
        <v>3011</v>
      </c>
      <c r="C31" s="3">
        <v>3520</v>
      </c>
      <c r="D31" s="3">
        <v>3989</v>
      </c>
      <c r="E31" s="3">
        <v>4454</v>
      </c>
      <c r="F31" s="3">
        <v>4744</v>
      </c>
      <c r="G31" s="3">
        <v>4866</v>
      </c>
      <c r="H31" s="3">
        <v>4904</v>
      </c>
      <c r="I31" s="3">
        <v>4791</v>
      </c>
    </row>
    <row r="32" spans="1:9" x14ac:dyDescent="0.25">
      <c r="A32" s="2" t="s">
        <v>40</v>
      </c>
      <c r="B32" s="3"/>
      <c r="C32" s="3"/>
      <c r="D32" s="3"/>
      <c r="E32" s="3"/>
      <c r="F32" s="3">
        <v>0</v>
      </c>
      <c r="G32" s="3">
        <v>3097</v>
      </c>
      <c r="H32" s="3">
        <v>3113</v>
      </c>
      <c r="I32" s="3">
        <v>2926</v>
      </c>
    </row>
    <row r="33" spans="1:9" x14ac:dyDescent="0.25">
      <c r="A33" s="2" t="s">
        <v>41</v>
      </c>
      <c r="B33" s="3">
        <v>281</v>
      </c>
      <c r="C33" s="3">
        <v>281</v>
      </c>
      <c r="D33" s="3">
        <v>283</v>
      </c>
      <c r="E33" s="3">
        <v>285</v>
      </c>
      <c r="F33" s="3">
        <v>283</v>
      </c>
      <c r="G33" s="3">
        <v>274</v>
      </c>
      <c r="H33" s="3">
        <v>269</v>
      </c>
      <c r="I33" s="3">
        <v>286</v>
      </c>
    </row>
    <row r="34" spans="1:9" x14ac:dyDescent="0.25">
      <c r="A34" s="2" t="s">
        <v>42</v>
      </c>
      <c r="B34" s="3">
        <v>131</v>
      </c>
      <c r="C34" s="3">
        <v>131</v>
      </c>
      <c r="D34" s="3">
        <v>139</v>
      </c>
      <c r="E34" s="3">
        <v>154</v>
      </c>
      <c r="F34" s="3">
        <v>154</v>
      </c>
      <c r="G34" s="3">
        <v>223</v>
      </c>
      <c r="H34" s="3">
        <v>242</v>
      </c>
      <c r="I34" s="3">
        <v>284</v>
      </c>
    </row>
    <row r="35" spans="1:9" x14ac:dyDescent="0.25">
      <c r="A35" s="2" t="s">
        <v>43</v>
      </c>
      <c r="B35" s="3">
        <v>2587</v>
      </c>
      <c r="C35" s="3">
        <v>2439</v>
      </c>
      <c r="D35" s="3">
        <v>2787</v>
      </c>
      <c r="E35" s="3">
        <v>2509</v>
      </c>
      <c r="F35" s="3">
        <v>2011</v>
      </c>
      <c r="G35" s="3">
        <v>2326</v>
      </c>
      <c r="H35" s="3">
        <v>2921</v>
      </c>
      <c r="I35" s="3">
        <v>3821</v>
      </c>
    </row>
    <row r="36" spans="1:9" ht="15.75" thickBot="1" x14ac:dyDescent="0.3">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45</v>
      </c>
      <c r="B37" s="3"/>
      <c r="C37" s="3"/>
      <c r="D37" s="3"/>
      <c r="E37" s="3"/>
      <c r="F37" s="3"/>
      <c r="G37" s="3"/>
      <c r="H37" s="3"/>
      <c r="I37" s="3"/>
    </row>
    <row r="38" spans="1:9" x14ac:dyDescent="0.25">
      <c r="A38" s="2" t="s">
        <v>46</v>
      </c>
      <c r="B38" s="3"/>
      <c r="C38" s="3"/>
      <c r="D38" s="3"/>
      <c r="E38" s="3"/>
      <c r="F38" s="3"/>
      <c r="G38" s="3"/>
      <c r="H38" s="3"/>
      <c r="I38" s="3"/>
    </row>
    <row r="39" spans="1:9" x14ac:dyDescent="0.25">
      <c r="A39" s="11" t="s">
        <v>47</v>
      </c>
      <c r="B39" s="3">
        <v>107</v>
      </c>
      <c r="C39" s="3">
        <v>44</v>
      </c>
      <c r="D39" s="3">
        <v>6</v>
      </c>
      <c r="E39" s="3">
        <v>6</v>
      </c>
      <c r="F39" s="3">
        <v>6</v>
      </c>
      <c r="G39" s="3">
        <v>3</v>
      </c>
      <c r="H39" s="3">
        <v>0</v>
      </c>
      <c r="I39" s="3">
        <v>500</v>
      </c>
    </row>
    <row r="40" spans="1:9" x14ac:dyDescent="0.25">
      <c r="A40" s="11" t="s">
        <v>48</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49</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50</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51</v>
      </c>
      <c r="B46" s="3">
        <v>1079</v>
      </c>
      <c r="C46" s="3">
        <v>2010</v>
      </c>
      <c r="D46" s="3">
        <v>3471</v>
      </c>
      <c r="E46" s="3">
        <v>3468</v>
      </c>
      <c r="F46" s="3">
        <v>3464</v>
      </c>
      <c r="G46" s="3">
        <v>9406</v>
      </c>
      <c r="H46" s="3">
        <v>9413</v>
      </c>
      <c r="I46" s="3">
        <v>8920</v>
      </c>
    </row>
    <row r="47" spans="1:9" x14ac:dyDescent="0.25">
      <c r="A47" s="2" t="s">
        <v>52</v>
      </c>
      <c r="B47" s="3"/>
      <c r="C47" s="3"/>
      <c r="D47" s="3"/>
      <c r="E47" s="3"/>
      <c r="F47" s="3">
        <v>0</v>
      </c>
      <c r="G47" s="3">
        <v>2913</v>
      </c>
      <c r="H47" s="3">
        <v>2931</v>
      </c>
      <c r="I47" s="3">
        <v>2777</v>
      </c>
    </row>
    <row r="48" spans="1:9" x14ac:dyDescent="0.25">
      <c r="A48" s="2" t="s">
        <v>53</v>
      </c>
      <c r="B48" s="3">
        <v>1479</v>
      </c>
      <c r="C48" s="3">
        <v>1770</v>
      </c>
      <c r="D48" s="3">
        <v>1907</v>
      </c>
      <c r="E48" s="3">
        <v>3216</v>
      </c>
      <c r="F48" s="3">
        <v>3347</v>
      </c>
      <c r="G48" s="3">
        <v>2684</v>
      </c>
      <c r="H48" s="3">
        <v>2955</v>
      </c>
      <c r="I48" s="3">
        <v>2613</v>
      </c>
    </row>
    <row r="49" spans="1:9" x14ac:dyDescent="0.25">
      <c r="A49" s="2" t="s">
        <v>54</v>
      </c>
      <c r="B49" s="3"/>
      <c r="C49" s="3"/>
      <c r="D49" s="3"/>
      <c r="E49" s="3"/>
      <c r="F49" s="3"/>
      <c r="G49" s="3"/>
      <c r="H49" s="3"/>
      <c r="I49" s="3"/>
    </row>
    <row r="50" spans="1:9" x14ac:dyDescent="0.25">
      <c r="A50" s="11" t="s">
        <v>55</v>
      </c>
      <c r="B50" s="3"/>
      <c r="C50" s="3">
        <v>0</v>
      </c>
      <c r="D50" s="3">
        <v>0</v>
      </c>
      <c r="E50" s="3">
        <v>0</v>
      </c>
      <c r="F50" s="3">
        <v>0</v>
      </c>
      <c r="G50" s="3">
        <v>0</v>
      </c>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7" t="s">
        <v>58</v>
      </c>
      <c r="B53" s="3"/>
      <c r="C53" s="3">
        <v>0</v>
      </c>
      <c r="D53" s="3">
        <v>0</v>
      </c>
      <c r="E53" s="3">
        <v>0</v>
      </c>
      <c r="F53" s="3">
        <v>0</v>
      </c>
      <c r="G53" s="3">
        <v>0</v>
      </c>
      <c r="H53" s="3"/>
      <c r="I53" s="3"/>
    </row>
    <row r="54" spans="1:9" x14ac:dyDescent="0.25">
      <c r="A54" s="17" t="s">
        <v>59</v>
      </c>
      <c r="B54" s="3">
        <v>3</v>
      </c>
      <c r="C54" s="3">
        <v>3</v>
      </c>
      <c r="D54" s="3">
        <v>3</v>
      </c>
      <c r="E54" s="3">
        <v>3</v>
      </c>
      <c r="F54" s="3">
        <v>3</v>
      </c>
      <c r="G54" s="3">
        <v>3</v>
      </c>
      <c r="H54" s="3">
        <v>3</v>
      </c>
      <c r="I54" s="3">
        <v>3</v>
      </c>
    </row>
    <row r="55" spans="1:9" x14ac:dyDescent="0.25">
      <c r="A55" s="17" t="s">
        <v>60</v>
      </c>
      <c r="B55" s="3">
        <v>6773</v>
      </c>
      <c r="C55" s="3">
        <v>7786</v>
      </c>
      <c r="D55" s="3">
        <v>5710</v>
      </c>
      <c r="E55" s="3">
        <v>6384</v>
      </c>
      <c r="F55" s="3">
        <v>7163</v>
      </c>
      <c r="G55" s="3">
        <v>8299</v>
      </c>
      <c r="H55" s="3">
        <v>9965</v>
      </c>
      <c r="I55" s="3">
        <v>11484</v>
      </c>
    </row>
    <row r="56" spans="1:9" x14ac:dyDescent="0.25">
      <c r="A56" s="17" t="s">
        <v>61</v>
      </c>
      <c r="B56" s="3">
        <v>1246</v>
      </c>
      <c r="C56" s="3">
        <v>318</v>
      </c>
      <c r="D56" s="3">
        <v>-213</v>
      </c>
      <c r="E56" s="3">
        <v>-92</v>
      </c>
      <c r="F56" s="3">
        <v>231</v>
      </c>
      <c r="G56" s="3">
        <v>-56</v>
      </c>
      <c r="H56" s="3">
        <v>-380</v>
      </c>
      <c r="I56" s="3">
        <v>318</v>
      </c>
    </row>
    <row r="57" spans="1:9" x14ac:dyDescent="0.25">
      <c r="A57" s="17" t="s">
        <v>62</v>
      </c>
      <c r="B57" s="3">
        <v>4685</v>
      </c>
      <c r="C57" s="3">
        <v>4151</v>
      </c>
      <c r="D57" s="3">
        <v>6907</v>
      </c>
      <c r="E57" s="3">
        <v>3517</v>
      </c>
      <c r="F57" s="3">
        <v>1643</v>
      </c>
      <c r="G57" s="3">
        <v>-191</v>
      </c>
      <c r="H57" s="3">
        <v>3179</v>
      </c>
      <c r="I57" s="3">
        <v>3476</v>
      </c>
    </row>
    <row r="58" spans="1:9" x14ac:dyDescent="0.2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9">
        <v>3273</v>
      </c>
      <c r="C64" s="9">
        <v>3760</v>
      </c>
      <c r="D64" s="9">
        <v>4240</v>
      </c>
      <c r="E64" s="9">
        <v>1933</v>
      </c>
      <c r="F64" s="9">
        <v>4029</v>
      </c>
      <c r="G64" s="9">
        <v>2539</v>
      </c>
      <c r="H64" s="9">
        <f>+H12</f>
        <v>5727</v>
      </c>
      <c r="I64" s="9">
        <f>+I12</f>
        <v>6046</v>
      </c>
    </row>
    <row r="65" spans="1:9" s="1" customFormat="1" x14ac:dyDescent="0.25">
      <c r="A65" s="2" t="s">
        <v>67</v>
      </c>
      <c r="B65" s="3"/>
      <c r="C65" s="3"/>
      <c r="D65" s="3"/>
      <c r="E65" s="3"/>
      <c r="F65" s="3"/>
      <c r="G65" s="3"/>
      <c r="H65" s="3"/>
      <c r="I65" s="3"/>
    </row>
    <row r="66" spans="1:9" x14ac:dyDescent="0.25">
      <c r="A66" s="11" t="s">
        <v>68</v>
      </c>
      <c r="B66" s="3">
        <v>606</v>
      </c>
      <c r="C66" s="3">
        <v>649</v>
      </c>
      <c r="D66" s="3">
        <v>706</v>
      </c>
      <c r="E66" s="3">
        <v>747</v>
      </c>
      <c r="F66" s="3">
        <v>705</v>
      </c>
      <c r="G66" s="3">
        <v>721</v>
      </c>
      <c r="H66" s="3">
        <v>744</v>
      </c>
      <c r="I66" s="3">
        <v>717</v>
      </c>
    </row>
    <row r="67" spans="1:9" x14ac:dyDescent="0.25">
      <c r="A67" s="11" t="s">
        <v>69</v>
      </c>
      <c r="B67" s="3">
        <v>-113</v>
      </c>
      <c r="C67" s="3">
        <v>-80</v>
      </c>
      <c r="D67" s="3">
        <v>-273</v>
      </c>
      <c r="E67" s="3">
        <v>647</v>
      </c>
      <c r="F67" s="3">
        <v>34</v>
      </c>
      <c r="G67" s="3">
        <v>-380</v>
      </c>
      <c r="H67" s="3">
        <v>-385</v>
      </c>
      <c r="I67" s="3">
        <v>-650</v>
      </c>
    </row>
    <row r="68" spans="1:9" x14ac:dyDescent="0.25">
      <c r="A68" s="11" t="s">
        <v>70</v>
      </c>
      <c r="B68" s="3">
        <v>191</v>
      </c>
      <c r="C68" s="3">
        <v>236</v>
      </c>
      <c r="D68" s="3">
        <v>215</v>
      </c>
      <c r="E68" s="3">
        <v>218</v>
      </c>
      <c r="F68" s="3">
        <v>325</v>
      </c>
      <c r="G68" s="3">
        <v>429</v>
      </c>
      <c r="H68" s="3">
        <v>611</v>
      </c>
      <c r="I68" s="3">
        <v>638</v>
      </c>
    </row>
    <row r="69" spans="1:9" x14ac:dyDescent="0.25">
      <c r="A69" s="11" t="s">
        <v>71</v>
      </c>
      <c r="B69" s="3">
        <v>43</v>
      </c>
      <c r="C69" s="3">
        <v>13</v>
      </c>
      <c r="D69" s="3">
        <v>10</v>
      </c>
      <c r="E69" s="3">
        <v>27</v>
      </c>
      <c r="F69" s="3">
        <v>15</v>
      </c>
      <c r="G69" s="3">
        <v>398</v>
      </c>
      <c r="H69" s="3">
        <v>53</v>
      </c>
      <c r="I69" s="3">
        <v>123</v>
      </c>
    </row>
    <row r="70" spans="1:9" x14ac:dyDescent="0.25">
      <c r="A70" s="11" t="s">
        <v>72</v>
      </c>
      <c r="B70" s="3">
        <v>424</v>
      </c>
      <c r="C70" s="3">
        <v>98</v>
      </c>
      <c r="D70" s="3">
        <v>-117</v>
      </c>
      <c r="E70" s="3">
        <v>-99</v>
      </c>
      <c r="F70" s="3">
        <v>233</v>
      </c>
      <c r="G70" s="3">
        <v>23</v>
      </c>
      <c r="H70" s="3">
        <v>-138</v>
      </c>
      <c r="I70" s="3">
        <v>-26</v>
      </c>
    </row>
    <row r="71" spans="1:9" x14ac:dyDescent="0.25">
      <c r="A71" s="2" t="s">
        <v>73</v>
      </c>
      <c r="B71" s="3"/>
      <c r="C71" s="3"/>
      <c r="D71" s="3"/>
      <c r="E71" s="3"/>
      <c r="F71" s="3"/>
      <c r="G71" s="3"/>
      <c r="H71" s="3"/>
      <c r="I71" s="3"/>
    </row>
    <row r="72" spans="1:9" x14ac:dyDescent="0.25">
      <c r="A72" s="11" t="s">
        <v>74</v>
      </c>
      <c r="B72" s="3">
        <v>-216</v>
      </c>
      <c r="C72" s="3">
        <v>60</v>
      </c>
      <c r="D72" s="3">
        <v>-426</v>
      </c>
      <c r="E72" s="3">
        <v>187</v>
      </c>
      <c r="F72" s="3">
        <v>-270</v>
      </c>
      <c r="G72" s="3">
        <v>1239</v>
      </c>
      <c r="H72" s="3">
        <v>-1606</v>
      </c>
      <c r="I72" s="3">
        <v>-504</v>
      </c>
    </row>
    <row r="73" spans="1:9" x14ac:dyDescent="0.25">
      <c r="A73" s="11" t="s">
        <v>75</v>
      </c>
      <c r="B73" s="3">
        <v>-621</v>
      </c>
      <c r="C73" s="3">
        <v>-590</v>
      </c>
      <c r="D73" s="3">
        <v>-231</v>
      </c>
      <c r="E73" s="3">
        <v>-255</v>
      </c>
      <c r="F73" s="3">
        <v>-490</v>
      </c>
      <c r="G73" s="3">
        <v>-1854</v>
      </c>
      <c r="H73" s="3">
        <v>507</v>
      </c>
      <c r="I73" s="3">
        <v>-1676</v>
      </c>
    </row>
    <row r="74" spans="1:9" x14ac:dyDescent="0.25">
      <c r="A74" s="11" t="s">
        <v>100</v>
      </c>
      <c r="B74" s="3">
        <v>-144</v>
      </c>
      <c r="C74" s="3">
        <v>-161</v>
      </c>
      <c r="D74" s="3">
        <v>-120</v>
      </c>
      <c r="E74" s="3">
        <v>35</v>
      </c>
      <c r="F74" s="3">
        <v>-203</v>
      </c>
      <c r="G74" s="3">
        <v>-654</v>
      </c>
      <c r="H74" s="3">
        <v>-182</v>
      </c>
      <c r="I74" s="3">
        <v>-845</v>
      </c>
    </row>
    <row r="75" spans="1:9" x14ac:dyDescent="0.25">
      <c r="A75" s="11" t="s">
        <v>99</v>
      </c>
      <c r="B75" s="3">
        <v>1237</v>
      </c>
      <c r="C75" s="3">
        <v>-586</v>
      </c>
      <c r="D75" s="3">
        <v>-158</v>
      </c>
      <c r="E75" s="3">
        <v>1515</v>
      </c>
      <c r="F75" s="3">
        <v>1525</v>
      </c>
      <c r="G75" s="3">
        <v>24</v>
      </c>
      <c r="H75" s="3">
        <v>1326</v>
      </c>
      <c r="I75" s="3">
        <v>1365</v>
      </c>
    </row>
    <row r="76" spans="1:9" x14ac:dyDescent="0.25">
      <c r="A76" s="25" t="s">
        <v>76</v>
      </c>
      <c r="B76" s="26">
        <f t="shared" ref="B76:H76" si="12">+SUM(B64:B75)</f>
        <v>4680</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25">
      <c r="A77" s="1" t="s">
        <v>77</v>
      </c>
      <c r="B77" s="3"/>
      <c r="C77" s="3"/>
      <c r="D77" s="3"/>
      <c r="E77" s="3"/>
      <c r="F77" s="3"/>
      <c r="G77" s="3"/>
      <c r="H77" s="3"/>
      <c r="I77" s="3"/>
    </row>
    <row r="78" spans="1:9" x14ac:dyDescent="0.25">
      <c r="A78" s="2" t="s">
        <v>78</v>
      </c>
      <c r="B78" s="3">
        <v>-4936</v>
      </c>
      <c r="C78" s="3">
        <v>-5367</v>
      </c>
      <c r="D78" s="3">
        <v>-5928</v>
      </c>
      <c r="E78" s="3">
        <v>-4783</v>
      </c>
      <c r="F78" s="3">
        <v>-2937</v>
      </c>
      <c r="G78" s="3">
        <v>-2426</v>
      </c>
      <c r="H78" s="3">
        <v>-9961</v>
      </c>
      <c r="I78" s="3">
        <v>-12913</v>
      </c>
    </row>
    <row r="79" spans="1:9" x14ac:dyDescent="0.25">
      <c r="A79" s="2" t="s">
        <v>79</v>
      </c>
      <c r="B79" s="3">
        <v>3655</v>
      </c>
      <c r="C79" s="3">
        <v>2924</v>
      </c>
      <c r="D79" s="3">
        <v>3623</v>
      </c>
      <c r="E79" s="3">
        <v>3613</v>
      </c>
      <c r="F79" s="3">
        <v>1715</v>
      </c>
      <c r="G79" s="3">
        <v>74</v>
      </c>
      <c r="H79" s="3">
        <v>4236</v>
      </c>
      <c r="I79" s="3">
        <v>8199</v>
      </c>
    </row>
    <row r="80" spans="1:9" x14ac:dyDescent="0.25">
      <c r="A80" s="2" t="s">
        <v>80</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81</v>
      </c>
      <c r="B82" s="3">
        <v>0</v>
      </c>
      <c r="C82" s="3">
        <v>6</v>
      </c>
      <c r="D82" s="3">
        <v>-34</v>
      </c>
      <c r="E82" s="3">
        <v>-22</v>
      </c>
      <c r="F82" s="3">
        <v>5</v>
      </c>
      <c r="G82" s="3">
        <v>31</v>
      </c>
      <c r="H82" s="3">
        <v>171</v>
      </c>
      <c r="I82" s="3">
        <v>-19</v>
      </c>
    </row>
    <row r="83" spans="1:9" x14ac:dyDescent="0.25">
      <c r="A83" s="27" t="s">
        <v>82</v>
      </c>
      <c r="B83" s="26">
        <f t="shared" ref="B83:H83" si="13">+SUM(B78:B82)</f>
        <v>-28</v>
      </c>
      <c r="C83" s="26">
        <f t="shared" si="13"/>
        <v>-1194</v>
      </c>
      <c r="D83" s="26">
        <f t="shared" si="13"/>
        <v>-1021</v>
      </c>
      <c r="E83" s="26">
        <f t="shared" si="13"/>
        <v>276</v>
      </c>
      <c r="F83" s="26">
        <f t="shared" si="13"/>
        <v>-264</v>
      </c>
      <c r="G83" s="26">
        <f t="shared" si="13"/>
        <v>-1028</v>
      </c>
      <c r="H83" s="26">
        <f t="shared" si="13"/>
        <v>-3800</v>
      </c>
      <c r="I83" s="26">
        <f>+SUM(I78:I82)</f>
        <v>-1524</v>
      </c>
    </row>
    <row r="84" spans="1:9" x14ac:dyDescent="0.25">
      <c r="A84" s="1" t="s">
        <v>83</v>
      </c>
      <c r="B84" s="3"/>
      <c r="C84" s="3"/>
      <c r="D84" s="3"/>
      <c r="E84" s="3"/>
      <c r="F84" s="3"/>
      <c r="G84" s="3"/>
      <c r="H84" s="3"/>
      <c r="I84" s="3"/>
    </row>
    <row r="85" spans="1:9" x14ac:dyDescent="0.25">
      <c r="A85" s="2" t="s">
        <v>84</v>
      </c>
      <c r="B85" s="3">
        <v>0</v>
      </c>
      <c r="C85" s="3">
        <v>981</v>
      </c>
      <c r="D85" s="3">
        <v>1482</v>
      </c>
      <c r="E85" s="3">
        <v>0</v>
      </c>
      <c r="F85" s="3">
        <v>0</v>
      </c>
      <c r="G85" s="3">
        <v>6134</v>
      </c>
      <c r="H85" s="3">
        <v>0</v>
      </c>
      <c r="I85" s="3">
        <v>0</v>
      </c>
    </row>
    <row r="86" spans="1:9" x14ac:dyDescent="0.25">
      <c r="A86" s="2" t="s">
        <v>85</v>
      </c>
      <c r="B86" s="3">
        <v>-63</v>
      </c>
      <c r="C86" s="3">
        <v>-67</v>
      </c>
      <c r="D86" s="3">
        <v>327</v>
      </c>
      <c r="E86" s="3">
        <v>13</v>
      </c>
      <c r="F86" s="3">
        <v>-325</v>
      </c>
      <c r="G86" s="3">
        <v>49</v>
      </c>
      <c r="H86" s="3">
        <v>-52</v>
      </c>
      <c r="I86" s="3">
        <v>15</v>
      </c>
    </row>
    <row r="87" spans="1:9" x14ac:dyDescent="0.25">
      <c r="A87" s="2" t="s">
        <v>86</v>
      </c>
      <c r="B87" s="3"/>
      <c r="C87" s="3"/>
      <c r="D87" s="3"/>
      <c r="H87" s="3">
        <v>-197</v>
      </c>
      <c r="I87" s="3">
        <v>0</v>
      </c>
    </row>
    <row r="88" spans="1:9" x14ac:dyDescent="0.25">
      <c r="A88" s="2" t="s">
        <v>87</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88</v>
      </c>
      <c r="B90" s="3">
        <v>-899</v>
      </c>
      <c r="C90" s="3">
        <v>-1022</v>
      </c>
      <c r="D90" s="3">
        <v>-1133</v>
      </c>
      <c r="E90" s="3">
        <v>-1243</v>
      </c>
      <c r="F90" s="3">
        <v>-1332</v>
      </c>
      <c r="G90" s="3">
        <v>-1452</v>
      </c>
      <c r="H90" s="3">
        <v>-1638</v>
      </c>
      <c r="I90" s="3">
        <v>-1837</v>
      </c>
    </row>
    <row r="91" spans="1:9" x14ac:dyDescent="0.25">
      <c r="A91" s="2" t="s">
        <v>89</v>
      </c>
      <c r="B91" s="3"/>
      <c r="C91" s="3"/>
      <c r="D91" s="3"/>
      <c r="E91" s="3">
        <v>-84</v>
      </c>
      <c r="F91" s="3">
        <v>-50</v>
      </c>
      <c r="G91" s="3">
        <v>-58</v>
      </c>
      <c r="H91" s="3">
        <v>-136</v>
      </c>
      <c r="I91" s="3">
        <v>-151</v>
      </c>
    </row>
    <row r="92" spans="1:9" x14ac:dyDescent="0.25">
      <c r="A92" s="27" t="s">
        <v>90</v>
      </c>
      <c r="B92" s="26">
        <f t="shared" ref="B92:H92" si="14">+SUM(B85:B91)</f>
        <v>-2982</v>
      </c>
      <c r="C92" s="26">
        <f t="shared" si="14"/>
        <v>-2839</v>
      </c>
      <c r="D92" s="26">
        <f t="shared" si="14"/>
        <v>-2058</v>
      </c>
      <c r="E92" s="26">
        <f t="shared" si="14"/>
        <v>-4835</v>
      </c>
      <c r="F92" s="26">
        <f t="shared" si="14"/>
        <v>-5293</v>
      </c>
      <c r="G92" s="26">
        <f t="shared" si="14"/>
        <v>2491</v>
      </c>
      <c r="H92" s="26">
        <f t="shared" si="14"/>
        <v>-1459</v>
      </c>
      <c r="I92" s="26">
        <f>+SUM(I85:I91)</f>
        <v>-4836</v>
      </c>
    </row>
    <row r="93" spans="1:9" x14ac:dyDescent="0.25">
      <c r="A93" s="2" t="s">
        <v>91</v>
      </c>
      <c r="B93" s="3">
        <v>-83</v>
      </c>
      <c r="C93" s="3">
        <v>-105</v>
      </c>
      <c r="D93" s="3">
        <v>-20</v>
      </c>
      <c r="E93" s="3">
        <v>45</v>
      </c>
      <c r="F93" s="3">
        <v>-129</v>
      </c>
      <c r="G93" s="3">
        <v>-66</v>
      </c>
      <c r="H93" s="3">
        <v>143</v>
      </c>
      <c r="I93" s="3">
        <v>-143</v>
      </c>
    </row>
    <row r="94" spans="1:9" x14ac:dyDescent="0.25">
      <c r="A94" s="27" t="s">
        <v>92</v>
      </c>
      <c r="B94" s="26">
        <f t="shared" ref="B94:H94" si="15">+B76+B83+B92+B93</f>
        <v>1587</v>
      </c>
      <c r="C94" s="26">
        <f t="shared" si="15"/>
        <v>-739</v>
      </c>
      <c r="D94" s="26">
        <f t="shared" si="15"/>
        <v>747</v>
      </c>
      <c r="E94" s="26">
        <f t="shared" si="15"/>
        <v>441</v>
      </c>
      <c r="F94" s="26">
        <f t="shared" si="15"/>
        <v>217</v>
      </c>
      <c r="G94" s="26">
        <f t="shared" si="15"/>
        <v>3882</v>
      </c>
      <c r="H94" s="26">
        <f t="shared" si="15"/>
        <v>1541</v>
      </c>
      <c r="I94" s="26">
        <f>+I76+I83+I92+I93</f>
        <v>-1315</v>
      </c>
    </row>
    <row r="95" spans="1:9" x14ac:dyDescent="0.25">
      <c r="A95" t="s">
        <v>93</v>
      </c>
      <c r="B95" s="3">
        <v>2220</v>
      </c>
      <c r="C95" s="3">
        <v>3852</v>
      </c>
      <c r="D95" s="3">
        <v>3138</v>
      </c>
      <c r="E95" s="3">
        <v>3808</v>
      </c>
      <c r="F95" s="3">
        <v>4249</v>
      </c>
      <c r="G95" s="3">
        <v>4466</v>
      </c>
      <c r="H95" s="3">
        <v>8348</v>
      </c>
      <c r="I95" s="3">
        <f>+H96</f>
        <v>9889</v>
      </c>
    </row>
    <row r="96" spans="1:9" ht="15.75" thickBot="1" x14ac:dyDescent="0.3">
      <c r="A96" s="6" t="s">
        <v>94</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25">
      <c r="A98" t="s">
        <v>95</v>
      </c>
      <c r="B98" s="3"/>
      <c r="C98" s="3"/>
      <c r="D98" s="3"/>
      <c r="E98" s="3"/>
      <c r="F98" s="3"/>
      <c r="G98" s="3"/>
      <c r="H98" s="3"/>
      <c r="I98" s="3"/>
    </row>
    <row r="99" spans="1:9" x14ac:dyDescent="0.25">
      <c r="A99" s="2" t="s">
        <v>17</v>
      </c>
      <c r="B99" s="3"/>
      <c r="C99" s="3"/>
      <c r="D99" s="3"/>
      <c r="E99" s="3"/>
      <c r="F99" s="3"/>
      <c r="G99" s="3"/>
      <c r="H99" s="3"/>
      <c r="I99" s="3"/>
    </row>
    <row r="100" spans="1:9" x14ac:dyDescent="0.25">
      <c r="A100" s="11" t="s">
        <v>96</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97</v>
      </c>
      <c r="B102" s="3">
        <v>206</v>
      </c>
      <c r="C102" s="3">
        <v>252</v>
      </c>
      <c r="D102" s="3">
        <v>266</v>
      </c>
      <c r="E102" s="3">
        <v>294</v>
      </c>
      <c r="F102" s="3">
        <v>160</v>
      </c>
      <c r="G102" s="3">
        <v>121</v>
      </c>
      <c r="H102" s="3">
        <v>179</v>
      </c>
      <c r="I102" s="3">
        <v>160</v>
      </c>
    </row>
    <row r="103" spans="1:9" x14ac:dyDescent="0.25">
      <c r="A103" s="11" t="s">
        <v>98</v>
      </c>
      <c r="B103" s="3">
        <v>240</v>
      </c>
      <c r="C103" s="3">
        <v>271</v>
      </c>
      <c r="D103" s="3">
        <v>300</v>
      </c>
      <c r="E103" s="3">
        <v>320</v>
      </c>
      <c r="F103" s="3">
        <v>347</v>
      </c>
      <c r="G103" s="3">
        <v>385</v>
      </c>
      <c r="H103" s="3">
        <v>438</v>
      </c>
      <c r="I103" s="3">
        <v>480</v>
      </c>
    </row>
    <row r="105" spans="1:9" x14ac:dyDescent="0.25">
      <c r="A105" s="14" t="s">
        <v>101</v>
      </c>
      <c r="B105" s="14"/>
      <c r="C105" s="14"/>
      <c r="D105" s="14"/>
      <c r="E105" s="14"/>
      <c r="F105" s="14"/>
      <c r="G105" s="14"/>
      <c r="H105" s="14"/>
      <c r="I105" s="14"/>
    </row>
    <row r="106" spans="1:9" x14ac:dyDescent="0.25">
      <c r="A106" s="28" t="s">
        <v>111</v>
      </c>
      <c r="B106" s="3"/>
      <c r="C106" s="3"/>
      <c r="D106" s="3"/>
      <c r="E106" s="3"/>
      <c r="F106" s="3"/>
      <c r="G106" s="3"/>
      <c r="H106" s="3"/>
      <c r="I106" s="3"/>
    </row>
    <row r="107" spans="1:9" x14ac:dyDescent="0.25">
      <c r="A107" s="2" t="s">
        <v>102</v>
      </c>
      <c r="B107" s="3">
        <f t="shared" ref="B107:G107" si="17">+SUM(B108:B110)</f>
        <v>13740</v>
      </c>
      <c r="C107" s="3">
        <f t="shared" si="17"/>
        <v>14764</v>
      </c>
      <c r="D107" s="3">
        <f t="shared" si="17"/>
        <v>15216</v>
      </c>
      <c r="E107" s="3">
        <f t="shared" si="17"/>
        <v>14855</v>
      </c>
      <c r="F107" s="3">
        <f t="shared" si="17"/>
        <v>15902</v>
      </c>
      <c r="G107" s="3">
        <v>14484</v>
      </c>
      <c r="H107" s="3">
        <f t="shared" ref="H107" si="18">+SUM(H108:H110)</f>
        <v>17179</v>
      </c>
      <c r="I107" s="3">
        <f>+SUM(I108:I110)</f>
        <v>18353</v>
      </c>
    </row>
    <row r="108" spans="1:9" x14ac:dyDescent="0.25">
      <c r="A108" s="11" t="s">
        <v>115</v>
      </c>
      <c r="B108" s="8">
        <v>8506</v>
      </c>
      <c r="C108" s="8">
        <v>9299</v>
      </c>
      <c r="D108" s="8">
        <v>9684</v>
      </c>
      <c r="E108" s="8">
        <v>9322</v>
      </c>
      <c r="F108" s="8">
        <v>10045</v>
      </c>
      <c r="G108" s="8">
        <v>9329</v>
      </c>
      <c r="H108" s="8">
        <v>11644</v>
      </c>
      <c r="I108" s="8">
        <v>12228</v>
      </c>
    </row>
    <row r="109" spans="1:9" x14ac:dyDescent="0.25">
      <c r="A109" s="11" t="s">
        <v>116</v>
      </c>
      <c r="B109" s="8">
        <v>4410</v>
      </c>
      <c r="C109" s="8">
        <v>4746</v>
      </c>
      <c r="D109" s="8">
        <v>4886</v>
      </c>
      <c r="E109" s="8">
        <v>4938</v>
      </c>
      <c r="F109" s="8">
        <v>5260</v>
      </c>
      <c r="G109" s="8">
        <v>4639</v>
      </c>
      <c r="H109" s="8">
        <v>5028</v>
      </c>
      <c r="I109" s="8">
        <v>5492</v>
      </c>
    </row>
    <row r="110" spans="1:9" x14ac:dyDescent="0.25">
      <c r="A110" s="11" t="s">
        <v>117</v>
      </c>
      <c r="B110">
        <v>824</v>
      </c>
      <c r="C110">
        <v>719</v>
      </c>
      <c r="D110" s="8">
        <v>646</v>
      </c>
      <c r="E110">
        <v>595</v>
      </c>
      <c r="F110" s="8">
        <v>597</v>
      </c>
      <c r="G110" s="8">
        <v>516</v>
      </c>
      <c r="H110">
        <v>507</v>
      </c>
      <c r="I110">
        <v>633</v>
      </c>
    </row>
    <row r="111" spans="1:9" x14ac:dyDescent="0.25">
      <c r="A111" s="2" t="s">
        <v>103</v>
      </c>
      <c r="B111" s="3">
        <f t="shared" ref="B111:G111" si="19">+SUM(B112:B114)</f>
        <v>0</v>
      </c>
      <c r="C111" s="3">
        <f t="shared" si="19"/>
        <v>7568</v>
      </c>
      <c r="D111" s="3">
        <f t="shared" si="19"/>
        <v>7970</v>
      </c>
      <c r="E111" s="3">
        <f t="shared" si="19"/>
        <v>9242</v>
      </c>
      <c r="F111" s="3">
        <f t="shared" si="19"/>
        <v>9812</v>
      </c>
      <c r="G111" s="3">
        <f t="shared" si="19"/>
        <v>9347</v>
      </c>
      <c r="H111" s="3">
        <f t="shared" ref="H111" si="20">+SUM(H112:H114)</f>
        <v>11456</v>
      </c>
      <c r="I111" s="3">
        <f>+SUM(I112:I114)</f>
        <v>12479</v>
      </c>
    </row>
    <row r="112" spans="1:9" x14ac:dyDescent="0.25">
      <c r="A112" s="11" t="s">
        <v>115</v>
      </c>
      <c r="B112" s="8"/>
      <c r="C112" s="8">
        <v>5043</v>
      </c>
      <c r="D112" s="8">
        <v>5192</v>
      </c>
      <c r="E112" s="8">
        <v>5875</v>
      </c>
      <c r="F112" s="8">
        <v>6293</v>
      </c>
      <c r="G112" s="8">
        <v>5892</v>
      </c>
      <c r="H112" s="8">
        <v>6970</v>
      </c>
      <c r="I112" s="8">
        <v>7388</v>
      </c>
    </row>
    <row r="113" spans="1:9" x14ac:dyDescent="0.25">
      <c r="A113" s="11" t="s">
        <v>116</v>
      </c>
      <c r="B113" s="8"/>
      <c r="C113" s="8">
        <v>2149</v>
      </c>
      <c r="D113" s="8">
        <v>2395</v>
      </c>
      <c r="E113" s="8">
        <v>2940</v>
      </c>
      <c r="F113" s="8">
        <v>3087</v>
      </c>
      <c r="G113" s="8">
        <v>3053</v>
      </c>
      <c r="H113" s="8">
        <v>3996</v>
      </c>
      <c r="I113" s="8">
        <v>4527</v>
      </c>
    </row>
    <row r="114" spans="1:9" x14ac:dyDescent="0.25">
      <c r="A114" s="11" t="s">
        <v>117</v>
      </c>
      <c r="C114">
        <v>376</v>
      </c>
      <c r="D114" s="8">
        <v>383</v>
      </c>
      <c r="E114">
        <v>427</v>
      </c>
      <c r="F114">
        <v>432</v>
      </c>
      <c r="G114" s="8">
        <v>402</v>
      </c>
      <c r="H114">
        <v>490</v>
      </c>
      <c r="I114">
        <v>564</v>
      </c>
    </row>
    <row r="115" spans="1:9" x14ac:dyDescent="0.25">
      <c r="A115" s="2" t="s">
        <v>104</v>
      </c>
      <c r="B115" s="3">
        <f t="shared" ref="B115:G115" si="21">+SUM(B116:B118)</f>
        <v>3067</v>
      </c>
      <c r="C115" s="3">
        <f t="shared" si="21"/>
        <v>3785</v>
      </c>
      <c r="D115" s="3">
        <f t="shared" si="21"/>
        <v>4237</v>
      </c>
      <c r="E115" s="3">
        <f t="shared" si="21"/>
        <v>5134</v>
      </c>
      <c r="F115" s="3">
        <f t="shared" si="21"/>
        <v>6208</v>
      </c>
      <c r="G115" s="3">
        <f t="shared" si="21"/>
        <v>6679</v>
      </c>
      <c r="H115" s="3">
        <f t="shared" ref="H115" si="22">+SUM(H116:H118)</f>
        <v>8290</v>
      </c>
      <c r="I115" s="3">
        <f>+SUM(I116:I118)</f>
        <v>7547</v>
      </c>
    </row>
    <row r="116" spans="1:9" x14ac:dyDescent="0.25">
      <c r="A116" s="11" t="s">
        <v>115</v>
      </c>
      <c r="B116" s="8">
        <v>2016</v>
      </c>
      <c r="C116" s="8">
        <v>2599</v>
      </c>
      <c r="D116" s="8">
        <v>2920</v>
      </c>
      <c r="E116" s="8">
        <v>3496</v>
      </c>
      <c r="F116" s="8">
        <v>4262</v>
      </c>
      <c r="G116" s="8">
        <v>4635</v>
      </c>
      <c r="H116" s="8">
        <v>5748</v>
      </c>
      <c r="I116" s="8">
        <v>5416</v>
      </c>
    </row>
    <row r="117" spans="1:9" x14ac:dyDescent="0.25">
      <c r="A117" s="11" t="s">
        <v>116</v>
      </c>
      <c r="B117">
        <v>925</v>
      </c>
      <c r="C117" s="8">
        <v>1055</v>
      </c>
      <c r="D117" s="8">
        <v>1188</v>
      </c>
      <c r="E117" s="8">
        <v>1508</v>
      </c>
      <c r="F117" s="8">
        <v>1808</v>
      </c>
      <c r="G117" s="8">
        <v>1896</v>
      </c>
      <c r="H117" s="8">
        <v>2347</v>
      </c>
      <c r="I117" s="8">
        <v>1938</v>
      </c>
    </row>
    <row r="118" spans="1:9" x14ac:dyDescent="0.25">
      <c r="A118" s="11" t="s">
        <v>117</v>
      </c>
      <c r="B118">
        <v>126</v>
      </c>
      <c r="C118">
        <v>131</v>
      </c>
      <c r="D118">
        <v>129</v>
      </c>
      <c r="E118">
        <v>130</v>
      </c>
      <c r="F118" s="8">
        <v>138</v>
      </c>
      <c r="G118" s="8">
        <v>148</v>
      </c>
      <c r="H118">
        <v>195</v>
      </c>
      <c r="I118">
        <v>193</v>
      </c>
    </row>
    <row r="119" spans="1:9" x14ac:dyDescent="0.25">
      <c r="A119" s="2" t="s">
        <v>108</v>
      </c>
      <c r="B119" s="3">
        <f>+SUM(B120:B122)</f>
        <v>0</v>
      </c>
      <c r="C119" s="3">
        <f>+SUM(C120:C122)</f>
        <v>4317</v>
      </c>
      <c r="D119" s="3">
        <f>+SUM(D120:D122)</f>
        <v>4737</v>
      </c>
      <c r="E119" s="3">
        <f>+SUM(E120:E122)</f>
        <v>5166</v>
      </c>
      <c r="F119" s="3">
        <f>+SUM(F120:F122)</f>
        <v>5254</v>
      </c>
      <c r="G119" s="3">
        <f>+SUM(G120:G122)</f>
        <v>5028</v>
      </c>
      <c r="H119" s="3">
        <f t="shared" ref="H119" si="23">+SUM(H120:H122)</f>
        <v>5343</v>
      </c>
      <c r="I119" s="3">
        <f>+SUM(I120:I122)</f>
        <v>5955</v>
      </c>
    </row>
    <row r="120" spans="1:9" x14ac:dyDescent="0.25">
      <c r="A120" s="11" t="s">
        <v>115</v>
      </c>
      <c r="C120" s="8">
        <v>2930</v>
      </c>
      <c r="D120" s="8">
        <v>3285</v>
      </c>
      <c r="E120" s="8">
        <v>3575</v>
      </c>
      <c r="F120" s="8">
        <v>3622</v>
      </c>
      <c r="G120" s="40">
        <v>3449</v>
      </c>
      <c r="H120" s="8">
        <v>3659</v>
      </c>
      <c r="I120" s="8">
        <v>4111</v>
      </c>
    </row>
    <row r="121" spans="1:9" x14ac:dyDescent="0.25">
      <c r="A121" s="11" t="s">
        <v>116</v>
      </c>
      <c r="C121" s="8">
        <v>1117</v>
      </c>
      <c r="D121" s="8">
        <v>1185</v>
      </c>
      <c r="E121" s="8">
        <v>1347</v>
      </c>
      <c r="F121" s="8">
        <v>1395</v>
      </c>
      <c r="G121" s="8">
        <v>1365</v>
      </c>
      <c r="H121" s="8">
        <v>1494</v>
      </c>
      <c r="I121" s="8">
        <v>1610</v>
      </c>
    </row>
    <row r="122" spans="1:9" x14ac:dyDescent="0.25">
      <c r="A122" s="11" t="s">
        <v>117</v>
      </c>
      <c r="C122">
        <v>270</v>
      </c>
      <c r="D122">
        <v>267</v>
      </c>
      <c r="E122">
        <v>244</v>
      </c>
      <c r="F122" s="8">
        <v>237</v>
      </c>
      <c r="G122">
        <v>214</v>
      </c>
      <c r="H122">
        <v>190</v>
      </c>
      <c r="I122">
        <v>234</v>
      </c>
    </row>
    <row r="123" spans="1:9" x14ac:dyDescent="0.25">
      <c r="A123" s="11" t="s">
        <v>135</v>
      </c>
      <c r="B123" s="3">
        <f t="shared" ref="B123" si="24">+SUM(B124:B126)</f>
        <v>5709</v>
      </c>
      <c r="F123" s="8"/>
    </row>
    <row r="124" spans="1:9" x14ac:dyDescent="0.25">
      <c r="A124" s="11" t="s">
        <v>115</v>
      </c>
      <c r="B124">
        <v>3876</v>
      </c>
      <c r="F124" s="8"/>
    </row>
    <row r="125" spans="1:9" x14ac:dyDescent="0.25">
      <c r="A125" s="11" t="s">
        <v>116</v>
      </c>
      <c r="B125">
        <v>1555</v>
      </c>
      <c r="F125" s="8"/>
    </row>
    <row r="126" spans="1:9" x14ac:dyDescent="0.25">
      <c r="A126" s="11" t="s">
        <v>117</v>
      </c>
      <c r="B126">
        <v>278</v>
      </c>
      <c r="F126" s="8"/>
    </row>
    <row r="127" spans="1:9" x14ac:dyDescent="0.25">
      <c r="A127" s="11" t="s">
        <v>136</v>
      </c>
      <c r="B127" s="3">
        <f t="shared" ref="B127" si="25">+SUM(B128:B130)</f>
        <v>1417</v>
      </c>
      <c r="F127" s="8"/>
    </row>
    <row r="128" spans="1:9" x14ac:dyDescent="0.25">
      <c r="A128" s="11" t="s">
        <v>115</v>
      </c>
      <c r="B128">
        <v>827</v>
      </c>
      <c r="F128" s="8"/>
    </row>
    <row r="129" spans="1:9" x14ac:dyDescent="0.25">
      <c r="A129" s="11" t="s">
        <v>116</v>
      </c>
      <c r="B129">
        <v>495</v>
      </c>
      <c r="F129" s="8"/>
    </row>
    <row r="130" spans="1:9" x14ac:dyDescent="0.25">
      <c r="A130" s="11" t="s">
        <v>117</v>
      </c>
      <c r="B130">
        <v>95</v>
      </c>
      <c r="F130" s="8"/>
    </row>
    <row r="131" spans="1:9" x14ac:dyDescent="0.25">
      <c r="A131" s="11" t="s">
        <v>137</v>
      </c>
      <c r="B131" s="3">
        <f t="shared" ref="B131" si="26">+SUM(B132:B134)</f>
        <v>755</v>
      </c>
      <c r="F131" s="8"/>
    </row>
    <row r="132" spans="1:9" s="12" customFormat="1" x14ac:dyDescent="0.25">
      <c r="A132" s="11" t="s">
        <v>115</v>
      </c>
      <c r="B132">
        <v>452</v>
      </c>
      <c r="C132"/>
      <c r="D132"/>
      <c r="E132"/>
      <c r="F132" s="8"/>
      <c r="G132"/>
      <c r="H132"/>
      <c r="I132"/>
    </row>
    <row r="133" spans="1:9" x14ac:dyDescent="0.25">
      <c r="A133" s="11" t="s">
        <v>116</v>
      </c>
      <c r="B133">
        <v>230</v>
      </c>
      <c r="F133" s="8"/>
    </row>
    <row r="134" spans="1:9" x14ac:dyDescent="0.25">
      <c r="A134" s="11" t="s">
        <v>117</v>
      </c>
      <c r="B134">
        <v>73</v>
      </c>
      <c r="F134" s="8"/>
    </row>
    <row r="135" spans="1:9" x14ac:dyDescent="0.25">
      <c r="A135" s="11" t="s">
        <v>138</v>
      </c>
      <c r="B135" s="3">
        <f t="shared" ref="B135" si="27">+SUM(B136:B138)</f>
        <v>3898</v>
      </c>
      <c r="F135" s="8"/>
    </row>
    <row r="136" spans="1:9" x14ac:dyDescent="0.25">
      <c r="A136" s="11" t="s">
        <v>115</v>
      </c>
      <c r="B136">
        <v>2641</v>
      </c>
      <c r="F136" s="8"/>
    </row>
    <row r="137" spans="1:9" x14ac:dyDescent="0.25">
      <c r="A137" s="11" t="s">
        <v>116</v>
      </c>
      <c r="B137">
        <v>1021</v>
      </c>
      <c r="F137" s="8"/>
    </row>
    <row r="138" spans="1:9" x14ac:dyDescent="0.25">
      <c r="A138" s="11" t="s">
        <v>117</v>
      </c>
      <c r="B138">
        <v>236</v>
      </c>
      <c r="F138" s="8"/>
    </row>
    <row r="139" spans="1:9" x14ac:dyDescent="0.25">
      <c r="A139" s="2" t="s">
        <v>109</v>
      </c>
      <c r="B139" s="3">
        <v>115</v>
      </c>
      <c r="C139" s="3">
        <v>73</v>
      </c>
      <c r="D139" s="3">
        <v>73</v>
      </c>
      <c r="E139" s="3">
        <v>88</v>
      </c>
      <c r="F139" s="3">
        <v>42</v>
      </c>
      <c r="G139" s="3">
        <v>30</v>
      </c>
      <c r="H139" s="3">
        <v>25</v>
      </c>
      <c r="I139" s="3">
        <v>102</v>
      </c>
    </row>
    <row r="140" spans="1:9" x14ac:dyDescent="0.25">
      <c r="A140" s="4" t="s">
        <v>105</v>
      </c>
      <c r="B140" s="5">
        <f>+B107+B111+B115+B119+B139+B123+B127+B131+B135</f>
        <v>28701</v>
      </c>
      <c r="C140" s="5">
        <f>+C107+C111+C115+C119+C139</f>
        <v>30507</v>
      </c>
      <c r="D140" s="5">
        <f>+D107+D111+D115+D119+D139</f>
        <v>32233</v>
      </c>
      <c r="E140" s="5">
        <f>+E107+E111+E115+E119+E139</f>
        <v>34485</v>
      </c>
      <c r="F140" s="5">
        <f>+F107+F111+F115+F119+F139</f>
        <v>37218</v>
      </c>
      <c r="G140" s="5">
        <f>+G107+G111+G115+G119+G139</f>
        <v>35568</v>
      </c>
      <c r="H140" s="5">
        <f>+H107+H111+H115+H119+H139</f>
        <v>42293</v>
      </c>
      <c r="I140" s="5">
        <f>+I107+I111+I115+I119+I139</f>
        <v>44436</v>
      </c>
    </row>
    <row r="141" spans="1:9" x14ac:dyDescent="0.25">
      <c r="A141" s="2" t="s">
        <v>106</v>
      </c>
      <c r="B141" s="3">
        <v>1982</v>
      </c>
      <c r="C141" s="3">
        <v>1955</v>
      </c>
      <c r="D141" s="3">
        <v>2042</v>
      </c>
      <c r="E141" s="3">
        <v>1886</v>
      </c>
      <c r="F141" s="3">
        <v>1906</v>
      </c>
      <c r="G141" s="3">
        <v>1846</v>
      </c>
      <c r="H141" s="3">
        <v>2205</v>
      </c>
      <c r="I141" s="3">
        <v>2346</v>
      </c>
    </row>
    <row r="142" spans="1:9" x14ac:dyDescent="0.25">
      <c r="A142" s="11" t="s">
        <v>115</v>
      </c>
      <c r="B142" s="3"/>
      <c r="C142" s="3"/>
      <c r="D142" s="3"/>
      <c r="E142" s="3"/>
      <c r="F142" s="3">
        <v>1658</v>
      </c>
      <c r="G142" s="3">
        <v>1642</v>
      </c>
      <c r="H142" s="3">
        <v>1986</v>
      </c>
      <c r="I142" s="3">
        <v>2094</v>
      </c>
    </row>
    <row r="143" spans="1:9" x14ac:dyDescent="0.25">
      <c r="A143" s="11" t="s">
        <v>116</v>
      </c>
      <c r="B143" s="3"/>
      <c r="C143" s="3"/>
      <c r="D143" s="3"/>
      <c r="E143" s="3"/>
      <c r="F143" s="3">
        <v>89</v>
      </c>
      <c r="G143" s="3">
        <v>89</v>
      </c>
      <c r="H143" s="3">
        <v>104</v>
      </c>
      <c r="I143" s="3">
        <v>103</v>
      </c>
    </row>
    <row r="144" spans="1:9" x14ac:dyDescent="0.25">
      <c r="A144" s="11" t="s">
        <v>117</v>
      </c>
      <c r="B144" s="3"/>
      <c r="C144" s="3"/>
      <c r="D144" s="3"/>
      <c r="E144" s="3"/>
      <c r="F144" s="3">
        <v>25</v>
      </c>
      <c r="G144" s="3">
        <v>25</v>
      </c>
      <c r="H144" s="3">
        <v>29</v>
      </c>
      <c r="I144" s="3">
        <v>26</v>
      </c>
    </row>
    <row r="145" spans="1:9" x14ac:dyDescent="0.25">
      <c r="A145" s="11" t="s">
        <v>123</v>
      </c>
      <c r="B145" s="3"/>
      <c r="C145" s="3"/>
      <c r="D145" s="3"/>
      <c r="E145" s="3"/>
      <c r="F145" s="3">
        <v>90</v>
      </c>
      <c r="G145" s="3">
        <v>90</v>
      </c>
      <c r="H145" s="3">
        <v>123</v>
      </c>
      <c r="I145" s="3">
        <v>123</v>
      </c>
    </row>
    <row r="146" spans="1:9" x14ac:dyDescent="0.25">
      <c r="A146" s="2" t="s">
        <v>110</v>
      </c>
      <c r="B146" s="3">
        <v>-82</v>
      </c>
      <c r="C146" s="3">
        <v>-86</v>
      </c>
      <c r="D146" s="3">
        <v>75</v>
      </c>
      <c r="E146" s="3">
        <v>26</v>
      </c>
      <c r="F146" s="3">
        <v>-7</v>
      </c>
      <c r="G146" s="3">
        <v>-11</v>
      </c>
      <c r="H146" s="3">
        <v>40</v>
      </c>
      <c r="I146" s="3">
        <v>-72</v>
      </c>
    </row>
    <row r="147" spans="1:9" ht="15.75" thickBot="1" x14ac:dyDescent="0.3">
      <c r="A147" s="6" t="s">
        <v>107</v>
      </c>
      <c r="B147" s="7">
        <f t="shared" ref="B147:H147" si="28">+B140+B141+B146</f>
        <v>30601</v>
      </c>
      <c r="C147" s="7">
        <f t="shared" si="28"/>
        <v>32376</v>
      </c>
      <c r="D147" s="7">
        <f t="shared" si="28"/>
        <v>34350</v>
      </c>
      <c r="E147" s="7">
        <f t="shared" si="28"/>
        <v>36397</v>
      </c>
      <c r="F147" s="7">
        <f t="shared" si="28"/>
        <v>39117</v>
      </c>
      <c r="G147" s="7">
        <f t="shared" si="28"/>
        <v>37403</v>
      </c>
      <c r="H147" s="7">
        <f t="shared" si="28"/>
        <v>44538</v>
      </c>
      <c r="I147" s="7">
        <f>+I140+I141+I146</f>
        <v>46710</v>
      </c>
    </row>
    <row r="148" spans="1:9" ht="15.75" thickTop="1" x14ac:dyDescent="0.25">
      <c r="A148" s="12" t="s">
        <v>113</v>
      </c>
      <c r="B148" s="13">
        <f>+I147-I2</f>
        <v>0</v>
      </c>
      <c r="C148" s="13">
        <f>+C147-C2</f>
        <v>0</v>
      </c>
      <c r="D148" s="13">
        <f>+D147-D2</f>
        <v>0</v>
      </c>
      <c r="E148" s="13">
        <f>+E147-E2</f>
        <v>0</v>
      </c>
      <c r="F148" s="13">
        <f>+F147-F2</f>
        <v>0</v>
      </c>
      <c r="G148" s="13">
        <f>+G147-G2</f>
        <v>0</v>
      </c>
      <c r="H148" s="13">
        <f>+H147-H2</f>
        <v>0</v>
      </c>
      <c r="I148" s="12"/>
    </row>
    <row r="149" spans="1:9" x14ac:dyDescent="0.25">
      <c r="A149" s="1" t="s">
        <v>112</v>
      </c>
    </row>
    <row r="150" spans="1:9" x14ac:dyDescent="0.25">
      <c r="A150" s="2" t="s">
        <v>102</v>
      </c>
      <c r="B150" s="3">
        <v>3645</v>
      </c>
      <c r="C150" s="3">
        <v>3763</v>
      </c>
      <c r="D150" s="3">
        <v>3875</v>
      </c>
      <c r="E150" s="3">
        <v>3600</v>
      </c>
      <c r="F150" s="3">
        <v>3925</v>
      </c>
      <c r="G150" s="3">
        <v>2899</v>
      </c>
      <c r="H150" s="3">
        <v>5089</v>
      </c>
      <c r="I150" s="3">
        <v>5114</v>
      </c>
    </row>
    <row r="151" spans="1:9" x14ac:dyDescent="0.25">
      <c r="A151" s="2" t="s">
        <v>103</v>
      </c>
      <c r="B151" s="3"/>
      <c r="C151" s="3">
        <v>1787</v>
      </c>
      <c r="D151" s="3">
        <v>1507</v>
      </c>
      <c r="E151" s="3">
        <v>1587</v>
      </c>
      <c r="F151" s="3">
        <v>1995</v>
      </c>
      <c r="G151" s="3">
        <v>1541</v>
      </c>
      <c r="H151" s="3">
        <v>2435</v>
      </c>
      <c r="I151" s="3">
        <v>3293</v>
      </c>
    </row>
    <row r="152" spans="1:9" x14ac:dyDescent="0.25">
      <c r="A152" s="2" t="s">
        <v>104</v>
      </c>
      <c r="B152" s="3">
        <v>993</v>
      </c>
      <c r="C152" s="3">
        <v>1372</v>
      </c>
      <c r="D152" s="3">
        <v>1507</v>
      </c>
      <c r="E152" s="3">
        <v>1807</v>
      </c>
      <c r="F152" s="3">
        <v>2376</v>
      </c>
      <c r="G152" s="3">
        <v>2490</v>
      </c>
      <c r="H152" s="3">
        <v>3243</v>
      </c>
      <c r="I152" s="3">
        <v>2365</v>
      </c>
    </row>
    <row r="153" spans="1:9" x14ac:dyDescent="0.25">
      <c r="A153" s="2" t="s">
        <v>108</v>
      </c>
      <c r="B153" s="3"/>
      <c r="C153" s="3">
        <v>1002</v>
      </c>
      <c r="D153" s="3">
        <v>980</v>
      </c>
      <c r="E153" s="3">
        <v>1189</v>
      </c>
      <c r="F153" s="3">
        <v>1323</v>
      </c>
      <c r="G153" s="3">
        <v>1184</v>
      </c>
      <c r="H153" s="3">
        <v>1530</v>
      </c>
      <c r="I153" s="3">
        <v>1896</v>
      </c>
    </row>
    <row r="154" spans="1:9" x14ac:dyDescent="0.25">
      <c r="A154" s="2" t="s">
        <v>135</v>
      </c>
      <c r="B154" s="3">
        <v>1277</v>
      </c>
      <c r="C154" s="3"/>
      <c r="D154" s="3"/>
      <c r="E154" s="3"/>
      <c r="F154" s="3"/>
      <c r="G154" s="3"/>
      <c r="H154" s="3"/>
      <c r="I154" s="3"/>
    </row>
    <row r="155" spans="1:9" x14ac:dyDescent="0.25">
      <c r="A155" s="2" t="s">
        <v>136</v>
      </c>
      <c r="B155" s="3">
        <v>247</v>
      </c>
      <c r="C155" s="3"/>
      <c r="D155" s="3"/>
      <c r="E155" s="3"/>
      <c r="F155" s="3"/>
      <c r="G155" s="3"/>
      <c r="H155" s="3"/>
      <c r="I155" s="3"/>
    </row>
    <row r="156" spans="1:9" x14ac:dyDescent="0.25">
      <c r="A156" s="2" t="s">
        <v>137</v>
      </c>
      <c r="B156" s="3">
        <v>100</v>
      </c>
      <c r="C156" s="3"/>
      <c r="D156" s="3"/>
      <c r="E156" s="3"/>
      <c r="F156" s="3"/>
      <c r="G156" s="3"/>
      <c r="H156" s="3"/>
      <c r="I156" s="3"/>
    </row>
    <row r="157" spans="1:9" x14ac:dyDescent="0.25">
      <c r="A157" s="2" t="s">
        <v>138</v>
      </c>
      <c r="B157" s="3">
        <v>818</v>
      </c>
      <c r="C157" s="3"/>
      <c r="D157" s="3"/>
      <c r="E157" s="3"/>
      <c r="F157" s="3"/>
      <c r="G157" s="3"/>
      <c r="H157" s="3"/>
      <c r="I157" s="3"/>
    </row>
    <row r="158" spans="1:9" x14ac:dyDescent="0.25">
      <c r="A158" s="2" t="s">
        <v>109</v>
      </c>
      <c r="B158" s="3">
        <v>-2263</v>
      </c>
      <c r="C158" s="3">
        <v>-2596</v>
      </c>
      <c r="D158" s="3">
        <v>-2677</v>
      </c>
      <c r="E158" s="3">
        <v>-2658</v>
      </c>
      <c r="F158" s="3">
        <v>-3262</v>
      </c>
      <c r="G158" s="3">
        <v>-3468</v>
      </c>
      <c r="H158" s="3">
        <v>-3656</v>
      </c>
      <c r="I158" s="3">
        <v>-4262</v>
      </c>
    </row>
    <row r="159" spans="1:9" x14ac:dyDescent="0.25">
      <c r="A159" s="4" t="s">
        <v>105</v>
      </c>
      <c r="B159" s="5">
        <f>+SUM(B150:B158)</f>
        <v>4817</v>
      </c>
      <c r="C159" s="5">
        <f>+SUM(C150:C158)</f>
        <v>5328</v>
      </c>
      <c r="D159" s="5">
        <f>+SUM(D150:D158)</f>
        <v>5192</v>
      </c>
      <c r="E159" s="5">
        <f>+SUM(E150:E158)</f>
        <v>5525</v>
      </c>
      <c r="F159" s="5">
        <f>+SUM(F150:F158)</f>
        <v>6357</v>
      </c>
      <c r="G159" s="5">
        <f>+SUM(G150:G158)</f>
        <v>4646</v>
      </c>
      <c r="H159" s="5">
        <f>+SUM(H150:H158)</f>
        <v>8641</v>
      </c>
      <c r="I159" s="5">
        <f>+SUM(I150:I158)</f>
        <v>8406</v>
      </c>
    </row>
    <row r="160" spans="1:9" x14ac:dyDescent="0.25">
      <c r="A160" s="2" t="s">
        <v>106</v>
      </c>
      <c r="B160" s="3">
        <v>517</v>
      </c>
      <c r="C160" s="3">
        <v>487</v>
      </c>
      <c r="D160" s="3">
        <v>477</v>
      </c>
      <c r="E160" s="3">
        <v>310</v>
      </c>
      <c r="F160" s="3">
        <v>303</v>
      </c>
      <c r="G160" s="3">
        <v>297</v>
      </c>
      <c r="H160" s="3">
        <v>543</v>
      </c>
      <c r="I160" s="3">
        <v>669</v>
      </c>
    </row>
    <row r="161" spans="1:9" x14ac:dyDescent="0.25">
      <c r="A161" s="2" t="s">
        <v>110</v>
      </c>
      <c r="B161" s="3">
        <v>-1101</v>
      </c>
      <c r="C161" s="3">
        <v>-1173</v>
      </c>
      <c r="D161" s="3">
        <v>-724</v>
      </c>
      <c r="E161" s="3">
        <v>-1456</v>
      </c>
      <c r="F161" s="3">
        <v>-1810</v>
      </c>
      <c r="G161" s="3">
        <v>-1967</v>
      </c>
      <c r="H161" s="3">
        <v>-2261</v>
      </c>
      <c r="I161" s="3">
        <v>-2219</v>
      </c>
    </row>
    <row r="162" spans="1:9" ht="15.75" thickBot="1" x14ac:dyDescent="0.3">
      <c r="A162" s="6" t="s">
        <v>114</v>
      </c>
      <c r="B162" s="7">
        <f t="shared" ref="B162" si="29">+SUM(B159:B161)</f>
        <v>4233</v>
      </c>
      <c r="C162" s="7">
        <f t="shared" ref="C162" si="30">+SUM(C159:C161)</f>
        <v>4642</v>
      </c>
      <c r="D162" s="7">
        <f t="shared" ref="D162" si="31">+SUM(D159:D161)</f>
        <v>4945</v>
      </c>
      <c r="E162" s="7">
        <f t="shared" ref="E162" si="32">+SUM(E159:E161)</f>
        <v>4379</v>
      </c>
      <c r="F162" s="7">
        <f t="shared" ref="F162" si="33">+SUM(F159:F161)</f>
        <v>4850</v>
      </c>
      <c r="G162" s="7">
        <f t="shared" ref="G162" si="34">+SUM(G159:G161)</f>
        <v>2976</v>
      </c>
      <c r="H162" s="7">
        <f t="shared" ref="H162" si="35">+SUM(H159:H161)</f>
        <v>6923</v>
      </c>
      <c r="I162" s="7">
        <f>+SUM(I159:I161)</f>
        <v>6856</v>
      </c>
    </row>
    <row r="163" spans="1:9" ht="15.75" thickTop="1" x14ac:dyDescent="0.25">
      <c r="A163" s="12" t="s">
        <v>113</v>
      </c>
      <c r="B163" s="13">
        <f>+B162-B10-B8</f>
        <v>0</v>
      </c>
      <c r="C163" s="13">
        <f>+C162-C10-C8</f>
        <v>0</v>
      </c>
      <c r="D163" s="13">
        <f>+D162-D10-D8</f>
        <v>0</v>
      </c>
      <c r="E163" s="13">
        <f>+E162-E10-E8</f>
        <v>0</v>
      </c>
      <c r="F163" s="13">
        <f>+F162-F10-F8</f>
        <v>0</v>
      </c>
      <c r="G163" s="13">
        <f>+G162-G10-G8</f>
        <v>0</v>
      </c>
      <c r="H163" s="13">
        <f>+H162-H10-H8</f>
        <v>0</v>
      </c>
      <c r="I163" s="13">
        <f>+I162-I10-I8</f>
        <v>0</v>
      </c>
    </row>
    <row r="164" spans="1:9" x14ac:dyDescent="0.25">
      <c r="A164" s="1" t="s">
        <v>119</v>
      </c>
    </row>
    <row r="165" spans="1:9" x14ac:dyDescent="0.25">
      <c r="A165" s="2" t="s">
        <v>102</v>
      </c>
      <c r="B165" s="3">
        <v>632</v>
      </c>
      <c r="C165" s="3">
        <v>742</v>
      </c>
      <c r="D165" s="3">
        <v>819</v>
      </c>
      <c r="E165" s="3">
        <v>848</v>
      </c>
      <c r="F165" s="3">
        <v>814</v>
      </c>
      <c r="G165" s="3">
        <v>645</v>
      </c>
      <c r="H165" s="3">
        <v>617</v>
      </c>
      <c r="I165" s="3">
        <v>639</v>
      </c>
    </row>
    <row r="166" spans="1:9" x14ac:dyDescent="0.25">
      <c r="A166" s="2" t="s">
        <v>103</v>
      </c>
      <c r="B166" s="3"/>
      <c r="C166" s="3"/>
      <c r="D166" s="3">
        <v>709</v>
      </c>
      <c r="E166" s="3">
        <v>849</v>
      </c>
      <c r="F166" s="3">
        <v>929</v>
      </c>
      <c r="G166" s="3">
        <v>885</v>
      </c>
      <c r="H166" s="3">
        <v>982</v>
      </c>
      <c r="I166" s="3">
        <v>920</v>
      </c>
    </row>
    <row r="167" spans="1:9" x14ac:dyDescent="0.25">
      <c r="A167" s="2" t="s">
        <v>104</v>
      </c>
      <c r="B167" s="3">
        <v>254</v>
      </c>
      <c r="C167" s="3">
        <v>234</v>
      </c>
      <c r="D167" s="3">
        <v>225</v>
      </c>
      <c r="E167" s="3">
        <v>256</v>
      </c>
      <c r="F167" s="3">
        <v>237</v>
      </c>
      <c r="G167" s="3">
        <v>214</v>
      </c>
      <c r="H167" s="3">
        <v>288</v>
      </c>
      <c r="I167" s="3">
        <v>303</v>
      </c>
    </row>
    <row r="168" spans="1:9" x14ac:dyDescent="0.25">
      <c r="A168" s="2" t="s">
        <v>120</v>
      </c>
      <c r="B168" s="3"/>
      <c r="C168" s="3"/>
      <c r="D168" s="3">
        <v>340</v>
      </c>
      <c r="E168" s="3">
        <v>339</v>
      </c>
      <c r="F168" s="3">
        <v>326</v>
      </c>
      <c r="G168" s="3">
        <v>296</v>
      </c>
      <c r="H168" s="3">
        <v>304</v>
      </c>
      <c r="I168" s="3">
        <v>274</v>
      </c>
    </row>
    <row r="169" spans="1:9" x14ac:dyDescent="0.25">
      <c r="A169" s="2" t="s">
        <v>135</v>
      </c>
      <c r="B169" s="3">
        <v>451</v>
      </c>
      <c r="C169" s="3">
        <v>589</v>
      </c>
      <c r="D169" s="3"/>
      <c r="E169" s="3"/>
      <c r="F169" s="3"/>
      <c r="G169" s="3"/>
      <c r="H169" s="3"/>
      <c r="I169" s="3"/>
    </row>
    <row r="170" spans="1:9" x14ac:dyDescent="0.25">
      <c r="A170" s="2" t="s">
        <v>136</v>
      </c>
      <c r="B170" s="3">
        <v>47</v>
      </c>
      <c r="C170" s="3">
        <v>50</v>
      </c>
      <c r="D170" s="3"/>
      <c r="E170" s="3"/>
      <c r="F170" s="3"/>
      <c r="G170" s="3"/>
      <c r="H170" s="3"/>
      <c r="I170" s="3"/>
    </row>
    <row r="171" spans="1:9" x14ac:dyDescent="0.25">
      <c r="A171" s="2" t="s">
        <v>137</v>
      </c>
      <c r="B171" s="3">
        <v>205</v>
      </c>
      <c r="C171" s="3">
        <v>223</v>
      </c>
      <c r="D171" s="3"/>
      <c r="E171" s="3"/>
      <c r="F171" s="3"/>
      <c r="G171" s="3"/>
      <c r="H171" s="3"/>
      <c r="I171" s="3"/>
    </row>
    <row r="172" spans="1:9" x14ac:dyDescent="0.25">
      <c r="A172" s="2" t="s">
        <v>138</v>
      </c>
      <c r="B172" s="3">
        <v>103</v>
      </c>
      <c r="C172" s="3">
        <v>109</v>
      </c>
      <c r="D172" s="3"/>
      <c r="E172" s="3"/>
      <c r="F172" s="3"/>
      <c r="G172" s="3"/>
      <c r="H172" s="3"/>
      <c r="I172" s="3"/>
    </row>
    <row r="173" spans="1:9" x14ac:dyDescent="0.25">
      <c r="A173" s="2" t="s">
        <v>109</v>
      </c>
      <c r="B173" s="3">
        <v>484</v>
      </c>
      <c r="C173" s="3">
        <v>511</v>
      </c>
      <c r="D173" s="3">
        <v>533</v>
      </c>
      <c r="E173" s="3">
        <v>597</v>
      </c>
      <c r="F173" s="3">
        <v>665</v>
      </c>
      <c r="G173" s="3">
        <v>830</v>
      </c>
      <c r="H173" s="3">
        <v>780</v>
      </c>
      <c r="I173" s="3">
        <v>789</v>
      </c>
    </row>
    <row r="174" spans="1:9" x14ac:dyDescent="0.25">
      <c r="A174" s="4" t="s">
        <v>121</v>
      </c>
      <c r="B174" s="5">
        <f>+SUM(B165:B173)</f>
        <v>2176</v>
      </c>
      <c r="C174" s="5">
        <f>+SUM(C165:C173)</f>
        <v>2458</v>
      </c>
      <c r="D174" s="5">
        <f>+SUM(D165:D173)</f>
        <v>2626</v>
      </c>
      <c r="E174" s="5">
        <f>+SUM(E165:E173)</f>
        <v>2889</v>
      </c>
      <c r="F174" s="5">
        <f>+SUM(F165:F173)</f>
        <v>2971</v>
      </c>
      <c r="G174" s="5">
        <f>+SUM(G165:G173)</f>
        <v>2870</v>
      </c>
      <c r="H174" s="5">
        <f>+SUM(H165:H173)</f>
        <v>2971</v>
      </c>
      <c r="I174" s="5">
        <f>+SUM(I165:I173)</f>
        <v>2925</v>
      </c>
    </row>
    <row r="175" spans="1:9" x14ac:dyDescent="0.25">
      <c r="A175" s="2" t="s">
        <v>106</v>
      </c>
      <c r="B175" s="3">
        <v>122</v>
      </c>
      <c r="C175" s="3">
        <v>125</v>
      </c>
      <c r="D175" s="3">
        <v>125</v>
      </c>
      <c r="E175" s="3">
        <v>115</v>
      </c>
      <c r="F175" s="3">
        <v>100</v>
      </c>
      <c r="G175" s="3">
        <v>80</v>
      </c>
      <c r="H175" s="3">
        <v>63</v>
      </c>
      <c r="I175" s="3">
        <v>49</v>
      </c>
    </row>
    <row r="176" spans="1:9" x14ac:dyDescent="0.25">
      <c r="A176" s="2" t="s">
        <v>110</v>
      </c>
      <c r="B176" s="3">
        <v>713</v>
      </c>
      <c r="C176" s="3">
        <v>937</v>
      </c>
      <c r="D176" s="3">
        <v>1238</v>
      </c>
      <c r="E176" s="3">
        <v>1450</v>
      </c>
      <c r="F176" s="3">
        <v>1673</v>
      </c>
      <c r="G176" s="3">
        <v>1916</v>
      </c>
      <c r="H176" s="3">
        <v>1870</v>
      </c>
      <c r="I176" s="3">
        <v>1817</v>
      </c>
    </row>
    <row r="177" spans="1:9" ht="15.75" thickBot="1" x14ac:dyDescent="0.3">
      <c r="A177" s="6" t="s">
        <v>122</v>
      </c>
      <c r="B177" s="7">
        <f t="shared" ref="B177:H177" si="36">+SUM(B174:B176)</f>
        <v>3011</v>
      </c>
      <c r="C177" s="7">
        <f t="shared" si="36"/>
        <v>3520</v>
      </c>
      <c r="D177" s="7">
        <f t="shared" si="36"/>
        <v>3989</v>
      </c>
      <c r="E177" s="7">
        <f t="shared" si="36"/>
        <v>4454</v>
      </c>
      <c r="F177" s="7">
        <f t="shared" si="36"/>
        <v>4744</v>
      </c>
      <c r="G177" s="7">
        <f t="shared" si="36"/>
        <v>4866</v>
      </c>
      <c r="H177" s="7">
        <f t="shared" si="36"/>
        <v>4904</v>
      </c>
      <c r="I177" s="7">
        <f>+SUM(I174:I176)</f>
        <v>4791</v>
      </c>
    </row>
    <row r="178" spans="1:9" ht="15.75" thickTop="1" x14ac:dyDescent="0.25">
      <c r="A178" s="12" t="s">
        <v>113</v>
      </c>
      <c r="B178" s="13">
        <f>+B177-B31</f>
        <v>0</v>
      </c>
      <c r="C178" s="13">
        <f>+C177-C31</f>
        <v>0</v>
      </c>
      <c r="D178" s="13">
        <f>+D177-D31</f>
        <v>0</v>
      </c>
      <c r="E178" s="13">
        <f>+E177-E31</f>
        <v>0</v>
      </c>
      <c r="F178" s="13">
        <f>+F177-F31</f>
        <v>0</v>
      </c>
      <c r="G178" s="13">
        <f>+G177-G31</f>
        <v>0</v>
      </c>
      <c r="H178" s="13">
        <f>+H177-H31</f>
        <v>0</v>
      </c>
      <c r="I178" s="13">
        <f>+I177-I31</f>
        <v>0</v>
      </c>
    </row>
    <row r="179" spans="1:9" x14ac:dyDescent="0.25">
      <c r="A179" s="1" t="s">
        <v>124</v>
      </c>
    </row>
    <row r="180" spans="1:9" x14ac:dyDescent="0.25">
      <c r="A180" s="2" t="s">
        <v>102</v>
      </c>
      <c r="B180" s="3">
        <v>208</v>
      </c>
      <c r="C180" s="3">
        <v>242</v>
      </c>
      <c r="D180" s="3">
        <v>223</v>
      </c>
      <c r="E180" s="3">
        <v>196</v>
      </c>
      <c r="F180" s="3">
        <v>117</v>
      </c>
      <c r="G180" s="3">
        <v>110</v>
      </c>
      <c r="H180" s="3">
        <v>98</v>
      </c>
      <c r="I180" s="3">
        <v>146</v>
      </c>
    </row>
    <row r="181" spans="1:9" x14ac:dyDescent="0.25">
      <c r="A181" s="2" t="s">
        <v>103</v>
      </c>
      <c r="B181" s="3"/>
      <c r="C181" s="3">
        <v>234</v>
      </c>
      <c r="D181" s="3">
        <v>173</v>
      </c>
      <c r="E181" s="3">
        <v>240</v>
      </c>
      <c r="F181" s="3">
        <v>233</v>
      </c>
      <c r="G181" s="3">
        <v>139</v>
      </c>
      <c r="H181" s="3">
        <v>153</v>
      </c>
      <c r="I181" s="3">
        <v>197</v>
      </c>
    </row>
    <row r="182" spans="1:9" x14ac:dyDescent="0.25">
      <c r="A182" s="2" t="s">
        <v>104</v>
      </c>
      <c r="B182" s="3">
        <v>69</v>
      </c>
      <c r="C182" s="3">
        <v>44</v>
      </c>
      <c r="D182" s="3">
        <v>51</v>
      </c>
      <c r="E182" s="3">
        <v>76</v>
      </c>
      <c r="F182" s="3">
        <v>49</v>
      </c>
      <c r="G182" s="3">
        <v>28</v>
      </c>
      <c r="H182" s="3">
        <v>94</v>
      </c>
      <c r="I182" s="3">
        <v>78</v>
      </c>
    </row>
    <row r="183" spans="1:9" x14ac:dyDescent="0.25">
      <c r="A183" s="2" t="s">
        <v>120</v>
      </c>
      <c r="B183" s="3"/>
      <c r="C183" s="3">
        <v>62</v>
      </c>
      <c r="D183" s="3">
        <v>59</v>
      </c>
      <c r="E183" s="3">
        <v>49</v>
      </c>
      <c r="F183" s="3">
        <v>47</v>
      </c>
      <c r="G183" s="3">
        <v>41</v>
      </c>
      <c r="H183" s="3">
        <v>54</v>
      </c>
      <c r="I183" s="3">
        <v>56</v>
      </c>
    </row>
    <row r="184" spans="1:9" x14ac:dyDescent="0.25">
      <c r="A184" s="2" t="s">
        <v>135</v>
      </c>
      <c r="B184" s="3">
        <v>216</v>
      </c>
      <c r="C184" s="3"/>
      <c r="D184" s="3"/>
      <c r="E184" s="3"/>
      <c r="F184" s="3"/>
      <c r="G184" s="3"/>
      <c r="H184" s="3"/>
      <c r="I184" s="3"/>
    </row>
    <row r="185" spans="1:9" x14ac:dyDescent="0.25">
      <c r="A185" s="2" t="s">
        <v>136</v>
      </c>
      <c r="B185" s="3">
        <v>20</v>
      </c>
      <c r="C185" s="3"/>
      <c r="D185" s="3"/>
      <c r="E185" s="3"/>
      <c r="F185" s="3"/>
      <c r="G185" s="3"/>
      <c r="H185" s="3"/>
      <c r="I185" s="3"/>
    </row>
    <row r="186" spans="1:9" x14ac:dyDescent="0.25">
      <c r="A186" s="2" t="s">
        <v>137</v>
      </c>
      <c r="B186" s="3">
        <v>15</v>
      </c>
      <c r="C186" s="3"/>
      <c r="D186" s="3"/>
      <c r="E186" s="3"/>
      <c r="F186" s="3"/>
      <c r="G186" s="3"/>
      <c r="H186" s="3"/>
      <c r="I186" s="3"/>
    </row>
    <row r="187" spans="1:9" x14ac:dyDescent="0.25">
      <c r="A187" s="2" t="s">
        <v>138</v>
      </c>
      <c r="B187" s="3">
        <v>37</v>
      </c>
      <c r="C187" s="3"/>
      <c r="D187" s="3"/>
      <c r="E187" s="3"/>
      <c r="F187" s="3"/>
      <c r="G187" s="3"/>
      <c r="H187" s="3"/>
      <c r="I187" s="3"/>
    </row>
    <row r="188" spans="1:9" x14ac:dyDescent="0.25">
      <c r="A188" s="2" t="s">
        <v>109</v>
      </c>
      <c r="B188" s="3">
        <v>225</v>
      </c>
      <c r="C188" s="3">
        <v>258</v>
      </c>
      <c r="D188" s="3">
        <v>278</v>
      </c>
      <c r="E188" s="3">
        <v>286</v>
      </c>
      <c r="F188" s="3">
        <v>278</v>
      </c>
      <c r="G188" s="3">
        <v>438</v>
      </c>
      <c r="H188" s="3">
        <v>278</v>
      </c>
      <c r="I188" s="3">
        <v>222</v>
      </c>
    </row>
    <row r="189" spans="1:9" x14ac:dyDescent="0.25">
      <c r="A189" s="4" t="s">
        <v>121</v>
      </c>
      <c r="B189" s="5">
        <f>+SUM(B180:B188)</f>
        <v>790</v>
      </c>
      <c r="C189" s="5">
        <f>+SUM(C180:C188)</f>
        <v>840</v>
      </c>
      <c r="D189" s="5">
        <f>+SUM(D180:D188)</f>
        <v>784</v>
      </c>
      <c r="E189" s="5">
        <f>+SUM(E180:E188)</f>
        <v>847</v>
      </c>
      <c r="F189" s="5">
        <f>+SUM(F180:F188)</f>
        <v>724</v>
      </c>
      <c r="G189" s="5">
        <f>+SUM(G180:G188)</f>
        <v>756</v>
      </c>
      <c r="H189" s="5">
        <f>+SUM(H180:H188)</f>
        <v>677</v>
      </c>
      <c r="I189" s="5">
        <f>+SUM(I180:I188)</f>
        <v>699</v>
      </c>
    </row>
    <row r="190" spans="1:9" x14ac:dyDescent="0.25">
      <c r="A190" s="2" t="s">
        <v>106</v>
      </c>
      <c r="B190" s="3">
        <v>69</v>
      </c>
      <c r="C190" s="3">
        <v>39</v>
      </c>
      <c r="D190" s="3">
        <v>30</v>
      </c>
      <c r="E190" s="3">
        <v>22</v>
      </c>
      <c r="F190" s="3">
        <v>18</v>
      </c>
      <c r="G190" s="3">
        <v>12</v>
      </c>
      <c r="H190" s="3">
        <v>7</v>
      </c>
      <c r="I190" s="3">
        <v>9</v>
      </c>
    </row>
    <row r="191" spans="1:9" x14ac:dyDescent="0.25">
      <c r="A191" s="2" t="s">
        <v>110</v>
      </c>
      <c r="B191" s="3">
        <f>-(SUM(B189:B190)+B81)</f>
        <v>104</v>
      </c>
      <c r="C191" s="3">
        <f>-(SUM(C189:C190)+C81)</f>
        <v>264</v>
      </c>
      <c r="D191" s="3">
        <f>-(SUM(D189:D190)+D81)</f>
        <v>291</v>
      </c>
      <c r="E191" s="3">
        <f>-(SUM(E189:E190)+E81)</f>
        <v>159</v>
      </c>
      <c r="F191" s="3">
        <f>-(SUM(F189:F190)+F81)</f>
        <v>377</v>
      </c>
      <c r="G191" s="3">
        <f>-(SUM(G189:G190)+G81)</f>
        <v>318</v>
      </c>
      <c r="H191" s="3">
        <f>-(SUM(H189:H190)+H81)</f>
        <v>11</v>
      </c>
      <c r="I191" s="3">
        <f>-(SUM(I189:I190)+I81)</f>
        <v>50</v>
      </c>
    </row>
    <row r="192" spans="1:9" ht="15.75" thickBot="1" x14ac:dyDescent="0.3">
      <c r="A192" s="6" t="s">
        <v>125</v>
      </c>
      <c r="B192" s="7">
        <f t="shared" ref="B192:H192" si="37">+SUM(B189:B191)</f>
        <v>963</v>
      </c>
      <c r="C192" s="7">
        <f t="shared" si="37"/>
        <v>1143</v>
      </c>
      <c r="D192" s="7">
        <f t="shared" si="37"/>
        <v>1105</v>
      </c>
      <c r="E192" s="7">
        <f t="shared" si="37"/>
        <v>1028</v>
      </c>
      <c r="F192" s="7">
        <f t="shared" si="37"/>
        <v>1119</v>
      </c>
      <c r="G192" s="7">
        <f t="shared" si="37"/>
        <v>1086</v>
      </c>
      <c r="H192" s="7">
        <f t="shared" si="37"/>
        <v>695</v>
      </c>
      <c r="I192" s="7">
        <f>+SUM(I189:I191)</f>
        <v>758</v>
      </c>
    </row>
    <row r="193" spans="1:9" ht="15.75" thickTop="1" x14ac:dyDescent="0.25">
      <c r="A193" s="12" t="s">
        <v>113</v>
      </c>
      <c r="B193" s="13">
        <f>+B192+B81</f>
        <v>0</v>
      </c>
      <c r="C193" s="13">
        <f>+C192+C81</f>
        <v>0</v>
      </c>
      <c r="D193" s="13">
        <f>+D192+D81</f>
        <v>0</v>
      </c>
      <c r="E193" s="13">
        <f>+E192+E81</f>
        <v>0</v>
      </c>
      <c r="F193" s="13">
        <f>+F192+F81</f>
        <v>0</v>
      </c>
      <c r="G193" s="13">
        <f>+G192+G81</f>
        <v>0</v>
      </c>
      <c r="H193" s="13">
        <f>+H192+H81</f>
        <v>0</v>
      </c>
      <c r="I193" s="13">
        <f>+I192+I81</f>
        <v>0</v>
      </c>
    </row>
    <row r="194" spans="1:9" x14ac:dyDescent="0.25">
      <c r="A194" s="1" t="s">
        <v>126</v>
      </c>
    </row>
    <row r="195" spans="1:9" x14ac:dyDescent="0.25">
      <c r="A195" s="2" t="s">
        <v>102</v>
      </c>
      <c r="B195" s="3">
        <v>121</v>
      </c>
      <c r="C195" s="3">
        <v>133</v>
      </c>
      <c r="D195" s="3">
        <v>140</v>
      </c>
      <c r="E195" s="3">
        <v>160</v>
      </c>
      <c r="F195" s="3">
        <v>149</v>
      </c>
      <c r="G195" s="3">
        <v>148</v>
      </c>
      <c r="H195" s="3">
        <v>130</v>
      </c>
      <c r="I195" s="3">
        <v>124</v>
      </c>
    </row>
    <row r="196" spans="1:9" x14ac:dyDescent="0.25">
      <c r="A196" s="2" t="s">
        <v>103</v>
      </c>
      <c r="B196" s="3"/>
      <c r="C196" s="3">
        <v>85</v>
      </c>
      <c r="D196" s="3">
        <v>106</v>
      </c>
      <c r="E196" s="3">
        <v>116</v>
      </c>
      <c r="F196" s="3">
        <v>111</v>
      </c>
      <c r="G196" s="3">
        <v>132</v>
      </c>
      <c r="H196" s="3">
        <v>136</v>
      </c>
      <c r="I196" s="3">
        <v>134</v>
      </c>
    </row>
    <row r="197" spans="1:9" x14ac:dyDescent="0.25">
      <c r="A197" s="2" t="s">
        <v>104</v>
      </c>
      <c r="B197" s="3">
        <v>46</v>
      </c>
      <c r="C197" s="3">
        <v>48</v>
      </c>
      <c r="D197" s="3">
        <v>54</v>
      </c>
      <c r="E197" s="3">
        <v>56</v>
      </c>
      <c r="F197" s="3">
        <v>50</v>
      </c>
      <c r="G197" s="3">
        <v>44</v>
      </c>
      <c r="H197" s="3">
        <v>46</v>
      </c>
      <c r="I197" s="3">
        <v>41</v>
      </c>
    </row>
    <row r="198" spans="1:9" x14ac:dyDescent="0.25">
      <c r="A198" s="2" t="s">
        <v>108</v>
      </c>
      <c r="B198" s="3"/>
      <c r="C198" s="3">
        <v>42</v>
      </c>
      <c r="D198" s="3">
        <v>54</v>
      </c>
      <c r="E198" s="3">
        <v>55</v>
      </c>
      <c r="F198" s="3">
        <v>53</v>
      </c>
      <c r="G198" s="3">
        <v>46</v>
      </c>
      <c r="H198" s="3">
        <v>43</v>
      </c>
      <c r="I198" s="3">
        <v>42</v>
      </c>
    </row>
    <row r="199" spans="1:9" x14ac:dyDescent="0.25">
      <c r="A199" s="2" t="s">
        <v>135</v>
      </c>
      <c r="B199" s="3">
        <v>75</v>
      </c>
      <c r="C199" s="3">
        <v>230</v>
      </c>
      <c r="D199" s="3">
        <v>233</v>
      </c>
      <c r="E199" s="3">
        <v>217</v>
      </c>
      <c r="F199" s="3">
        <v>195</v>
      </c>
      <c r="G199" s="3">
        <v>214</v>
      </c>
      <c r="H199" s="3"/>
      <c r="I199" s="3"/>
    </row>
    <row r="200" spans="1:9" x14ac:dyDescent="0.25">
      <c r="A200" s="2" t="s">
        <v>136</v>
      </c>
      <c r="B200" s="3">
        <v>12</v>
      </c>
      <c r="C200" s="3"/>
      <c r="D200" s="3"/>
      <c r="E200" s="3"/>
      <c r="F200" s="3"/>
      <c r="G200" s="3"/>
      <c r="H200" s="3"/>
      <c r="I200" s="3"/>
    </row>
    <row r="201" spans="1:9" x14ac:dyDescent="0.25">
      <c r="A201" s="2" t="s">
        <v>137</v>
      </c>
      <c r="B201" s="3">
        <v>22</v>
      </c>
      <c r="C201" s="3"/>
      <c r="D201" s="3"/>
      <c r="E201" s="3"/>
      <c r="F201" s="3"/>
      <c r="G201" s="3"/>
      <c r="H201" s="3"/>
      <c r="I201" s="3"/>
    </row>
    <row r="202" spans="1:9" x14ac:dyDescent="0.25">
      <c r="A202" s="2" t="s">
        <v>138</v>
      </c>
      <c r="B202" s="3">
        <v>27</v>
      </c>
      <c r="C202" s="3"/>
      <c r="D202" s="3"/>
      <c r="E202" s="3"/>
      <c r="F202" s="3"/>
      <c r="G202" s="3"/>
      <c r="H202" s="3"/>
      <c r="I202" s="3"/>
    </row>
    <row r="203" spans="1:9" x14ac:dyDescent="0.25">
      <c r="A203" s="2" t="s">
        <v>109</v>
      </c>
      <c r="B203" s="3">
        <v>210</v>
      </c>
      <c r="C203" s="3"/>
      <c r="D203" s="3"/>
      <c r="E203" s="3"/>
      <c r="F203" s="3"/>
      <c r="G203" s="3"/>
      <c r="H203" s="3">
        <v>222</v>
      </c>
      <c r="I203" s="3">
        <v>220</v>
      </c>
    </row>
    <row r="204" spans="1:9" x14ac:dyDescent="0.25">
      <c r="A204" s="4" t="s">
        <v>121</v>
      </c>
      <c r="B204" s="5">
        <f>+SUM(B195:B203)</f>
        <v>513</v>
      </c>
      <c r="C204" s="5">
        <f>+SUM(C195:C203)</f>
        <v>538</v>
      </c>
      <c r="D204" s="5">
        <f>+SUM(D195:D203)</f>
        <v>587</v>
      </c>
      <c r="E204" s="5">
        <f>+SUM(E195:E203)</f>
        <v>604</v>
      </c>
      <c r="F204" s="5">
        <f>+SUM(F195:F203)</f>
        <v>558</v>
      </c>
      <c r="G204" s="5">
        <f>+SUM(G195:G203)</f>
        <v>584</v>
      </c>
      <c r="H204" s="5">
        <f>+SUM(H195:H203)</f>
        <v>577</v>
      </c>
      <c r="I204" s="5">
        <f>+SUM(I195:I203)</f>
        <v>561</v>
      </c>
    </row>
    <row r="205" spans="1:9" x14ac:dyDescent="0.25">
      <c r="A205" s="2" t="s">
        <v>106</v>
      </c>
      <c r="B205" s="3">
        <v>18</v>
      </c>
      <c r="C205" s="3">
        <v>27</v>
      </c>
      <c r="D205" s="3">
        <v>28</v>
      </c>
      <c r="E205" s="3">
        <v>33</v>
      </c>
      <c r="F205" s="3">
        <v>31</v>
      </c>
      <c r="G205" s="3">
        <v>25</v>
      </c>
      <c r="H205" s="3">
        <v>26</v>
      </c>
      <c r="I205" s="3">
        <v>22</v>
      </c>
    </row>
    <row r="206" spans="1:9" x14ac:dyDescent="0.25">
      <c r="A206" s="2" t="s">
        <v>110</v>
      </c>
      <c r="B206" s="3">
        <v>75</v>
      </c>
      <c r="C206" s="3">
        <v>84</v>
      </c>
      <c r="D206" s="3">
        <v>91</v>
      </c>
      <c r="E206" s="3">
        <v>110</v>
      </c>
      <c r="F206" s="3">
        <v>116</v>
      </c>
      <c r="G206" s="3">
        <v>112</v>
      </c>
      <c r="H206" s="3">
        <v>141</v>
      </c>
      <c r="I206" s="3">
        <v>134</v>
      </c>
    </row>
    <row r="207" spans="1:9" ht="15.75" thickBot="1" x14ac:dyDescent="0.3">
      <c r="A207" s="6" t="s">
        <v>127</v>
      </c>
      <c r="B207" s="7">
        <f t="shared" ref="B207:H207" si="38">+SUM(B204:B206)</f>
        <v>606</v>
      </c>
      <c r="C207" s="7">
        <f t="shared" si="38"/>
        <v>649</v>
      </c>
      <c r="D207" s="7">
        <f t="shared" si="38"/>
        <v>706</v>
      </c>
      <c r="E207" s="7">
        <f t="shared" si="38"/>
        <v>747</v>
      </c>
      <c r="F207" s="7">
        <f t="shared" si="38"/>
        <v>705</v>
      </c>
      <c r="G207" s="7">
        <f t="shared" si="38"/>
        <v>721</v>
      </c>
      <c r="H207" s="7">
        <f t="shared" si="38"/>
        <v>744</v>
      </c>
      <c r="I207" s="7">
        <f>+SUM(I204:I206)</f>
        <v>717</v>
      </c>
    </row>
    <row r="208" spans="1:9" ht="15.75" thickTop="1" x14ac:dyDescent="0.25">
      <c r="A208" s="12" t="s">
        <v>113</v>
      </c>
      <c r="B208" s="13">
        <f>+B207-B66</f>
        <v>0</v>
      </c>
      <c r="C208" s="13">
        <f>+C207-C66</f>
        <v>0</v>
      </c>
      <c r="D208" s="13">
        <f>+D207-D66</f>
        <v>0</v>
      </c>
      <c r="E208" s="13">
        <f>+E207-E66</f>
        <v>0</v>
      </c>
      <c r="F208" s="13">
        <f>+F207-F66</f>
        <v>0</v>
      </c>
      <c r="G208" s="13">
        <f>+G207-G66</f>
        <v>0</v>
      </c>
      <c r="H208" s="13">
        <f>+H207-H66</f>
        <v>0</v>
      </c>
      <c r="I208" s="13">
        <f>+I207-I66</f>
        <v>0</v>
      </c>
    </row>
    <row r="209" spans="1:9" x14ac:dyDescent="0.25">
      <c r="A209" s="14" t="s">
        <v>128</v>
      </c>
      <c r="B209" s="14"/>
      <c r="C209" s="14"/>
      <c r="D209" s="14"/>
      <c r="E209" s="14"/>
      <c r="F209" s="14"/>
      <c r="G209" s="14"/>
      <c r="H209" s="14"/>
      <c r="I209" s="14"/>
    </row>
    <row r="210" spans="1:9" x14ac:dyDescent="0.25">
      <c r="A210" s="28" t="s">
        <v>133</v>
      </c>
    </row>
    <row r="211" spans="1:9" x14ac:dyDescent="0.25">
      <c r="A211" s="33" t="s">
        <v>102</v>
      </c>
      <c r="B211" s="34">
        <f>B107/12299-1</f>
        <v>0.11716399707293279</v>
      </c>
      <c r="C211" s="34">
        <f t="shared" ref="C211:G211" si="39">C107/B107-1</f>
        <v>7.4526928675400228E-2</v>
      </c>
      <c r="D211" s="34">
        <f t="shared" si="39"/>
        <v>3.0615009482525046E-2</v>
      </c>
      <c r="E211" s="34">
        <f t="shared" si="39"/>
        <v>-2.372502628811779E-2</v>
      </c>
      <c r="F211" s="34">
        <f t="shared" si="39"/>
        <v>7.0481319421070276E-2</v>
      </c>
      <c r="G211" s="34">
        <f t="shared" si="39"/>
        <v>-8.9171173437303519E-2</v>
      </c>
      <c r="H211" s="34">
        <f>H107/G107-1</f>
        <v>0.18606738470035911</v>
      </c>
      <c r="I211" s="34">
        <v>7.0000000000000007E-2</v>
      </c>
    </row>
    <row r="212" spans="1:9" x14ac:dyDescent="0.25">
      <c r="A212" s="31" t="s">
        <v>115</v>
      </c>
      <c r="B212" s="30">
        <f>B108/7495-1</f>
        <v>0.13488992661774524</v>
      </c>
      <c r="C212" s="30">
        <f t="shared" ref="C212:H212" si="40">C108/B108-1</f>
        <v>9.3228309428638578E-2</v>
      </c>
      <c r="D212" s="30">
        <f t="shared" si="40"/>
        <v>4.1402301322722934E-2</v>
      </c>
      <c r="E212" s="30">
        <f t="shared" si="40"/>
        <v>-3.7381247418422192E-2</v>
      </c>
      <c r="F212" s="30">
        <f t="shared" si="40"/>
        <v>7.755846384895948E-2</v>
      </c>
      <c r="G212" s="30">
        <f t="shared" si="40"/>
        <v>-7.1279243404678949E-2</v>
      </c>
      <c r="H212" s="30">
        <f t="shared" si="40"/>
        <v>0.24815092721620746</v>
      </c>
      <c r="I212" s="30">
        <v>0.05</v>
      </c>
    </row>
    <row r="213" spans="1:9" x14ac:dyDescent="0.25">
      <c r="A213" s="31" t="s">
        <v>116</v>
      </c>
      <c r="B213" s="30">
        <f>B109/3937-1</f>
        <v>0.12014224028448051</v>
      </c>
      <c r="C213" s="30">
        <f t="shared" ref="C213:H213" si="41">C109/B109-1</f>
        <v>7.6190476190476142E-2</v>
      </c>
      <c r="D213" s="30">
        <f t="shared" si="41"/>
        <v>2.9498525073746285E-2</v>
      </c>
      <c r="E213" s="30">
        <f t="shared" si="41"/>
        <v>1.0642652476463343E-2</v>
      </c>
      <c r="F213" s="30">
        <f t="shared" si="41"/>
        <v>6.5208586472256025E-2</v>
      </c>
      <c r="G213" s="30">
        <f t="shared" si="41"/>
        <v>-0.11806083650190113</v>
      </c>
      <c r="H213" s="30">
        <f t="shared" si="41"/>
        <v>8.3854278939426541E-2</v>
      </c>
      <c r="I213" s="30">
        <v>0.09</v>
      </c>
    </row>
    <row r="214" spans="1:9" x14ac:dyDescent="0.25">
      <c r="A214" s="31" t="s">
        <v>117</v>
      </c>
      <c r="B214" s="30">
        <f>B110/867-1</f>
        <v>-4.9596309111880066E-2</v>
      </c>
      <c r="C214" s="30">
        <f t="shared" ref="C214:H215" si="42">C110/B110-1</f>
        <v>-0.12742718446601942</v>
      </c>
      <c r="D214" s="30">
        <f t="shared" si="42"/>
        <v>-0.10152990264255912</v>
      </c>
      <c r="E214" s="30">
        <f t="shared" si="42"/>
        <v>-7.8947368421052655E-2</v>
      </c>
      <c r="F214" s="30">
        <f t="shared" si="42"/>
        <v>3.3613445378151141E-3</v>
      </c>
      <c r="G214" s="30">
        <f t="shared" si="42"/>
        <v>-0.13567839195979903</v>
      </c>
      <c r="H214" s="30">
        <f t="shared" si="42"/>
        <v>-1.744186046511631E-2</v>
      </c>
      <c r="I214" s="30">
        <v>0.25</v>
      </c>
    </row>
    <row r="215" spans="1:9" x14ac:dyDescent="0.25">
      <c r="A215" s="33" t="s">
        <v>103</v>
      </c>
      <c r="B215" s="30"/>
      <c r="C215" s="30"/>
      <c r="D215" s="34">
        <f t="shared" si="42"/>
        <v>5.3118393234672379E-2</v>
      </c>
      <c r="E215" s="34">
        <f t="shared" si="42"/>
        <v>0.15959849435382689</v>
      </c>
      <c r="F215" s="34">
        <f t="shared" si="42"/>
        <v>6.1674962129409261E-2</v>
      </c>
      <c r="G215" s="34">
        <f t="shared" si="42"/>
        <v>-4.7390949857317621E-2</v>
      </c>
      <c r="H215" s="34">
        <f t="shared" si="42"/>
        <v>0.22563389322777372</v>
      </c>
      <c r="I215" s="34">
        <v>0.12</v>
      </c>
    </row>
    <row r="216" spans="1:9" x14ac:dyDescent="0.25">
      <c r="A216" s="31" t="s">
        <v>115</v>
      </c>
      <c r="B216" s="30"/>
      <c r="C216" s="30"/>
      <c r="D216" s="30">
        <f t="shared" ref="D216:H216" si="43">D112/C112-1</f>
        <v>2.9545905215149659E-2</v>
      </c>
      <c r="E216" s="30">
        <f t="shared" si="43"/>
        <v>0.1315485362095532</v>
      </c>
      <c r="F216" s="30">
        <f t="shared" si="43"/>
        <v>7.1148936170212673E-2</v>
      </c>
      <c r="G216" s="30">
        <f t="shared" si="43"/>
        <v>-6.3721595423486432E-2</v>
      </c>
      <c r="H216" s="30">
        <f t="shared" si="43"/>
        <v>0.18295994568907004</v>
      </c>
      <c r="I216" s="30">
        <v>0.09</v>
      </c>
    </row>
    <row r="217" spans="1:9" x14ac:dyDescent="0.25">
      <c r="A217" s="31" t="s">
        <v>116</v>
      </c>
      <c r="B217" s="30"/>
      <c r="C217" s="30"/>
      <c r="D217" s="30">
        <f t="shared" ref="D217:H217" si="44">D113/C113-1</f>
        <v>0.11447184737087013</v>
      </c>
      <c r="E217" s="30">
        <f t="shared" si="44"/>
        <v>0.22755741127348639</v>
      </c>
      <c r="F217" s="30">
        <f t="shared" si="44"/>
        <v>5.0000000000000044E-2</v>
      </c>
      <c r="G217" s="30">
        <f t="shared" si="44"/>
        <v>-1.1013929381276322E-2</v>
      </c>
      <c r="H217" s="30">
        <f t="shared" si="44"/>
        <v>0.30887651490337364</v>
      </c>
      <c r="I217" s="30">
        <v>0.16</v>
      </c>
    </row>
    <row r="218" spans="1:9" x14ac:dyDescent="0.25">
      <c r="A218" s="31" t="s">
        <v>117</v>
      </c>
      <c r="B218" s="30"/>
      <c r="C218" s="30"/>
      <c r="D218" s="30">
        <f t="shared" ref="C218:G226" si="45">D114/C114-1</f>
        <v>1.8617021276595702E-2</v>
      </c>
      <c r="E218" s="30">
        <f t="shared" si="45"/>
        <v>0.11488250652741505</v>
      </c>
      <c r="F218" s="30">
        <f t="shared" si="45"/>
        <v>1.1709601873536313E-2</v>
      </c>
      <c r="G218" s="30">
        <f t="shared" si="45"/>
        <v>-6.944444444444442E-2</v>
      </c>
      <c r="H218" s="30">
        <f t="shared" ref="H218" si="46">H114/G114-1</f>
        <v>0.21890547263681581</v>
      </c>
      <c r="I218" s="30">
        <v>0.17</v>
      </c>
    </row>
    <row r="219" spans="1:9" x14ac:dyDescent="0.25">
      <c r="A219" s="33" t="s">
        <v>104</v>
      </c>
      <c r="B219" s="30">
        <f>B115/2602-1</f>
        <v>0.17870868562644127</v>
      </c>
      <c r="C219" s="34">
        <f t="shared" si="45"/>
        <v>0.23410498858819695</v>
      </c>
      <c r="D219" s="34">
        <f t="shared" si="45"/>
        <v>0.11941875825627468</v>
      </c>
      <c r="E219" s="34">
        <f t="shared" si="45"/>
        <v>0.21170639603493036</v>
      </c>
      <c r="F219" s="34">
        <f t="shared" si="45"/>
        <v>0.20919361121932223</v>
      </c>
      <c r="G219" s="34">
        <f t="shared" si="45"/>
        <v>7.5869845360824639E-2</v>
      </c>
      <c r="H219" s="34">
        <f t="shared" ref="H219" si="47">H115/G115-1</f>
        <v>0.24120377301991325</v>
      </c>
      <c r="I219" s="34">
        <v>-0.13</v>
      </c>
    </row>
    <row r="220" spans="1:9" x14ac:dyDescent="0.25">
      <c r="A220" s="31" t="s">
        <v>115</v>
      </c>
      <c r="B220" s="30">
        <f>B116/1600-1</f>
        <v>0.26</v>
      </c>
      <c r="C220" s="30">
        <f t="shared" si="45"/>
        <v>0.28918650793650791</v>
      </c>
      <c r="D220" s="30">
        <f t="shared" si="45"/>
        <v>0.12350904193920731</v>
      </c>
      <c r="E220" s="30">
        <f t="shared" si="45"/>
        <v>0.19726027397260282</v>
      </c>
      <c r="F220" s="30">
        <f t="shared" si="45"/>
        <v>0.21910755148741412</v>
      </c>
      <c r="G220" s="30">
        <f t="shared" si="45"/>
        <v>8.7517597372125833E-2</v>
      </c>
      <c r="H220" s="30">
        <f t="shared" ref="H220" si="48">H116/G116-1</f>
        <v>0.24012944983818763</v>
      </c>
      <c r="I220" s="30">
        <v>-0.1</v>
      </c>
    </row>
    <row r="221" spans="1:9" x14ac:dyDescent="0.25">
      <c r="A221" s="31" t="s">
        <v>116</v>
      </c>
      <c r="B221" s="30">
        <f>B117/876-1</f>
        <v>5.5936073059360769E-2</v>
      </c>
      <c r="C221" s="30">
        <f t="shared" si="45"/>
        <v>0.14054054054054044</v>
      </c>
      <c r="D221" s="30">
        <f t="shared" si="45"/>
        <v>0.12606635071090055</v>
      </c>
      <c r="E221" s="30">
        <f t="shared" si="45"/>
        <v>0.26936026936026947</v>
      </c>
      <c r="F221" s="30">
        <f t="shared" si="45"/>
        <v>0.19893899204244025</v>
      </c>
      <c r="G221" s="30">
        <f t="shared" si="45"/>
        <v>4.8672566371681381E-2</v>
      </c>
      <c r="H221" s="30">
        <f t="shared" ref="H221" si="49">H117/G117-1</f>
        <v>0.2378691983122363</v>
      </c>
      <c r="I221" s="30">
        <v>-0.21</v>
      </c>
    </row>
    <row r="222" spans="1:9" x14ac:dyDescent="0.25">
      <c r="A222" s="31" t="s">
        <v>117</v>
      </c>
      <c r="B222" s="30">
        <f>B118/126-1</f>
        <v>0</v>
      </c>
      <c r="C222" s="30">
        <f t="shared" si="45"/>
        <v>3.9682539682539764E-2</v>
      </c>
      <c r="D222" s="30">
        <f t="shared" si="45"/>
        <v>-1.5267175572519109E-2</v>
      </c>
      <c r="E222" s="30">
        <f t="shared" si="45"/>
        <v>7.7519379844961378E-3</v>
      </c>
      <c r="F222" s="30">
        <f t="shared" si="45"/>
        <v>6.1538461538461542E-2</v>
      </c>
      <c r="G222" s="30">
        <f t="shared" si="45"/>
        <v>7.2463768115942129E-2</v>
      </c>
      <c r="H222" s="30">
        <f t="shared" ref="H222:H243" si="50">H118/G118-1</f>
        <v>0.31756756756756754</v>
      </c>
      <c r="I222" s="30">
        <v>-0.06</v>
      </c>
    </row>
    <row r="223" spans="1:9" x14ac:dyDescent="0.25">
      <c r="A223" s="33" t="s">
        <v>108</v>
      </c>
      <c r="B223" s="34"/>
      <c r="C223" s="30"/>
      <c r="D223" s="34">
        <f t="shared" si="45"/>
        <v>9.7289784572619942E-2</v>
      </c>
      <c r="E223" s="34">
        <f t="shared" si="45"/>
        <v>9.0563647878403986E-2</v>
      </c>
      <c r="F223" s="34">
        <f t="shared" si="45"/>
        <v>1.7034456058846237E-2</v>
      </c>
      <c r="G223" s="34">
        <f t="shared" si="45"/>
        <v>-4.3014845831747195E-2</v>
      </c>
      <c r="H223" s="34">
        <f t="shared" si="50"/>
        <v>6.2649164677804237E-2</v>
      </c>
      <c r="I223" s="34">
        <v>0.16</v>
      </c>
    </row>
    <row r="224" spans="1:9" x14ac:dyDescent="0.25">
      <c r="A224" s="31" t="s">
        <v>115</v>
      </c>
      <c r="B224" s="30"/>
      <c r="C224" s="30"/>
      <c r="D224" s="30">
        <f t="shared" si="45"/>
        <v>0.12116040955631391</v>
      </c>
      <c r="E224" s="30">
        <f t="shared" si="45"/>
        <v>8.8280060882800715E-2</v>
      </c>
      <c r="F224" s="30">
        <f t="shared" si="45"/>
        <v>1.3146853146853044E-2</v>
      </c>
      <c r="G224" s="30">
        <f t="shared" si="45"/>
        <v>-4.7763666482606326E-2</v>
      </c>
      <c r="H224" s="30">
        <f t="shared" si="50"/>
        <v>6.0887213685126174E-2</v>
      </c>
      <c r="I224" s="30">
        <v>0.17</v>
      </c>
    </row>
    <row r="225" spans="1:9" x14ac:dyDescent="0.25">
      <c r="A225" s="31" t="s">
        <v>116</v>
      </c>
      <c r="B225" s="30"/>
      <c r="C225" s="30"/>
      <c r="D225" s="30">
        <f t="shared" si="45"/>
        <v>6.0877350044762801E-2</v>
      </c>
      <c r="E225" s="30">
        <f t="shared" si="45"/>
        <v>0.13670886075949373</v>
      </c>
      <c r="F225" s="30">
        <f t="shared" si="45"/>
        <v>3.563474387527843E-2</v>
      </c>
      <c r="G225" s="30">
        <f t="shared" si="45"/>
        <v>-2.1505376344086002E-2</v>
      </c>
      <c r="H225" s="30">
        <f t="shared" si="50"/>
        <v>9.4505494505494614E-2</v>
      </c>
      <c r="I225" s="30">
        <v>0.12</v>
      </c>
    </row>
    <row r="226" spans="1:9" x14ac:dyDescent="0.25">
      <c r="A226" s="31" t="s">
        <v>117</v>
      </c>
      <c r="B226" s="30"/>
      <c r="C226" s="30"/>
      <c r="D226" s="30">
        <f t="shared" si="45"/>
        <v>-1.1111111111111072E-2</v>
      </c>
      <c r="E226" s="30">
        <f t="shared" si="45"/>
        <v>-8.6142322097378266E-2</v>
      </c>
      <c r="F226" s="30">
        <f t="shared" si="45"/>
        <v>-2.8688524590163911E-2</v>
      </c>
      <c r="G226" s="30">
        <f t="shared" si="45"/>
        <v>-9.7046413502109741E-2</v>
      </c>
      <c r="H226" s="30">
        <f t="shared" si="50"/>
        <v>-0.11214953271028039</v>
      </c>
      <c r="I226" s="30">
        <v>0.28000000000000003</v>
      </c>
    </row>
    <row r="227" spans="1:9" x14ac:dyDescent="0.25">
      <c r="A227" s="41" t="s">
        <v>135</v>
      </c>
      <c r="B227" s="34">
        <v>0.15</v>
      </c>
      <c r="C227" s="30"/>
      <c r="D227" s="30"/>
      <c r="E227" s="30"/>
      <c r="F227" s="30"/>
      <c r="G227" s="30"/>
      <c r="H227" s="30"/>
      <c r="I227" s="30"/>
    </row>
    <row r="228" spans="1:9" x14ac:dyDescent="0.25">
      <c r="A228" s="31" t="s">
        <v>115</v>
      </c>
      <c r="B228" s="30">
        <v>0.17</v>
      </c>
      <c r="C228" s="30"/>
      <c r="D228" s="30"/>
      <c r="E228" s="30"/>
      <c r="F228" s="30"/>
      <c r="G228" s="30"/>
      <c r="H228" s="30"/>
      <c r="I228" s="30"/>
    </row>
    <row r="229" spans="1:9" x14ac:dyDescent="0.25">
      <c r="A229" s="31" t="s">
        <v>116</v>
      </c>
      <c r="B229" s="30">
        <v>0.09</v>
      </c>
      <c r="C229" s="30"/>
      <c r="D229" s="30"/>
      <c r="E229" s="30"/>
      <c r="F229" s="30"/>
      <c r="G229" s="30"/>
      <c r="H229" s="30"/>
      <c r="I229" s="30"/>
    </row>
    <row r="230" spans="1:9" x14ac:dyDescent="0.25">
      <c r="A230" s="31" t="s">
        <v>117</v>
      </c>
      <c r="B230" s="30">
        <v>0.1</v>
      </c>
      <c r="C230" s="30"/>
      <c r="D230" s="30"/>
      <c r="E230" s="30"/>
      <c r="F230" s="30"/>
      <c r="G230" s="30"/>
      <c r="H230" s="30"/>
      <c r="I230" s="30"/>
    </row>
    <row r="231" spans="1:9" x14ac:dyDescent="0.25">
      <c r="A231" s="41" t="s">
        <v>136</v>
      </c>
      <c r="B231" s="34">
        <v>0.02</v>
      </c>
      <c r="C231" s="30"/>
      <c r="D231" s="30"/>
      <c r="E231" s="30"/>
      <c r="F231" s="30"/>
      <c r="G231" s="30"/>
      <c r="H231" s="30"/>
      <c r="I231" s="30"/>
    </row>
    <row r="232" spans="1:9" x14ac:dyDescent="0.25">
      <c r="A232" s="31" t="s">
        <v>115</v>
      </c>
      <c r="B232" s="30">
        <v>0.08</v>
      </c>
      <c r="C232" s="30"/>
      <c r="D232" s="30"/>
      <c r="E232" s="30"/>
      <c r="F232" s="30"/>
      <c r="G232" s="30"/>
      <c r="H232" s="30"/>
      <c r="I232" s="30"/>
    </row>
    <row r="233" spans="1:9" x14ac:dyDescent="0.25">
      <c r="A233" s="31" t="s">
        <v>116</v>
      </c>
      <c r="B233" s="30">
        <v>-7.0000000000000007E-2</v>
      </c>
      <c r="C233" s="30"/>
      <c r="D233" s="30"/>
      <c r="E233" s="30"/>
      <c r="F233" s="30"/>
      <c r="G233" s="30"/>
      <c r="H233" s="30"/>
      <c r="I233" s="30"/>
    </row>
    <row r="234" spans="1:9" x14ac:dyDescent="0.25">
      <c r="A234" s="31" t="s">
        <v>117</v>
      </c>
      <c r="B234" s="30">
        <v>0.03</v>
      </c>
      <c r="C234" s="30"/>
      <c r="D234" s="30"/>
      <c r="E234" s="30"/>
      <c r="F234" s="30"/>
      <c r="G234" s="30"/>
      <c r="H234" s="30"/>
      <c r="I234" s="30"/>
    </row>
    <row r="235" spans="1:9" x14ac:dyDescent="0.25">
      <c r="A235" s="41" t="s">
        <v>137</v>
      </c>
      <c r="B235" s="34">
        <v>-0.02</v>
      </c>
      <c r="C235" s="30"/>
      <c r="D235" s="30"/>
      <c r="E235" s="30"/>
      <c r="F235" s="30"/>
      <c r="G235" s="30"/>
      <c r="H235" s="30"/>
      <c r="I235" s="30"/>
    </row>
    <row r="236" spans="1:9" x14ac:dyDescent="0.25">
      <c r="A236" s="31" t="s">
        <v>115</v>
      </c>
      <c r="B236" s="30">
        <v>0.11</v>
      </c>
      <c r="C236" s="30"/>
      <c r="D236" s="30"/>
      <c r="E236" s="30"/>
      <c r="F236" s="30"/>
      <c r="G236" s="30"/>
      <c r="H236" s="30"/>
      <c r="I236" s="30"/>
    </row>
    <row r="237" spans="1:9" x14ac:dyDescent="0.25">
      <c r="A237" s="31" t="s">
        <v>116</v>
      </c>
      <c r="B237" s="30">
        <v>-0.17</v>
      </c>
      <c r="C237" s="30"/>
      <c r="D237" s="30"/>
      <c r="E237" s="30"/>
      <c r="F237" s="30"/>
      <c r="G237" s="30"/>
      <c r="H237" s="30"/>
      <c r="I237" s="30"/>
    </row>
    <row r="238" spans="1:9" x14ac:dyDescent="0.25">
      <c r="A238" s="31" t="s">
        <v>117</v>
      </c>
      <c r="B238" s="30">
        <v>-0.15</v>
      </c>
      <c r="C238" s="30"/>
      <c r="D238" s="30"/>
      <c r="E238" s="30"/>
      <c r="F238" s="30"/>
      <c r="G238" s="30"/>
      <c r="H238" s="30"/>
      <c r="I238" s="30"/>
    </row>
    <row r="239" spans="1:9" x14ac:dyDescent="0.25">
      <c r="A239" s="41" t="s">
        <v>138</v>
      </c>
      <c r="B239" s="34">
        <v>-0.01</v>
      </c>
      <c r="C239" s="30"/>
      <c r="D239" s="30"/>
      <c r="E239" s="30"/>
      <c r="F239" s="30"/>
      <c r="G239" s="30"/>
      <c r="H239" s="30"/>
      <c r="I239" s="30"/>
    </row>
    <row r="240" spans="1:9" x14ac:dyDescent="0.25">
      <c r="A240" s="31" t="s">
        <v>115</v>
      </c>
      <c r="B240" s="30">
        <v>0</v>
      </c>
      <c r="H240" s="30"/>
    </row>
    <row r="241" spans="1:9" x14ac:dyDescent="0.25">
      <c r="A241" s="31" t="s">
        <v>116</v>
      </c>
      <c r="B241" s="30">
        <v>-0.04</v>
      </c>
      <c r="H241" s="30"/>
    </row>
    <row r="242" spans="1:9" x14ac:dyDescent="0.25">
      <c r="A242" s="31" t="s">
        <v>117</v>
      </c>
      <c r="B242" s="30">
        <v>-0.04</v>
      </c>
      <c r="C242" s="30"/>
      <c r="D242" s="30"/>
      <c r="E242" s="30"/>
      <c r="F242" s="30"/>
      <c r="G242" s="30"/>
      <c r="H242" s="30"/>
      <c r="I242" s="30"/>
    </row>
    <row r="243" spans="1:9" x14ac:dyDescent="0.25">
      <c r="A243" s="33" t="s">
        <v>109</v>
      </c>
      <c r="B243" s="30">
        <v>-0.08</v>
      </c>
      <c r="C243" s="34">
        <f t="shared" ref="C243:G243" si="51">C139/B139-1</f>
        <v>-0.36521739130434783</v>
      </c>
      <c r="D243" s="34">
        <f t="shared" si="51"/>
        <v>0</v>
      </c>
      <c r="E243" s="34">
        <f t="shared" si="51"/>
        <v>0.20547945205479445</v>
      </c>
      <c r="F243" s="34">
        <f t="shared" si="51"/>
        <v>-0.52272727272727271</v>
      </c>
      <c r="G243" s="34">
        <f t="shared" si="51"/>
        <v>-0.2857142857142857</v>
      </c>
      <c r="H243" s="34">
        <f t="shared" si="50"/>
        <v>-0.16666666666666663</v>
      </c>
      <c r="I243" s="34">
        <v>3.02</v>
      </c>
    </row>
    <row r="244" spans="1:9" x14ac:dyDescent="0.25">
      <c r="A244" s="35" t="s">
        <v>105</v>
      </c>
      <c r="B244" s="37">
        <v>0.1</v>
      </c>
      <c r="C244" s="37">
        <f t="shared" ref="B244:G251" si="52">C140/B140-1</f>
        <v>6.2924636772237807E-2</v>
      </c>
      <c r="D244" s="37">
        <f t="shared" si="52"/>
        <v>5.6577179008096445E-2</v>
      </c>
      <c r="E244" s="37">
        <f t="shared" si="52"/>
        <v>6.9866286104303121E-2</v>
      </c>
      <c r="F244" s="37">
        <f t="shared" si="52"/>
        <v>7.9251848629839028E-2</v>
      </c>
      <c r="G244" s="37">
        <f t="shared" si="52"/>
        <v>-4.4333387070772168E-2</v>
      </c>
      <c r="H244" s="37">
        <f>H140/G140-1</f>
        <v>0.18907444894286995</v>
      </c>
      <c r="I244" s="37">
        <v>0.06</v>
      </c>
    </row>
    <row r="245" spans="1:9" x14ac:dyDescent="0.25">
      <c r="A245" s="33" t="s">
        <v>106</v>
      </c>
      <c r="B245" s="37">
        <v>0.18</v>
      </c>
      <c r="C245" s="37">
        <f t="shared" si="52"/>
        <v>-1.3622603430877955E-2</v>
      </c>
      <c r="D245" s="37">
        <f t="shared" si="52"/>
        <v>4.4501278772378416E-2</v>
      </c>
      <c r="E245" s="37">
        <f t="shared" si="52"/>
        <v>-7.6395690499510338E-2</v>
      </c>
      <c r="F245" s="37">
        <f t="shared" si="52"/>
        <v>1.0604453870625585E-2</v>
      </c>
      <c r="G245" s="37">
        <f t="shared" si="52"/>
        <v>-3.147953830010497E-2</v>
      </c>
      <c r="H245" s="37">
        <f t="shared" ref="H245:H251" si="53">H141/G141-1</f>
        <v>0.19447453954496208</v>
      </c>
      <c r="I245" s="34">
        <v>7.0000000000000007E-2</v>
      </c>
    </row>
    <row r="246" spans="1:9" x14ac:dyDescent="0.25">
      <c r="A246" s="31" t="s">
        <v>115</v>
      </c>
      <c r="B246" s="42"/>
      <c r="C246" s="42"/>
      <c r="D246" s="42"/>
      <c r="E246" s="42"/>
      <c r="F246" s="42"/>
      <c r="G246" s="42">
        <f>G142/F142-1</f>
        <v>-9.6501809408926498E-3</v>
      </c>
      <c r="H246" s="42">
        <f>H142/G142-1</f>
        <v>0.2095006090133984</v>
      </c>
      <c r="I246" s="30">
        <v>0.06</v>
      </c>
    </row>
    <row r="247" spans="1:9" x14ac:dyDescent="0.25">
      <c r="A247" s="31" t="s">
        <v>116</v>
      </c>
      <c r="B247" s="42"/>
      <c r="C247" s="42"/>
      <c r="D247" s="42"/>
      <c r="E247" s="42"/>
      <c r="F247" s="42"/>
      <c r="G247" s="42">
        <f>G143/F143-1</f>
        <v>0</v>
      </c>
      <c r="H247" s="42">
        <f>H143/G143-1</f>
        <v>0.1685393258426966</v>
      </c>
      <c r="I247" s="30">
        <v>-0.03</v>
      </c>
    </row>
    <row r="248" spans="1:9" x14ac:dyDescent="0.25">
      <c r="A248" s="31" t="s">
        <v>117</v>
      </c>
      <c r="B248" s="42"/>
      <c r="C248" s="42"/>
      <c r="D248" s="42"/>
      <c r="E248" s="42"/>
      <c r="F248" s="42"/>
      <c r="G248" s="42">
        <f>G144/F144-1</f>
        <v>0</v>
      </c>
      <c r="H248" s="42">
        <f>H144/G144-1</f>
        <v>0.15999999999999992</v>
      </c>
      <c r="I248" s="30">
        <v>-0.16</v>
      </c>
    </row>
    <row r="249" spans="1:9" x14ac:dyDescent="0.25">
      <c r="A249" s="31" t="s">
        <v>123</v>
      </c>
      <c r="B249" s="42"/>
      <c r="C249" s="42"/>
      <c r="D249" s="42"/>
      <c r="E249" s="42"/>
      <c r="F249" s="42"/>
      <c r="G249" s="42">
        <f>G145/F145-1</f>
        <v>0</v>
      </c>
      <c r="H249" s="42">
        <f>H145/G145-1</f>
        <v>0.3666666666666667</v>
      </c>
      <c r="I249" s="30">
        <v>0.42</v>
      </c>
    </row>
    <row r="250" spans="1:9" x14ac:dyDescent="0.25">
      <c r="A250" s="29" t="s">
        <v>110</v>
      </c>
      <c r="B250" s="42">
        <v>0</v>
      </c>
      <c r="C250" s="42">
        <f t="shared" si="52"/>
        <v>4.8780487804878092E-2</v>
      </c>
      <c r="D250" s="42">
        <f t="shared" si="52"/>
        <v>-1.8720930232558139</v>
      </c>
      <c r="E250" s="42">
        <f t="shared" si="52"/>
        <v>-0.65333333333333332</v>
      </c>
      <c r="F250" s="42">
        <f t="shared" si="52"/>
        <v>-1.2692307692307692</v>
      </c>
      <c r="G250" s="42">
        <f t="shared" si="52"/>
        <v>0.5714285714285714</v>
      </c>
      <c r="H250" s="42">
        <f t="shared" si="53"/>
        <v>-4.6363636363636367</v>
      </c>
      <c r="I250" s="30">
        <v>0</v>
      </c>
    </row>
    <row r="251" spans="1:9" ht="15.75" thickBot="1" x14ac:dyDescent="0.3">
      <c r="A251" s="32" t="s">
        <v>107</v>
      </c>
      <c r="B251" s="37">
        <v>0.1</v>
      </c>
      <c r="C251" s="37">
        <f t="shared" si="52"/>
        <v>5.8004640371229765E-2</v>
      </c>
      <c r="D251" s="37">
        <f t="shared" si="52"/>
        <v>6.0971089696071123E-2</v>
      </c>
      <c r="E251" s="37">
        <f t="shared" si="52"/>
        <v>5.95924308588065E-2</v>
      </c>
      <c r="F251" s="37">
        <f t="shared" si="52"/>
        <v>7.4731433909388079E-2</v>
      </c>
      <c r="G251" s="37">
        <f t="shared" si="52"/>
        <v>-4.3817266150267153E-2</v>
      </c>
      <c r="H251" s="37">
        <f t="shared" si="53"/>
        <v>0.19076009945726269</v>
      </c>
      <c r="I251" s="36">
        <v>0.06</v>
      </c>
    </row>
    <row r="252" spans="1:9" ht="15.75" thickTop="1" x14ac:dyDescent="0.2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Cody Call</cp:lastModifiedBy>
  <dcterms:created xsi:type="dcterms:W3CDTF">2020-05-20T17:26:08Z</dcterms:created>
  <dcterms:modified xsi:type="dcterms:W3CDTF">2023-12-27T23:08:22Z</dcterms:modified>
</cp:coreProperties>
</file>