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dksh\Desktop\"/>
    </mc:Choice>
  </mc:AlternateContent>
  <xr:revisionPtr revIDLastSave="0" documentId="13_ncr:1_{5E47CA53-8B95-4875-B2F1-42531A8B432B}"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Table264 (Page 70)" sheetId="11" r:id="rId2"/>
    <sheet name="Table263 (Page 69)" sheetId="12" r:id="rId3"/>
    <sheet name="Historicals" sheetId="1" r:id="rId4"/>
  </sheets>
  <definedNames>
    <definedName name="ExternalData_1" localSheetId="2" hidden="1">'Table263 (Page 69)'!$A$1:$C$50</definedName>
    <definedName name="ExternalData_1" localSheetId="1" hidden="1">'Table264 (Page 70)'!$A$1:$C$36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0" i="1" l="1"/>
  <c r="G130" i="1"/>
  <c r="H202" i="1" s="1"/>
  <c r="C185" i="1"/>
  <c r="D207" i="1"/>
  <c r="E207" i="1"/>
  <c r="F207" i="1"/>
  <c r="G207" i="1"/>
  <c r="H207" i="1"/>
  <c r="C207" i="1"/>
  <c r="D202" i="1"/>
  <c r="E202" i="1"/>
  <c r="F202" i="1"/>
  <c r="C202" i="1"/>
  <c r="D185" i="1"/>
  <c r="E185" i="1"/>
  <c r="F185" i="1"/>
  <c r="G185" i="1"/>
  <c r="H185" i="1"/>
  <c r="D186" i="1"/>
  <c r="E186" i="1"/>
  <c r="F186" i="1"/>
  <c r="G186" i="1"/>
  <c r="H186" i="1"/>
  <c r="D187" i="1"/>
  <c r="E187" i="1"/>
  <c r="F187" i="1"/>
  <c r="G187" i="1"/>
  <c r="H187" i="1"/>
  <c r="D188" i="1"/>
  <c r="E188" i="1"/>
  <c r="F188" i="1"/>
  <c r="G188" i="1"/>
  <c r="H188" i="1"/>
  <c r="D189" i="1"/>
  <c r="E189" i="1"/>
  <c r="F189" i="1"/>
  <c r="G189" i="1"/>
  <c r="H189" i="1"/>
  <c r="D190" i="1"/>
  <c r="E190" i="1"/>
  <c r="F190" i="1"/>
  <c r="G190" i="1"/>
  <c r="H190" i="1"/>
  <c r="D191" i="1"/>
  <c r="E191" i="1"/>
  <c r="F191" i="1"/>
  <c r="G191" i="1"/>
  <c r="H191" i="1"/>
  <c r="D192" i="1"/>
  <c r="E192" i="1"/>
  <c r="F192" i="1"/>
  <c r="G192" i="1"/>
  <c r="H192" i="1"/>
  <c r="D193" i="1"/>
  <c r="E193" i="1"/>
  <c r="F193" i="1"/>
  <c r="G193" i="1"/>
  <c r="H193" i="1"/>
  <c r="D194" i="1"/>
  <c r="E194" i="1"/>
  <c r="F194" i="1"/>
  <c r="G194" i="1"/>
  <c r="H194" i="1"/>
  <c r="D195" i="1"/>
  <c r="E195" i="1"/>
  <c r="F195" i="1"/>
  <c r="G195" i="1"/>
  <c r="H195" i="1"/>
  <c r="D196" i="1"/>
  <c r="E196" i="1"/>
  <c r="F196" i="1"/>
  <c r="G196" i="1"/>
  <c r="H196" i="1"/>
  <c r="D197" i="1"/>
  <c r="E197" i="1"/>
  <c r="F197" i="1"/>
  <c r="G197" i="1"/>
  <c r="H197" i="1"/>
  <c r="D198" i="1"/>
  <c r="E198" i="1"/>
  <c r="F198" i="1"/>
  <c r="G198" i="1"/>
  <c r="H198" i="1"/>
  <c r="D199" i="1"/>
  <c r="E199" i="1"/>
  <c r="F199" i="1"/>
  <c r="G199" i="1"/>
  <c r="H199" i="1"/>
  <c r="D200" i="1"/>
  <c r="E200" i="1"/>
  <c r="F200" i="1"/>
  <c r="G200" i="1"/>
  <c r="H200" i="1"/>
  <c r="C186" i="1"/>
  <c r="C187" i="1"/>
  <c r="C188" i="1"/>
  <c r="C189" i="1"/>
  <c r="C190" i="1"/>
  <c r="C191" i="1"/>
  <c r="C192" i="1"/>
  <c r="C193" i="1"/>
  <c r="C194" i="1"/>
  <c r="C195" i="1"/>
  <c r="C196" i="1"/>
  <c r="C197" i="1"/>
  <c r="C198" i="1"/>
  <c r="C199" i="1"/>
  <c r="C200" i="1"/>
  <c r="D184" i="1"/>
  <c r="E184" i="1"/>
  <c r="F184" i="1"/>
  <c r="G184" i="1"/>
  <c r="H184" i="1"/>
  <c r="C184" i="1"/>
  <c r="H137" i="1"/>
  <c r="B137" i="1"/>
  <c r="B136" i="1"/>
  <c r="G170" i="1"/>
  <c r="G44" i="12"/>
  <c r="G43" i="12"/>
  <c r="G42" i="12"/>
  <c r="G41" i="12"/>
  <c r="G40" i="12"/>
  <c r="G39" i="12"/>
  <c r="B166" i="1"/>
  <c r="B169" i="1" s="1"/>
  <c r="B170" i="1" s="1"/>
  <c r="G33" i="12"/>
  <c r="G32" i="12"/>
  <c r="G31" i="12"/>
  <c r="G30" i="12"/>
  <c r="G29" i="12"/>
  <c r="G28" i="12"/>
  <c r="L30" i="11"/>
  <c r="L29" i="11"/>
  <c r="L28" i="11"/>
  <c r="L27" i="11"/>
  <c r="L26" i="11"/>
  <c r="L25" i="11"/>
  <c r="K30" i="11"/>
  <c r="K29" i="11"/>
  <c r="K28" i="11"/>
  <c r="K27" i="11"/>
  <c r="K25" i="11"/>
  <c r="K26" i="11"/>
  <c r="B159" i="1"/>
  <c r="C155" i="1"/>
  <c r="C158" i="1" s="1"/>
  <c r="C159" i="1" s="1"/>
  <c r="B102" i="1"/>
  <c r="C61" i="1"/>
  <c r="D61" i="1"/>
  <c r="G202" i="1" l="1"/>
  <c r="G61" i="1"/>
  <c r="B61" i="1"/>
  <c r="F61" i="1"/>
  <c r="E61" i="1"/>
  <c r="E170" i="1" l="1"/>
  <c r="C181" i="1" l="1"/>
  <c r="I177" i="1"/>
  <c r="I180" i="1" s="1"/>
  <c r="I181" i="1" s="1"/>
  <c r="H177" i="1"/>
  <c r="H180" i="1" s="1"/>
  <c r="H181" i="1" s="1"/>
  <c r="G181" i="1"/>
  <c r="F181" i="1"/>
  <c r="E181" i="1"/>
  <c r="D181" i="1"/>
  <c r="B177" i="1"/>
  <c r="B180" i="1" s="1"/>
  <c r="B181" i="1" s="1"/>
  <c r="I166" i="1"/>
  <c r="I168" i="1" s="1"/>
  <c r="H166" i="1"/>
  <c r="H168" i="1" s="1"/>
  <c r="H169" i="1" s="1"/>
  <c r="H170" i="1" s="1"/>
  <c r="H130" i="1"/>
  <c r="I130" i="1"/>
  <c r="E159" i="1"/>
  <c r="I155" i="1"/>
  <c r="I158" i="1" s="1"/>
  <c r="I159" i="1" s="1"/>
  <c r="H155" i="1"/>
  <c r="H158" i="1" s="1"/>
  <c r="H159" i="1" s="1"/>
  <c r="G159" i="1"/>
  <c r="F159" i="1"/>
  <c r="D159" i="1"/>
  <c r="I169" i="1" l="1"/>
  <c r="I170" i="1" s="1"/>
  <c r="C170" i="1"/>
  <c r="D170" i="1"/>
  <c r="F170" i="1"/>
  <c r="I124" i="1"/>
  <c r="H124" i="1"/>
  <c r="I120" i="1"/>
  <c r="H120" i="1"/>
  <c r="I116" i="1"/>
  <c r="H116" i="1"/>
  <c r="H112" i="1"/>
  <c r="I112" i="1"/>
  <c r="I144" i="1"/>
  <c r="I147" i="1" s="1"/>
  <c r="H144" i="1"/>
  <c r="H147" i="1" s="1"/>
  <c r="G147" i="1"/>
  <c r="F147" i="1"/>
  <c r="E147" i="1"/>
  <c r="D147" i="1"/>
  <c r="C147" i="1"/>
  <c r="B147" i="1"/>
  <c r="H129" i="1" l="1"/>
  <c r="H136" i="1" s="1"/>
  <c r="I129" i="1"/>
  <c r="E136" i="1" l="1"/>
  <c r="E137" i="1" s="1"/>
  <c r="G136" i="1"/>
  <c r="G137" i="1" s="1"/>
  <c r="D136" i="1"/>
  <c r="D137" i="1" s="1"/>
  <c r="F136" i="1"/>
  <c r="F137" i="1" s="1"/>
  <c r="I136" i="1"/>
  <c r="C136" i="1"/>
  <c r="C137" i="1" s="1"/>
  <c r="G102" i="1"/>
  <c r="F102" i="1"/>
  <c r="E102" i="1"/>
  <c r="D102" i="1"/>
  <c r="C102" i="1"/>
  <c r="H59" i="1"/>
  <c r="I59" i="1"/>
  <c r="H46" i="1"/>
  <c r="I46" i="1"/>
  <c r="H31" i="1"/>
  <c r="H37" i="1" s="1"/>
  <c r="I31" i="1"/>
  <c r="I37" i="1" s="1"/>
  <c r="H7" i="1"/>
  <c r="I7" i="1"/>
  <c r="H4" i="1"/>
  <c r="I4" i="1"/>
  <c r="H10" i="1" l="1"/>
  <c r="H60" i="1"/>
  <c r="H61" i="1" s="1"/>
  <c r="I10" i="1"/>
  <c r="I12" i="1" s="1"/>
  <c r="I20" i="1" s="1"/>
  <c r="E148" i="1"/>
  <c r="F148" i="1"/>
  <c r="H12" i="1"/>
  <c r="H20" i="1" s="1"/>
  <c r="H148" i="1"/>
  <c r="B148" i="1"/>
  <c r="C148" i="1"/>
  <c r="D148" i="1"/>
  <c r="E99" i="1"/>
  <c r="D99" i="1"/>
  <c r="C99" i="1"/>
  <c r="B99" i="1"/>
  <c r="F99" i="1"/>
  <c r="G99" i="1"/>
  <c r="H99" i="1"/>
  <c r="H101" i="1" s="1"/>
  <c r="I60" i="1"/>
  <c r="I61" i="1" s="1"/>
  <c r="I148" i="1" l="1"/>
  <c r="I99" i="1"/>
  <c r="G148" i="1"/>
  <c r="H102" i="1"/>
  <c r="I101" i="1" l="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A2EAB86-C158-425E-9BB5-15D27B092312}" keepAlive="1" name="Query - Table207 (Page 174)" description="Connection to the 'Table207 (Page 174)' query in the workbook." type="5" refreshedVersion="0" background="1">
    <dbPr connection="Provider=Microsoft.Mashup.OleDb.1;Data Source=$Workbook$;Location=&quot;Table207 (Page 174)&quot;;Extended Properties=&quot;&quot;" command="SELECT * FROM [Table207 (Page 174)]"/>
  </connection>
  <connection id="2" xr16:uid="{B6977DB7-4B94-4FE3-82C7-43B64633F961}" keepAlive="1" name="Query - Table207 (Page 174) (2)" description="Connection to the 'Table207 (Page 174) (2)' query in the workbook." type="5" refreshedVersion="0" background="1">
    <dbPr connection="Provider=Microsoft.Mashup.OleDb.1;Data Source=$Workbook$;Location=&quot;Table207 (Page 174) (2)&quot;;Extended Properties=&quot;&quot;" command="SELECT * FROM [Table207 (Page 174) (2)]"/>
  </connection>
  <connection id="3" xr16:uid="{AFF4691C-ABA8-48A7-90B2-0CBD7A960E2B}" keepAlive="1" name="Query - Table208 (Page 175)" description="Connection to the 'Table208 (Page 175)' query in the workbook." type="5" refreshedVersion="0" background="1">
    <dbPr connection="Provider=Microsoft.Mashup.OleDb.1;Data Source=$Workbook$;Location=&quot;Table208 (Page 175)&quot;;Extended Properties=&quot;&quot;" command="SELECT * FROM [Table208 (Page 175)]"/>
  </connection>
  <connection id="4" xr16:uid="{8C55D04E-62B0-483D-9174-AFD6096A9800}" keepAlive="1" name="Query - Table240 (Page 66)" description="Connection to the 'Table240 (Page 66)' query in the workbook." type="5" refreshedVersion="8" background="1" saveData="1">
    <dbPr connection="Provider=Microsoft.Mashup.OleDb.1;Data Source=$Workbook$;Location=&quot;Table240 (Page 66)&quot;;Extended Properties=&quot;&quot;" command="SELECT * FROM [Table240 (Page 66)]"/>
  </connection>
  <connection id="5" xr16:uid="{1A98BC29-472A-432C-B50A-DC8AD551AC75}" keepAlive="1" name="Query - Table241 (Page 67)" description="Connection to the 'Table241 (Page 67)' query in the workbook." type="5" refreshedVersion="0" background="1">
    <dbPr connection="Provider=Microsoft.Mashup.OleDb.1;Data Source=$Workbook$;Location=&quot;Table241 (Page 67)&quot;;Extended Properties=&quot;&quot;" command="SELECT * FROM [Table241 (Page 67)]"/>
  </connection>
  <connection id="6" xr16:uid="{1FDF82F9-0A11-4569-A2E2-D8EB80953A11}" keepAlive="1" name="Query - Table263 (Page 69)" description="Connection to the 'Table263 (Page 69)' query in the workbook." type="5" refreshedVersion="8" background="1" saveData="1">
    <dbPr connection="Provider=Microsoft.Mashup.OleDb.1;Data Source=$Workbook$;Location=&quot;Table263 (Page 69)&quot;;Extended Properties=&quot;&quot;" command="SELECT * FROM [Table263 (Page 69)]"/>
  </connection>
  <connection id="7" xr16:uid="{033168E5-339A-4202-8472-93067537EAE4}" keepAlive="1" name="Query - Table264 (Page 70)" description="Connection to the 'Table264 (Page 70)' query in the workbook." type="5" refreshedVersion="8" background="1" saveData="1">
    <dbPr connection="Provider=Microsoft.Mashup.OleDb.1;Data Source=$Workbook$;Location=&quot;Table264 (Page 70)&quot;;Extended Properties=&quot;&quot;" command="SELECT * FROM [Table264 (Page 70)]"/>
  </connection>
</connections>
</file>

<file path=xl/sharedStrings.xml><?xml version="1.0" encoding="utf-8"?>
<sst xmlns="http://schemas.openxmlformats.org/spreadsheetml/2006/main" count="324" uniqueCount="166">
  <si>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</si>
  <si>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</si>
  <si>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</si>
  <si>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</si>
  <si>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</si>
  <si>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</si>
  <si>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</si>
  <si>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</si>
  <si>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</si>
  <si>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</si>
  <si>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</si>
  <si>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</si>
  <si>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</si>
  <si>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</si>
  <si>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</si>
  <si>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</si>
  <si>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</si>
  <si>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</si>
  <si>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</si>
  <si>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</si>
  <si>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</si>
  <si>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</si>
  <si>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</si>
  <si>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</si>
  <si>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</si>
  <si>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</si>
  <si>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</si>
  <si>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</si>
  <si>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</si>
  <si>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</si>
  <si>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</si>
  <si>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</si>
  <si>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</si>
  <si>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</si>
  <si>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</si>
  <si>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</si>
  <si>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</si>
  <si>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</si>
  <si>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</si>
  <si>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</si>
  <si>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</si>
  <si>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</si>
  <si>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</si>
  <si>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</si>
  <si>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</si>
  <si>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</si>
  <si>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</si>
  <si>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</si>
  <si>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</si>
  <si>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</si>
  <si>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</si>
  <si>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</si>
  <si>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</si>
  <si>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</si>
  <si>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</si>
  <si>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</si>
  <si>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</si>
  <si>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</si>
  <si>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</si>
  <si>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</si>
  <si>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</si>
  <si>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</si>
  <si>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</si>
  <si>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</si>
  <si>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</si>
  <si>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</si>
  <si>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</si>
  <si>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</si>
  <si>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</si>
  <si>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</si>
  <si>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</si>
  <si>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</si>
  <si>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</si>
  <si>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</si>
  <si>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</si>
  <si>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</si>
  <si>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</si>
  <si>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</si>
  <si>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</si>
  <si>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</si>
  <si>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</si>
  <si>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</si>
  <si>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</si>
  <si>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</si>
  <si>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</si>
  <si>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</si>
  <si>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</si>
  <si>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</si>
  <si>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</si>
  <si>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</si>
  <si>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</si>
  <si>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</si>
  <si>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</si>
  <si>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</si>
  <si>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</si>
  <si>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</si>
  <si>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</si>
  <si>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</si>
  <si>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</si>
  <si>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</si>
  <si>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</si>
  <si>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</si>
  <si>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</si>
  <si>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</si>
  <si>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</si>
  <si>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</si>
  <si>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</si>
  <si>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</si>
  <si>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</si>
  <si>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</si>
  <si>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</si>
  <si>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</si>
  <si>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</si>
  <si>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</si>
  <si>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</si>
  <si>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</si>
  <si>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</si>
  <si>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</si>
  <si>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</si>
  <si>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</si>
  <si>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</si>
  <si>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</si>
  <si>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</si>
  <si>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</si>
  <si>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</si>
  <si>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</si>
  <si>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</si>
  <si>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</si>
  <si>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</si>
  <si>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</si>
  <si>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</si>
  <si>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</si>
  <si>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</si>
  <si>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</si>
  <si>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</si>
  <si>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REVENUES</t>
  </si>
  <si>
    <t>INVENTORIES</t>
  </si>
  <si>
    <t>ACCOUNTSRECEIVABLE,NET</t>
  </si>
  <si>
    <t>NorthAmerica</t>
  </si>
  <si>
    <t>GreaterChina</t>
  </si>
  <si>
    <t>GlobalBrandDivisions</t>
  </si>
  <si>
    <t>TotalNIKEBrand</t>
  </si>
  <si>
    <t>TOTALACCOUNTSRECEIVABLE,NET</t>
  </si>
  <si>
    <t>TOTALINVENTORIES</t>
  </si>
  <si>
    <t>PROPERTY,PLANTANDEQUIPMENT,NET</t>
  </si>
  <si>
    <t>TOTALPROPERTY,PLANTANDEQUIPMENT,NET</t>
  </si>
  <si>
    <t>2016</t>
  </si>
  <si>
    <t>EARNINGSBEFOREINTERESTANDTAXES</t>
  </si>
  <si>
    <t>Interestexpense(income),net</t>
  </si>
  <si>
    <t>ADDITIONSTOLONG-LIVEDASSETS</t>
  </si>
  <si>
    <t>TOTALADDITIONSTOLONG-LIVEDASSETS</t>
  </si>
  <si>
    <t>TOTALDEPRECIATION</t>
  </si>
  <si>
    <t>—</t>
  </si>
  <si>
    <t>Deferred Income tax</t>
  </si>
  <si>
    <t>Investments in reverse repurchase agreements</t>
  </si>
  <si>
    <t>Disposals od property,plant, and equipment</t>
  </si>
  <si>
    <t>Long-term debt repayments</t>
  </si>
  <si>
    <t>Excess tax benefits from share-based arrangements</t>
  </si>
  <si>
    <t>2015</t>
  </si>
  <si>
    <t>WesternEurope</t>
  </si>
  <si>
    <t>Central&amp;EasternEurope</t>
  </si>
  <si>
    <t>Japan</t>
  </si>
  <si>
    <t>EmergingMarkets</t>
  </si>
  <si>
    <t>TOTALNIKECONSOLIDATEDREVENUES</t>
  </si>
  <si>
    <t>TotalNIKEConsolidatedEarningsBeforeInterestandTaxes</t>
  </si>
  <si>
    <t>TOTALNIKECONSOLIDATEDINCOMEBEFOREINCOMETAXES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</si>
</sst>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7" fontId="0" fillId="0" borderId="0" xfId="1" applyNumberFormat="1" applyFont="1" applyAlignment="1">
      <alignment horizontal="right"/>
    </xf>
    <xf numFmtId="167" fontId="0" fillId="0" borderId="0" xfId="1" applyNumberFormat="1" applyFont="1"/>
    <xf numFmtId="167" fontId="2" fillId="0" borderId="1" xfId="1" applyNumberFormat="1" applyFont="1" applyBorder="1" applyAlignment="1">
      <alignment horizontal="right"/>
    </xf>
    <xf numFmtId="167" fontId="2" fillId="0" borderId="1" xfId="1" applyNumberFormat="1" applyFont="1" applyBorder="1"/>
    <xf numFmtId="167" fontId="0" fillId="0" borderId="0" xfId="0" applyNumberFormat="1" applyAlignment="1">
      <alignment horizontal="right"/>
    </xf>
    <xf numFmtId="167" fontId="0" fillId="0" borderId="0" xfId="0" applyNumberFormat="1"/>
  </cellXfs>
  <cellStyles count="4">
    <cellStyle name="Comma" xfId="1" builtinId="3"/>
    <cellStyle name="Comma 2" xfId="3" xr:uid="{00000000-0005-0000-0000-000001000000}"/>
    <cellStyle name="Normal" xfId="0" builtinId="0"/>
    <cellStyle name="Percent" xfId="2" builtinId="5"/>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7" xr16:uid="{6597C3CE-FA91-49C4-9CCD-E0B855E14FDF}" autoFormatId="16" applyNumberFormats="0" applyBorderFormats="0" applyFontFormats="0" applyPatternFormats="0" applyAlignmentFormats="0" applyWidthHeightFormats="0">
  <queryTableRefresh nextId="4">
    <queryTableFields count="3">
      <queryTableField id="1" name="ACCOUNTSRECEIVABLE,NET" tableColumnId="1"/>
      <queryTableField id="2" name="2015" tableColumnId="2"/>
      <queryTableField id="3" name="2016"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6" xr16:uid="{5E867B6A-178C-4601-9BBE-995BE19AEFB3}" autoFormatId="16" applyNumberFormats="0" applyBorderFormats="0" applyFontFormats="0" applyPatternFormats="0" applyAlignmentFormats="0" applyWidthHeightFormats="0">
  <queryTableRefresh nextId="4">
    <queryTableFields count="3">
      <queryTableField id="1" name="REVENUES" tableColumnId="1"/>
      <queryTableField id="2" name="2016" tableColumnId="2"/>
      <queryTableField id="3" name="2015"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6BA7F3-4350-4DC2-9BC1-C9E7C94A9C0A}" name="Table264__Page_70" displayName="Table264__Page_70" ref="A1:C36" tableType="queryTable" totalsRowShown="0">
  <autoFilter ref="A1:C36" xr:uid="{2D6BA7F3-4350-4DC2-9BC1-C9E7C94A9C0A}"/>
  <tableColumns count="3">
    <tableColumn id="1" xr3:uid="{F88777CF-CF3B-4468-9E8C-A673775C2534}" uniqueName="1" name="ACCOUNTSRECEIVABLE,NET" queryTableFieldId="1" dataDxfId="1"/>
    <tableColumn id="2" xr3:uid="{0434E0A4-FDD4-4172-A360-09E3967B9F8B}" uniqueName="2" name="2015" queryTableFieldId="2"/>
    <tableColumn id="3" xr3:uid="{7D4746F1-4D7F-4FD7-94E6-30A7D513C517}" uniqueName="3" name="2016" queryTableField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A8E375-9F63-465E-9A5C-6A68C4DA7A52}" name="Table263__Page_69" displayName="Table263__Page_69" ref="A1:C50" tableType="queryTable" totalsRowShown="0">
  <autoFilter ref="A1:C50" xr:uid="{CAA8E375-9F63-465E-9A5C-6A68C4DA7A52}"/>
  <tableColumns count="3">
    <tableColumn id="1" xr3:uid="{161F9C23-E33E-4FAF-BFF0-28E541047652}" uniqueName="1" name="REVENUES" queryTableFieldId="1" dataDxfId="0"/>
    <tableColumn id="2" xr3:uid="{C5465BA1-007F-434B-9851-9DA26CAB0D9C}" uniqueName="2" name="2016" queryTableFieldId="2"/>
    <tableColumn id="3" xr3:uid="{3A768235-171B-4E26-B3A7-7C2473B038B0}" uniqueName="3" name="2015"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30" workbookViewId="0">
      <selection activeCell="A6" sqref="A6"/>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0925B-97CE-4D3C-AC67-39565A600FA1}">
  <dimension ref="A1:L36"/>
  <sheetViews>
    <sheetView topLeftCell="A15" workbookViewId="0">
      <selection activeCell="C26" sqref="C26"/>
    </sheetView>
  </sheetViews>
  <sheetFormatPr defaultRowHeight="14.4" x14ac:dyDescent="0.3"/>
  <cols>
    <col min="1" max="1" width="39.109375" bestFit="1" customWidth="1"/>
    <col min="2" max="3" width="7.21875" bestFit="1" customWidth="1"/>
    <col min="10" max="10" width="34" customWidth="1"/>
  </cols>
  <sheetData>
    <row r="1" spans="1:3" x14ac:dyDescent="0.3">
      <c r="A1" t="s">
        <v>137</v>
      </c>
      <c r="B1" t="s">
        <v>158</v>
      </c>
      <c r="C1" t="s">
        <v>146</v>
      </c>
    </row>
    <row r="2" spans="1:3" x14ac:dyDescent="0.3">
      <c r="A2" t="s">
        <v>138</v>
      </c>
      <c r="B2">
        <v>1737</v>
      </c>
      <c r="C2">
        <v>1689</v>
      </c>
    </row>
    <row r="3" spans="1:3" x14ac:dyDescent="0.3">
      <c r="A3" t="s">
        <v>159</v>
      </c>
      <c r="B3">
        <v>344</v>
      </c>
      <c r="C3">
        <v>378</v>
      </c>
    </row>
    <row r="4" spans="1:3" x14ac:dyDescent="0.3">
      <c r="A4" t="s">
        <v>160</v>
      </c>
      <c r="B4">
        <v>242</v>
      </c>
      <c r="C4">
        <v>194</v>
      </c>
    </row>
    <row r="5" spans="1:3" x14ac:dyDescent="0.3">
      <c r="A5" t="s">
        <v>139</v>
      </c>
      <c r="B5">
        <v>84</v>
      </c>
      <c r="C5">
        <v>74</v>
      </c>
    </row>
    <row r="6" spans="1:3" x14ac:dyDescent="0.3">
      <c r="A6" t="s">
        <v>161</v>
      </c>
      <c r="B6">
        <v>134</v>
      </c>
      <c r="C6">
        <v>129</v>
      </c>
    </row>
    <row r="7" spans="1:3" x14ac:dyDescent="0.3">
      <c r="A7" t="s">
        <v>162</v>
      </c>
      <c r="B7">
        <v>461</v>
      </c>
      <c r="C7">
        <v>409</v>
      </c>
    </row>
    <row r="8" spans="1:3" x14ac:dyDescent="0.3">
      <c r="A8" t="s">
        <v>140</v>
      </c>
      <c r="B8">
        <v>88</v>
      </c>
      <c r="C8">
        <v>76</v>
      </c>
    </row>
    <row r="9" spans="1:3" x14ac:dyDescent="0.3">
      <c r="A9" t="s">
        <v>141</v>
      </c>
      <c r="B9">
        <v>3090</v>
      </c>
      <c r="C9">
        <v>2949</v>
      </c>
    </row>
    <row r="10" spans="1:3" x14ac:dyDescent="0.3">
      <c r="A10" t="s">
        <v>106</v>
      </c>
      <c r="B10">
        <v>258</v>
      </c>
      <c r="C10">
        <v>270</v>
      </c>
    </row>
    <row r="11" spans="1:3" x14ac:dyDescent="0.3">
      <c r="A11" t="s">
        <v>110</v>
      </c>
      <c r="B11">
        <v>10</v>
      </c>
      <c r="C11">
        <v>22</v>
      </c>
    </row>
    <row r="12" spans="1:3" x14ac:dyDescent="0.3">
      <c r="A12" t="s">
        <v>142</v>
      </c>
      <c r="B12">
        <v>3358</v>
      </c>
      <c r="C12">
        <v>3241</v>
      </c>
    </row>
    <row r="13" spans="1:3" x14ac:dyDescent="0.3">
      <c r="A13" t="s">
        <v>136</v>
      </c>
    </row>
    <row r="14" spans="1:3" x14ac:dyDescent="0.3">
      <c r="A14" t="s">
        <v>138</v>
      </c>
      <c r="B14">
        <v>2207</v>
      </c>
      <c r="C14">
        <v>2363</v>
      </c>
    </row>
    <row r="15" spans="1:3" x14ac:dyDescent="0.3">
      <c r="A15" t="s">
        <v>159</v>
      </c>
      <c r="B15">
        <v>699</v>
      </c>
      <c r="C15">
        <v>929</v>
      </c>
    </row>
    <row r="16" spans="1:3" x14ac:dyDescent="0.3">
      <c r="A16" t="s">
        <v>160</v>
      </c>
      <c r="B16">
        <v>169</v>
      </c>
      <c r="C16">
        <v>210</v>
      </c>
    </row>
    <row r="17" spans="1:12" x14ac:dyDescent="0.3">
      <c r="A17" t="s">
        <v>139</v>
      </c>
      <c r="B17">
        <v>249</v>
      </c>
      <c r="C17">
        <v>375</v>
      </c>
    </row>
    <row r="18" spans="1:12" x14ac:dyDescent="0.3">
      <c r="A18" t="s">
        <v>161</v>
      </c>
      <c r="B18">
        <v>94</v>
      </c>
      <c r="C18">
        <v>146</v>
      </c>
    </row>
    <row r="19" spans="1:12" x14ac:dyDescent="0.3">
      <c r="A19" t="s">
        <v>162</v>
      </c>
      <c r="B19">
        <v>528</v>
      </c>
      <c r="C19">
        <v>478</v>
      </c>
    </row>
    <row r="20" spans="1:12" x14ac:dyDescent="0.3">
      <c r="A20" t="s">
        <v>140</v>
      </c>
      <c r="B20">
        <v>32</v>
      </c>
      <c r="C20">
        <v>35</v>
      </c>
    </row>
    <row r="21" spans="1:12" x14ac:dyDescent="0.3">
      <c r="A21" t="s">
        <v>141</v>
      </c>
      <c r="B21">
        <v>3978</v>
      </c>
      <c r="C21">
        <v>4536</v>
      </c>
    </row>
    <row r="22" spans="1:12" x14ac:dyDescent="0.3">
      <c r="A22" t="s">
        <v>106</v>
      </c>
      <c r="B22">
        <v>237</v>
      </c>
      <c r="C22">
        <v>306</v>
      </c>
    </row>
    <row r="23" spans="1:12" x14ac:dyDescent="0.3">
      <c r="A23" t="s">
        <v>110</v>
      </c>
      <c r="B23">
        <v>122</v>
      </c>
      <c r="C23">
        <v>-4</v>
      </c>
    </row>
    <row r="24" spans="1:12" x14ac:dyDescent="0.3">
      <c r="A24" t="s">
        <v>143</v>
      </c>
      <c r="B24">
        <v>4337</v>
      </c>
      <c r="C24">
        <v>4838</v>
      </c>
    </row>
    <row r="25" spans="1:12" x14ac:dyDescent="0.3">
      <c r="A25" t="s">
        <v>144</v>
      </c>
      <c r="H25">
        <v>632</v>
      </c>
      <c r="I25">
        <v>742</v>
      </c>
      <c r="J25" t="s">
        <v>102</v>
      </c>
      <c r="K25">
        <f>H25</f>
        <v>632</v>
      </c>
      <c r="L25">
        <f>I25</f>
        <v>742</v>
      </c>
    </row>
    <row r="26" spans="1:12" x14ac:dyDescent="0.3">
      <c r="A26" t="s">
        <v>138</v>
      </c>
      <c r="B26">
        <v>632</v>
      </c>
      <c r="C26">
        <v>742</v>
      </c>
      <c r="H26">
        <v>451</v>
      </c>
      <c r="I26">
        <v>589</v>
      </c>
      <c r="J26" t="s">
        <v>103</v>
      </c>
      <c r="K26">
        <f>H26+H27+H30</f>
        <v>601</v>
      </c>
      <c r="L26">
        <f>I26+I27+I30</f>
        <v>748</v>
      </c>
    </row>
    <row r="27" spans="1:12" x14ac:dyDescent="0.3">
      <c r="A27" t="s">
        <v>159</v>
      </c>
      <c r="B27">
        <v>451</v>
      </c>
      <c r="C27">
        <v>589</v>
      </c>
      <c r="H27">
        <v>47</v>
      </c>
      <c r="I27">
        <v>50</v>
      </c>
      <c r="J27" t="s">
        <v>104</v>
      </c>
      <c r="K27">
        <f>H28</f>
        <v>254</v>
      </c>
      <c r="L27">
        <f>I28</f>
        <v>234</v>
      </c>
    </row>
    <row r="28" spans="1:12" x14ac:dyDescent="0.3">
      <c r="A28" t="s">
        <v>160</v>
      </c>
      <c r="B28">
        <v>47</v>
      </c>
      <c r="C28">
        <v>50</v>
      </c>
      <c r="H28">
        <v>254</v>
      </c>
      <c r="I28">
        <v>234</v>
      </c>
      <c r="J28" t="s">
        <v>120</v>
      </c>
      <c r="K28">
        <f>H29</f>
        <v>205</v>
      </c>
      <c r="L28">
        <f>I29</f>
        <v>223</v>
      </c>
    </row>
    <row r="29" spans="1:12" x14ac:dyDescent="0.3">
      <c r="A29" t="s">
        <v>139</v>
      </c>
      <c r="B29">
        <v>254</v>
      </c>
      <c r="C29">
        <v>234</v>
      </c>
      <c r="H29">
        <v>205</v>
      </c>
      <c r="I29">
        <v>223</v>
      </c>
      <c r="J29" t="s">
        <v>109</v>
      </c>
      <c r="K29">
        <f>H31</f>
        <v>484</v>
      </c>
      <c r="L29">
        <f>I31</f>
        <v>511</v>
      </c>
    </row>
    <row r="30" spans="1:12" x14ac:dyDescent="0.3">
      <c r="A30" t="s">
        <v>161</v>
      </c>
      <c r="B30">
        <v>205</v>
      </c>
      <c r="C30">
        <v>223</v>
      </c>
      <c r="H30">
        <v>103</v>
      </c>
      <c r="I30">
        <v>109</v>
      </c>
      <c r="K30">
        <f>SUM(K25:K29)</f>
        <v>2176</v>
      </c>
      <c r="L30">
        <f>SUM(L25:L29)</f>
        <v>2458</v>
      </c>
    </row>
    <row r="31" spans="1:12" x14ac:dyDescent="0.3">
      <c r="A31" t="s">
        <v>162</v>
      </c>
      <c r="B31">
        <v>103</v>
      </c>
      <c r="C31">
        <v>109</v>
      </c>
      <c r="H31">
        <v>484</v>
      </c>
      <c r="I31">
        <v>511</v>
      </c>
    </row>
    <row r="32" spans="1:12" x14ac:dyDescent="0.3">
      <c r="A32" t="s">
        <v>140</v>
      </c>
      <c r="B32">
        <v>484</v>
      </c>
      <c r="C32">
        <v>511</v>
      </c>
      <c r="H32">
        <v>2176</v>
      </c>
    </row>
    <row r="33" spans="1:8" x14ac:dyDescent="0.3">
      <c r="A33" t="s">
        <v>141</v>
      </c>
      <c r="B33">
        <v>2176</v>
      </c>
      <c r="C33">
        <v>2458</v>
      </c>
      <c r="H33">
        <v>122</v>
      </c>
    </row>
    <row r="34" spans="1:8" x14ac:dyDescent="0.3">
      <c r="A34" t="s">
        <v>106</v>
      </c>
      <c r="B34">
        <v>122</v>
      </c>
      <c r="C34">
        <v>125</v>
      </c>
      <c r="H34">
        <v>713</v>
      </c>
    </row>
    <row r="35" spans="1:8" x14ac:dyDescent="0.3">
      <c r="A35" t="s">
        <v>110</v>
      </c>
      <c r="B35">
        <v>713</v>
      </c>
      <c r="C35">
        <v>937</v>
      </c>
      <c r="H35">
        <v>3011</v>
      </c>
    </row>
    <row r="36" spans="1:8" x14ac:dyDescent="0.3">
      <c r="A36" t="s">
        <v>145</v>
      </c>
      <c r="B36">
        <v>3011</v>
      </c>
      <c r="C36">
        <v>3520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80368-B60E-401F-A35E-4155FFBEB276}">
  <dimension ref="A1:H50"/>
  <sheetViews>
    <sheetView topLeftCell="A30" workbookViewId="0">
      <selection activeCell="G43" sqref="G39:G43"/>
    </sheetView>
  </sheetViews>
  <sheetFormatPr defaultRowHeight="14.4" x14ac:dyDescent="0.3"/>
  <cols>
    <col min="1" max="1" width="49.6640625" bestFit="1" customWidth="1"/>
    <col min="2" max="3" width="7.21875" bestFit="1" customWidth="1"/>
    <col min="6" max="6" width="54.44140625" customWidth="1"/>
    <col min="7" max="7" width="13.44140625" customWidth="1"/>
  </cols>
  <sheetData>
    <row r="1" spans="1:3" x14ac:dyDescent="0.3">
      <c r="A1" t="s">
        <v>135</v>
      </c>
      <c r="B1" t="s">
        <v>146</v>
      </c>
      <c r="C1" t="s">
        <v>158</v>
      </c>
    </row>
    <row r="2" spans="1:3" x14ac:dyDescent="0.3">
      <c r="A2" t="s">
        <v>138</v>
      </c>
      <c r="B2">
        <v>14764</v>
      </c>
      <c r="C2">
        <v>13740</v>
      </c>
    </row>
    <row r="3" spans="1:3" x14ac:dyDescent="0.3">
      <c r="A3" t="s">
        <v>159</v>
      </c>
      <c r="B3">
        <v>5884</v>
      </c>
      <c r="C3">
        <v>5705</v>
      </c>
    </row>
    <row r="4" spans="1:3" x14ac:dyDescent="0.3">
      <c r="A4" t="s">
        <v>160</v>
      </c>
      <c r="B4">
        <v>1431</v>
      </c>
      <c r="C4">
        <v>1421</v>
      </c>
    </row>
    <row r="5" spans="1:3" x14ac:dyDescent="0.3">
      <c r="A5" t="s">
        <v>139</v>
      </c>
      <c r="B5">
        <v>3785</v>
      </c>
      <c r="C5">
        <v>3067</v>
      </c>
    </row>
    <row r="6" spans="1:3" x14ac:dyDescent="0.3">
      <c r="A6" t="s">
        <v>161</v>
      </c>
      <c r="B6">
        <v>869</v>
      </c>
      <c r="C6">
        <v>755</v>
      </c>
    </row>
    <row r="7" spans="1:3" x14ac:dyDescent="0.3">
      <c r="A7" t="s">
        <v>162</v>
      </c>
      <c r="B7">
        <v>3701</v>
      </c>
      <c r="C7">
        <v>3898</v>
      </c>
    </row>
    <row r="8" spans="1:3" x14ac:dyDescent="0.3">
      <c r="A8" t="s">
        <v>140</v>
      </c>
      <c r="B8">
        <v>73</v>
      </c>
      <c r="C8">
        <v>115</v>
      </c>
    </row>
    <row r="9" spans="1:3" x14ac:dyDescent="0.3">
      <c r="A9" t="s">
        <v>141</v>
      </c>
      <c r="B9">
        <v>30507</v>
      </c>
      <c r="C9">
        <v>28701</v>
      </c>
    </row>
    <row r="10" spans="1:3" x14ac:dyDescent="0.3">
      <c r="A10" t="s">
        <v>106</v>
      </c>
      <c r="B10">
        <v>1955</v>
      </c>
      <c r="C10">
        <v>1982</v>
      </c>
    </row>
    <row r="11" spans="1:3" x14ac:dyDescent="0.3">
      <c r="A11" t="s">
        <v>110</v>
      </c>
      <c r="B11">
        <v>-86</v>
      </c>
      <c r="C11">
        <v>-82</v>
      </c>
    </row>
    <row r="12" spans="1:3" x14ac:dyDescent="0.3">
      <c r="A12" t="s">
        <v>163</v>
      </c>
      <c r="B12">
        <v>32376</v>
      </c>
      <c r="C12">
        <v>30601</v>
      </c>
    </row>
    <row r="13" spans="1:3" x14ac:dyDescent="0.3">
      <c r="A13" t="s">
        <v>147</v>
      </c>
    </row>
    <row r="14" spans="1:3" x14ac:dyDescent="0.3">
      <c r="A14" t="s">
        <v>138</v>
      </c>
      <c r="B14">
        <v>3763</v>
      </c>
      <c r="C14">
        <v>3645</v>
      </c>
    </row>
    <row r="15" spans="1:3" x14ac:dyDescent="0.3">
      <c r="A15" t="s">
        <v>159</v>
      </c>
      <c r="B15">
        <v>1434</v>
      </c>
      <c r="C15">
        <v>1275</v>
      </c>
    </row>
    <row r="16" spans="1:3" x14ac:dyDescent="0.3">
      <c r="A16" t="s">
        <v>160</v>
      </c>
      <c r="B16">
        <v>289</v>
      </c>
      <c r="C16">
        <v>249</v>
      </c>
    </row>
    <row r="17" spans="1:8" x14ac:dyDescent="0.3">
      <c r="A17" t="s">
        <v>139</v>
      </c>
      <c r="B17">
        <v>1372</v>
      </c>
      <c r="C17">
        <v>993</v>
      </c>
    </row>
    <row r="18" spans="1:8" x14ac:dyDescent="0.3">
      <c r="A18" t="s">
        <v>161</v>
      </c>
      <c r="B18">
        <v>174</v>
      </c>
      <c r="C18">
        <v>100</v>
      </c>
    </row>
    <row r="19" spans="1:8" x14ac:dyDescent="0.3">
      <c r="A19" t="s">
        <v>162</v>
      </c>
      <c r="B19">
        <v>892</v>
      </c>
      <c r="C19">
        <v>818</v>
      </c>
    </row>
    <row r="20" spans="1:8" x14ac:dyDescent="0.3">
      <c r="A20" t="s">
        <v>140</v>
      </c>
      <c r="B20">
        <v>-2596</v>
      </c>
      <c r="C20">
        <v>-2267</v>
      </c>
    </row>
    <row r="21" spans="1:8" x14ac:dyDescent="0.3">
      <c r="A21" t="s">
        <v>141</v>
      </c>
      <c r="B21">
        <v>5328</v>
      </c>
      <c r="C21">
        <v>4813</v>
      </c>
    </row>
    <row r="22" spans="1:8" x14ac:dyDescent="0.3">
      <c r="A22" t="s">
        <v>106</v>
      </c>
      <c r="B22">
        <v>487</v>
      </c>
      <c r="C22">
        <v>517</v>
      </c>
    </row>
    <row r="23" spans="1:8" x14ac:dyDescent="0.3">
      <c r="A23" t="s">
        <v>110</v>
      </c>
      <c r="B23">
        <v>-1173</v>
      </c>
      <c r="C23">
        <v>-1097</v>
      </c>
    </row>
    <row r="24" spans="1:8" x14ac:dyDescent="0.3">
      <c r="A24" t="s">
        <v>164</v>
      </c>
      <c r="B24">
        <v>4642</v>
      </c>
      <c r="C24">
        <v>4233</v>
      </c>
    </row>
    <row r="25" spans="1:8" x14ac:dyDescent="0.3">
      <c r="A25" t="s">
        <v>148</v>
      </c>
      <c r="B25">
        <v>19</v>
      </c>
      <c r="C25">
        <v>28</v>
      </c>
    </row>
    <row r="26" spans="1:8" x14ac:dyDescent="0.3">
      <c r="A26" t="s">
        <v>165</v>
      </c>
      <c r="B26">
        <v>4623</v>
      </c>
      <c r="C26">
        <v>4205</v>
      </c>
    </row>
    <row r="27" spans="1:8" x14ac:dyDescent="0.3">
      <c r="A27" t="s">
        <v>149</v>
      </c>
    </row>
    <row r="28" spans="1:8" x14ac:dyDescent="0.3">
      <c r="A28" t="s">
        <v>138</v>
      </c>
      <c r="B28">
        <v>242</v>
      </c>
      <c r="C28">
        <v>208</v>
      </c>
      <c r="F28" t="s">
        <v>102</v>
      </c>
      <c r="G28">
        <f>H28</f>
        <v>208</v>
      </c>
      <c r="H28">
        <v>208</v>
      </c>
    </row>
    <row r="29" spans="1:8" x14ac:dyDescent="0.3">
      <c r="A29" t="s">
        <v>159</v>
      </c>
      <c r="B29">
        <v>215</v>
      </c>
      <c r="C29">
        <v>216</v>
      </c>
      <c r="F29" t="s">
        <v>103</v>
      </c>
      <c r="G29">
        <f>H29+H30+H33</f>
        <v>273</v>
      </c>
      <c r="H29">
        <v>216</v>
      </c>
    </row>
    <row r="30" spans="1:8" x14ac:dyDescent="0.3">
      <c r="A30" t="s">
        <v>160</v>
      </c>
      <c r="B30">
        <v>17</v>
      </c>
      <c r="C30">
        <v>20</v>
      </c>
      <c r="F30" t="s">
        <v>104</v>
      </c>
      <c r="G30">
        <f>H31</f>
        <v>69</v>
      </c>
      <c r="H30">
        <v>20</v>
      </c>
    </row>
    <row r="31" spans="1:8" x14ac:dyDescent="0.3">
      <c r="A31" t="s">
        <v>139</v>
      </c>
      <c r="B31">
        <v>44</v>
      </c>
      <c r="C31">
        <v>69</v>
      </c>
      <c r="F31" t="s">
        <v>120</v>
      </c>
      <c r="G31">
        <f>H32</f>
        <v>15</v>
      </c>
      <c r="H31">
        <v>69</v>
      </c>
    </row>
    <row r="32" spans="1:8" x14ac:dyDescent="0.3">
      <c r="A32" t="s">
        <v>161</v>
      </c>
      <c r="B32">
        <v>13</v>
      </c>
      <c r="C32">
        <v>15</v>
      </c>
      <c r="F32" t="s">
        <v>109</v>
      </c>
      <c r="G32">
        <f>H34</f>
        <v>225</v>
      </c>
      <c r="H32">
        <v>15</v>
      </c>
    </row>
    <row r="33" spans="1:8" x14ac:dyDescent="0.3">
      <c r="A33" t="s">
        <v>162</v>
      </c>
      <c r="B33">
        <v>51</v>
      </c>
      <c r="C33">
        <v>37</v>
      </c>
      <c r="G33">
        <f>SUM(G28:G32)</f>
        <v>790</v>
      </c>
      <c r="H33">
        <v>37</v>
      </c>
    </row>
    <row r="34" spans="1:8" x14ac:dyDescent="0.3">
      <c r="A34" t="s">
        <v>140</v>
      </c>
      <c r="B34">
        <v>258</v>
      </c>
      <c r="C34">
        <v>225</v>
      </c>
      <c r="H34">
        <v>225</v>
      </c>
    </row>
    <row r="35" spans="1:8" x14ac:dyDescent="0.3">
      <c r="A35" t="s">
        <v>141</v>
      </c>
      <c r="B35">
        <v>840</v>
      </c>
      <c r="C35">
        <v>790</v>
      </c>
    </row>
    <row r="36" spans="1:8" x14ac:dyDescent="0.3">
      <c r="A36" t="s">
        <v>106</v>
      </c>
      <c r="B36">
        <v>39</v>
      </c>
      <c r="C36">
        <v>69</v>
      </c>
    </row>
    <row r="37" spans="1:8" x14ac:dyDescent="0.3">
      <c r="A37" t="s">
        <v>110</v>
      </c>
      <c r="B37">
        <v>312</v>
      </c>
      <c r="C37">
        <v>144</v>
      </c>
    </row>
    <row r="38" spans="1:8" x14ac:dyDescent="0.3">
      <c r="A38" t="s">
        <v>150</v>
      </c>
      <c r="B38">
        <v>1191</v>
      </c>
      <c r="C38">
        <v>1003</v>
      </c>
    </row>
    <row r="39" spans="1:8" x14ac:dyDescent="0.3">
      <c r="A39" t="s">
        <v>126</v>
      </c>
      <c r="G39">
        <f>C40</f>
        <v>121</v>
      </c>
    </row>
    <row r="40" spans="1:8" x14ac:dyDescent="0.3">
      <c r="A40" t="s">
        <v>138</v>
      </c>
      <c r="B40">
        <v>133</v>
      </c>
      <c r="C40">
        <v>121</v>
      </c>
      <c r="F40" t="s">
        <v>102</v>
      </c>
      <c r="G40">
        <f>C41+C42+C45</f>
        <v>114</v>
      </c>
    </row>
    <row r="41" spans="1:8" x14ac:dyDescent="0.3">
      <c r="A41" t="s">
        <v>159</v>
      </c>
      <c r="B41">
        <v>72</v>
      </c>
      <c r="C41">
        <v>75</v>
      </c>
      <c r="F41" t="s">
        <v>103</v>
      </c>
      <c r="G41">
        <f>C43</f>
        <v>46</v>
      </c>
    </row>
    <row r="42" spans="1:8" x14ac:dyDescent="0.3">
      <c r="A42" t="s">
        <v>160</v>
      </c>
      <c r="B42">
        <v>12</v>
      </c>
      <c r="C42">
        <v>12</v>
      </c>
      <c r="F42" t="s">
        <v>104</v>
      </c>
      <c r="G42">
        <f>C44</f>
        <v>22</v>
      </c>
    </row>
    <row r="43" spans="1:8" x14ac:dyDescent="0.3">
      <c r="A43" t="s">
        <v>139</v>
      </c>
      <c r="B43">
        <v>48</v>
      </c>
      <c r="C43">
        <v>46</v>
      </c>
      <c r="F43" t="s">
        <v>120</v>
      </c>
      <c r="G43">
        <f>C46</f>
        <v>210</v>
      </c>
    </row>
    <row r="44" spans="1:8" x14ac:dyDescent="0.3">
      <c r="A44" t="s">
        <v>161</v>
      </c>
      <c r="B44">
        <v>18</v>
      </c>
      <c r="C44">
        <v>22</v>
      </c>
      <c r="F44" t="s">
        <v>109</v>
      </c>
      <c r="G44">
        <f>SUM(G39:G43)</f>
        <v>513</v>
      </c>
    </row>
    <row r="45" spans="1:8" x14ac:dyDescent="0.3">
      <c r="A45" t="s">
        <v>162</v>
      </c>
      <c r="B45">
        <v>25</v>
      </c>
      <c r="C45">
        <v>27</v>
      </c>
    </row>
    <row r="46" spans="1:8" x14ac:dyDescent="0.3">
      <c r="A46" t="s">
        <v>140</v>
      </c>
      <c r="B46">
        <v>230</v>
      </c>
      <c r="C46">
        <v>210</v>
      </c>
    </row>
    <row r="47" spans="1:8" x14ac:dyDescent="0.3">
      <c r="A47" t="s">
        <v>141</v>
      </c>
      <c r="B47">
        <v>538</v>
      </c>
      <c r="C47">
        <v>513</v>
      </c>
    </row>
    <row r="48" spans="1:8" x14ac:dyDescent="0.3">
      <c r="A48" t="s">
        <v>106</v>
      </c>
      <c r="B48">
        <v>27</v>
      </c>
      <c r="C48">
        <v>18</v>
      </c>
    </row>
    <row r="49" spans="1:3" x14ac:dyDescent="0.3">
      <c r="A49" t="s">
        <v>110</v>
      </c>
      <c r="B49">
        <v>84</v>
      </c>
      <c r="C49">
        <v>75</v>
      </c>
    </row>
    <row r="50" spans="1:3" x14ac:dyDescent="0.3">
      <c r="A50" t="s">
        <v>151</v>
      </c>
      <c r="B50">
        <v>649</v>
      </c>
      <c r="C50">
        <v>606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tabSelected="1" workbookViewId="0">
      <pane ySplit="1" topLeftCell="A122" activePane="bottomLeft" state="frozen"/>
      <selection pane="bottomLeft" activeCell="E131" sqref="E13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v>9892</v>
      </c>
      <c r="C7" s="21">
        <v>10469</v>
      </c>
      <c r="D7" s="21">
        <v>10563</v>
      </c>
      <c r="E7" s="21">
        <v>11511</v>
      </c>
      <c r="F7" s="21">
        <v>12702</v>
      </c>
      <c r="G7" s="21">
        <v>13126</v>
      </c>
      <c r="H7" s="21">
        <f t="shared" ref="H7" si="2">+H5+H6</f>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v>4205</v>
      </c>
      <c r="C10" s="5">
        <v>4623</v>
      </c>
      <c r="D10" s="5">
        <v>4886</v>
      </c>
      <c r="E10" s="5">
        <v>4325</v>
      </c>
      <c r="F10" s="5">
        <v>4801</v>
      </c>
      <c r="G10" s="5">
        <v>2887</v>
      </c>
      <c r="H10" s="5">
        <f t="shared" ref="H10" si="3">+H4-H7-H8-H9</f>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v>0</v>
      </c>
      <c r="C20" s="13">
        <v>0</v>
      </c>
      <c r="D20" s="13">
        <v>0</v>
      </c>
      <c r="E20" s="13">
        <v>0</v>
      </c>
      <c r="F20" s="13">
        <v>0</v>
      </c>
      <c r="G20" s="13">
        <v>0</v>
      </c>
      <c r="H20" s="13">
        <f t="shared" ref="H20" si="5">+ROUND(((H12/H18)-H15),2)</f>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153</v>
      </c>
      <c r="B29" s="3">
        <v>389</v>
      </c>
      <c r="C29" s="3">
        <v>0</v>
      </c>
      <c r="D29" s="3">
        <v>0</v>
      </c>
      <c r="E29" s="3">
        <v>0</v>
      </c>
      <c r="F29" s="3">
        <v>0</v>
      </c>
      <c r="G29" s="3">
        <v>0</v>
      </c>
      <c r="H29" s="3">
        <v>0</v>
      </c>
      <c r="I29" s="3">
        <v>0</v>
      </c>
    </row>
    <row r="30" spans="1:9" x14ac:dyDescent="0.3">
      <c r="A30" s="11" t="s">
        <v>38</v>
      </c>
      <c r="B30" s="3">
        <v>1968</v>
      </c>
      <c r="C30" s="3">
        <v>1489</v>
      </c>
      <c r="D30" s="3">
        <v>1150</v>
      </c>
      <c r="E30" s="3">
        <v>1130</v>
      </c>
      <c r="F30" s="3">
        <v>1968</v>
      </c>
      <c r="G30" s="3">
        <v>1653</v>
      </c>
      <c r="H30" s="3">
        <v>1498</v>
      </c>
      <c r="I30" s="3">
        <v>2129</v>
      </c>
    </row>
    <row r="31" spans="1:9" x14ac:dyDescent="0.3">
      <c r="A31" s="4" t="s">
        <v>10</v>
      </c>
      <c r="B31" s="5">
        <v>15976</v>
      </c>
      <c r="C31" s="5">
        <v>15025</v>
      </c>
      <c r="D31" s="5">
        <v>16061</v>
      </c>
      <c r="E31" s="5">
        <v>15134</v>
      </c>
      <c r="F31" s="5">
        <v>16525</v>
      </c>
      <c r="G31" s="5">
        <v>20556</v>
      </c>
      <c r="H31" s="5">
        <f>+SUM(H25:H30)</f>
        <v>26291</v>
      </c>
      <c r="I31" s="5">
        <f>+SUM(I25:I30)</f>
        <v>28213</v>
      </c>
    </row>
    <row r="32" spans="1:9" x14ac:dyDescent="0.3">
      <c r="A32" s="2" t="s">
        <v>39</v>
      </c>
      <c r="B32" s="3">
        <v>3011</v>
      </c>
      <c r="C32" s="3">
        <v>3520</v>
      </c>
      <c r="D32" s="3">
        <v>3989</v>
      </c>
      <c r="E32" s="3">
        <v>4454</v>
      </c>
      <c r="F32" s="3">
        <v>4744</v>
      </c>
      <c r="G32" s="3">
        <v>4866</v>
      </c>
      <c r="H32" s="3">
        <v>4904</v>
      </c>
      <c r="I32" s="3">
        <v>4791</v>
      </c>
    </row>
    <row r="33" spans="1:9" x14ac:dyDescent="0.3">
      <c r="A33" s="2" t="s">
        <v>40</v>
      </c>
      <c r="B33" s="3">
        <v>0</v>
      </c>
      <c r="C33" s="3">
        <v>0</v>
      </c>
      <c r="D33" s="3">
        <v>0</v>
      </c>
      <c r="E33" s="3">
        <v>0</v>
      </c>
      <c r="F33" s="3">
        <v>0</v>
      </c>
      <c r="G33" s="3">
        <v>3097</v>
      </c>
      <c r="H33" s="3">
        <v>3113</v>
      </c>
      <c r="I33" s="3">
        <v>2926</v>
      </c>
    </row>
    <row r="34" spans="1:9" x14ac:dyDescent="0.3">
      <c r="A34" s="2" t="s">
        <v>41</v>
      </c>
      <c r="B34" s="3">
        <v>281</v>
      </c>
      <c r="C34" s="3">
        <v>281</v>
      </c>
      <c r="D34" s="3">
        <v>283</v>
      </c>
      <c r="E34" s="3">
        <v>285</v>
      </c>
      <c r="F34" s="3">
        <v>283</v>
      </c>
      <c r="G34" s="3">
        <v>274</v>
      </c>
      <c r="H34" s="3">
        <v>269</v>
      </c>
      <c r="I34" s="3">
        <v>286</v>
      </c>
    </row>
    <row r="35" spans="1:9" x14ac:dyDescent="0.3">
      <c r="A35" s="2" t="s">
        <v>42</v>
      </c>
      <c r="B35" s="3">
        <v>131</v>
      </c>
      <c r="C35" s="3">
        <v>131</v>
      </c>
      <c r="D35" s="3">
        <v>139</v>
      </c>
      <c r="E35" s="3">
        <v>154</v>
      </c>
      <c r="F35" s="3">
        <v>154</v>
      </c>
      <c r="G35" s="3">
        <v>223</v>
      </c>
      <c r="H35" s="3">
        <v>242</v>
      </c>
      <c r="I35" s="3">
        <v>284</v>
      </c>
    </row>
    <row r="36" spans="1:9" x14ac:dyDescent="0.3">
      <c r="A36" s="2" t="s">
        <v>43</v>
      </c>
      <c r="B36" s="3">
        <v>2201</v>
      </c>
      <c r="C36" s="3">
        <v>2422</v>
      </c>
      <c r="D36" s="3">
        <v>2787</v>
      </c>
      <c r="E36" s="3">
        <v>2509</v>
      </c>
      <c r="F36" s="3">
        <v>2011</v>
      </c>
      <c r="G36" s="3">
        <v>2326</v>
      </c>
      <c r="H36" s="3">
        <v>2921</v>
      </c>
      <c r="I36" s="3">
        <v>3821</v>
      </c>
    </row>
    <row r="37" spans="1:9" ht="15" thickBot="1" x14ac:dyDescent="0.35">
      <c r="A37" s="6" t="s">
        <v>44</v>
      </c>
      <c r="B37" s="7">
        <v>21600</v>
      </c>
      <c r="C37" s="7">
        <v>21379</v>
      </c>
      <c r="D37" s="7">
        <v>23259</v>
      </c>
      <c r="E37" s="7">
        <v>22536</v>
      </c>
      <c r="F37" s="7">
        <v>23717</v>
      </c>
      <c r="G37" s="7">
        <v>31342</v>
      </c>
      <c r="H37" s="7">
        <f t="shared" ref="H37" si="6">+SUM(H31:H36)</f>
        <v>37740</v>
      </c>
      <c r="I37" s="7">
        <f>+SUM(I31:I36)</f>
        <v>40321</v>
      </c>
    </row>
    <row r="38" spans="1:9" ht="15" thickTop="1" x14ac:dyDescent="0.3">
      <c r="A38" s="1" t="s">
        <v>45</v>
      </c>
      <c r="B38" s="3"/>
      <c r="C38" s="3"/>
      <c r="D38" s="3"/>
      <c r="E38" s="3"/>
      <c r="F38" s="3"/>
      <c r="G38" s="3"/>
      <c r="H38" s="3"/>
      <c r="I38" s="3"/>
    </row>
    <row r="39" spans="1:9" x14ac:dyDescent="0.3">
      <c r="A39" s="2" t="s">
        <v>46</v>
      </c>
      <c r="B39" s="3"/>
      <c r="C39" s="3"/>
      <c r="D39" s="3"/>
      <c r="E39" s="3"/>
      <c r="F39" s="3"/>
      <c r="G39" s="3"/>
      <c r="H39" s="3"/>
      <c r="I39" s="3"/>
    </row>
    <row r="40" spans="1:9" x14ac:dyDescent="0.3">
      <c r="A40" s="11" t="s">
        <v>47</v>
      </c>
      <c r="B40" s="3">
        <v>107</v>
      </c>
      <c r="C40" s="3">
        <v>44</v>
      </c>
      <c r="D40" s="3">
        <v>6</v>
      </c>
      <c r="E40" s="3">
        <v>6</v>
      </c>
      <c r="F40" s="3">
        <v>6</v>
      </c>
      <c r="G40" s="3">
        <v>3</v>
      </c>
      <c r="H40" s="3">
        <v>0</v>
      </c>
      <c r="I40" s="3">
        <v>500</v>
      </c>
    </row>
    <row r="41" spans="1:9" x14ac:dyDescent="0.3">
      <c r="A41" s="11" t="s">
        <v>48</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49</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50</v>
      </c>
      <c r="B45" s="3">
        <v>71</v>
      </c>
      <c r="C45" s="3">
        <v>85</v>
      </c>
      <c r="D45" s="3">
        <v>84</v>
      </c>
      <c r="E45" s="3">
        <v>150</v>
      </c>
      <c r="F45" s="3">
        <v>229</v>
      </c>
      <c r="G45" s="3">
        <v>156</v>
      </c>
      <c r="H45" s="3">
        <v>306</v>
      </c>
      <c r="I45" s="3">
        <v>222</v>
      </c>
    </row>
    <row r="46" spans="1:9" x14ac:dyDescent="0.3">
      <c r="A46" s="4" t="s">
        <v>13</v>
      </c>
      <c r="B46" s="5">
        <v>6334</v>
      </c>
      <c r="C46" s="5">
        <v>5358</v>
      </c>
      <c r="D46" s="5">
        <v>5474</v>
      </c>
      <c r="E46" s="5">
        <v>6040</v>
      </c>
      <c r="F46" s="5">
        <v>7866</v>
      </c>
      <c r="G46" s="5">
        <v>8284</v>
      </c>
      <c r="H46" s="5">
        <f t="shared" ref="H46" si="7">+SUM(H40:H45)</f>
        <v>9674</v>
      </c>
      <c r="I46" s="5">
        <f>+SUM(I40:I45)</f>
        <v>10730</v>
      </c>
    </row>
    <row r="47" spans="1:9" x14ac:dyDescent="0.3">
      <c r="A47" s="2" t="s">
        <v>51</v>
      </c>
      <c r="B47" s="3">
        <v>1079</v>
      </c>
      <c r="C47" s="3">
        <v>1993</v>
      </c>
      <c r="D47" s="3">
        <v>3471</v>
      </c>
      <c r="E47" s="3">
        <v>3468</v>
      </c>
      <c r="F47" s="3">
        <v>3464</v>
      </c>
      <c r="G47" s="3">
        <v>9406</v>
      </c>
      <c r="H47" s="3">
        <v>9413</v>
      </c>
      <c r="I47" s="3">
        <v>8920</v>
      </c>
    </row>
    <row r="48" spans="1:9" x14ac:dyDescent="0.3">
      <c r="A48" s="2" t="s">
        <v>52</v>
      </c>
      <c r="B48" s="3">
        <v>0</v>
      </c>
      <c r="C48" s="3">
        <v>0</v>
      </c>
      <c r="D48" s="3">
        <v>0</v>
      </c>
      <c r="E48" s="3">
        <v>0</v>
      </c>
      <c r="F48" s="3">
        <v>0</v>
      </c>
      <c r="G48" s="3">
        <v>2913</v>
      </c>
      <c r="H48" s="3">
        <v>2931</v>
      </c>
      <c r="I48" s="3">
        <v>2777</v>
      </c>
    </row>
    <row r="49" spans="1:9" x14ac:dyDescent="0.3">
      <c r="A49" s="2" t="s">
        <v>53</v>
      </c>
      <c r="B49" s="3">
        <v>1480</v>
      </c>
      <c r="C49" s="3">
        <v>1770</v>
      </c>
      <c r="D49" s="3">
        <v>1907</v>
      </c>
      <c r="E49" s="3">
        <v>3216</v>
      </c>
      <c r="F49" s="3">
        <v>3347</v>
      </c>
      <c r="G49" s="3">
        <v>2684</v>
      </c>
      <c r="H49" s="3">
        <v>2955</v>
      </c>
      <c r="I49" s="3">
        <v>2613</v>
      </c>
    </row>
    <row r="50" spans="1:9" x14ac:dyDescent="0.3">
      <c r="A50" s="2" t="s">
        <v>54</v>
      </c>
      <c r="B50" s="3"/>
      <c r="C50" s="3"/>
      <c r="D50" s="3"/>
      <c r="E50" s="3"/>
      <c r="F50" s="3"/>
      <c r="G50" s="3"/>
      <c r="H50" s="3"/>
      <c r="I50" s="3"/>
    </row>
    <row r="51" spans="1:9" x14ac:dyDescent="0.3">
      <c r="A51" s="11" t="s">
        <v>55</v>
      </c>
      <c r="B51" s="3"/>
      <c r="C51" s="3"/>
      <c r="D51" s="3"/>
      <c r="E51" s="3"/>
      <c r="F51" s="3" t="s">
        <v>152</v>
      </c>
      <c r="G51" s="3" t="s">
        <v>152</v>
      </c>
      <c r="H51" s="3">
        <v>0</v>
      </c>
      <c r="I51" s="3">
        <v>0</v>
      </c>
    </row>
    <row r="52" spans="1:9" x14ac:dyDescent="0.3">
      <c r="A52" s="2" t="s">
        <v>56</v>
      </c>
      <c r="B52" s="3"/>
      <c r="C52" s="3"/>
      <c r="D52" s="3"/>
      <c r="E52" s="3"/>
      <c r="F52" s="3"/>
      <c r="G52" s="3"/>
      <c r="H52" s="3"/>
      <c r="I52" s="3"/>
    </row>
    <row r="53" spans="1:9" x14ac:dyDescent="0.3">
      <c r="A53" s="11" t="s">
        <v>57</v>
      </c>
      <c r="B53" s="3"/>
      <c r="C53" s="3"/>
      <c r="D53" s="3"/>
      <c r="E53" s="3"/>
      <c r="F53" s="3"/>
      <c r="G53" s="3"/>
      <c r="H53" s="3"/>
      <c r="I53" s="3"/>
    </row>
    <row r="54" spans="1:9" x14ac:dyDescent="0.3">
      <c r="A54" s="17" t="s">
        <v>58</v>
      </c>
      <c r="B54" s="3"/>
      <c r="C54" s="3"/>
      <c r="D54" s="3"/>
      <c r="E54" s="3"/>
      <c r="F54" s="3" t="s">
        <v>152</v>
      </c>
      <c r="G54" s="3" t="s">
        <v>152</v>
      </c>
      <c r="H54" s="3"/>
      <c r="I54" s="3"/>
    </row>
    <row r="55" spans="1:9" x14ac:dyDescent="0.3">
      <c r="A55" s="17" t="s">
        <v>59</v>
      </c>
      <c r="B55" s="3">
        <v>3</v>
      </c>
      <c r="C55" s="3">
        <v>3</v>
      </c>
      <c r="D55" s="3">
        <v>3</v>
      </c>
      <c r="E55" s="3">
        <v>3</v>
      </c>
      <c r="F55" s="3">
        <v>3</v>
      </c>
      <c r="G55" s="3">
        <v>3</v>
      </c>
      <c r="H55" s="3">
        <v>3</v>
      </c>
      <c r="I55" s="3">
        <v>3</v>
      </c>
    </row>
    <row r="56" spans="1:9" x14ac:dyDescent="0.3">
      <c r="A56" s="17" t="s">
        <v>60</v>
      </c>
      <c r="B56" s="3">
        <v>6773</v>
      </c>
      <c r="C56" s="3">
        <v>7786</v>
      </c>
      <c r="D56" s="3">
        <v>8638</v>
      </c>
      <c r="E56" s="3">
        <v>6384</v>
      </c>
      <c r="F56" s="3">
        <v>7163</v>
      </c>
      <c r="G56" s="3">
        <v>8299</v>
      </c>
      <c r="H56" s="3">
        <v>9965</v>
      </c>
      <c r="I56" s="3">
        <v>11484</v>
      </c>
    </row>
    <row r="57" spans="1:9" x14ac:dyDescent="0.3">
      <c r="A57" s="17" t="s">
        <v>61</v>
      </c>
      <c r="B57" s="3">
        <v>1246</v>
      </c>
      <c r="C57" s="3">
        <v>318</v>
      </c>
      <c r="D57" s="3">
        <v>-213</v>
      </c>
      <c r="E57" s="3">
        <v>-92</v>
      </c>
      <c r="F57" s="3">
        <v>231</v>
      </c>
      <c r="G57" s="3">
        <v>-56</v>
      </c>
      <c r="H57" s="3">
        <v>-380</v>
      </c>
      <c r="I57" s="3">
        <v>318</v>
      </c>
    </row>
    <row r="58" spans="1:9" x14ac:dyDescent="0.3">
      <c r="A58" s="17" t="s">
        <v>62</v>
      </c>
      <c r="B58" s="3">
        <v>4685</v>
      </c>
      <c r="C58" s="3">
        <v>4151</v>
      </c>
      <c r="D58" s="3">
        <v>3979</v>
      </c>
      <c r="E58" s="3">
        <v>3517</v>
      </c>
      <c r="F58" s="3">
        <v>1643</v>
      </c>
      <c r="G58" s="3">
        <v>-191</v>
      </c>
      <c r="H58" s="3">
        <v>3179</v>
      </c>
      <c r="I58" s="3">
        <v>3476</v>
      </c>
    </row>
    <row r="59" spans="1:9" x14ac:dyDescent="0.3">
      <c r="A59" s="4" t="s">
        <v>63</v>
      </c>
      <c r="B59" s="5">
        <v>12707</v>
      </c>
      <c r="C59" s="5">
        <v>12258</v>
      </c>
      <c r="D59" s="5">
        <v>12407</v>
      </c>
      <c r="E59" s="5">
        <v>9812</v>
      </c>
      <c r="F59" s="5">
        <v>9040</v>
      </c>
      <c r="G59" s="5">
        <v>8055</v>
      </c>
      <c r="H59" s="5">
        <f t="shared" ref="H59" si="8">+SUM(H54:H58)</f>
        <v>12767</v>
      </c>
      <c r="I59" s="5">
        <f>+SUM(I54:I58)</f>
        <v>15281</v>
      </c>
    </row>
    <row r="60" spans="1:9" ht="15" thickBot="1" x14ac:dyDescent="0.35">
      <c r="A60" s="6" t="s">
        <v>64</v>
      </c>
      <c r="B60" s="7">
        <v>21600</v>
      </c>
      <c r="C60" s="7">
        <v>21379</v>
      </c>
      <c r="D60" s="7">
        <v>23259</v>
      </c>
      <c r="E60" s="7">
        <v>22536</v>
      </c>
      <c r="F60" s="7">
        <v>23717</v>
      </c>
      <c r="G60" s="7">
        <v>31342</v>
      </c>
      <c r="H60" s="7">
        <f t="shared" ref="H60" si="9">+SUM(H46:H51)+H59</f>
        <v>37740</v>
      </c>
      <c r="I60" s="7">
        <f>+SUM(I46:I51)+I59</f>
        <v>40321</v>
      </c>
    </row>
    <row r="61" spans="1:9"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9">
        <v>3760</v>
      </c>
      <c r="D65" s="9">
        <v>4240</v>
      </c>
      <c r="E65" s="9">
        <v>1933</v>
      </c>
      <c r="F65" s="9">
        <v>4029</v>
      </c>
      <c r="G65" s="9">
        <v>2539</v>
      </c>
      <c r="H65" s="9">
        <v>5727</v>
      </c>
      <c r="I65" s="9">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x14ac:dyDescent="0.3">
      <c r="A75" s="11" t="s">
        <v>100</v>
      </c>
      <c r="B75" s="3">
        <v>-144</v>
      </c>
      <c r="C75" s="3">
        <v>-161</v>
      </c>
      <c r="D75" s="3">
        <v>-120</v>
      </c>
      <c r="E75" s="3">
        <v>35</v>
      </c>
      <c r="F75" s="3">
        <v>-203</v>
      </c>
      <c r="G75" s="3">
        <v>-654</v>
      </c>
      <c r="H75" s="3">
        <v>-182</v>
      </c>
      <c r="I75" s="3">
        <v>-845</v>
      </c>
    </row>
    <row r="76" spans="1:9" x14ac:dyDescent="0.3">
      <c r="A76" s="11" t="s">
        <v>99</v>
      </c>
      <c r="B76" s="3">
        <v>1237</v>
      </c>
      <c r="C76" s="3">
        <v>-889</v>
      </c>
      <c r="D76" s="3">
        <v>-364</v>
      </c>
      <c r="E76" s="3">
        <v>1515</v>
      </c>
      <c r="F76" s="3">
        <v>1525</v>
      </c>
      <c r="G76" s="3">
        <v>24</v>
      </c>
      <c r="H76" s="3">
        <v>1326</v>
      </c>
      <c r="I76" s="3">
        <v>1365</v>
      </c>
    </row>
    <row r="77" spans="1:9" x14ac:dyDescent="0.3">
      <c r="A77" s="25" t="s">
        <v>76</v>
      </c>
      <c r="B77" s="26">
        <v>4680</v>
      </c>
      <c r="C77" s="26">
        <v>3096</v>
      </c>
      <c r="D77" s="26">
        <v>3640</v>
      </c>
      <c r="E77" s="26">
        <v>4955</v>
      </c>
      <c r="F77" s="26">
        <v>5903</v>
      </c>
      <c r="G77" s="26">
        <v>2485</v>
      </c>
      <c r="H77" s="26">
        <v>6657</v>
      </c>
      <c r="I77" s="26">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80</v>
      </c>
      <c r="B81" s="3">
        <v>2216</v>
      </c>
      <c r="C81" s="3">
        <v>2386</v>
      </c>
      <c r="D81" s="3">
        <v>2423</v>
      </c>
      <c r="E81" s="3">
        <v>2496</v>
      </c>
      <c r="F81" s="3">
        <v>2072</v>
      </c>
      <c r="G81" s="3">
        <v>2379</v>
      </c>
      <c r="H81" s="3">
        <v>2449</v>
      </c>
      <c r="I81" s="3">
        <v>3967</v>
      </c>
    </row>
    <row r="82" spans="1:9" x14ac:dyDescent="0.3">
      <c r="A82" s="2" t="s">
        <v>154</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155</v>
      </c>
      <c r="B84" s="3">
        <v>3</v>
      </c>
      <c r="C84" s="3">
        <v>10</v>
      </c>
      <c r="D84" s="3">
        <v>13</v>
      </c>
      <c r="E84" s="3">
        <v>0</v>
      </c>
      <c r="F84" s="3">
        <v>0</v>
      </c>
      <c r="G84" s="3">
        <v>0</v>
      </c>
      <c r="H84" s="3"/>
      <c r="I84" s="3"/>
    </row>
    <row r="85" spans="1:9" x14ac:dyDescent="0.3">
      <c r="A85" s="2" t="s">
        <v>81</v>
      </c>
      <c r="B85" s="3">
        <v>0</v>
      </c>
      <c r="C85" s="3">
        <v>6</v>
      </c>
      <c r="D85" s="3">
        <v>-34</v>
      </c>
      <c r="E85" s="3">
        <v>-22</v>
      </c>
      <c r="F85" s="3">
        <v>5</v>
      </c>
      <c r="G85" s="3">
        <v>31</v>
      </c>
      <c r="H85" s="3">
        <v>171</v>
      </c>
      <c r="I85" s="3">
        <v>-19</v>
      </c>
    </row>
    <row r="86" spans="1:9" x14ac:dyDescent="0.3">
      <c r="A86" s="27" t="s">
        <v>82</v>
      </c>
      <c r="B86" s="26">
        <v>-175</v>
      </c>
      <c r="C86" s="26">
        <v>-1034</v>
      </c>
      <c r="D86" s="26">
        <v>-1008</v>
      </c>
      <c r="E86" s="26">
        <v>276</v>
      </c>
      <c r="F86" s="26">
        <v>-264</v>
      </c>
      <c r="G86" s="26">
        <v>-1028</v>
      </c>
      <c r="H86" s="26">
        <v>-3800</v>
      </c>
      <c r="I86" s="26">
        <v>-1524</v>
      </c>
    </row>
    <row r="87" spans="1:9" x14ac:dyDescent="0.3">
      <c r="A87" s="1" t="s">
        <v>83</v>
      </c>
      <c r="B87" s="3"/>
      <c r="C87" s="3"/>
      <c r="D87" s="3"/>
      <c r="E87" s="3"/>
      <c r="F87" s="3"/>
      <c r="G87" s="3"/>
      <c r="H87" s="3"/>
      <c r="I87" s="3"/>
    </row>
    <row r="88" spans="1:9" x14ac:dyDescent="0.3">
      <c r="A88" s="2" t="s">
        <v>84</v>
      </c>
      <c r="B88" s="3">
        <v>0</v>
      </c>
      <c r="C88" s="3">
        <v>981</v>
      </c>
      <c r="D88" s="3">
        <v>1482</v>
      </c>
      <c r="E88" s="3" t="s">
        <v>152</v>
      </c>
      <c r="F88" s="3" t="s">
        <v>152</v>
      </c>
      <c r="G88" s="3">
        <v>6134</v>
      </c>
      <c r="H88" s="3">
        <v>0</v>
      </c>
      <c r="I88" s="3">
        <v>0</v>
      </c>
    </row>
    <row r="89" spans="1:9" x14ac:dyDescent="0.3">
      <c r="A89" s="2" t="s">
        <v>156</v>
      </c>
      <c r="B89" s="3">
        <v>-7</v>
      </c>
      <c r="C89" s="3">
        <v>-106</v>
      </c>
      <c r="D89" s="3">
        <v>-44</v>
      </c>
      <c r="E89" s="3">
        <v>0</v>
      </c>
      <c r="F89" s="3">
        <v>0</v>
      </c>
      <c r="G89" s="3">
        <v>0</v>
      </c>
      <c r="H89" s="3"/>
      <c r="I89" s="3"/>
    </row>
    <row r="90" spans="1:9" x14ac:dyDescent="0.3">
      <c r="A90" s="2" t="s">
        <v>85</v>
      </c>
      <c r="B90" s="3">
        <v>-63</v>
      </c>
      <c r="C90" s="3">
        <v>-67</v>
      </c>
      <c r="D90" s="3">
        <v>327</v>
      </c>
      <c r="E90" s="3">
        <v>13</v>
      </c>
      <c r="F90" s="3">
        <v>-325</v>
      </c>
      <c r="G90" s="3">
        <v>49</v>
      </c>
      <c r="H90" s="3">
        <v>-52</v>
      </c>
      <c r="I90" s="3">
        <v>15</v>
      </c>
    </row>
    <row r="91" spans="1:9" x14ac:dyDescent="0.3">
      <c r="A91" s="2" t="s">
        <v>86</v>
      </c>
      <c r="B91" s="3">
        <v>-19</v>
      </c>
      <c r="C91" s="3">
        <v>-7</v>
      </c>
      <c r="D91" s="3">
        <v>-17</v>
      </c>
      <c r="E91" s="3">
        <v>0</v>
      </c>
      <c r="F91" s="3">
        <v>0</v>
      </c>
      <c r="G91" s="3">
        <v>0</v>
      </c>
      <c r="H91" s="3">
        <v>-197</v>
      </c>
      <c r="I91" s="3">
        <v>0</v>
      </c>
    </row>
    <row r="92" spans="1:9" x14ac:dyDescent="0.3">
      <c r="A92" s="2" t="s">
        <v>87</v>
      </c>
      <c r="B92" s="3">
        <v>514</v>
      </c>
      <c r="C92" s="3">
        <v>507</v>
      </c>
      <c r="D92" s="3">
        <v>489</v>
      </c>
      <c r="E92" s="3">
        <v>733</v>
      </c>
      <c r="F92" s="3">
        <v>700</v>
      </c>
      <c r="G92" s="3">
        <v>885</v>
      </c>
      <c r="H92" s="3">
        <v>1172</v>
      </c>
      <c r="I92" s="3">
        <v>1151</v>
      </c>
    </row>
    <row r="93" spans="1:9" x14ac:dyDescent="0.3">
      <c r="A93" s="2" t="s">
        <v>157</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88</v>
      </c>
      <c r="B95" s="3">
        <v>-899</v>
      </c>
      <c r="C95" s="3">
        <v>-1022</v>
      </c>
      <c r="D95" s="3">
        <v>-1133</v>
      </c>
      <c r="E95" s="3">
        <v>-1243</v>
      </c>
      <c r="F95" s="3">
        <v>-1332</v>
      </c>
      <c r="G95" s="3">
        <v>-1452</v>
      </c>
      <c r="H95" s="3">
        <v>-1638</v>
      </c>
      <c r="I95" s="3">
        <v>-1837</v>
      </c>
    </row>
    <row r="96" spans="1:9" x14ac:dyDescent="0.3">
      <c r="A96" s="2" t="s">
        <v>89</v>
      </c>
      <c r="B96" s="3">
        <v>0</v>
      </c>
      <c r="C96" s="3">
        <v>0</v>
      </c>
      <c r="D96" s="3">
        <v>0</v>
      </c>
      <c r="E96" s="3">
        <v>-84</v>
      </c>
      <c r="F96" s="3">
        <v>-50</v>
      </c>
      <c r="G96" s="3">
        <v>-58</v>
      </c>
      <c r="H96" s="3">
        <v>-136</v>
      </c>
      <c r="I96" s="3">
        <v>-151</v>
      </c>
    </row>
    <row r="97" spans="1:9" x14ac:dyDescent="0.3">
      <c r="A97" s="27" t="s">
        <v>90</v>
      </c>
      <c r="B97" s="26">
        <v>-2790</v>
      </c>
      <c r="C97" s="26">
        <v>-2671</v>
      </c>
      <c r="D97" s="26">
        <v>-1942</v>
      </c>
      <c r="E97" s="26">
        <v>-4835</v>
      </c>
      <c r="F97" s="26">
        <v>-5293</v>
      </c>
      <c r="G97" s="26">
        <v>2491</v>
      </c>
      <c r="H97" s="26">
        <v>-1459</v>
      </c>
      <c r="I97" s="26">
        <v>-4836</v>
      </c>
    </row>
    <row r="98" spans="1:9" x14ac:dyDescent="0.3">
      <c r="A98" s="2" t="s">
        <v>91</v>
      </c>
      <c r="B98" s="3">
        <v>-83</v>
      </c>
      <c r="C98" s="3">
        <v>-105</v>
      </c>
      <c r="D98" s="3">
        <v>-20</v>
      </c>
      <c r="E98" s="3">
        <v>45</v>
      </c>
      <c r="F98" s="3">
        <v>-129</v>
      </c>
      <c r="G98" s="3">
        <v>-66</v>
      </c>
      <c r="H98" s="3">
        <v>143</v>
      </c>
      <c r="I98" s="3">
        <v>-143</v>
      </c>
    </row>
    <row r="99" spans="1:9" x14ac:dyDescent="0.3">
      <c r="A99" s="27" t="s">
        <v>92</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9" x14ac:dyDescent="0.3">
      <c r="A100" t="s">
        <v>93</v>
      </c>
      <c r="B100" s="3">
        <v>2220</v>
      </c>
      <c r="C100" s="3">
        <v>3852</v>
      </c>
      <c r="D100" s="3">
        <v>3138</v>
      </c>
      <c r="E100" s="3">
        <v>3808</v>
      </c>
      <c r="F100" s="3">
        <v>4249</v>
      </c>
      <c r="G100" s="3">
        <v>4466</v>
      </c>
      <c r="H100" s="3">
        <v>8348</v>
      </c>
      <c r="I100" s="3">
        <v>9889</v>
      </c>
    </row>
    <row r="101" spans="1:9" ht="15" thickBot="1" x14ac:dyDescent="0.35">
      <c r="A101" s="6" t="s">
        <v>94</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9" x14ac:dyDescent="0.3">
      <c r="A103" t="s">
        <v>95</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96</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97</v>
      </c>
      <c r="B107" s="3">
        <v>206</v>
      </c>
      <c r="C107" s="3">
        <v>252</v>
      </c>
      <c r="D107" s="3">
        <v>266</v>
      </c>
      <c r="E107" s="3">
        <v>294</v>
      </c>
      <c r="F107" s="3">
        <v>160</v>
      </c>
      <c r="G107" s="3">
        <v>121</v>
      </c>
      <c r="H107" s="3">
        <v>179</v>
      </c>
      <c r="I107" s="3">
        <v>160</v>
      </c>
    </row>
    <row r="108" spans="1:9" x14ac:dyDescent="0.3">
      <c r="A108" s="11" t="s">
        <v>98</v>
      </c>
      <c r="B108" s="3">
        <v>240</v>
      </c>
      <c r="C108" s="3">
        <v>271</v>
      </c>
      <c r="D108" s="3">
        <v>300</v>
      </c>
      <c r="E108" s="3">
        <v>320</v>
      </c>
      <c r="F108" s="3">
        <v>347</v>
      </c>
      <c r="G108" s="3">
        <v>385</v>
      </c>
      <c r="H108" s="3">
        <v>438</v>
      </c>
      <c r="I108" s="3">
        <v>480</v>
      </c>
    </row>
    <row r="110" spans="1:9" x14ac:dyDescent="0.3">
      <c r="A110" s="14" t="s">
        <v>101</v>
      </c>
      <c r="B110" s="14"/>
      <c r="C110" s="14"/>
      <c r="D110" s="14"/>
      <c r="E110" s="14"/>
      <c r="F110" s="14"/>
      <c r="G110" s="14"/>
      <c r="H110" s="14"/>
      <c r="I110" s="14"/>
    </row>
    <row r="111" spans="1:9" x14ac:dyDescent="0.3">
      <c r="A111" s="28" t="s">
        <v>111</v>
      </c>
      <c r="B111" s="3"/>
      <c r="C111" s="3"/>
      <c r="D111" s="3"/>
      <c r="E111" s="3"/>
      <c r="F111" s="3"/>
      <c r="G111" s="3"/>
      <c r="H111" s="3"/>
      <c r="I111" s="3"/>
    </row>
    <row r="112" spans="1:9" x14ac:dyDescent="0.3">
      <c r="A112" s="2" t="s">
        <v>102</v>
      </c>
      <c r="B112" s="40">
        <v>13740</v>
      </c>
      <c r="C112" s="39">
        <v>14764</v>
      </c>
      <c r="D112" s="40">
        <v>15216</v>
      </c>
      <c r="E112" s="40">
        <v>14855</v>
      </c>
      <c r="F112" s="40">
        <v>15902</v>
      </c>
      <c r="G112" s="40">
        <v>14484</v>
      </c>
      <c r="H112" s="3">
        <f t="shared" ref="H112" si="13">+SUM(H113:H115)</f>
        <v>17179</v>
      </c>
      <c r="I112" s="3">
        <f>+SUM(I113:I115)</f>
        <v>18353</v>
      </c>
    </row>
    <row r="113" spans="1:9" x14ac:dyDescent="0.3">
      <c r="A113" s="11" t="s">
        <v>115</v>
      </c>
      <c r="B113" s="44">
        <v>8506</v>
      </c>
      <c r="C113" s="43">
        <v>9299</v>
      </c>
      <c r="D113" s="44">
        <v>9684</v>
      </c>
      <c r="E113" s="44">
        <v>9322</v>
      </c>
      <c r="F113" s="44">
        <v>10045</v>
      </c>
      <c r="G113" s="44">
        <v>9329</v>
      </c>
      <c r="H113" s="8">
        <v>11644</v>
      </c>
      <c r="I113" s="8">
        <v>12228</v>
      </c>
    </row>
    <row r="114" spans="1:9" x14ac:dyDescent="0.3">
      <c r="A114" s="11" t="s">
        <v>116</v>
      </c>
      <c r="B114" s="44">
        <v>4410</v>
      </c>
      <c r="C114" s="43">
        <v>4746</v>
      </c>
      <c r="D114" s="44">
        <v>4886</v>
      </c>
      <c r="E114" s="44">
        <v>4938</v>
      </c>
      <c r="F114" s="44">
        <v>5260</v>
      </c>
      <c r="G114" s="44">
        <v>4639</v>
      </c>
      <c r="H114" s="8">
        <v>5028</v>
      </c>
      <c r="I114" s="8">
        <v>5492</v>
      </c>
    </row>
    <row r="115" spans="1:9" x14ac:dyDescent="0.3">
      <c r="A115" s="11" t="s">
        <v>117</v>
      </c>
      <c r="B115" s="44">
        <v>824</v>
      </c>
      <c r="C115" s="43">
        <v>719</v>
      </c>
      <c r="D115" s="44">
        <v>646</v>
      </c>
      <c r="E115" s="44">
        <v>595</v>
      </c>
      <c r="F115" s="44">
        <v>597</v>
      </c>
      <c r="G115" s="44">
        <v>516</v>
      </c>
      <c r="H115">
        <v>507</v>
      </c>
      <c r="I115">
        <v>633</v>
      </c>
    </row>
    <row r="116" spans="1:9" x14ac:dyDescent="0.3">
      <c r="A116" s="2" t="s">
        <v>103</v>
      </c>
      <c r="B116" s="40">
        <v>11024</v>
      </c>
      <c r="C116" s="39">
        <v>7568</v>
      </c>
      <c r="D116" s="40">
        <v>7970</v>
      </c>
      <c r="E116" s="40">
        <v>9242</v>
      </c>
      <c r="F116" s="40">
        <v>9812</v>
      </c>
      <c r="G116" s="40">
        <v>9347</v>
      </c>
      <c r="H116" s="3">
        <f t="shared" ref="H116" si="14">+SUM(H117:H119)</f>
        <v>11456</v>
      </c>
      <c r="I116" s="3">
        <f>+SUM(I117:I119)</f>
        <v>12479</v>
      </c>
    </row>
    <row r="117" spans="1:9" x14ac:dyDescent="0.3">
      <c r="A117" s="11" t="s">
        <v>115</v>
      </c>
      <c r="B117" s="44">
        <v>7344</v>
      </c>
      <c r="C117" s="43">
        <v>5043</v>
      </c>
      <c r="D117" s="44">
        <v>5192</v>
      </c>
      <c r="E117" s="44">
        <v>5875</v>
      </c>
      <c r="F117" s="44">
        <v>6293</v>
      </c>
      <c r="G117" s="44">
        <v>5892</v>
      </c>
      <c r="H117" s="8">
        <v>6970</v>
      </c>
      <c r="I117" s="8">
        <v>7388</v>
      </c>
    </row>
    <row r="118" spans="1:9" x14ac:dyDescent="0.3">
      <c r="A118" s="11" t="s">
        <v>116</v>
      </c>
      <c r="B118" s="44">
        <v>3072</v>
      </c>
      <c r="C118" s="43">
        <v>2149</v>
      </c>
      <c r="D118" s="44">
        <v>2395</v>
      </c>
      <c r="E118" s="44">
        <v>2940</v>
      </c>
      <c r="F118" s="44">
        <v>3087</v>
      </c>
      <c r="G118" s="44">
        <v>3053</v>
      </c>
      <c r="H118" s="8">
        <v>3996</v>
      </c>
      <c r="I118" s="8">
        <v>4527</v>
      </c>
    </row>
    <row r="119" spans="1:9" x14ac:dyDescent="0.3">
      <c r="A119" s="11" t="s">
        <v>117</v>
      </c>
      <c r="B119" s="44">
        <v>608</v>
      </c>
      <c r="C119" s="43">
        <v>376</v>
      </c>
      <c r="D119" s="44">
        <v>383</v>
      </c>
      <c r="E119" s="44">
        <v>427</v>
      </c>
      <c r="F119" s="44">
        <v>432</v>
      </c>
      <c r="G119" s="44">
        <v>402</v>
      </c>
      <c r="H119">
        <v>490</v>
      </c>
      <c r="I119">
        <v>564</v>
      </c>
    </row>
    <row r="120" spans="1:9" x14ac:dyDescent="0.3">
      <c r="A120" s="2" t="s">
        <v>104</v>
      </c>
      <c r="B120" s="40">
        <v>3067</v>
      </c>
      <c r="C120" s="39">
        <v>3785</v>
      </c>
      <c r="D120" s="40">
        <v>4237</v>
      </c>
      <c r="E120" s="40">
        <v>5134</v>
      </c>
      <c r="F120" s="40">
        <v>6208</v>
      </c>
      <c r="G120" s="40">
        <v>6679</v>
      </c>
      <c r="H120" s="3">
        <f t="shared" ref="H120" si="15">+SUM(H121:H123)</f>
        <v>8290</v>
      </c>
      <c r="I120" s="3">
        <f>+SUM(I121:I123)</f>
        <v>7547</v>
      </c>
    </row>
    <row r="121" spans="1:9" x14ac:dyDescent="0.3">
      <c r="A121" s="11" t="s">
        <v>115</v>
      </c>
      <c r="B121" s="44">
        <v>2016</v>
      </c>
      <c r="C121" s="43">
        <v>2599</v>
      </c>
      <c r="D121" s="44">
        <v>2920</v>
      </c>
      <c r="E121" s="44">
        <v>3496</v>
      </c>
      <c r="F121" s="44">
        <v>4262</v>
      </c>
      <c r="G121" s="44">
        <v>4635</v>
      </c>
      <c r="H121" s="8">
        <v>5748</v>
      </c>
      <c r="I121" s="8">
        <v>5416</v>
      </c>
    </row>
    <row r="122" spans="1:9" x14ac:dyDescent="0.3">
      <c r="A122" s="11" t="s">
        <v>116</v>
      </c>
      <c r="B122" s="44">
        <v>925</v>
      </c>
      <c r="C122" s="43">
        <v>1055</v>
      </c>
      <c r="D122" s="44">
        <v>1188</v>
      </c>
      <c r="E122" s="44">
        <v>1508</v>
      </c>
      <c r="F122" s="44">
        <v>1808</v>
      </c>
      <c r="G122" s="44">
        <v>1896</v>
      </c>
      <c r="H122" s="8">
        <v>2347</v>
      </c>
      <c r="I122" s="8">
        <v>1938</v>
      </c>
    </row>
    <row r="123" spans="1:9" x14ac:dyDescent="0.3">
      <c r="A123" s="11" t="s">
        <v>117</v>
      </c>
      <c r="B123" s="44">
        <v>126</v>
      </c>
      <c r="C123" s="43">
        <v>131</v>
      </c>
      <c r="D123" s="44">
        <v>129</v>
      </c>
      <c r="E123" s="44">
        <v>130</v>
      </c>
      <c r="F123" s="44">
        <v>138</v>
      </c>
      <c r="G123" s="44">
        <v>148</v>
      </c>
      <c r="H123">
        <v>195</v>
      </c>
      <c r="I123">
        <v>193</v>
      </c>
    </row>
    <row r="124" spans="1:9" x14ac:dyDescent="0.3">
      <c r="A124" s="2" t="s">
        <v>108</v>
      </c>
      <c r="B124" s="40">
        <v>755</v>
      </c>
      <c r="C124" s="39">
        <v>4317</v>
      </c>
      <c r="D124" s="40">
        <v>4737</v>
      </c>
      <c r="E124" s="40">
        <v>5166</v>
      </c>
      <c r="F124" s="40">
        <v>5254</v>
      </c>
      <c r="G124" s="40">
        <v>5028</v>
      </c>
      <c r="H124" s="3">
        <f t="shared" ref="H124" si="16">+SUM(H125:H127)</f>
        <v>5343</v>
      </c>
      <c r="I124" s="3">
        <f>+SUM(I125:I127)</f>
        <v>5955</v>
      </c>
    </row>
    <row r="125" spans="1:9" x14ac:dyDescent="0.3">
      <c r="A125" s="11" t="s">
        <v>115</v>
      </c>
      <c r="B125" s="44">
        <v>452</v>
      </c>
      <c r="C125" s="43">
        <v>2930</v>
      </c>
      <c r="D125" s="44">
        <v>3285</v>
      </c>
      <c r="E125" s="44">
        <v>3575</v>
      </c>
      <c r="F125" s="44">
        <v>3622</v>
      </c>
      <c r="G125" s="44">
        <v>3449</v>
      </c>
      <c r="H125" s="8">
        <v>3659</v>
      </c>
      <c r="I125" s="8">
        <v>4111</v>
      </c>
    </row>
    <row r="126" spans="1:9" x14ac:dyDescent="0.3">
      <c r="A126" s="11" t="s">
        <v>116</v>
      </c>
      <c r="B126" s="44">
        <v>230</v>
      </c>
      <c r="C126" s="43">
        <v>1117</v>
      </c>
      <c r="D126" s="44">
        <v>1185</v>
      </c>
      <c r="E126" s="44">
        <v>1347</v>
      </c>
      <c r="F126" s="44">
        <v>1395</v>
      </c>
      <c r="G126" s="44">
        <v>1365</v>
      </c>
      <c r="H126" s="8">
        <v>1494</v>
      </c>
      <c r="I126" s="8">
        <v>1610</v>
      </c>
    </row>
    <row r="127" spans="1:9" x14ac:dyDescent="0.3">
      <c r="A127" s="11" t="s">
        <v>117</v>
      </c>
      <c r="B127" s="44">
        <v>73</v>
      </c>
      <c r="C127" s="43">
        <v>270</v>
      </c>
      <c r="D127" s="44">
        <v>267</v>
      </c>
      <c r="E127" s="44">
        <v>244</v>
      </c>
      <c r="F127" s="44">
        <v>237</v>
      </c>
      <c r="G127" s="44">
        <v>214</v>
      </c>
      <c r="H127">
        <v>190</v>
      </c>
      <c r="I127">
        <v>234</v>
      </c>
    </row>
    <row r="128" spans="1:9" x14ac:dyDescent="0.3">
      <c r="A128" s="2" t="s">
        <v>109</v>
      </c>
      <c r="B128" s="40">
        <v>115</v>
      </c>
      <c r="C128" s="39">
        <v>73</v>
      </c>
      <c r="D128" s="40">
        <v>73</v>
      </c>
      <c r="E128" s="40">
        <v>88</v>
      </c>
      <c r="F128" s="40">
        <v>42</v>
      </c>
      <c r="G128" s="40">
        <v>30</v>
      </c>
      <c r="H128" s="3">
        <v>25</v>
      </c>
      <c r="I128" s="3">
        <v>102</v>
      </c>
    </row>
    <row r="129" spans="1:9" x14ac:dyDescent="0.3">
      <c r="A129" s="4" t="s">
        <v>105</v>
      </c>
      <c r="B129" s="42">
        <v>28701</v>
      </c>
      <c r="C129" s="41">
        <v>30507</v>
      </c>
      <c r="D129" s="42">
        <v>32233</v>
      </c>
      <c r="E129" s="42">
        <v>34485</v>
      </c>
      <c r="F129" s="42">
        <v>37218</v>
      </c>
      <c r="G129" s="42">
        <v>35568</v>
      </c>
      <c r="H129" s="5">
        <f t="shared" ref="H129:I129" si="17">+H112+H116+H120+H124+H128</f>
        <v>42293</v>
      </c>
      <c r="I129" s="5">
        <f t="shared" si="17"/>
        <v>44436</v>
      </c>
    </row>
    <row r="130" spans="1:9" x14ac:dyDescent="0.3">
      <c r="A130" s="2" t="s">
        <v>106</v>
      </c>
      <c r="B130" s="3">
        <v>1982</v>
      </c>
      <c r="C130" s="3">
        <v>1955</v>
      </c>
      <c r="D130" s="3">
        <v>2042</v>
      </c>
      <c r="E130" s="3">
        <v>1886</v>
      </c>
      <c r="F130" s="3">
        <f>+SUM(F131:F134)</f>
        <v>1906</v>
      </c>
      <c r="G130" s="3">
        <f>+SUM(G131:G134)</f>
        <v>1846</v>
      </c>
      <c r="H130" s="3">
        <f>+SUM(H131:H134)</f>
        <v>2205</v>
      </c>
      <c r="I130" s="3">
        <f>+SUM(I131:I134)</f>
        <v>2346</v>
      </c>
    </row>
    <row r="131" spans="1:9" x14ac:dyDescent="0.3">
      <c r="A131" s="11" t="s">
        <v>115</v>
      </c>
      <c r="B131" s="3"/>
      <c r="C131" s="3"/>
      <c r="D131" s="3"/>
      <c r="E131" s="3"/>
      <c r="F131" s="3">
        <v>1658</v>
      </c>
      <c r="G131" s="3">
        <v>1642</v>
      </c>
      <c r="H131" s="3">
        <v>1986</v>
      </c>
      <c r="I131" s="3">
        <v>2094</v>
      </c>
    </row>
    <row r="132" spans="1:9" x14ac:dyDescent="0.3">
      <c r="A132" s="11" t="s">
        <v>116</v>
      </c>
      <c r="B132" s="3"/>
      <c r="C132" s="3"/>
      <c r="D132" s="3"/>
      <c r="E132" s="3"/>
      <c r="F132" s="3">
        <v>118</v>
      </c>
      <c r="G132" s="3">
        <v>89</v>
      </c>
      <c r="H132" s="3">
        <v>104</v>
      </c>
      <c r="I132" s="3">
        <v>103</v>
      </c>
    </row>
    <row r="133" spans="1:9" x14ac:dyDescent="0.3">
      <c r="A133" s="11" t="s">
        <v>117</v>
      </c>
      <c r="B133" s="3"/>
      <c r="C133" s="3"/>
      <c r="D133" s="3"/>
      <c r="E133" s="3"/>
      <c r="F133" s="3">
        <v>24</v>
      </c>
      <c r="G133" s="3">
        <v>25</v>
      </c>
      <c r="H133" s="3">
        <v>29</v>
      </c>
      <c r="I133" s="3">
        <v>26</v>
      </c>
    </row>
    <row r="134" spans="1:9" x14ac:dyDescent="0.3">
      <c r="A134" s="11" t="s">
        <v>123</v>
      </c>
      <c r="B134" s="3"/>
      <c r="C134" s="3"/>
      <c r="D134" s="3"/>
      <c r="E134" s="3"/>
      <c r="F134" s="3">
        <v>106</v>
      </c>
      <c r="G134" s="3">
        <v>90</v>
      </c>
      <c r="H134" s="3">
        <v>86</v>
      </c>
      <c r="I134" s="3">
        <v>123</v>
      </c>
    </row>
    <row r="135" spans="1:9" x14ac:dyDescent="0.3">
      <c r="A135" s="2" t="s">
        <v>110</v>
      </c>
      <c r="B135" s="3">
        <v>-82</v>
      </c>
      <c r="C135" s="3">
        <v>-86</v>
      </c>
      <c r="D135" s="3">
        <v>75</v>
      </c>
      <c r="E135" s="3">
        <v>26</v>
      </c>
      <c r="F135" s="3">
        <v>-7</v>
      </c>
      <c r="G135" s="3">
        <v>-11</v>
      </c>
      <c r="H135" s="3">
        <v>40</v>
      </c>
      <c r="I135" s="3">
        <v>-72</v>
      </c>
    </row>
    <row r="136" spans="1:9" ht="15" thickBot="1" x14ac:dyDescent="0.35">
      <c r="A136" s="6" t="s">
        <v>107</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9" s="12" customFormat="1" ht="15" thickTop="1" x14ac:dyDescent="0.3">
      <c r="A137" s="12" t="s">
        <v>113</v>
      </c>
      <c r="B137" s="13">
        <f>+I136-I2</f>
        <v>0</v>
      </c>
      <c r="C137" s="13">
        <f t="shared" ref="C137:H137" si="19">+C136-C2</f>
        <v>0</v>
      </c>
      <c r="D137" s="13">
        <f t="shared" si="19"/>
        <v>0</v>
      </c>
      <c r="E137" s="13">
        <f t="shared" si="19"/>
        <v>0</v>
      </c>
      <c r="F137" s="13">
        <f t="shared" si="19"/>
        <v>0</v>
      </c>
      <c r="G137" s="13">
        <f t="shared" si="19"/>
        <v>0</v>
      </c>
      <c r="H137" s="13">
        <f t="shared" si="19"/>
        <v>0</v>
      </c>
    </row>
    <row r="138" spans="1:9" x14ac:dyDescent="0.3">
      <c r="A138" s="1" t="s">
        <v>112</v>
      </c>
    </row>
    <row r="139" spans="1:9" x14ac:dyDescent="0.3">
      <c r="A139" s="2" t="s">
        <v>102</v>
      </c>
      <c r="B139" s="40">
        <v>3645</v>
      </c>
      <c r="C139" s="39">
        <v>3763</v>
      </c>
      <c r="D139" s="40">
        <v>3875</v>
      </c>
      <c r="E139" s="40">
        <v>3600</v>
      </c>
      <c r="F139" s="40">
        <v>3925</v>
      </c>
      <c r="G139" s="40">
        <v>2899</v>
      </c>
      <c r="H139" s="3">
        <v>5089</v>
      </c>
      <c r="I139" s="3">
        <v>5114</v>
      </c>
    </row>
    <row r="140" spans="1:9" x14ac:dyDescent="0.3">
      <c r="A140" s="2" t="s">
        <v>103</v>
      </c>
      <c r="B140" s="40">
        <v>2342</v>
      </c>
      <c r="C140" s="39">
        <v>1787</v>
      </c>
      <c r="D140" s="40">
        <v>1507</v>
      </c>
      <c r="E140" s="40">
        <v>1587</v>
      </c>
      <c r="F140" s="40">
        <v>1995</v>
      </c>
      <c r="G140" s="40">
        <v>1541</v>
      </c>
      <c r="H140" s="3">
        <v>2435</v>
      </c>
      <c r="I140" s="3">
        <v>3293</v>
      </c>
    </row>
    <row r="141" spans="1:9" x14ac:dyDescent="0.3">
      <c r="A141" s="2" t="s">
        <v>104</v>
      </c>
      <c r="B141" s="40">
        <v>993</v>
      </c>
      <c r="C141" s="39">
        <v>1372</v>
      </c>
      <c r="D141" s="40">
        <v>1507</v>
      </c>
      <c r="E141" s="40">
        <v>1807</v>
      </c>
      <c r="F141" s="40">
        <v>2376</v>
      </c>
      <c r="G141" s="40">
        <v>2490</v>
      </c>
      <c r="H141" s="3">
        <v>3243</v>
      </c>
      <c r="I141" s="3">
        <v>2365</v>
      </c>
    </row>
    <row r="142" spans="1:9" x14ac:dyDescent="0.3">
      <c r="A142" s="2" t="s">
        <v>108</v>
      </c>
      <c r="B142" s="40">
        <v>100</v>
      </c>
      <c r="C142" s="39">
        <v>1002</v>
      </c>
      <c r="D142" s="40">
        <v>980</v>
      </c>
      <c r="E142" s="40">
        <v>1189</v>
      </c>
      <c r="F142" s="40">
        <v>1323</v>
      </c>
      <c r="G142" s="40">
        <v>1184</v>
      </c>
      <c r="H142" s="3">
        <v>1530</v>
      </c>
      <c r="I142" s="3">
        <v>1896</v>
      </c>
    </row>
    <row r="143" spans="1:9" x14ac:dyDescent="0.3">
      <c r="A143" s="2" t="s">
        <v>109</v>
      </c>
      <c r="B143" s="40">
        <v>-2267</v>
      </c>
      <c r="C143" s="39">
        <v>-2596</v>
      </c>
      <c r="D143" s="40">
        <v>-2677</v>
      </c>
      <c r="E143" s="40">
        <v>-2658</v>
      </c>
      <c r="F143" s="40">
        <v>-3262</v>
      </c>
      <c r="G143" s="40">
        <v>-3468</v>
      </c>
      <c r="H143" s="3">
        <v>-3656</v>
      </c>
      <c r="I143" s="3">
        <v>-4262</v>
      </c>
    </row>
    <row r="144" spans="1:9" x14ac:dyDescent="0.3">
      <c r="A144" s="4" t="s">
        <v>105</v>
      </c>
      <c r="B144" s="42">
        <v>4813</v>
      </c>
      <c r="C144" s="41">
        <v>5328</v>
      </c>
      <c r="D144" s="42">
        <v>5192</v>
      </c>
      <c r="E144" s="42">
        <v>5525</v>
      </c>
      <c r="F144" s="42">
        <v>6357</v>
      </c>
      <c r="G144" s="42">
        <v>4646</v>
      </c>
      <c r="H144" s="5">
        <f t="shared" ref="H144:I144" si="20">+SUM(H139:H143)</f>
        <v>8641</v>
      </c>
      <c r="I144" s="5">
        <f t="shared" si="20"/>
        <v>8406</v>
      </c>
    </row>
    <row r="145" spans="1:9" x14ac:dyDescent="0.3">
      <c r="A145" s="2" t="s">
        <v>106</v>
      </c>
      <c r="B145" s="3">
        <v>517</v>
      </c>
      <c r="C145" s="3">
        <v>487</v>
      </c>
      <c r="D145" s="3">
        <v>477</v>
      </c>
      <c r="E145" s="3">
        <v>310</v>
      </c>
      <c r="F145" s="3">
        <v>303</v>
      </c>
      <c r="G145" s="3">
        <v>297</v>
      </c>
      <c r="H145" s="3">
        <v>543</v>
      </c>
      <c r="I145" s="3">
        <v>669</v>
      </c>
    </row>
    <row r="146" spans="1:9" x14ac:dyDescent="0.3">
      <c r="A146" s="2" t="s">
        <v>110</v>
      </c>
      <c r="B146" s="3">
        <v>-1097</v>
      </c>
      <c r="C146" s="3">
        <v>-1173</v>
      </c>
      <c r="D146" s="3">
        <v>-724</v>
      </c>
      <c r="E146" s="3">
        <v>-1456</v>
      </c>
      <c r="F146" s="3">
        <v>-1810</v>
      </c>
      <c r="G146" s="3">
        <v>-1967</v>
      </c>
      <c r="H146" s="3">
        <v>-2261</v>
      </c>
      <c r="I146" s="3">
        <v>-2219</v>
      </c>
    </row>
    <row r="147" spans="1:9" ht="15" thickBot="1" x14ac:dyDescent="0.35">
      <c r="A147" s="6" t="s">
        <v>114</v>
      </c>
      <c r="B147" s="7">
        <f t="shared" ref="B147" si="21">+SUM(B144:B146)</f>
        <v>4233</v>
      </c>
      <c r="C147" s="7">
        <f t="shared" ref="C147" si="22">+SUM(C144:C146)</f>
        <v>4642</v>
      </c>
      <c r="D147" s="7">
        <f t="shared" ref="D147" si="23">+SUM(D144:D146)</f>
        <v>4945</v>
      </c>
      <c r="E147" s="7">
        <f t="shared" ref="E147" si="24">+SUM(E144:E146)</f>
        <v>4379</v>
      </c>
      <c r="F147" s="7">
        <f t="shared" ref="F147" si="25">+SUM(F144:F146)</f>
        <v>4850</v>
      </c>
      <c r="G147" s="7">
        <f t="shared" ref="G147" si="26">+SUM(G144:G146)</f>
        <v>2976</v>
      </c>
      <c r="H147" s="7">
        <f t="shared" ref="H147" si="27">+SUM(H144:H146)</f>
        <v>6923</v>
      </c>
      <c r="I147" s="7">
        <f>+SUM(I144:I146)</f>
        <v>6856</v>
      </c>
    </row>
    <row r="148" spans="1:9" s="12" customFormat="1" ht="15" thickTop="1" x14ac:dyDescent="0.3">
      <c r="A148" s="12" t="s">
        <v>113</v>
      </c>
      <c r="B148" s="13">
        <f t="shared" ref="B148:I148" si="28">+B147-B10-B8</f>
        <v>0</v>
      </c>
      <c r="C148" s="13">
        <f t="shared" si="28"/>
        <v>0</v>
      </c>
      <c r="D148" s="13">
        <f t="shared" si="28"/>
        <v>0</v>
      </c>
      <c r="E148" s="13">
        <f t="shared" si="28"/>
        <v>0</v>
      </c>
      <c r="F148" s="13">
        <f t="shared" si="28"/>
        <v>0</v>
      </c>
      <c r="G148" s="13">
        <f t="shared" si="28"/>
        <v>0</v>
      </c>
      <c r="H148" s="13">
        <f t="shared" si="28"/>
        <v>0</v>
      </c>
      <c r="I148" s="13">
        <f t="shared" si="28"/>
        <v>0</v>
      </c>
    </row>
    <row r="149" spans="1:9" x14ac:dyDescent="0.3">
      <c r="A149" s="1" t="s">
        <v>119</v>
      </c>
    </row>
    <row r="150" spans="1:9" x14ac:dyDescent="0.3">
      <c r="A150" s="2" t="s">
        <v>102</v>
      </c>
      <c r="B150" s="3">
        <v>632</v>
      </c>
      <c r="C150" s="3">
        <v>742</v>
      </c>
      <c r="D150" s="3">
        <v>819</v>
      </c>
      <c r="E150" s="3">
        <v>848</v>
      </c>
      <c r="F150" s="3">
        <v>814</v>
      </c>
      <c r="G150" s="3">
        <v>645</v>
      </c>
      <c r="H150" s="3">
        <v>617</v>
      </c>
      <c r="I150" s="3">
        <v>639</v>
      </c>
    </row>
    <row r="151" spans="1:9" x14ac:dyDescent="0.3">
      <c r="A151" s="2" t="s">
        <v>103</v>
      </c>
      <c r="B151" s="3">
        <v>601</v>
      </c>
      <c r="C151" s="3">
        <v>748</v>
      </c>
      <c r="D151" s="3">
        <v>709</v>
      </c>
      <c r="E151" s="3">
        <v>849</v>
      </c>
      <c r="F151" s="3">
        <v>929</v>
      </c>
      <c r="G151" s="3">
        <v>885</v>
      </c>
      <c r="H151" s="3">
        <v>982</v>
      </c>
      <c r="I151" s="3">
        <v>920</v>
      </c>
    </row>
    <row r="152" spans="1:9" x14ac:dyDescent="0.3">
      <c r="A152" s="2" t="s">
        <v>104</v>
      </c>
      <c r="B152" s="3">
        <v>254</v>
      </c>
      <c r="C152" s="3">
        <v>234</v>
      </c>
      <c r="D152" s="3">
        <v>225</v>
      </c>
      <c r="E152" s="3">
        <v>256</v>
      </c>
      <c r="F152" s="3">
        <v>237</v>
      </c>
      <c r="G152" s="3">
        <v>214</v>
      </c>
      <c r="H152" s="3">
        <v>288</v>
      </c>
      <c r="I152" s="3">
        <v>303</v>
      </c>
    </row>
    <row r="153" spans="1:9" x14ac:dyDescent="0.3">
      <c r="A153" s="2" t="s">
        <v>120</v>
      </c>
      <c r="B153" s="3">
        <v>205</v>
      </c>
      <c r="C153" s="3">
        <v>223</v>
      </c>
      <c r="D153" s="3">
        <v>340</v>
      </c>
      <c r="E153" s="3">
        <v>339</v>
      </c>
      <c r="F153" s="3">
        <v>326</v>
      </c>
      <c r="G153" s="3">
        <v>296</v>
      </c>
      <c r="H153" s="3">
        <v>304</v>
      </c>
      <c r="I153" s="3">
        <v>274</v>
      </c>
    </row>
    <row r="154" spans="1:9" x14ac:dyDescent="0.3">
      <c r="A154" s="2" t="s">
        <v>109</v>
      </c>
      <c r="B154" s="3">
        <v>484</v>
      </c>
      <c r="C154" s="3">
        <v>511</v>
      </c>
      <c r="D154" s="3">
        <v>533</v>
      </c>
      <c r="E154" s="3">
        <v>597</v>
      </c>
      <c r="F154" s="3">
        <v>665</v>
      </c>
      <c r="G154" s="3">
        <v>830</v>
      </c>
      <c r="H154" s="3">
        <v>780</v>
      </c>
      <c r="I154" s="3">
        <v>789</v>
      </c>
    </row>
    <row r="155" spans="1:9" x14ac:dyDescent="0.3">
      <c r="A155" s="4" t="s">
        <v>121</v>
      </c>
      <c r="B155" s="5">
        <v>2176</v>
      </c>
      <c r="C155" s="5">
        <f t="shared" ref="C155:I155" si="29">+SUM(C150:C154)</f>
        <v>2458</v>
      </c>
      <c r="D155" s="5">
        <v>2626</v>
      </c>
      <c r="E155" s="5">
        <v>2889</v>
      </c>
      <c r="F155" s="5">
        <v>2971</v>
      </c>
      <c r="G155" s="5">
        <v>2870</v>
      </c>
      <c r="H155" s="5">
        <f t="shared" si="29"/>
        <v>2971</v>
      </c>
      <c r="I155" s="5">
        <f t="shared" si="29"/>
        <v>2925</v>
      </c>
    </row>
    <row r="156" spans="1:9" x14ac:dyDescent="0.3">
      <c r="A156" s="2" t="s">
        <v>106</v>
      </c>
      <c r="B156" s="3">
        <v>122</v>
      </c>
      <c r="C156" s="3">
        <v>125</v>
      </c>
      <c r="D156" s="3">
        <v>125</v>
      </c>
      <c r="E156" s="3">
        <v>115</v>
      </c>
      <c r="F156" s="3">
        <v>100</v>
      </c>
      <c r="G156" s="3">
        <v>80</v>
      </c>
      <c r="H156" s="3">
        <v>63</v>
      </c>
      <c r="I156" s="3">
        <v>49</v>
      </c>
    </row>
    <row r="157" spans="1:9" x14ac:dyDescent="0.3">
      <c r="A157" s="2" t="s">
        <v>110</v>
      </c>
      <c r="B157" s="3">
        <v>713</v>
      </c>
      <c r="C157" s="3">
        <v>937</v>
      </c>
      <c r="D157" s="3">
        <v>1238</v>
      </c>
      <c r="E157" s="3">
        <v>1450</v>
      </c>
      <c r="F157" s="3">
        <v>1673</v>
      </c>
      <c r="G157" s="3">
        <v>1916</v>
      </c>
      <c r="H157" s="3">
        <v>1870</v>
      </c>
      <c r="I157" s="3">
        <v>1817</v>
      </c>
    </row>
    <row r="158" spans="1:9" ht="15" thickBot="1" x14ac:dyDescent="0.35">
      <c r="A158" s="6" t="s">
        <v>122</v>
      </c>
      <c r="B158" s="7">
        <v>3011</v>
      </c>
      <c r="C158" s="7">
        <f t="shared" ref="C158:H158" si="30">+SUM(C155:C157)</f>
        <v>3520</v>
      </c>
      <c r="D158" s="7">
        <v>3989</v>
      </c>
      <c r="E158" s="7">
        <v>4454</v>
      </c>
      <c r="F158" s="7">
        <v>4744</v>
      </c>
      <c r="G158" s="7">
        <v>4866</v>
      </c>
      <c r="H158" s="7">
        <f t="shared" si="30"/>
        <v>4904</v>
      </c>
      <c r="I158" s="7">
        <f>+SUM(I155:I157)</f>
        <v>4791</v>
      </c>
    </row>
    <row r="159" spans="1:9" ht="15" thickTop="1" x14ac:dyDescent="0.3">
      <c r="A159" s="12" t="s">
        <v>113</v>
      </c>
      <c r="B159" s="13">
        <f t="shared" ref="B159:I159" si="31">+B158-B32</f>
        <v>0</v>
      </c>
      <c r="C159" s="13">
        <f t="shared" si="31"/>
        <v>0</v>
      </c>
      <c r="D159" s="13">
        <f t="shared" si="31"/>
        <v>0</v>
      </c>
      <c r="E159" s="13">
        <f t="shared" si="31"/>
        <v>0</v>
      </c>
      <c r="F159" s="13">
        <f t="shared" si="31"/>
        <v>0</v>
      </c>
      <c r="G159" s="13">
        <f t="shared" si="31"/>
        <v>0</v>
      </c>
      <c r="H159" s="13">
        <f t="shared" si="31"/>
        <v>0</v>
      </c>
      <c r="I159" s="13">
        <f t="shared" si="31"/>
        <v>0</v>
      </c>
    </row>
    <row r="160" spans="1:9" x14ac:dyDescent="0.3">
      <c r="A160" s="1" t="s">
        <v>124</v>
      </c>
    </row>
    <row r="161" spans="1:9" x14ac:dyDescent="0.3">
      <c r="A161" s="2" t="s">
        <v>102</v>
      </c>
      <c r="B161" s="3">
        <v>208</v>
      </c>
      <c r="C161" s="3">
        <v>242</v>
      </c>
      <c r="D161" s="3">
        <v>223</v>
      </c>
      <c r="E161" s="3">
        <v>196</v>
      </c>
      <c r="F161" s="3">
        <v>117</v>
      </c>
      <c r="G161" s="3">
        <v>110</v>
      </c>
      <c r="H161" s="3">
        <v>98</v>
      </c>
      <c r="I161" s="3">
        <v>146</v>
      </c>
    </row>
    <row r="162" spans="1:9" x14ac:dyDescent="0.3">
      <c r="A162" s="2" t="s">
        <v>103</v>
      </c>
      <c r="B162" s="3">
        <v>273</v>
      </c>
      <c r="C162" s="3">
        <v>234</v>
      </c>
      <c r="D162" s="3">
        <v>173</v>
      </c>
      <c r="E162" s="3">
        <v>240</v>
      </c>
      <c r="F162" s="3">
        <v>233</v>
      </c>
      <c r="G162" s="3">
        <v>139</v>
      </c>
      <c r="H162" s="3">
        <v>153</v>
      </c>
      <c r="I162" s="3">
        <v>197</v>
      </c>
    </row>
    <row r="163" spans="1:9" x14ac:dyDescent="0.3">
      <c r="A163" s="2" t="s">
        <v>104</v>
      </c>
      <c r="B163" s="3">
        <v>69</v>
      </c>
      <c r="C163" s="3">
        <v>44</v>
      </c>
      <c r="D163" s="3">
        <v>51</v>
      </c>
      <c r="E163" s="3">
        <v>76</v>
      </c>
      <c r="F163" s="3">
        <v>49</v>
      </c>
      <c r="G163" s="3">
        <v>28</v>
      </c>
      <c r="H163" s="3">
        <v>94</v>
      </c>
      <c r="I163" s="3">
        <v>78</v>
      </c>
    </row>
    <row r="164" spans="1:9" x14ac:dyDescent="0.3">
      <c r="A164" s="2" t="s">
        <v>120</v>
      </c>
      <c r="B164" s="3">
        <v>15</v>
      </c>
      <c r="C164" s="3">
        <v>62</v>
      </c>
      <c r="D164" s="3">
        <v>59</v>
      </c>
      <c r="E164" s="3">
        <v>49</v>
      </c>
      <c r="F164" s="3">
        <v>47</v>
      </c>
      <c r="G164" s="3">
        <v>41</v>
      </c>
      <c r="H164" s="3">
        <v>54</v>
      </c>
      <c r="I164" s="3">
        <v>56</v>
      </c>
    </row>
    <row r="165" spans="1:9" x14ac:dyDescent="0.3">
      <c r="A165" s="2" t="s">
        <v>109</v>
      </c>
      <c r="B165" s="3">
        <v>225</v>
      </c>
      <c r="C165" s="3">
        <v>258</v>
      </c>
      <c r="D165" s="3">
        <v>278</v>
      </c>
      <c r="E165" s="3">
        <v>286</v>
      </c>
      <c r="F165" s="3">
        <v>278</v>
      </c>
      <c r="G165" s="3">
        <v>438</v>
      </c>
      <c r="H165" s="3">
        <v>278</v>
      </c>
      <c r="I165" s="3">
        <v>222</v>
      </c>
    </row>
    <row r="166" spans="1:9" x14ac:dyDescent="0.3">
      <c r="A166" s="4" t="s">
        <v>121</v>
      </c>
      <c r="B166" s="5">
        <f>SUM(B161:B165)</f>
        <v>790</v>
      </c>
      <c r="C166" s="5">
        <v>840</v>
      </c>
      <c r="D166" s="5">
        <v>784</v>
      </c>
      <c r="E166" s="5">
        <v>847</v>
      </c>
      <c r="F166" s="5">
        <v>724</v>
      </c>
      <c r="G166" s="5">
        <v>756</v>
      </c>
      <c r="H166" s="5">
        <f t="shared" ref="H166:I166" si="32">+SUM(H161:H165)</f>
        <v>677</v>
      </c>
      <c r="I166" s="5">
        <f t="shared" si="32"/>
        <v>699</v>
      </c>
    </row>
    <row r="167" spans="1:9" x14ac:dyDescent="0.3">
      <c r="A167" s="2" t="s">
        <v>106</v>
      </c>
      <c r="B167" s="3">
        <v>69</v>
      </c>
      <c r="C167" s="3">
        <v>39</v>
      </c>
      <c r="D167" s="3">
        <v>30</v>
      </c>
      <c r="E167" s="3">
        <v>22</v>
      </c>
      <c r="F167" s="3">
        <v>18</v>
      </c>
      <c r="G167" s="3">
        <v>12</v>
      </c>
      <c r="H167" s="3">
        <v>7</v>
      </c>
      <c r="I167" s="3">
        <v>9</v>
      </c>
    </row>
    <row r="168" spans="1:9" x14ac:dyDescent="0.3">
      <c r="A168" s="2" t="s">
        <v>110</v>
      </c>
      <c r="B168" s="3">
        <v>174</v>
      </c>
      <c r="C168" s="3">
        <v>312</v>
      </c>
      <c r="D168" s="3">
        <v>387</v>
      </c>
      <c r="E168" s="3">
        <v>325</v>
      </c>
      <c r="F168" s="3">
        <v>333</v>
      </c>
      <c r="G168" s="3">
        <v>356</v>
      </c>
      <c r="H168" s="3">
        <f>-(SUM(H166:H167)+H83)</f>
        <v>11</v>
      </c>
      <c r="I168" s="3">
        <f>-(SUM(I166:I167)+I83)</f>
        <v>50</v>
      </c>
    </row>
    <row r="169" spans="1:9" ht="15" thickBot="1" x14ac:dyDescent="0.35">
      <c r="A169" s="6" t="s">
        <v>125</v>
      </c>
      <c r="B169" s="7">
        <f>SUM(B166:B168)</f>
        <v>1033</v>
      </c>
      <c r="C169" s="7">
        <v>1191</v>
      </c>
      <c r="D169" s="7">
        <v>1201</v>
      </c>
      <c r="E169" s="7">
        <v>1194</v>
      </c>
      <c r="F169" s="7">
        <v>1075</v>
      </c>
      <c r="G169" s="7">
        <v>1124</v>
      </c>
      <c r="H169" s="7">
        <f t="shared" ref="H169" si="33">+SUM(H166:H168)</f>
        <v>695</v>
      </c>
      <c r="I169" s="7">
        <f>+SUM(I166:I168)</f>
        <v>758</v>
      </c>
    </row>
    <row r="170" spans="1:9" ht="15" thickTop="1" x14ac:dyDescent="0.3">
      <c r="A170" s="12" t="s">
        <v>113</v>
      </c>
      <c r="B170" s="13">
        <f t="shared" ref="B170:I170" si="34">+B169+B83</f>
        <v>70</v>
      </c>
      <c r="C170" s="13">
        <f t="shared" si="34"/>
        <v>48</v>
      </c>
      <c r="D170" s="13">
        <f t="shared" si="34"/>
        <v>96</v>
      </c>
      <c r="E170" s="13">
        <f t="shared" si="34"/>
        <v>166</v>
      </c>
      <c r="F170" s="13">
        <f t="shared" si="34"/>
        <v>-44</v>
      </c>
      <c r="G170" s="13">
        <f t="shared" si="34"/>
        <v>38</v>
      </c>
      <c r="H170" s="13">
        <f t="shared" si="34"/>
        <v>0</v>
      </c>
      <c r="I170" s="13">
        <f t="shared" si="34"/>
        <v>0</v>
      </c>
    </row>
    <row r="171" spans="1:9" x14ac:dyDescent="0.3">
      <c r="A171" s="1" t="s">
        <v>126</v>
      </c>
    </row>
    <row r="172" spans="1:9" x14ac:dyDescent="0.3">
      <c r="A172" s="2" t="s">
        <v>102</v>
      </c>
      <c r="B172" s="3">
        <v>121</v>
      </c>
      <c r="C172" s="3">
        <v>133</v>
      </c>
      <c r="D172" s="3">
        <v>140</v>
      </c>
      <c r="E172" s="3">
        <v>160</v>
      </c>
      <c r="F172" s="3">
        <v>149</v>
      </c>
      <c r="G172" s="3">
        <v>148</v>
      </c>
      <c r="H172" s="3">
        <v>130</v>
      </c>
      <c r="I172" s="3">
        <v>124</v>
      </c>
    </row>
    <row r="173" spans="1:9" x14ac:dyDescent="0.3">
      <c r="A173" s="2" t="s">
        <v>103</v>
      </c>
      <c r="B173" s="3">
        <v>114</v>
      </c>
      <c r="C173" s="3">
        <v>85</v>
      </c>
      <c r="D173" s="3">
        <v>106</v>
      </c>
      <c r="E173" s="3">
        <v>116</v>
      </c>
      <c r="F173" s="3">
        <v>111</v>
      </c>
      <c r="G173" s="3">
        <v>132</v>
      </c>
      <c r="H173" s="3">
        <v>136</v>
      </c>
      <c r="I173" s="3">
        <v>134</v>
      </c>
    </row>
    <row r="174" spans="1:9" x14ac:dyDescent="0.3">
      <c r="A174" s="2" t="s">
        <v>104</v>
      </c>
      <c r="B174" s="3">
        <v>46</v>
      </c>
      <c r="C174" s="3">
        <v>48</v>
      </c>
      <c r="D174" s="3">
        <v>54</v>
      </c>
      <c r="E174" s="3">
        <v>56</v>
      </c>
      <c r="F174" s="3">
        <v>50</v>
      </c>
      <c r="G174" s="3">
        <v>44</v>
      </c>
      <c r="H174" s="3">
        <v>46</v>
      </c>
      <c r="I174" s="3">
        <v>41</v>
      </c>
    </row>
    <row r="175" spans="1:9" x14ac:dyDescent="0.3">
      <c r="A175" s="2" t="s">
        <v>108</v>
      </c>
      <c r="B175" s="3">
        <v>22</v>
      </c>
      <c r="C175" s="3">
        <v>42</v>
      </c>
      <c r="D175" s="3">
        <v>54</v>
      </c>
      <c r="E175" s="3">
        <v>55</v>
      </c>
      <c r="F175" s="3">
        <v>53</v>
      </c>
      <c r="G175" s="3">
        <v>46</v>
      </c>
      <c r="H175" s="3">
        <v>43</v>
      </c>
      <c r="I175" s="3">
        <v>42</v>
      </c>
    </row>
    <row r="176" spans="1:9" x14ac:dyDescent="0.3">
      <c r="A176" s="2" t="s">
        <v>109</v>
      </c>
      <c r="B176" s="3">
        <v>210</v>
      </c>
      <c r="C176" s="3">
        <v>230</v>
      </c>
      <c r="D176" s="3">
        <v>233</v>
      </c>
      <c r="E176" s="3">
        <v>217</v>
      </c>
      <c r="F176" s="3">
        <v>195</v>
      </c>
      <c r="G176" s="3">
        <v>214</v>
      </c>
      <c r="H176" s="3">
        <v>222</v>
      </c>
      <c r="I176" s="3">
        <v>220</v>
      </c>
    </row>
    <row r="177" spans="1:9" x14ac:dyDescent="0.3">
      <c r="A177" s="4" t="s">
        <v>121</v>
      </c>
      <c r="B177" s="5">
        <f t="shared" ref="B177:I177" si="35">+SUM(B172:B176)</f>
        <v>513</v>
      </c>
      <c r="C177" s="5">
        <v>538</v>
      </c>
      <c r="D177" s="5">
        <v>587</v>
      </c>
      <c r="E177" s="5">
        <v>604</v>
      </c>
      <c r="F177" s="5">
        <v>558</v>
      </c>
      <c r="G177" s="5">
        <v>584</v>
      </c>
      <c r="H177" s="5">
        <f t="shared" si="35"/>
        <v>577</v>
      </c>
      <c r="I177" s="5">
        <f t="shared" si="35"/>
        <v>561</v>
      </c>
    </row>
    <row r="178" spans="1:9" x14ac:dyDescent="0.3">
      <c r="A178" s="2" t="s">
        <v>106</v>
      </c>
      <c r="B178" s="3">
        <v>18</v>
      </c>
      <c r="C178" s="3">
        <v>27</v>
      </c>
      <c r="D178" s="3">
        <v>28</v>
      </c>
      <c r="E178" s="3">
        <v>33</v>
      </c>
      <c r="F178" s="3">
        <v>31</v>
      </c>
      <c r="G178" s="3">
        <v>25</v>
      </c>
      <c r="H178" s="3">
        <v>26</v>
      </c>
      <c r="I178" s="3">
        <v>22</v>
      </c>
    </row>
    <row r="179" spans="1:9" x14ac:dyDescent="0.3">
      <c r="A179" s="2" t="s">
        <v>110</v>
      </c>
      <c r="B179" s="3">
        <v>75</v>
      </c>
      <c r="C179" s="3">
        <v>84</v>
      </c>
      <c r="D179" s="3">
        <v>91</v>
      </c>
      <c r="E179" s="3">
        <v>110</v>
      </c>
      <c r="F179" s="3">
        <v>116</v>
      </c>
      <c r="G179" s="3">
        <v>112</v>
      </c>
      <c r="H179" s="3">
        <v>141</v>
      </c>
      <c r="I179" s="3">
        <v>134</v>
      </c>
    </row>
    <row r="180" spans="1:9" ht="15" thickBot="1" x14ac:dyDescent="0.35">
      <c r="A180" s="6" t="s">
        <v>127</v>
      </c>
      <c r="B180" s="7">
        <f t="shared" ref="B180:H180" si="36">+SUM(B177:B179)</f>
        <v>606</v>
      </c>
      <c r="C180" s="7">
        <v>649</v>
      </c>
      <c r="D180" s="7">
        <v>706</v>
      </c>
      <c r="E180" s="7">
        <v>747</v>
      </c>
      <c r="F180" s="7">
        <v>705</v>
      </c>
      <c r="G180" s="7">
        <v>721</v>
      </c>
      <c r="H180" s="7">
        <f t="shared" si="36"/>
        <v>744</v>
      </c>
      <c r="I180" s="7">
        <f>+SUM(I177:I179)</f>
        <v>717</v>
      </c>
    </row>
    <row r="181" spans="1:9" ht="15" thickTop="1" x14ac:dyDescent="0.3">
      <c r="A181" s="12" t="s">
        <v>113</v>
      </c>
      <c r="B181" s="13">
        <f t="shared" ref="B181:I181" si="37">+B180-B67</f>
        <v>0</v>
      </c>
      <c r="C181" s="13">
        <f t="shared" si="37"/>
        <v>0</v>
      </c>
      <c r="D181" s="13">
        <f t="shared" si="37"/>
        <v>0</v>
      </c>
      <c r="E181" s="13">
        <f t="shared" si="37"/>
        <v>0</v>
      </c>
      <c r="F181" s="13">
        <f t="shared" si="37"/>
        <v>0</v>
      </c>
      <c r="G181" s="13">
        <f t="shared" si="37"/>
        <v>0</v>
      </c>
      <c r="H181" s="13">
        <f t="shared" si="37"/>
        <v>0</v>
      </c>
      <c r="I181" s="13">
        <f t="shared" si="37"/>
        <v>0</v>
      </c>
    </row>
    <row r="182" spans="1:9" x14ac:dyDescent="0.3">
      <c r="A182" s="14" t="s">
        <v>128</v>
      </c>
      <c r="B182" s="14"/>
      <c r="C182" s="14"/>
      <c r="D182" s="14"/>
      <c r="E182" s="14"/>
      <c r="F182" s="14"/>
      <c r="G182" s="14"/>
      <c r="H182" s="14"/>
      <c r="I182" s="14"/>
    </row>
    <row r="183" spans="1:9" x14ac:dyDescent="0.3">
      <c r="A183" s="28" t="s">
        <v>133</v>
      </c>
    </row>
    <row r="184" spans="1:9" x14ac:dyDescent="0.3">
      <c r="A184" s="33" t="s">
        <v>102</v>
      </c>
      <c r="B184" s="34"/>
      <c r="C184" s="34">
        <f>(C112-B112)/B112</f>
        <v>7.4526928675400297E-2</v>
      </c>
      <c r="D184" s="34">
        <f t="shared" ref="D184:H184" si="38">(D112-C112)/C112</f>
        <v>3.061500948252506E-2</v>
      </c>
      <c r="E184" s="34">
        <f t="shared" si="38"/>
        <v>-2.3725026288117772E-2</v>
      </c>
      <c r="F184" s="34">
        <f t="shared" si="38"/>
        <v>7.0481319421070346E-2</v>
      </c>
      <c r="G184" s="34">
        <f t="shared" si="38"/>
        <v>-8.9171173437303478E-2</v>
      </c>
      <c r="H184" s="34">
        <f t="shared" si="38"/>
        <v>0.18606738470035902</v>
      </c>
      <c r="I184" s="34">
        <v>7.0000000000000007E-2</v>
      </c>
    </row>
    <row r="185" spans="1:9" x14ac:dyDescent="0.3">
      <c r="A185" s="31" t="s">
        <v>115</v>
      </c>
      <c r="B185" s="30"/>
      <c r="C185" s="34">
        <f>(C113-B113)/B113</f>
        <v>9.3228309428638606E-2</v>
      </c>
      <c r="D185" s="34">
        <f t="shared" ref="D185:H185" si="39">(D113-C113)/C113</f>
        <v>4.1402301322722872E-2</v>
      </c>
      <c r="E185" s="34">
        <f t="shared" si="39"/>
        <v>-3.7381247418422137E-2</v>
      </c>
      <c r="F185" s="34">
        <f t="shared" si="39"/>
        <v>7.7558463848959452E-2</v>
      </c>
      <c r="G185" s="34">
        <f t="shared" si="39"/>
        <v>-7.1279243404678949E-2</v>
      </c>
      <c r="H185" s="34">
        <f t="shared" si="39"/>
        <v>0.24815092721620752</v>
      </c>
      <c r="I185" s="30">
        <v>0.05</v>
      </c>
    </row>
    <row r="186" spans="1:9" x14ac:dyDescent="0.3">
      <c r="A186" s="31" t="s">
        <v>116</v>
      </c>
      <c r="B186" s="30"/>
      <c r="C186" s="34">
        <f t="shared" ref="C186:H200" si="40">(C114-B114)/B114</f>
        <v>7.6190476190476197E-2</v>
      </c>
      <c r="D186" s="34">
        <f t="shared" si="40"/>
        <v>2.9498525073746312E-2</v>
      </c>
      <c r="E186" s="34">
        <f t="shared" si="40"/>
        <v>1.0642652476463364E-2</v>
      </c>
      <c r="F186" s="34">
        <f t="shared" si="40"/>
        <v>6.5208586472255969E-2</v>
      </c>
      <c r="G186" s="34">
        <f t="shared" si="40"/>
        <v>-0.11806083650190113</v>
      </c>
      <c r="H186" s="34">
        <f t="shared" si="40"/>
        <v>8.3854278939426596E-2</v>
      </c>
      <c r="I186" s="30">
        <v>0.09</v>
      </c>
    </row>
    <row r="187" spans="1:9" x14ac:dyDescent="0.3">
      <c r="A187" s="31" t="s">
        <v>117</v>
      </c>
      <c r="B187" s="30"/>
      <c r="C187" s="34">
        <f t="shared" si="40"/>
        <v>-0.12742718446601942</v>
      </c>
      <c r="D187" s="34">
        <f t="shared" si="40"/>
        <v>-0.10152990264255911</v>
      </c>
      <c r="E187" s="34">
        <f t="shared" si="40"/>
        <v>-7.8947368421052627E-2</v>
      </c>
      <c r="F187" s="34">
        <f t="shared" si="40"/>
        <v>3.3613445378151263E-3</v>
      </c>
      <c r="G187" s="34">
        <f t="shared" si="40"/>
        <v>-0.135678391959799</v>
      </c>
      <c r="H187" s="34">
        <f t="shared" si="40"/>
        <v>-1.7441860465116279E-2</v>
      </c>
      <c r="I187" s="30">
        <v>0.25</v>
      </c>
    </row>
    <row r="188" spans="1:9" x14ac:dyDescent="0.3">
      <c r="A188" s="33" t="s">
        <v>103</v>
      </c>
      <c r="B188" s="34"/>
      <c r="C188" s="34">
        <f t="shared" si="40"/>
        <v>-0.31349782293178519</v>
      </c>
      <c r="D188" s="34">
        <f t="shared" si="40"/>
        <v>5.3118393234672302E-2</v>
      </c>
      <c r="E188" s="34">
        <f t="shared" si="40"/>
        <v>0.15959849435382686</v>
      </c>
      <c r="F188" s="34">
        <f t="shared" si="40"/>
        <v>6.1674962129409219E-2</v>
      </c>
      <c r="G188" s="34">
        <f t="shared" si="40"/>
        <v>-4.7390949857317573E-2</v>
      </c>
      <c r="H188" s="34">
        <f t="shared" si="40"/>
        <v>0.22563389322777361</v>
      </c>
      <c r="I188" s="34">
        <v>0.12</v>
      </c>
    </row>
    <row r="189" spans="1:9" x14ac:dyDescent="0.3">
      <c r="A189" s="31" t="s">
        <v>115</v>
      </c>
      <c r="B189" s="30"/>
      <c r="C189" s="34">
        <f t="shared" si="40"/>
        <v>-0.31331699346405228</v>
      </c>
      <c r="D189" s="34">
        <f t="shared" si="40"/>
        <v>2.9545905215149711E-2</v>
      </c>
      <c r="E189" s="34">
        <f t="shared" si="40"/>
        <v>0.13154853620955315</v>
      </c>
      <c r="F189" s="34">
        <f t="shared" si="40"/>
        <v>7.114893617021277E-2</v>
      </c>
      <c r="G189" s="34">
        <f t="shared" si="40"/>
        <v>-6.3721595423486418E-2</v>
      </c>
      <c r="H189" s="34">
        <f t="shared" si="40"/>
        <v>0.18295994568906992</v>
      </c>
      <c r="I189" s="30">
        <v>0.09</v>
      </c>
    </row>
    <row r="190" spans="1:9" x14ac:dyDescent="0.3">
      <c r="A190" s="31" t="s">
        <v>116</v>
      </c>
      <c r="B190" s="30"/>
      <c r="C190" s="34">
        <f t="shared" si="40"/>
        <v>-0.30045572916666669</v>
      </c>
      <c r="D190" s="34">
        <f t="shared" si="40"/>
        <v>0.11447184737087017</v>
      </c>
      <c r="E190" s="34">
        <f t="shared" si="40"/>
        <v>0.22755741127348644</v>
      </c>
      <c r="F190" s="34">
        <f t="shared" si="40"/>
        <v>0.05</v>
      </c>
      <c r="G190" s="34">
        <f t="shared" si="40"/>
        <v>-1.101392938127632E-2</v>
      </c>
      <c r="H190" s="34">
        <f t="shared" si="40"/>
        <v>0.30887651490337376</v>
      </c>
      <c r="I190" s="30">
        <v>0.16</v>
      </c>
    </row>
    <row r="191" spans="1:9" x14ac:dyDescent="0.3">
      <c r="A191" s="31" t="s">
        <v>117</v>
      </c>
      <c r="B191" s="30"/>
      <c r="C191" s="34">
        <f t="shared" si="40"/>
        <v>-0.38157894736842107</v>
      </c>
      <c r="D191" s="34">
        <f t="shared" si="40"/>
        <v>1.8617021276595744E-2</v>
      </c>
      <c r="E191" s="34">
        <f t="shared" si="40"/>
        <v>0.11488250652741515</v>
      </c>
      <c r="F191" s="34">
        <f t="shared" si="40"/>
        <v>1.1709601873536301E-2</v>
      </c>
      <c r="G191" s="34">
        <f t="shared" si="40"/>
        <v>-6.9444444444444448E-2</v>
      </c>
      <c r="H191" s="34">
        <f t="shared" si="40"/>
        <v>0.21890547263681592</v>
      </c>
      <c r="I191" s="30">
        <v>0.17</v>
      </c>
    </row>
    <row r="192" spans="1:9" x14ac:dyDescent="0.3">
      <c r="A192" s="33" t="s">
        <v>104</v>
      </c>
      <c r="B192" s="34"/>
      <c r="C192" s="34">
        <f t="shared" si="40"/>
        <v>0.23410498858819692</v>
      </c>
      <c r="D192" s="34">
        <f t="shared" si="40"/>
        <v>0.11941875825627477</v>
      </c>
      <c r="E192" s="34">
        <f t="shared" si="40"/>
        <v>0.21170639603493038</v>
      </c>
      <c r="F192" s="34">
        <f t="shared" si="40"/>
        <v>0.20919361121932217</v>
      </c>
      <c r="G192" s="34">
        <f t="shared" si="40"/>
        <v>7.5869845360824736E-2</v>
      </c>
      <c r="H192" s="34">
        <f t="shared" si="40"/>
        <v>0.24120377301991316</v>
      </c>
      <c r="I192" s="34">
        <v>-0.13</v>
      </c>
    </row>
    <row r="193" spans="1:9" x14ac:dyDescent="0.3">
      <c r="A193" s="31" t="s">
        <v>115</v>
      </c>
      <c r="B193" s="30"/>
      <c r="C193" s="34">
        <f t="shared" si="40"/>
        <v>0.28918650793650796</v>
      </c>
      <c r="D193" s="34">
        <f t="shared" si="40"/>
        <v>0.12350904193920739</v>
      </c>
      <c r="E193" s="34">
        <f t="shared" si="40"/>
        <v>0.19726027397260273</v>
      </c>
      <c r="F193" s="34">
        <f t="shared" si="40"/>
        <v>0.21910755148741418</v>
      </c>
      <c r="G193" s="34">
        <f t="shared" si="40"/>
        <v>8.7517597372125763E-2</v>
      </c>
      <c r="H193" s="34">
        <f t="shared" si="40"/>
        <v>0.24012944983818771</v>
      </c>
      <c r="I193" s="30">
        <v>-0.1</v>
      </c>
    </row>
    <row r="194" spans="1:9" x14ac:dyDescent="0.3">
      <c r="A194" s="31" t="s">
        <v>116</v>
      </c>
      <c r="B194" s="30"/>
      <c r="C194" s="34">
        <f t="shared" si="40"/>
        <v>0.14054054054054055</v>
      </c>
      <c r="D194" s="34">
        <f t="shared" si="40"/>
        <v>0.12606635071090047</v>
      </c>
      <c r="E194" s="34">
        <f t="shared" si="40"/>
        <v>0.26936026936026936</v>
      </c>
      <c r="F194" s="34">
        <f t="shared" si="40"/>
        <v>0.19893899204244031</v>
      </c>
      <c r="G194" s="34">
        <f t="shared" si="40"/>
        <v>4.8672566371681415E-2</v>
      </c>
      <c r="H194" s="34">
        <f t="shared" si="40"/>
        <v>0.2378691983122363</v>
      </c>
      <c r="I194" s="30">
        <v>-0.21</v>
      </c>
    </row>
    <row r="195" spans="1:9" x14ac:dyDescent="0.3">
      <c r="A195" s="31" t="s">
        <v>117</v>
      </c>
      <c r="B195" s="30"/>
      <c r="C195" s="34">
        <f t="shared" si="40"/>
        <v>3.968253968253968E-2</v>
      </c>
      <c r="D195" s="34">
        <f t="shared" si="40"/>
        <v>-1.5267175572519083E-2</v>
      </c>
      <c r="E195" s="34">
        <f t="shared" si="40"/>
        <v>7.7519379844961239E-3</v>
      </c>
      <c r="F195" s="34">
        <f t="shared" si="40"/>
        <v>6.1538461538461542E-2</v>
      </c>
      <c r="G195" s="34">
        <f t="shared" si="40"/>
        <v>7.2463768115942032E-2</v>
      </c>
      <c r="H195" s="34">
        <f t="shared" si="40"/>
        <v>0.31756756756756754</v>
      </c>
      <c r="I195" s="30">
        <v>-0.06</v>
      </c>
    </row>
    <row r="196" spans="1:9" x14ac:dyDescent="0.3">
      <c r="A196" s="33" t="s">
        <v>108</v>
      </c>
      <c r="B196" s="34"/>
      <c r="C196" s="34">
        <f t="shared" si="40"/>
        <v>4.717880794701987</v>
      </c>
      <c r="D196" s="34">
        <f t="shared" si="40"/>
        <v>9.7289784572619872E-2</v>
      </c>
      <c r="E196" s="34">
        <f t="shared" si="40"/>
        <v>9.0563647878404055E-2</v>
      </c>
      <c r="F196" s="34">
        <f t="shared" si="40"/>
        <v>1.7034456058846303E-2</v>
      </c>
      <c r="G196" s="34">
        <f t="shared" si="40"/>
        <v>-4.3014845831747243E-2</v>
      </c>
      <c r="H196" s="34">
        <f t="shared" si="40"/>
        <v>6.2649164677804292E-2</v>
      </c>
      <c r="I196" s="34">
        <v>0.16</v>
      </c>
    </row>
    <row r="197" spans="1:9" x14ac:dyDescent="0.3">
      <c r="A197" s="31" t="s">
        <v>115</v>
      </c>
      <c r="B197" s="30"/>
      <c r="C197" s="34">
        <f t="shared" si="40"/>
        <v>5.4823008849557526</v>
      </c>
      <c r="D197" s="34">
        <f t="shared" si="40"/>
        <v>0.12116040955631399</v>
      </c>
      <c r="E197" s="34">
        <f t="shared" si="40"/>
        <v>8.8280060882800604E-2</v>
      </c>
      <c r="F197" s="34">
        <f t="shared" si="40"/>
        <v>1.3146853146853148E-2</v>
      </c>
      <c r="G197" s="34">
        <f t="shared" si="40"/>
        <v>-4.7763666482606291E-2</v>
      </c>
      <c r="H197" s="34">
        <f t="shared" si="40"/>
        <v>6.0887213685126125E-2</v>
      </c>
      <c r="I197" s="30">
        <v>0.17</v>
      </c>
    </row>
    <row r="198" spans="1:9" x14ac:dyDescent="0.3">
      <c r="A198" s="31" t="s">
        <v>116</v>
      </c>
      <c r="B198" s="30"/>
      <c r="C198" s="34">
        <f t="shared" si="40"/>
        <v>3.8565217391304349</v>
      </c>
      <c r="D198" s="34">
        <f t="shared" si="40"/>
        <v>6.087735004476276E-2</v>
      </c>
      <c r="E198" s="34">
        <f t="shared" si="40"/>
        <v>0.13670886075949368</v>
      </c>
      <c r="F198" s="34">
        <f t="shared" si="40"/>
        <v>3.5634743875278395E-2</v>
      </c>
      <c r="G198" s="34">
        <f t="shared" si="40"/>
        <v>-2.1505376344086023E-2</v>
      </c>
      <c r="H198" s="34">
        <f t="shared" si="40"/>
        <v>9.4505494505494503E-2</v>
      </c>
      <c r="I198" s="30">
        <v>0.12</v>
      </c>
    </row>
    <row r="199" spans="1:9" x14ac:dyDescent="0.3">
      <c r="A199" s="31" t="s">
        <v>117</v>
      </c>
      <c r="B199" s="30"/>
      <c r="C199" s="34">
        <f t="shared" si="40"/>
        <v>2.6986301369863015</v>
      </c>
      <c r="D199" s="34">
        <f t="shared" si="40"/>
        <v>-1.1111111111111112E-2</v>
      </c>
      <c r="E199" s="34">
        <f t="shared" si="40"/>
        <v>-8.6142322097378279E-2</v>
      </c>
      <c r="F199" s="34">
        <f t="shared" si="40"/>
        <v>-2.8688524590163935E-2</v>
      </c>
      <c r="G199" s="34">
        <f t="shared" si="40"/>
        <v>-9.7046413502109699E-2</v>
      </c>
      <c r="H199" s="34">
        <f t="shared" si="40"/>
        <v>-0.11214953271028037</v>
      </c>
      <c r="I199" s="30">
        <v>0.28000000000000003</v>
      </c>
    </row>
    <row r="200" spans="1:9" x14ac:dyDescent="0.3">
      <c r="A200" s="33" t="s">
        <v>109</v>
      </c>
      <c r="B200" s="34"/>
      <c r="C200" s="34">
        <f t="shared" si="40"/>
        <v>-0.36521739130434783</v>
      </c>
      <c r="D200" s="34">
        <f t="shared" si="40"/>
        <v>0</v>
      </c>
      <c r="E200" s="34">
        <f t="shared" si="40"/>
        <v>0.20547945205479451</v>
      </c>
      <c r="F200" s="34">
        <f t="shared" si="40"/>
        <v>-0.52272727272727271</v>
      </c>
      <c r="G200" s="34">
        <f t="shared" si="40"/>
        <v>-0.2857142857142857</v>
      </c>
      <c r="H200" s="34">
        <f t="shared" si="40"/>
        <v>-0.16666666666666666</v>
      </c>
      <c r="I200" s="34">
        <v>3.02</v>
      </c>
    </row>
    <row r="201" spans="1:9" x14ac:dyDescent="0.3">
      <c r="A201" s="35" t="s">
        <v>105</v>
      </c>
      <c r="B201" s="37"/>
      <c r="C201" s="37"/>
      <c r="D201" s="37"/>
      <c r="E201" s="37"/>
      <c r="F201" s="37"/>
      <c r="G201" s="37"/>
      <c r="H201" s="37"/>
      <c r="I201" s="37">
        <v>0.06</v>
      </c>
    </row>
    <row r="202" spans="1:9" x14ac:dyDescent="0.3">
      <c r="A202" s="33" t="s">
        <v>106</v>
      </c>
      <c r="B202" s="34"/>
      <c r="C202" s="34">
        <f>(C130-B130)/B130</f>
        <v>-1.3622603430877902E-2</v>
      </c>
      <c r="D202" s="34">
        <f t="shared" ref="D202:H202" si="41">(D130-C130)/C130</f>
        <v>4.4501278772378514E-2</v>
      </c>
      <c r="E202" s="34">
        <f t="shared" si="41"/>
        <v>-7.6395690499510283E-2</v>
      </c>
      <c r="F202" s="34">
        <f t="shared" si="41"/>
        <v>1.0604453870625663E-2</v>
      </c>
      <c r="G202" s="34">
        <f t="shared" si="41"/>
        <v>-3.1479538300104928E-2</v>
      </c>
      <c r="H202" s="34">
        <f t="shared" si="41"/>
        <v>0.19447453954496208</v>
      </c>
      <c r="I202" s="34">
        <v>7.0000000000000007E-2</v>
      </c>
    </row>
    <row r="203" spans="1:9" x14ac:dyDescent="0.3">
      <c r="A203" s="31" t="s">
        <v>115</v>
      </c>
      <c r="B203" s="30"/>
      <c r="C203" s="30"/>
      <c r="D203" s="30"/>
      <c r="E203" s="30"/>
      <c r="F203" s="30"/>
      <c r="G203" s="30"/>
      <c r="H203" s="30"/>
      <c r="I203" s="30">
        <v>0.06</v>
      </c>
    </row>
    <row r="204" spans="1:9" x14ac:dyDescent="0.3">
      <c r="A204" s="31" t="s">
        <v>116</v>
      </c>
      <c r="B204" s="30"/>
      <c r="C204" s="30"/>
      <c r="D204" s="30"/>
      <c r="E204" s="30"/>
      <c r="F204" s="30"/>
      <c r="G204" s="30"/>
      <c r="H204" s="30"/>
      <c r="I204" s="30">
        <v>-0.03</v>
      </c>
    </row>
    <row r="205" spans="1:9" x14ac:dyDescent="0.3">
      <c r="A205" s="31" t="s">
        <v>117</v>
      </c>
      <c r="B205" s="30"/>
      <c r="C205" s="30"/>
      <c r="D205" s="30"/>
      <c r="E205" s="30"/>
      <c r="F205" s="30"/>
      <c r="G205" s="30"/>
      <c r="H205" s="30"/>
      <c r="I205" s="30">
        <v>-0.16</v>
      </c>
    </row>
    <row r="206" spans="1:9" x14ac:dyDescent="0.3">
      <c r="A206" s="31" t="s">
        <v>123</v>
      </c>
      <c r="B206" s="30"/>
      <c r="C206" s="30"/>
      <c r="D206" s="30"/>
      <c r="E206" s="30"/>
      <c r="F206" s="30"/>
      <c r="G206" s="30"/>
      <c r="H206" s="30"/>
      <c r="I206" s="30">
        <v>0.42</v>
      </c>
    </row>
    <row r="207" spans="1:9" x14ac:dyDescent="0.3">
      <c r="A207" s="29" t="s">
        <v>110</v>
      </c>
      <c r="B207" s="30"/>
      <c r="C207" s="30">
        <f>(C135-B135)/B135</f>
        <v>4.878048780487805E-2</v>
      </c>
      <c r="D207" s="30">
        <f t="shared" ref="D207:H207" si="42">(D135-C135)/C135</f>
        <v>-1.8720930232558139</v>
      </c>
      <c r="E207" s="30">
        <f t="shared" si="42"/>
        <v>-0.65333333333333332</v>
      </c>
      <c r="F207" s="30">
        <f t="shared" si="42"/>
        <v>-1.2692307692307692</v>
      </c>
      <c r="G207" s="30">
        <f t="shared" si="42"/>
        <v>0.5714285714285714</v>
      </c>
      <c r="H207" s="30">
        <f t="shared" si="42"/>
        <v>-4.6363636363636367</v>
      </c>
      <c r="I207" s="30">
        <v>0</v>
      </c>
    </row>
    <row r="208" spans="1:9" ht="15" thickBot="1" x14ac:dyDescent="0.35">
      <c r="A208" s="32" t="s">
        <v>107</v>
      </c>
      <c r="B208" s="36"/>
      <c r="C208" s="36"/>
      <c r="D208" s="36"/>
      <c r="E208" s="36"/>
      <c r="F208" s="36"/>
      <c r="G208" s="36"/>
      <c r="H208" s="36"/>
      <c r="I208" s="36">
        <v>0.06</v>
      </c>
    </row>
    <row r="209" ht="15" thickTop="1" x14ac:dyDescent="0.3"/>
  </sheetData>
  <pageMargins left="0.7" right="0.7" top="0.75" bottom="0.75" header="0.3" footer="0.3"/>
  <pageSetup paperSize="9" orientation="portrait" r:id="rId1"/>
  <ignoredErrors>
    <ignoredError sqref="G130"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F A A B Q S w M E F A A C A A g A K n N C 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K n N C 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p z Q l h H U x H M k w I A A E s W A A A T A B w A R m 9 y b X V s Y X M v U 2 V j d G l v b j E u b S C i G A A o o B Q A A A A A A A A A A A A A A A A A A A A A A A A A A A D t W N + P m k A Q f j f x f 9 i s L 5 g g Y R X B 6 8 U H y 9 H U t L H G H / e i P m x l P Y 3 8 M L B e 2 h j / 9 + 4 K I k f h c h W P m o u 8 m M z s z n w z f N 9 M 0 C d z u n I d M A x + 0 X 2 5 V C 7 5 S + w R E 1 T g C P + 0 S F 3 W g N D H T w Q g T a l C 0 A Y W o e U S Y M / Q 3 X p z w i x 9 c y E d D v v C l 5 V F J N 1 1 K H G o L 0 D 9 0 3 T s E 8 + f m u b a X 0 4 f i L + m 7 m b q r N Y E 1 O W 6 L G 3 M B a y K Y N K 1 N x a x 2 S X M g b Q h k h p w V h W D R B G Q d p h z N + m a 7 Q g f n O 0 n D 5 j i W X i 8 A v u e a 7 u U F f G V Y J O l 5 7 A P p 6 X Q E 9 q F Y w i G I P R 0 L G s 4 x x b 2 / D b 1 t i T C U I H 6 E j t P L O b o 9 4 a c A o 4 8 7 P g L 1 7 N 1 1 9 r a D n f 6 Q g o C c b e D A + P R 6 I 2 N I R Q B Z e c A J b / o X g Q 7 G N y t Z 9 g b z N 5 1 q K p I P H r M o W R c a G Z d U D M u a C 8 v 7 E 9 F D 4 j t P r M y g n O x R g a O 0 C w k u i P G S 4 q B j W D s q + X S y s l K k k r D V k T D 5 v + l Y S u d h q 3 8 N G w V Q 8 O O r v 8 Y 9 0 Z D M D B 0 o / v Y + f z d E E H P G B V M y 3 d i 2 R n U i k 8 4 I N R v U + 4 2 5 f L w L x b W w X Z 6 W O 4 4 h U 3 m 5 2 0 8 d Q V y D s F E 5 c y I 7 u A r R a D s K p K 4 x F 1 s M G e h R 2 + G j 2 L 4 t R B q K w H V 9 R h f 0 l t z c G W C 5 c H j F A u C H / s R N S s x B J L p 0 s a A g s I x o G q X n A A 1 D r D G t V N D 8 r d / G Q U M U N o o U F D u U a C g Y j d N b N F 8 o D 3 z D j r n O v l b 5 9 q l x M N L y X w n Q a Y I x j k K k o 8 K U q 9 E Q X K 6 g u T 8 C p J v y 7 T o T 4 Y i 9 f a y U G 5 U L y n C x A J T L y I / V Q n l p 8 m X l p 9 6 l v w Y o D T 5 q U p u + a n K b Y F d 5 w J T 0 w T V L G y B N U 8 w z l F Q 4 7 j A 7 q 5 E Q Y 1 0 B T X y K 6 h x W 2 A f Y Y G 9 S W + 5 P w y 1 1 / 9 W Q f D + D 1 B L A Q I t A B Q A A g A I A C p z Q l j 0 d A 9 2 p A A A A P Y A A A A S A A A A A A A A A A A A A A A A A A A A A A B D b 2 5 m a W c v U G F j a 2 F n Z S 5 4 b W x Q S w E C L Q A U A A I A C A A q c 0 J Y D 8 r p q 6 Q A A A D p A A A A E w A A A A A A A A A A A A A A A A D w A A A A W 0 N v b n R l b n R f V H l w Z X N d L n h t b F B L A Q I t A B Q A A g A I A C p z Q l h H U x H M k w I A A E s W A A A T A A A A A A A A A A A A A A A A A O E B A A B G b 3 J t d W x h c y 9 T Z W N 0 a W 9 u M S 5 t U E s F B g A A A A A D A A M A w g A A A M 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V S A A A A A A A A U 1 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A 3 J T I w K F B h Z 2 U l M j A x N z Q p P C 9 J d G V t U G F 0 a D 4 8 L 0 l 0 Z W 1 M b 2 N h d G l v b j 4 8 U 3 R h Y m x l R W 5 0 c m l l c z 4 8 R W 5 0 c n k g V H l w Z T 0 i S X N Q c m l 2 Y X R l I i B W Y W x 1 Z T 0 i b D A i I C 8 + P E V u d H J 5 I F R 5 c G U 9 I l F 1 Z X J 5 S U Q i I F Z h b H V l P S J z Z W R k M z I y Y W I t Z T c 1 Z i 0 0 O G F j L T g y M m U t N z R k N T Q 3 N T M z N j l i 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0 L C Z x d W 9 0 O 2 t l e U N v b H V t b k 5 h b W V z J n F 1 b 3 Q 7 O l t d L C Z x d W 9 0 O 3 F 1 Z X J 5 U m V s Y X R p b 2 5 z a G l w c y Z x d W 9 0 O z p b X S w m c X V v d D t j b 2 x 1 b W 5 J Z G V u d G l 0 a W V z J n F 1 b 3 Q 7 O l s m c X V v d D t T Z W N 0 a W 9 u M S 9 U Y W J s Z T I w N y A o U G F n Z S A x N z Q p L 0 F 1 d G 9 S Z W 1 v d m V k Q 2 9 s d W 1 u c z E u e 1 J F V k V O V U V T L D B 9 J n F 1 b 3 Q 7 L C Z x d W 9 0 O 1 N l Y 3 R p b 2 4 x L 1 R h Y m x l M j A 3 I C h Q Y W d l I D E 3 N C k v Q X V 0 b 1 J l b W 9 2 Z W R D b 2 x 1 b W 5 z M S 5 7 Q 2 9 s d W 1 u M y w x f S Z x d W 9 0 O y w m c X V v d D t T Z W N 0 a W 9 u M S 9 U Y W J s Z T I w N y A o U G F n Z S A x N z Q p L 0 F 1 d G 9 S Z W 1 v d m V k Q 2 9 s d W 1 u c z E u e 0 N v b H V t b j U s M n 0 m c X V v d D s s J n F 1 b 3 Q 7 U 2 V j d G l v b j E v V G F i b G U y M D c g K F B h Z 2 U g M T c 0 K S 9 B d X R v U m V t b 3 Z l Z E N v b H V t b n M x L n t D b 2 x 1 b W 4 3 L D N 9 J n F 1 b 3 Q 7 X S w m c X V v d D t D b 2 x 1 b W 5 D b 3 V u d C Z x d W 9 0 O z o 0 L C Z x d W 9 0 O 0 t l e U N v b H V t b k 5 h b W V z J n F 1 b 3 Q 7 O l t d L C Z x d W 9 0 O 0 N v b H V t b k l k Z W 5 0 a X R p Z X M m c X V v d D s 6 W y Z x d W 9 0 O 1 N l Y 3 R p b 2 4 x L 1 R h Y m x l M j A 3 I C h Q Y W d l I D E 3 N C k v Q X V 0 b 1 J l b W 9 2 Z W R D b 2 x 1 b W 5 z M S 5 7 U k V W R U 5 V R V M s M H 0 m c X V v d D s s J n F 1 b 3 Q 7 U 2 V j d G l v b j E v V G F i b G U y M D c g K F B h Z 2 U g M T c 0 K S 9 B d X R v U m V t b 3 Z l Z E N v b H V t b n M x L n t D b 2 x 1 b W 4 z L D F 9 J n F 1 b 3 Q 7 L C Z x d W 9 0 O 1 N l Y 3 R p b 2 4 x L 1 R h Y m x l M j A 3 I C h Q Y W d l I D E 3 N C k v Q X V 0 b 1 J l b W 9 2 Z W R D b 2 x 1 b W 5 z M S 5 7 Q 2 9 s d W 1 u N S w y f S Z x d W 9 0 O y w m c X V v d D t T Z W N 0 a W 9 u M S 9 U Y W J s Z T I w N y A o U G F n Z S A x N z Q p L 0 F 1 d G 9 S Z W 1 v d m V k Q 2 9 s d W 1 u c z E u e 0 N v b H V t b j c s M 3 0 m c X V v d D t d L C Z x d W 9 0 O 1 J l b G F 0 a W 9 u c 2 h p c E l u Z m 8 m c X V v d D s 6 W 1 1 9 I i A v P j x F b n R y e S B U e X B l P S J G a W x s U 3 R h d H V z I i B W Y W x 1 Z T 0 i c 0 N v b X B s Z X R l I i A v P j x F b n R y e S B U e X B l P S J G a W x s Q 2 9 s d W 1 u T m F t Z X M i I F Z h b H V l P S J z W y Z x d W 9 0 O 1 J F V k V O V U V T J n F 1 b 3 Q 7 L C Z x d W 9 0 O 0 N v b H V t b j M m c X V v d D s s J n F 1 b 3 Q 7 Q 2 9 s d W 1 u N S Z x d W 9 0 O y w m c X V v d D t D b 2 x 1 b W 4 3 J n F 1 b 3 Q 7 X S I g L z 4 8 R W 5 0 c n k g V H l w Z T 0 i R m l s b E N v b H V t b l R 5 c G V z I i B W Y W x 1 Z T 0 i c 0 J n T U R B d z 0 9 I i A v P j x F b n R y e S B U e X B l P S J G a W x s T G F z d F V w Z G F 0 Z W Q i I F Z h b H V l P S J k M j A y N C 0 w M i 0 w M V Q w M j o x M j o 1 M C 4 2 N T A x N D Q 4 W i I g L z 4 8 R W 5 0 c n k g V H l w Z T 0 i R m l s b E V y c m 9 y Q 2 9 1 b n Q i I F Z h b H V l P S J s M C I g L z 4 8 R W 5 0 c n k g V H l w Z T 0 i R m l s b E V y c m 9 y Q 2 9 k Z S I g V m F s d W U 9 I n N V b m t u b 3 d u I i A v P j x F b n R y e S B U e X B l P S J G a W x s Q 2 9 1 b n Q i I F Z h b H V l P S J s M z k i I C 8 + P E V u d H J 5 I F R 5 c G U 9 I k F k Z G V k V G 9 E Y X R h T W 9 k Z W w i I F Z h b H V l P S J s M C I g L z 4 8 L 1 N 0 Y W J s Z U V u d H J p Z X M + P C 9 J d G V t P j x J d G V t P j x J d G V t T G 9 j Y X R p b 2 4 + P E l 0 Z W 1 U e X B l P k Z v c m 1 1 b G E 8 L 0 l 0 Z W 1 U e X B l P j x J d G V t U G F 0 a D 5 T Z W N 0 a W 9 u M S 9 U Y W J s Z T I w N y U y M C h Q Y W d l J T I w M T c 0 K S 9 T b 3 V y Y 2 U 8 L 0 l 0 Z W 1 Q Y X R o P j w v S X R l b U x v Y 2 F 0 a W 9 u P j x T d G F i b G V F b n R y a W V z I C 8 + P C 9 J d G V t P j x J d G V t P j x J d G V t T G 9 j Y X R p b 2 4 + P E l 0 Z W 1 U e X B l P k Z v c m 1 1 b G E 8 L 0 l 0 Z W 1 U e X B l P j x J d G V t U G F 0 a D 5 T Z W N 0 a W 9 u M S 9 U Y W J s Z T I w N y U y M C h Q Y W d l J T I w M T c 0 K S 9 U Y W J s Z T I w N z w v S X R l b V B h d G g + P C 9 J d G V t T G 9 j Y X R p b 2 4 + P F N 0 Y W J s Z U V u d H J p Z X M g L z 4 8 L 0 l 0 Z W 0 + P E l 0 Z W 0 + P E l 0 Z W 1 M b 2 N h d G l v b j 4 8 S X R l b V R 5 c G U + R m 9 y b X V s Y T w v S X R l b V R 5 c G U + P E l 0 Z W 1 Q Y X R o P l N l Y 3 R p b 2 4 x L 1 R h Y m x l M j A 3 J T I w K F B h Z 2 U l M j A x N z Q p L 1 B y b 2 1 v d G V k J T I w S G V h Z G V y c z w v S X R l b V B h d G g + P C 9 J d G V t T G 9 j Y X R p b 2 4 + P F N 0 Y W J s Z U V u d H J p Z X M g L z 4 8 L 0 l 0 Z W 0 + P E l 0 Z W 0 + P E l 0 Z W 1 M b 2 N h d G l v b j 4 8 S X R l b V R 5 c G U + R m 9 y b X V s Y T w v S X R l b V R 5 c G U + P E l 0 Z W 1 Q Y X R o P l N l Y 3 R p b 2 4 x L 1 R h Y m x l M j A 3 J T I w K F B h Z 2 U l M j A x N z Q p L 0 N o Y W 5 n Z W Q l M j B U e X B l P C 9 J d G V t U G F 0 a D 4 8 L 0 l 0 Z W 1 M b 2 N h d G l v b j 4 8 U 3 R h Y m x l R W 5 0 c m l l c y A v P j w v S X R l b T 4 8 S X R l b T 4 8 S X R l b U x v Y 2 F 0 a W 9 u P j x J d G V t V H l w Z T 5 G b 3 J t d W x h P C 9 J d G V t V H l w Z T 4 8 S X R l b V B h d G g + U 2 V j d G l v b j E v V G F i b G U y M D c l M j A o U G F n Z S U y M D E 3 N C k v U m V t b 3 Z l Z C U y M E N v b H V t b n M 8 L 0 l 0 Z W 1 Q Y X R o P j w v S X R l b U x v Y 2 F 0 a W 9 u P j x T d G F i b G V F b n R y a W V z I C 8 + P C 9 J d G V t P j x J d G V t P j x J d G V t T G 9 j Y X R p b 2 4 + P E l 0 Z W 1 U e X B l P k Z v c m 1 1 b G E 8 L 0 l 0 Z W 1 U e X B l P j x J d G V t U G F 0 a D 5 T Z W N 0 a W 9 u M S 9 U Y W J s Z T I w O C U y M C h Q Y W d l J T I w M T c 1 K T w v S X R l b V B h d G g + P C 9 J d G V t T G 9 j Y X R p b 2 4 + P F N 0 Y W J s Z U V u d H J p Z X M + P E V u d H J 5 I F R 5 c G U 9 I k l z U H J p d m F 0 Z S I g V m F s d W U 9 I m w w I i A v P j x F b n R y e S B U e X B l P S J R d W V y e U l E I i B W Y W x 1 Z T 0 i c 2 Y 2 M 2 N l Z j l k L T h k O D k t N G I 0 M S 0 4 N G R i L W R l Y T k 4 M z N m N 2 M 0 O 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j k i I C 8 + P E V u d H J 5 I F R 5 c G U 9 I k Z p b G x F c n J v c k N v Z G U i I F Z h b H V l P S J z V W 5 r b m 9 3 b i I g L z 4 8 R W 5 0 c n k g V H l w Z T 0 i R m l s b E V y c m 9 y Q 2 9 1 b n Q i I F Z h b H V l P S J s M C I g L z 4 8 R W 5 0 c n k g V H l w Z T 0 i R m l s b E x h c 3 R V c G R h d G V k I i B W Y W x 1 Z T 0 i Z D I w M j Q t M D I t M D F U M D I 6 M D k 6 N D Q u O T A 2 M z A z O F o i I C 8 + P E V u d H J 5 I F R 5 c G U 9 I k Z p b G x D b 2 x 1 b W 5 U e X B l c y I g V m F s d W U 9 I n N C Z 0 1 E I i A v P j x F b n R y e S B U e X B l P S J G a W x s Q 2 9 s d W 1 u T m F t Z X M i I F Z h b H V l P S J z W y Z x d W 9 0 O 0 F D Q 0 9 V T l R T I F J F Q 0 V J V k F C T E U s I E 5 F V C Z x d W 9 0 O y w m c X V v d D t D b 2 x 1 b W 4 z J n F 1 b 3 Q 7 L C Z x d W 9 0 O 0 N v b H V t b j U 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I w O C A o U G F n Z S A x N z U p L 0 F 1 d G 9 S Z W 1 v d m V k Q 2 9 s d W 1 u c z E u e 0 F D Q 0 9 V T l R T I F J F Q 0 V J V k F C T E U s I E 5 F V C w w f S Z x d W 9 0 O y w m c X V v d D t T Z W N 0 a W 9 u M S 9 U Y W J s Z T I w O C A o U G F n Z S A x N z U p L 0 F 1 d G 9 S Z W 1 v d m V k Q 2 9 s d W 1 u c z E u e 0 N v b H V t b j M s M X 0 m c X V v d D s s J n F 1 b 3 Q 7 U 2 V j d G l v b j E v V G F i b G U y M D g g K F B h Z 2 U g M T c 1 K S 9 B d X R v U m V t b 3 Z l Z E N v b H V t b n M x L n t D b 2 x 1 b W 4 1 L D J 9 J n F 1 b 3 Q 7 X S w m c X V v d D t D b 2 x 1 b W 5 D b 3 V u d C Z x d W 9 0 O z o z L C Z x d W 9 0 O 0 t l e U N v b H V t b k 5 h b W V z J n F 1 b 3 Q 7 O l t d L C Z x d W 9 0 O 0 N v b H V t b k l k Z W 5 0 a X R p Z X M m c X V v d D s 6 W y Z x d W 9 0 O 1 N l Y 3 R p b 2 4 x L 1 R h Y m x l M j A 4 I C h Q Y W d l I D E 3 N S k v Q X V 0 b 1 J l b W 9 2 Z W R D b 2 x 1 b W 5 z M S 5 7 Q U N D T 1 V O V F M g U k V D R U l W Q U J M R S w g T k V U L D B 9 J n F 1 b 3 Q 7 L C Z x d W 9 0 O 1 N l Y 3 R p b 2 4 x L 1 R h Y m x l M j A 4 I C h Q Y W d l I D E 3 N S k v Q X V 0 b 1 J l b W 9 2 Z W R D b 2 x 1 b W 5 z M S 5 7 Q 2 9 s d W 1 u M y w x f S Z x d W 9 0 O y w m c X V v d D t T Z W N 0 a W 9 u M S 9 U Y W J s Z T I w O C A o U G F n Z S A x N z U p L 0 F 1 d G 9 S Z W 1 v d m V k Q 2 9 s d W 1 u c z E u e 0 N v b H V t b j U s M n 0 m c X V v d D t d L C Z x d W 9 0 O 1 J l b G F 0 a W 9 u c 2 h p c E l u Z m 8 m c X V v d D s 6 W 1 1 9 I i A v P j w v U 3 R h Y m x l R W 5 0 c m l l c z 4 8 L 0 l 0 Z W 0 + P E l 0 Z W 0 + P E l 0 Z W 1 M b 2 N h d G l v b j 4 8 S X R l b V R 5 c G U + R m 9 y b X V s Y T w v S X R l b V R 5 c G U + P E l 0 Z W 1 Q Y X R o P l N l Y 3 R p b 2 4 x L 1 R h Y m x l M j A 4 J T I w K F B h Z 2 U l M j A x N z U p L 1 N v d X J j Z T w v S X R l b V B h d G g + P C 9 J d G V t T G 9 j Y X R p b 2 4 + P F N 0 Y W J s Z U V u d H J p Z X M g L z 4 8 L 0 l 0 Z W 0 + P E l 0 Z W 0 + P E l 0 Z W 1 M b 2 N h d G l v b j 4 8 S X R l b V R 5 c G U + R m 9 y b X V s Y T w v S X R l b V R 5 c G U + P E l 0 Z W 1 Q Y X R o P l N l Y 3 R p b 2 4 x L 1 R h Y m x l M j A 4 J T I w K F B h Z 2 U l M j A x N z U p L 1 R h Y m x l M j A 4 P C 9 J d G V t U G F 0 a D 4 8 L 0 l 0 Z W 1 M b 2 N h d G l v b j 4 8 U 3 R h Y m x l R W 5 0 c m l l c y A v P j w v S X R l b T 4 8 S X R l b T 4 8 S X R l b U x v Y 2 F 0 a W 9 u P j x J d G V t V H l w Z T 5 G b 3 J t d W x h P C 9 J d G V t V H l w Z T 4 8 S X R l b V B h d G g + U 2 V j d G l v b j E v V G F i b G U y M D g l M j A o U G F n Z S U y M D E 3 N S k v U H J v b W 9 0 Z W Q l M j B I Z W F k Z X J z P C 9 J d G V t U G F 0 a D 4 8 L 0 l 0 Z W 1 M b 2 N h d G l v b j 4 8 U 3 R h Y m x l R W 5 0 c m l l c y A v P j w v S X R l b T 4 8 S X R l b T 4 8 S X R l b U x v Y 2 F 0 a W 9 u P j x J d G V t V H l w Z T 5 G b 3 J t d W x h P C 9 J d G V t V H l w Z T 4 8 S X R l b V B h d G g + U 2 V j d G l v b j E v V G F i b G U y M D g l M j A o U G F n Z S U y M D E 3 N S k v Q 2 h h b m d l Z C U y M F R 5 c G U 8 L 0 l 0 Z W 1 Q Y X R o P j w v S X R l b U x v Y 2 F 0 a W 9 u P j x T d G F i b G V F b n R y a W V z I C 8 + P C 9 J d G V t P j x J d G V t P j x J d G V t T G 9 j Y X R p b 2 4 + P E l 0 Z W 1 U e X B l P k Z v c m 1 1 b G E 8 L 0 l 0 Z W 1 U e X B l P j x J d G V t U G F 0 a D 5 T Z W N 0 a W 9 u M S 9 U Y W J s Z T I w O C U y M C h Q Y W d l J T I w M T c 1 K S 9 S Z W 1 v d m V k J T I w Q 2 9 s d W 1 u c z w v S X R l b V B h d G g + P C 9 J d G V t T G 9 j Y X R p b 2 4 + P F N 0 Y W J s Z U V u d H J p Z X M g L z 4 8 L 0 l 0 Z W 0 + P E l 0 Z W 0 + P E l 0 Z W 1 M b 2 N h d G l v b j 4 8 S X R l b V R 5 c G U + R m 9 y b X V s Y T w v S X R l b V R 5 c G U + P E l 0 Z W 1 Q Y X R o P l N l Y 3 R p b 2 4 x L 1 R h Y m x l M j A 3 J T I w K F B h Z 2 U l M j A x N z Q p J T I w K D I p P C 9 J d G V t U G F 0 a D 4 8 L 0 l 0 Z W 1 M b 2 N h d G l v b j 4 8 U 3 R h Y m x l R W 5 0 c m l l c z 4 8 R W 5 0 c n k g V H l w Z T 0 i S X N Q c m l 2 Y X R l I i B W Y W x 1 Z T 0 i b D A i I C 8 + P E V u d H J 5 I F R 5 c G U 9 I l F 1 Z X J 5 S U Q i I F Z h b H V l P S J z N z k z Y 2 Q 0 O W E t O T N j N y 0 0 M G Q y L W F h N m Y t Z j I 0 Y j A 2 O D d m Y T B h 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N C 0 w M i 0 w M V Q w M j o x N T o w N S 4 2 N j E 2 O T k 3 W i I g L z 4 8 R W 5 0 c n k g V H l w Z T 0 i R m l s b E N v b H V t b l R 5 c G V z I i B W Y W x 1 Z T 0 i c 0 J n T U R B d z 0 9 I i A v P j x F b n R y e S B U e X B l P S J G a W x s Q 2 9 s d W 1 u T m F t Z X M i I F Z h b H V l P S J z W y Z x d W 9 0 O 1 J F V k V O V U V T J n F 1 b 3 Q 7 L C Z x d W 9 0 O z I w M T g m c X V v d D s s J n F 1 b 3 Q 7 M j A x O S Z x d W 9 0 O y w m c X V v d D s y M D I w 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y M D c g K F B h Z 2 U g M T c 0 K S A o M i k v Q X V 0 b 1 J l b W 9 2 Z W R D b 2 x 1 b W 5 z M S 5 7 U k V W R U 5 V R V M s M H 0 m c X V v d D s s J n F 1 b 3 Q 7 U 2 V j d G l v b j E v V G F i b G U y M D c g K F B h Z 2 U g M T c 0 K S A o M i k v Q X V 0 b 1 J l b W 9 2 Z W R D b 2 x 1 b W 5 z M S 5 7 M j A x O C w x f S Z x d W 9 0 O y w m c X V v d D t T Z W N 0 a W 9 u M S 9 U Y W J s Z T I w N y A o U G F n Z S A x N z Q p I C g y K S 9 B d X R v U m V t b 3 Z l Z E N v b H V t b n M x L n s y M D E 5 L D J 9 J n F 1 b 3 Q 7 L C Z x d W 9 0 O 1 N l Y 3 R p b 2 4 x L 1 R h Y m x l M j A 3 I C h Q Y W d l I D E 3 N C k g K D I p L 0 F 1 d G 9 S Z W 1 v d m V k Q 2 9 s d W 1 u c z E u e z I w M j A s M 3 0 m c X V v d D t d L C Z x d W 9 0 O 0 N v b H V t b k N v d W 5 0 J n F 1 b 3 Q 7 O j Q s J n F 1 b 3 Q 7 S 2 V 5 Q 2 9 s d W 1 u T m F t Z X M m c X V v d D s 6 W 1 0 s J n F 1 b 3 Q 7 Q 2 9 s d W 1 u S W R l b n R p d G l l c y Z x d W 9 0 O z p b J n F 1 b 3 Q 7 U 2 V j d G l v b j E v V G F i b G U y M D c g K F B h Z 2 U g M T c 0 K S A o M i k v Q X V 0 b 1 J l b W 9 2 Z W R D b 2 x 1 b W 5 z M S 5 7 U k V W R U 5 V R V M s M H 0 m c X V v d D s s J n F 1 b 3 Q 7 U 2 V j d G l v b j E v V G F i b G U y M D c g K F B h Z 2 U g M T c 0 K S A o M i k v Q X V 0 b 1 J l b W 9 2 Z W R D b 2 x 1 b W 5 z M S 5 7 M j A x O C w x f S Z x d W 9 0 O y w m c X V v d D t T Z W N 0 a W 9 u M S 9 U Y W J s Z T I w N y A o U G F n Z S A x N z Q p I C g y K S 9 B d X R v U m V t b 3 Z l Z E N v b H V t b n M x L n s y M D E 5 L D J 9 J n F 1 b 3 Q 7 L C Z x d W 9 0 O 1 N l Y 3 R p b 2 4 x L 1 R h Y m x l M j A 3 I C h Q Y W d l I D E 3 N C k g K D I p L 0 F 1 d G 9 S Z W 1 v d m V k Q 2 9 s d W 1 u c z E u e z I w M j A s M 3 0 m c X V v d D t d L C Z x d W 9 0 O 1 J l b G F 0 a W 9 u c 2 h p c E l u Z m 8 m c X V v d D s 6 W 1 1 9 I i A v P j w v U 3 R h Y m x l R W 5 0 c m l l c z 4 8 L 0 l 0 Z W 0 + P E l 0 Z W 0 + P E l 0 Z W 1 M b 2 N h d G l v b j 4 8 S X R l b V R 5 c G U + R m 9 y b X V s Y T w v S X R l b V R 5 c G U + P E l 0 Z W 1 Q Y X R o P l N l Y 3 R p b 2 4 x L 1 R h Y m x l M j A 3 J T I w K F B h Z 2 U l M j A x N z Q p J T I w K D I p L 1 N v d X J j Z T w v S X R l b V B h d G g + P C 9 J d G V t T G 9 j Y X R p b 2 4 + P F N 0 Y W J s Z U V u d H J p Z X M g L z 4 8 L 0 l 0 Z W 0 + P E l 0 Z W 0 + P E l 0 Z W 1 M b 2 N h d G l v b j 4 8 S X R l b V R 5 c G U + R m 9 y b X V s Y T w v S X R l b V R 5 c G U + P E l 0 Z W 1 Q Y X R o P l N l Y 3 R p b 2 4 x L 1 R h Y m x l M j A 3 J T I w K F B h Z 2 U l M j A x N z Q p J T I w K D I p L 1 R h Y m x l M j A 3 P C 9 J d G V t U G F 0 a D 4 8 L 0 l 0 Z W 1 M b 2 N h d G l v b j 4 8 U 3 R h Y m x l R W 5 0 c m l l c y A v P j w v S X R l b T 4 8 S X R l b T 4 8 S X R l b U x v Y 2 F 0 a W 9 u P j x J d G V t V H l w Z T 5 G b 3 J t d W x h P C 9 J d G V t V H l w Z T 4 8 S X R l b V B h d G g + U 2 V j d G l v b j E v V G F i b G U y M D c l M j A o U G F n Z S U y M D E 3 N C k l M j A o M i k v U H J v b W 9 0 Z W Q l M j B I Z W F k Z X J z P C 9 J d G V t U G F 0 a D 4 8 L 0 l 0 Z W 1 M b 2 N h d G l v b j 4 8 U 3 R h Y m x l R W 5 0 c m l l c y A v P j w v S X R l b T 4 8 S X R l b T 4 8 S X R l b U x v Y 2 F 0 a W 9 u P j x J d G V t V H l w Z T 5 G b 3 J t d W x h P C 9 J d G V t V H l w Z T 4 8 S X R l b V B h d G g + U 2 V j d G l v b j E v V G F i b G U y M D c l M j A o U G F n Z S U y M D E 3 N C k l M j A o M i k v Q 2 h h b m d l Z C U y M F R 5 c G U 8 L 0 l 0 Z W 1 Q Y X R o P j w v S X R l b U x v Y 2 F 0 a W 9 u P j x T d G F i b G V F b n R y a W V z I C 8 + P C 9 J d G V t P j x J d G V t P j x J d G V t T G 9 j Y X R p b 2 4 + P E l 0 Z W 1 U e X B l P k Z v c m 1 1 b G E 8 L 0 l 0 Z W 1 U e X B l P j x J d G V t U G F 0 a D 5 T Z W N 0 a W 9 u M S 9 U Y W J s Z T I w N y U y M C h Q Y W d l J T I w M T c 0 K S U y M C g y K S 9 S Z W 1 v d m V k J T I w Q 2 9 s d W 1 u c z w v S X R l b V B h d G g + P C 9 J d G V t T G 9 j Y X R p b 2 4 + P F N 0 Y W J s Z U V u d H J p Z X M g L z 4 8 L 0 l 0 Z W 0 + P E l 0 Z W 0 + P E l 0 Z W 1 M b 2 N h d G l v b j 4 8 S X R l b V R 5 c G U + R m 9 y b X V s Y T w v S X R l b V R 5 c G U + P E l 0 Z W 1 Q Y X R o P l N l Y 3 R p b 2 4 x L 1 R h Y m x l M j A 3 J T I w K F B h Z 2 U l M j A x N z Q p J T I w K D I p L 1 J l b m F t Z W Q l M j B D b 2 x 1 b W 5 z P C 9 J d G V t U G F 0 a D 4 8 L 0 l 0 Z W 1 M b 2 N h d G l v b j 4 8 U 3 R h Y m x l R W 5 0 c m l l c y A v P j w v S X R l b T 4 8 S X R l b T 4 8 S X R l b U x v Y 2 F 0 a W 9 u P j x J d G V t V H l w Z T 5 G b 3 J t d W x h P C 9 J d G V t V H l w Z T 4 8 S X R l b V B h d G g + U 2 V j d G l v b j E v V G F i b G U y M D c l M j A o U G F n Z S U y M D E 3 N C k l M j A o M i k v U m V t b 3 Z l Z C U y M E N v b H V t b n M x P C 9 J d G V t U G F 0 a D 4 8 L 0 l 0 Z W 1 M b 2 N h d G l v b j 4 8 U 3 R h Y m x l R W 5 0 c m l l c y A v P j w v S X R l b T 4 8 S X R l b T 4 8 S X R l b U x v Y 2 F 0 a W 9 u P j x J d G V t V H l w Z T 5 G b 3 J t d W x h P C 9 J d G V t V H l w Z T 4 8 S X R l b V B h d G g + U 2 V j d G l v b j E v V G F i b G U y M D c l M j A o U G F n Z S U y M D E 3 N C k l M j A o M i k v U m V u Y W 1 l Z C U y M E N v b H V t b n M x P C 9 J d G V t U G F 0 a D 4 8 L 0 l 0 Z W 1 M b 2 N h d G l v b j 4 8 U 3 R h Y m x l R W 5 0 c m l l c y A v P j w v S X R l b T 4 8 S X R l b T 4 8 S X R l b U x v Y 2 F 0 a W 9 u P j x J d G V t V H l w Z T 5 G b 3 J t d W x h P C 9 J d G V t V H l w Z T 4 8 S X R l b V B h d G g + U 2 V j d G l v b j E v V G F i b G U y M D c l M j A o U G F n Z S U y M D E 3 N C k l M j A o M i k v U m V v c m R l c m V k J T I w Q 2 9 s d W 1 u c z w v S X R l b V B h d G g + P C 9 J d G V t T G 9 j Y X R p b 2 4 + P F N 0 Y W J s Z U V u d H J p Z X M g L z 4 8 L 0 l 0 Z W 0 + P E l 0 Z W 0 + P E l 0 Z W 1 M b 2 N h d G l v b j 4 8 S X R l b V R 5 c G U + R m 9 y b X V s Y T w v S X R l b V R 5 c G U + P E l 0 Z W 1 Q Y X R o P l N l Y 3 R p b 2 4 x L 1 R h Y m x l M j Q x J T I w K F B h Z 2 U l M j A 2 N y k 8 L 0 l 0 Z W 1 Q Y X R o P j w v S X R l b U x v Y 2 F 0 a W 9 u P j x T d G F i b G V F b n R y a W V z P j x F b n R y e S B U e X B l P S J J c 1 B y a X Z h d G U i I F Z h b H V l P S J s M C I g L z 4 8 R W 5 0 c n k g V H l w Z T 0 i U X V l c n l J R C I g V m F s d W U 9 I n N j N T k 3 O T A w N C 0 5 Y W Y 4 L T Q z M 2 U t O W R j Y S 0 1 M T U 3 M G V h Y 2 I 5 Z T g 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5 I i A v P j x F b n R y e S B U e X B l P S J G a W x s R X J y b 3 J D b 2 R l I i B W Y W x 1 Z T 0 i c 1 V u a 2 5 v d 2 4 i I C 8 + P E V u d H J 5 I F R 5 c G U 9 I k Z p b G x F c n J v c k N v d W 5 0 I i B W Y W x 1 Z T 0 i b D A i I C 8 + P E V u d H J 5 I F R 5 c G U 9 I k Z p b G x M Y X N 0 V X B k Y X R l Z C I g V m F s d W U 9 I m Q y M D I 0 L T A y L T A x V D A z O j E x O j M z L j I 0 M D Y 5 M T N a I i A v P j x F b n R y e S B U e X B l P S J G a W x s Q 2 9 s d W 1 u V H l w Z X M i I F Z h b H V l P S J z Q m d N R C I g L z 4 8 R W 5 0 c n k g V H l w Z T 0 i R m l s b E N v b H V t b k 5 h b W V z I i B W Y W x 1 Z T 0 i c 1 s m c X V v d D t B Q 0 N P V U 5 U U 1 J F Q 0 V J V k F C T E U s T k V U J n F 1 b 3 Q 7 L C Z x d W 9 0 O z I w M T c m c X V v d D s s J n F 1 b 3 Q 7 M j A x O 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R h Y m x l M j Q x I C h Q Y W d l I D Y 3 K S 9 B d X R v U m V t b 3 Z l Z E N v b H V t b n M x L n t B Q 0 N P V U 5 U U 1 J F Q 0 V J V k F C T E U s T k V U L D B 9 J n F 1 b 3 Q 7 L C Z x d W 9 0 O 1 N l Y 3 R p b 2 4 x L 1 R h Y m x l M j Q x I C h Q Y W d l I D Y 3 K S 9 B d X R v U m V t b 3 Z l Z E N v b H V t b n M x L n s y M D E 3 L D F 9 J n F 1 b 3 Q 7 L C Z x d W 9 0 O 1 N l Y 3 R p b 2 4 x L 1 R h Y m x l M j Q x I C h Q Y W d l I D Y 3 K S 9 B d X R v U m V t b 3 Z l Z E N v b H V t b n M x L n s y M D E 4 L D J 9 J n F 1 b 3 Q 7 X S w m c X V v d D t D b 2 x 1 b W 5 D b 3 V u d C Z x d W 9 0 O z o z L C Z x d W 9 0 O 0 t l e U N v b H V t b k 5 h b W V z J n F 1 b 3 Q 7 O l t d L C Z x d W 9 0 O 0 N v b H V t b k l k Z W 5 0 a X R p Z X M m c X V v d D s 6 W y Z x d W 9 0 O 1 N l Y 3 R p b 2 4 x L 1 R h Y m x l M j Q x I C h Q Y W d l I D Y 3 K S 9 B d X R v U m V t b 3 Z l Z E N v b H V t b n M x L n t B Q 0 N P V U 5 U U 1 J F Q 0 V J V k F C T E U s T k V U L D B 9 J n F 1 b 3 Q 7 L C Z x d W 9 0 O 1 N l Y 3 R p b 2 4 x L 1 R h Y m x l M j Q x I C h Q Y W d l I D Y 3 K S 9 B d X R v U m V t b 3 Z l Z E N v b H V t b n M x L n s y M D E 3 L D F 9 J n F 1 b 3 Q 7 L C Z x d W 9 0 O 1 N l Y 3 R p b 2 4 x L 1 R h Y m x l M j Q x I C h Q Y W d l I D Y 3 K S 9 B d X R v U m V t b 3 Z l Z E N v b H V t b n M x L n s y M D E 4 L D J 9 J n F 1 b 3 Q 7 X S w m c X V v d D t S Z W x h d G l v b n N o a X B J b m Z v J n F 1 b 3 Q 7 O l t d f S I g L z 4 8 L 1 N 0 Y W J s Z U V u d H J p Z X M + P C 9 J d G V t P j x J d G V t P j x J d G V t T G 9 j Y X R p b 2 4 + P E l 0 Z W 1 U e X B l P k Z v c m 1 1 b G E 8 L 0 l 0 Z W 1 U e X B l P j x J d G V t U G F 0 a D 5 T Z W N 0 a W 9 u M S 9 U Y W J s Z T I 0 M S U y M C h Q Y W d l J T I w N j c p L 1 N v d X J j Z T w v S X R l b V B h d G g + P C 9 J d G V t T G 9 j Y X R p b 2 4 + P F N 0 Y W J s Z U V u d H J p Z X M g L z 4 8 L 0 l 0 Z W 0 + P E l 0 Z W 0 + P E l 0 Z W 1 M b 2 N h d G l v b j 4 8 S X R l b V R 5 c G U + R m 9 y b X V s Y T w v S X R l b V R 5 c G U + P E l 0 Z W 1 Q Y X R o P l N l Y 3 R p b 2 4 x L 1 R h Y m x l M j Q x J T I w K F B h Z 2 U l M j A 2 N y k v V G F i b G U y N D E 8 L 0 l 0 Z W 1 Q Y X R o P j w v S X R l b U x v Y 2 F 0 a W 9 u P j x T d G F i b G V F b n R y a W V z I C 8 + P C 9 J d G V t P j x J d G V t P j x J d G V t T G 9 j Y X R p b 2 4 + P E l 0 Z W 1 U e X B l P k Z v c m 1 1 b G E 8 L 0 l 0 Z W 1 U e X B l P j x J d G V t U G F 0 a D 5 T Z W N 0 a W 9 u M S 9 U Y W J s Z T I 0 M S U y M C h Q Y W d l J T I w N j c p L 1 B y b 2 1 v d G V k J T I w S G V h Z G V y c z w v S X R l b V B h d G g + P C 9 J d G V t T G 9 j Y X R p b 2 4 + P F N 0 Y W J s Z U V u d H J p Z X M g L z 4 8 L 0 l 0 Z W 0 + P E l 0 Z W 0 + P E l 0 Z W 1 M b 2 N h d G l v b j 4 8 S X R l b V R 5 c G U + R m 9 y b X V s Y T w v S X R l b V R 5 c G U + P E l 0 Z W 1 Q Y X R o P l N l Y 3 R p b 2 4 x L 1 R h Y m x l M j Q x J T I w K F B h Z 2 U l M j A 2 N y k v Q 2 h h b m d l Z C U y M F R 5 c G U 8 L 0 l 0 Z W 1 Q Y X R o P j w v S X R l b U x v Y 2 F 0 a W 9 u P j x T d G F i b G V F b n R y a W V z I C 8 + P C 9 J d G V t P j x J d G V t P j x J d G V t T G 9 j Y X R p b 2 4 + P E l 0 Z W 1 U e X B l P k Z v c m 1 1 b G E 8 L 0 l 0 Z W 1 U e X B l P j x J d G V t U G F 0 a D 5 T Z W N 0 a W 9 u M S 9 U Y W J s Z T I 0 M C U y M C h Q Y W d l J T I w N j Y p P C 9 J d G V t U G F 0 a D 4 8 L 0 l 0 Z W 1 M b 2 N h d G l v b j 4 8 U 3 R h Y m x l R W 5 0 c m l l c z 4 8 R W 5 0 c n k g V H l w Z T 0 i S X N Q c m l 2 Y X R l I i B W Y W x 1 Z T 0 i b D A i I C 8 + P E V u d H J 5 I F R 5 c G U 9 I l F 1 Z X J 5 S U Q i I F Z h b H V l P S J z O D E 3 Y j J k N m E t O T I 4 O C 0 0 Z T A w L W F h M D E t M D k 0 Z T U z N T E 5 N T l i 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0 M S I g L z 4 8 R W 5 0 c n k g V H l w Z T 0 i R m l s b E V y c m 9 y Q 2 9 k Z S I g V m F s d W U 9 I n N V b m t u b 3 d u I i A v P j x F b n R y e S B U e X B l P S J G a W x s R X J y b 3 J D b 3 V u d C I g V m F s d W U 9 I m w w I i A v P j x F b n R y e S B U e X B l P S J G a W x s T G F z d F V w Z G F 0 Z W Q i I F Z h b H V l P S J k M j A y N C 0 w M i 0 w M V Q w M z o x M T o z N i 4 z O T k 1 N T M y W i I g L z 4 8 R W 5 0 c n k g V H l w Z T 0 i R m l s b E N v b H V t b l R 5 c G V z I i B W Y W x 1 Z T 0 i c 0 J n T U R B d z 0 9 I i A v P j x F b n R y e S B U e X B l P S J G a W x s Q 2 9 s d W 1 u T m F t Z X M i I F Z h b H V l P S J z W y Z x d W 9 0 O 1 J F V k V O V U V T J n F 1 b 3 Q 7 L C Z x d W 9 0 O z I w M T Y m c X V v d D s s J n F 1 b 3 Q 7 M j A x N y Z x d W 9 0 O y w m c X V v d D s y M D E 4 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y N D A g K F B h Z 2 U g N j Y p L 0 F 1 d G 9 S Z W 1 v d m V k Q 2 9 s d W 1 u c z E u e 1 J F V k V O V U V T L D B 9 J n F 1 b 3 Q 7 L C Z x d W 9 0 O 1 N l Y 3 R p b 2 4 x L 1 R h Y m x l M j Q w I C h Q Y W d l I D Y 2 K S 9 B d X R v U m V t b 3 Z l Z E N v b H V t b n M x L n s y M D E 2 L D F 9 J n F 1 b 3 Q 7 L C Z x d W 9 0 O 1 N l Y 3 R p b 2 4 x L 1 R h Y m x l M j Q w I C h Q Y W d l I D Y 2 K S 9 B d X R v U m V t b 3 Z l Z E N v b H V t b n M x L n s y M D E 3 L D J 9 J n F 1 b 3 Q 7 L C Z x d W 9 0 O 1 N l Y 3 R p b 2 4 x L 1 R h Y m x l M j Q w I C h Q Y W d l I D Y 2 K S 9 B d X R v U m V t b 3 Z l Z E N v b H V t b n M x L n s y M D E 4 L D N 9 J n F 1 b 3 Q 7 X S w m c X V v d D t D b 2 x 1 b W 5 D b 3 V u d C Z x d W 9 0 O z o 0 L C Z x d W 9 0 O 0 t l e U N v b H V t b k 5 h b W V z J n F 1 b 3 Q 7 O l t d L C Z x d W 9 0 O 0 N v b H V t b k l k Z W 5 0 a X R p Z X M m c X V v d D s 6 W y Z x d W 9 0 O 1 N l Y 3 R p b 2 4 x L 1 R h Y m x l M j Q w I C h Q Y W d l I D Y 2 K S 9 B d X R v U m V t b 3 Z l Z E N v b H V t b n M x L n t S R V Z F T l V F U y w w f S Z x d W 9 0 O y w m c X V v d D t T Z W N 0 a W 9 u M S 9 U Y W J s Z T I 0 M C A o U G F n Z S A 2 N i k v Q X V 0 b 1 J l b W 9 2 Z W R D b 2 x 1 b W 5 z M S 5 7 M j A x N i w x f S Z x d W 9 0 O y w m c X V v d D t T Z W N 0 a W 9 u M S 9 U Y W J s Z T I 0 M C A o U G F n Z S A 2 N i k v Q X V 0 b 1 J l b W 9 2 Z W R D b 2 x 1 b W 5 z M S 5 7 M j A x N y w y f S Z x d W 9 0 O y w m c X V v d D t T Z W N 0 a W 9 u M S 9 U Y W J s Z T I 0 M C A o U G F n Z S A 2 N i k v Q X V 0 b 1 J l b W 9 2 Z W R D b 2 x 1 b W 5 z M S 5 7 M j A x O C w z f S Z x d W 9 0 O 1 0 s J n F 1 b 3 Q 7 U m V s Y X R p b 2 5 z a G l w S W 5 m b y Z x d W 9 0 O z p b X X 0 i I C 8 + P C 9 T d G F i b G V F b n R y a W V z P j w v S X R l b T 4 8 S X R l b T 4 8 S X R l b U x v Y 2 F 0 a W 9 u P j x J d G V t V H l w Z T 5 G b 3 J t d W x h P C 9 J d G V t V H l w Z T 4 8 S X R l b V B h d G g + U 2 V j d G l v b j E v V G F i b G U y N D A l M j A o U G F n Z S U y M D Y 2 K S 9 T b 3 V y Y 2 U 8 L 0 l 0 Z W 1 Q Y X R o P j w v S X R l b U x v Y 2 F 0 a W 9 u P j x T d G F i b G V F b n R y a W V z I C 8 + P C 9 J d G V t P j x J d G V t P j x J d G V t T G 9 j Y X R p b 2 4 + P E l 0 Z W 1 U e X B l P k Z v c m 1 1 b G E 8 L 0 l 0 Z W 1 U e X B l P j x J d G V t U G F 0 a D 5 T Z W N 0 a W 9 u M S 9 U Y W J s Z T I 0 M C U y M C h Q Y W d l J T I w N j Y p L 1 R h Y m x l M j Q w P C 9 J d G V t U G F 0 a D 4 8 L 0 l 0 Z W 1 M b 2 N h d G l v b j 4 8 U 3 R h Y m x l R W 5 0 c m l l c y A v P j w v S X R l b T 4 8 S X R l b T 4 8 S X R l b U x v Y 2 F 0 a W 9 u P j x J d G V t V H l w Z T 5 G b 3 J t d W x h P C 9 J d G V t V H l w Z T 4 8 S X R l b V B h d G g + U 2 V j d G l v b j E v V G F i b G U y N D A l M j A o U G F n Z S U y M D Y 2 K S 9 Q c m 9 t b 3 R l Z C U y M E h l Y W R l c n M 8 L 0 l 0 Z W 1 Q Y X R o P j w v S X R l b U x v Y 2 F 0 a W 9 u P j x T d G F i b G V F b n R y a W V z I C 8 + P C 9 J d G V t P j x J d G V t P j x J d G V t T G 9 j Y X R p b 2 4 + P E l 0 Z W 1 U e X B l P k Z v c m 1 1 b G E 8 L 0 l 0 Z W 1 U e X B l P j x J d G V t U G F 0 a D 5 T Z W N 0 a W 9 u M S 9 U Y W J s Z T I 0 M C U y M C h Q Y W d l J T I w N j Y p L 0 N o Y W 5 n Z W Q l M j B U e X B l P C 9 J d G V t U G F 0 a D 4 8 L 0 l 0 Z W 1 M b 2 N h d G l v b j 4 8 U 3 R h Y m x l R W 5 0 c m l l c y A v P j w v S X R l b T 4 8 S X R l b T 4 8 S X R l b U x v Y 2 F 0 a W 9 u P j x J d G V t V H l w Z T 5 G b 3 J t d W x h P C 9 J d G V t V H l w Z T 4 8 S X R l b V B h d G g + U 2 V j d G l v b j E v V G F i b G U y N D E l M j A o U G F n Z S U y M D Y 3 K S 9 S Z W 1 v d m V k J T I w Q 2 9 s d W 1 u c z w v S X R l b V B h d G g + P C 9 J d G V t T G 9 j Y X R p b 2 4 + P F N 0 Y W J s Z U V u d H J p Z X M g L z 4 8 L 0 l 0 Z W 0 + P E l 0 Z W 0 + P E l 0 Z W 1 M b 2 N h d G l v b j 4 8 S X R l b V R 5 c G U + R m 9 y b X V s Y T w v S X R l b V R 5 c G U + P E l 0 Z W 1 Q Y X R o P l N l Y 3 R p b 2 4 x L 1 R h Y m x l M j Q x J T I w K F B h Z 2 U l M j A 2 N y k v U m V u Y W 1 l Z C U y M E N v b H V t b n M 8 L 0 l 0 Z W 1 Q Y X R o P j w v S X R l b U x v Y 2 F 0 a W 9 u P j x T d G F i b G V F b n R y a W V z I C 8 + P C 9 J d G V t P j x J d G V t P j x J d G V t T G 9 j Y X R p b 2 4 + P E l 0 Z W 1 U e X B l P k Z v c m 1 1 b G E 8 L 0 l 0 Z W 1 U e X B l P j x J d G V t U G F 0 a D 5 T Z W N 0 a W 9 u M S 9 U Y W J s Z T I 0 M S U y M C h Q Y W d l J T I w N j c p L 1 J l b 3 J k Z X J l Z C U y M E N v b H V t b n M 8 L 0 l 0 Z W 1 Q Y X R o P j w v S X R l b U x v Y 2 F 0 a W 9 u P j x T d G F i b G V F b n R y a W V z I C 8 + P C 9 J d G V t P j x J d G V t P j x J d G V t T G 9 j Y X R p b 2 4 + P E l 0 Z W 1 U e X B l P k Z v c m 1 1 b G E 8 L 0 l 0 Z W 1 U e X B l P j x J d G V t U G F 0 a D 5 T Z W N 0 a W 9 u M S 9 U Y W J s Z T I 0 M C U y M C h Q Y W d l J T I w N j Y p L 1 J l b W 9 2 Z W Q l M j B D b 2 x 1 b W 5 z P C 9 J d G V t U G F 0 a D 4 8 L 0 l 0 Z W 1 M b 2 N h d G l v b j 4 8 U 3 R h Y m x l R W 5 0 c m l l c y A v P j w v S X R l b T 4 8 S X R l b T 4 8 S X R l b U x v Y 2 F 0 a W 9 u P j x J d G V t V H l w Z T 5 G b 3 J t d W x h P C 9 J d G V t V H l w Z T 4 8 S X R l b V B h d G g + U 2 V j d G l v b j E v V G F i b G U y N D A l M j A o U G F n Z S U y M D Y 2 K S 9 S Z W 5 h b W V k J T I w Q 2 9 s d W 1 u c z w v S X R l b V B h d G g + P C 9 J d G V t T G 9 j Y X R p b 2 4 + P F N 0 Y W J s Z U V u d H J p Z X M g L z 4 8 L 0 l 0 Z W 0 + P E l 0 Z W 0 + P E l 0 Z W 1 M b 2 N h d G l v b j 4 8 S X R l b V R 5 c G U + R m 9 y b X V s Y T w v S X R l b V R 5 c G U + P E l 0 Z W 1 Q Y X R o P l N l Y 3 R p b 2 4 x L 1 R h Y m x l M j Q w J T I w K F B h Z 2 U l M j A 2 N i k v U m V v c m R l c m V k J T I w Q 2 9 s d W 1 u c z w v S X R l b V B h d G g + P C 9 J d G V t T G 9 j Y X R p b 2 4 + P F N 0 Y W J s Z U V u d H J p Z X M g L z 4 8 L 0 l 0 Z W 0 + P E l 0 Z W 0 + P E l 0 Z W 1 M b 2 N h d G l v b j 4 8 S X R l b V R 5 c G U + R m 9 y b X V s Y T w v S X R l b V R 5 c G U + P E l 0 Z W 1 Q Y X R o P l N l Y 3 R p b 2 4 x L 1 R h Y m x l M j Y 0 J T I w K F B h Z 2 U l M j A 3 M C k 8 L 0 l 0 Z W 1 Q Y X R o P j w v S X R l b U x v Y 2 F 0 a W 9 u P j x T d G F i b G V F b n R y a W V z P j x F b n R y e S B U e X B l P S J J c 1 B y a X Z h d G U i I F Z h b H V l P S J s M C I g L z 4 8 R W 5 0 c n k g V H l w Z T 0 i U X V l c n l J R C I g V m F s d W U 9 I n M 1 Y j k 5 M z Z i O S 0 3 M j R k L T Q 0 M G M t Y j d j N C 1 h M j J i Y m F j Y T Y 1 M z Y 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j Y 0 X 1 9 Q Y W d l X z c w I i A v P j x F b n R y e S B U e X B l P S J G a W x s Z W R D b 2 1 w b G V 0 Z V J l c 3 V s d F R v V 2 9 y a 3 N o Z W V 0 I i B W Y W x 1 Z T 0 i b D E i I C 8 + P E V u d H J 5 I F R 5 c G U 9 I k F k Z G V k V G 9 E Y X R h T W 9 k Z W w i I F Z h b H V l P S J s M C I g L z 4 8 R W 5 0 c n k g V H l w Z T 0 i R m l s b E N v d W 5 0 I i B W Y W x 1 Z T 0 i b D M 1 I i A v P j x F b n R y e S B U e X B l P S J G a W x s R X J y b 3 J D b 2 R l I i B W Y W x 1 Z T 0 i c 1 V u a 2 5 v d 2 4 i I C 8 + P E V u d H J 5 I F R 5 c G U 9 I k Z p b G x F c n J v c k N v d W 5 0 I i B W Y W x 1 Z T 0 i b D A i I C 8 + P E V u d H J 5 I F R 5 c G U 9 I k Z p b G x M Y X N 0 V X B k Y X R l Z C I g V m F s d W U 9 I m Q y M D I 0 L T A y L T A x V D A 0 O j E 1 O j I 0 L j k z O D I 1 N T h a I i A v P j x F b n R y e S B U e X B l P S J G a W x s Q 2 9 s d W 1 u V H l w Z X M i I F Z h b H V l P S J z Q m d N R C I g L z 4 8 R W 5 0 c n k g V H l w Z T 0 i R m l s b E N v b H V t b k 5 h b W V z I i B W Y W x 1 Z T 0 i c 1 s m c X V v d D t B Q 0 N P V U 5 U U 1 J F Q 0 V J V k F C T E U s T k V U J n F 1 b 3 Q 7 L C Z x d W 9 0 O z I w M T U m c X V v d D s s J n F 1 b 3 Q 7 M j A x N 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R h Y m x l M j Y 0 I C h Q Y W d l I D c w K S 9 B d X R v U m V t b 3 Z l Z E N v b H V t b n M x L n t B Q 0 N P V U 5 U U 1 J F Q 0 V J V k F C T E U s T k V U L D B 9 J n F 1 b 3 Q 7 L C Z x d W 9 0 O 1 N l Y 3 R p b 2 4 x L 1 R h Y m x l M j Y 0 I C h Q Y W d l I D c w K S 9 B d X R v U m V t b 3 Z l Z E N v b H V t b n M x L n s y M D E 1 L D F 9 J n F 1 b 3 Q 7 L C Z x d W 9 0 O 1 N l Y 3 R p b 2 4 x L 1 R h Y m x l M j Y 0 I C h Q Y W d l I D c w K S 9 B d X R v U m V t b 3 Z l Z E N v b H V t b n M x L n s y M D E 2 L D J 9 J n F 1 b 3 Q 7 X S w m c X V v d D t D b 2 x 1 b W 5 D b 3 V u d C Z x d W 9 0 O z o z L C Z x d W 9 0 O 0 t l e U N v b H V t b k 5 h b W V z J n F 1 b 3 Q 7 O l t d L C Z x d W 9 0 O 0 N v b H V t b k l k Z W 5 0 a X R p Z X M m c X V v d D s 6 W y Z x d W 9 0 O 1 N l Y 3 R p b 2 4 x L 1 R h Y m x l M j Y 0 I C h Q Y W d l I D c w K S 9 B d X R v U m V t b 3 Z l Z E N v b H V t b n M x L n t B Q 0 N P V U 5 U U 1 J F Q 0 V J V k F C T E U s T k V U L D B 9 J n F 1 b 3 Q 7 L C Z x d W 9 0 O 1 N l Y 3 R p b 2 4 x L 1 R h Y m x l M j Y 0 I C h Q Y W d l I D c w K S 9 B d X R v U m V t b 3 Z l Z E N v b H V t b n M x L n s y M D E 1 L D F 9 J n F 1 b 3 Q 7 L C Z x d W 9 0 O 1 N l Y 3 R p b 2 4 x L 1 R h Y m x l M j Y 0 I C h Q Y W d l I D c w K S 9 B d X R v U m V t b 3 Z l Z E N v b H V t b n M x L n s y M D E 2 L D J 9 J n F 1 b 3 Q 7 X S w m c X V v d D t S Z W x h d G l v b n N o a X B J b m Z v J n F 1 b 3 Q 7 O l t d f S I g L z 4 8 L 1 N 0 Y W J s Z U V u d H J p Z X M + P C 9 J d G V t P j x J d G V t P j x J d G V t T G 9 j Y X R p b 2 4 + P E l 0 Z W 1 U e X B l P k Z v c m 1 1 b G E 8 L 0 l 0 Z W 1 U e X B l P j x J d G V t U G F 0 a D 5 T Z W N 0 a W 9 u M S 9 U Y W J s Z T I 2 N C U y M C h Q Y W d l J T I w N z A p L 1 N v d X J j Z T w v S X R l b V B h d G g + P C 9 J d G V t T G 9 j Y X R p b 2 4 + P F N 0 Y W J s Z U V u d H J p Z X M g L z 4 8 L 0 l 0 Z W 0 + P E l 0 Z W 0 + P E l 0 Z W 1 M b 2 N h d G l v b j 4 8 S X R l b V R 5 c G U + R m 9 y b X V s Y T w v S X R l b V R 5 c G U + P E l 0 Z W 1 Q Y X R o P l N l Y 3 R p b 2 4 x L 1 R h Y m x l M j Y 0 J T I w K F B h Z 2 U l M j A 3 M C k v V G F i b G U y N j Q 8 L 0 l 0 Z W 1 Q Y X R o P j w v S X R l b U x v Y 2 F 0 a W 9 u P j x T d G F i b G V F b n R y a W V z I C 8 + P C 9 J d G V t P j x J d G V t P j x J d G V t T G 9 j Y X R p b 2 4 + P E l 0 Z W 1 U e X B l P k Z v c m 1 1 b G E 8 L 0 l 0 Z W 1 U e X B l P j x J d G V t U G F 0 a D 5 T Z W N 0 a W 9 u M S 9 U Y W J s Z T I 2 N C U y M C h Q Y W d l J T I w N z A p L 1 B y b 2 1 v d G V k J T I w S G V h Z G V y c z w v S X R l b V B h d G g + P C 9 J d G V t T G 9 j Y X R p b 2 4 + P F N 0 Y W J s Z U V u d H J p Z X M g L z 4 8 L 0 l 0 Z W 0 + P E l 0 Z W 0 + P E l 0 Z W 1 M b 2 N h d G l v b j 4 8 S X R l b V R 5 c G U + R m 9 y b X V s Y T w v S X R l b V R 5 c G U + P E l 0 Z W 1 Q Y X R o P l N l Y 3 R p b 2 4 x L 1 R h Y m x l M j Y 0 J T I w K F B h Z 2 U l M j A 3 M C k v Q 2 h h b m d l Z C U y M F R 5 c G U 8 L 0 l 0 Z W 1 Q Y X R o P j w v S X R l b U x v Y 2 F 0 a W 9 u P j x T d G F i b G V F b n R y a W V z I C 8 + P C 9 J d G V t P j x J d G V t P j x J d G V t T G 9 j Y X R p b 2 4 + P E l 0 Z W 1 U e X B l P k Z v c m 1 1 b G E 8 L 0 l 0 Z W 1 U e X B l P j x J d G V t U G F 0 a D 5 T Z W N 0 a W 9 u M S 9 U Y W J s Z T I 2 N C U y M C h Q Y W d l J T I w N z A p L 1 J l b W 9 2 Z W Q l M j B D b 2 x 1 b W 5 z P C 9 J d G V t U G F 0 a D 4 8 L 0 l 0 Z W 1 M b 2 N h d G l v b j 4 8 U 3 R h Y m x l R W 5 0 c m l l c y A v P j w v S X R l b T 4 8 S X R l b T 4 8 S X R l b U x v Y 2 F 0 a W 9 u P j x J d G V t V H l w Z T 5 G b 3 J t d W x h P C 9 J d G V t V H l w Z T 4 8 S X R l b V B h d G g + U 2 V j d G l v b j E v V G F i b G U y N j Q l M j A o U G F n Z S U y M D c w K S 9 S Z W 5 h b W V k J T I w Q 2 9 s d W 1 u c z w v S X R l b V B h d G g + P C 9 J d G V t T G 9 j Y X R p b 2 4 + P F N 0 Y W J s Z U V u d H J p Z X M g L z 4 8 L 0 l 0 Z W 0 + P E l 0 Z W 0 + P E l 0 Z W 1 M b 2 N h d G l v b j 4 8 S X R l b V R 5 c G U + R m 9 y b X V s Y T w v S X R l b V R 5 c G U + P E l 0 Z W 1 Q Y X R o P l N l Y 3 R p b 2 4 x L 1 R h Y m x l M j Y 0 J T I w K F B h Z 2 U l M j A 3 M C k v U m V v c m R l c m V k J T I w Q 2 9 s d W 1 u c z w v S X R l b V B h d G g + P C 9 J d G V t T G 9 j Y X R p b 2 4 + P F N 0 Y W J s Z U V u d H J p Z X M g L z 4 8 L 0 l 0 Z W 0 + P E l 0 Z W 0 + P E l 0 Z W 1 M b 2 N h d G l v b j 4 8 S X R l b V R 5 c G U + R m 9 y b X V s Y T w v S X R l b V R 5 c G U + P E l 0 Z W 1 Q Y X R o P l N l Y 3 R p b 2 4 x L 1 R h Y m x l M j Y z J T I w K F B h Z 2 U l M j A 2 O S k 8 L 0 l 0 Z W 1 Q Y X R o P j w v S X R l b U x v Y 2 F 0 a W 9 u P j x T d G F i b G V F b n R y a W V z P j x F b n R y e S B U e X B l P S J J c 1 B y a X Z h d G U i I F Z h b H V l P S J s M C I g L z 4 8 R W 5 0 c n k g V H l w Z T 0 i U X V l c n l J R C I g V m F s d W U 9 I n M 1 Z T d j Y T V h N i 0 4 N T Y 4 L T R k N W E t O D g 2 Z S 1 h N G F i Z D c 3 M 2 I 1 N 2 E 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j Y z X 1 9 Q Y W d l X z Y 5 I i A v P j x F b n R y e S B U e X B l P S J G a W x s Z W R D b 2 1 w b G V 0 Z V J l c 3 V s d F R v V 2 9 y a 3 N o Z W V 0 I i B W Y W x 1 Z T 0 i b D E i I C 8 + P E V u d H J 5 I F R 5 c G U 9 I k F k Z G V k V G 9 E Y X R h T W 9 k Z W w i I F Z h b H V l P S J s M C I g L z 4 8 R W 5 0 c n k g V H l w Z T 0 i R m l s b E N v d W 5 0 I i B W Y W x 1 Z T 0 i b D Q 5 I i A v P j x F b n R y e S B U e X B l P S J G a W x s R X J y b 3 J D b 2 R l I i B W Y W x 1 Z T 0 i c 1 V u a 2 5 v d 2 4 i I C 8 + P E V u d H J 5 I F R 5 c G U 9 I k Z p b G x F c n J v c k N v d W 5 0 I i B W Y W x 1 Z T 0 i b D A i I C 8 + P E V u d H J 5 I F R 5 c G U 9 I k Z p b G x M Y X N 0 V X B k Y X R l Z C I g V m F s d W U 9 I m Q y M D I 0 L T A y L T A x V D A 0 O j I 2 O j Q 2 L j E 4 M z k 2 M j J a I i A v P j x F b n R y e S B U e X B l P S J G a W x s Q 2 9 s d W 1 u V H l w Z X M i I F Z h b H V l P S J z Q m d N R C I g L z 4 8 R W 5 0 c n k g V H l w Z T 0 i R m l s b E N v b H V t b k 5 h b W V z I i B W Y W x 1 Z T 0 i c 1 s m c X V v d D t S R V Z F T l V F U y Z x d W 9 0 O y w m c X V v d D s y M D E 2 J n F 1 b 3 Q 7 L C Z x d W 9 0 O z I w M T U 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I 2 M y A o U G F n Z S A 2 O S k v Q X V 0 b 1 J l b W 9 2 Z W R D b 2 x 1 b W 5 z M S 5 7 U k V W R U 5 V R V M s M H 0 m c X V v d D s s J n F 1 b 3 Q 7 U 2 V j d G l v b j E v V G F i b G U y N j M g K F B h Z 2 U g N j k p L 0 F 1 d G 9 S Z W 1 v d m V k Q 2 9 s d W 1 u c z E u e z I w M T Y s M X 0 m c X V v d D s s J n F 1 b 3 Q 7 U 2 V j d G l v b j E v V G F i b G U y N j M g K F B h Z 2 U g N j k p L 0 F 1 d G 9 S Z W 1 v d m V k Q 2 9 s d W 1 u c z E u e z I w M T U s M n 0 m c X V v d D t d L C Z x d W 9 0 O 0 N v b H V t b k N v d W 5 0 J n F 1 b 3 Q 7 O j M s J n F 1 b 3 Q 7 S 2 V 5 Q 2 9 s d W 1 u T m F t Z X M m c X V v d D s 6 W 1 0 s J n F 1 b 3 Q 7 Q 2 9 s d W 1 u S W R l b n R p d G l l c y Z x d W 9 0 O z p b J n F 1 b 3 Q 7 U 2 V j d G l v b j E v V G F i b G U y N j M g K F B h Z 2 U g N j k p L 0 F 1 d G 9 S Z W 1 v d m V k Q 2 9 s d W 1 u c z E u e 1 J F V k V O V U V T L D B 9 J n F 1 b 3 Q 7 L C Z x d W 9 0 O 1 N l Y 3 R p b 2 4 x L 1 R h Y m x l M j Y z I C h Q Y W d l I D Y 5 K S 9 B d X R v U m V t b 3 Z l Z E N v b H V t b n M x L n s y M D E 2 L D F 9 J n F 1 b 3 Q 7 L C Z x d W 9 0 O 1 N l Y 3 R p b 2 4 x L 1 R h Y m x l M j Y z I C h Q Y W d l I D Y 5 K S 9 B d X R v U m V t b 3 Z l Z E N v b H V t b n M x L n s y M D E 1 L D J 9 J n F 1 b 3 Q 7 X S w m c X V v d D t S Z W x h d G l v b n N o a X B J b m Z v J n F 1 b 3 Q 7 O l t d f S I g L z 4 8 L 1 N 0 Y W J s Z U V u d H J p Z X M + P C 9 J d G V t P j x J d G V t P j x J d G V t T G 9 j Y X R p b 2 4 + P E l 0 Z W 1 U e X B l P k Z v c m 1 1 b G E 8 L 0 l 0 Z W 1 U e X B l P j x J d G V t U G F 0 a D 5 T Z W N 0 a W 9 u M S 9 U Y W J s Z T I 2 M y U y M C h Q Y W d l J T I w N j k p L 1 N v d X J j Z T w v S X R l b V B h d G g + P C 9 J d G V t T G 9 j Y X R p b 2 4 + P F N 0 Y W J s Z U V u d H J p Z X M g L z 4 8 L 0 l 0 Z W 0 + P E l 0 Z W 0 + P E l 0 Z W 1 M b 2 N h d G l v b j 4 8 S X R l b V R 5 c G U + R m 9 y b X V s Y T w v S X R l b V R 5 c G U + P E l 0 Z W 1 Q Y X R o P l N l Y 3 R p b 2 4 x L 1 R h Y m x l M j Y z J T I w K F B h Z 2 U l M j A 2 O S k v V G F i b G U y N j M 8 L 0 l 0 Z W 1 Q Y X R o P j w v S X R l b U x v Y 2 F 0 a W 9 u P j x T d G F i b G V F b n R y a W V z I C 8 + P C 9 J d G V t P j x J d G V t P j x J d G V t T G 9 j Y X R p b 2 4 + P E l 0 Z W 1 U e X B l P k Z v c m 1 1 b G E 8 L 0 l 0 Z W 1 U e X B l P j x J d G V t U G F 0 a D 5 T Z W N 0 a W 9 u M S 9 U Y W J s Z T I 2 M y U y M C h Q Y W d l J T I w N j k p L 1 B y b 2 1 v d G V k J T I w S G V h Z G V y c z w v S X R l b V B h d G g + P C 9 J d G V t T G 9 j Y X R p b 2 4 + P F N 0 Y W J s Z U V u d H J p Z X M g L z 4 8 L 0 l 0 Z W 0 + P E l 0 Z W 0 + P E l 0 Z W 1 M b 2 N h d G l v b j 4 8 S X R l b V R 5 c G U + R m 9 y b X V s Y T w v S X R l b V R 5 c G U + P E l 0 Z W 1 Q Y X R o P l N l Y 3 R p b 2 4 x L 1 R h Y m x l M j Y z J T I w K F B h Z 2 U l M j A 2 O S k v Q 2 h h b m d l Z C U y M F R 5 c G U 8 L 0 l 0 Z W 1 Q Y X R o P j w v S X R l b U x v Y 2 F 0 a W 9 u P j x T d G F i b G V F b n R y a W V z I C 8 + P C 9 J d G V t P j x J d G V t P j x J d G V t T G 9 j Y X R p b 2 4 + P E l 0 Z W 1 U e X B l P k Z v c m 1 1 b G E 8 L 0 l 0 Z W 1 U e X B l P j x J d G V t U G F 0 a D 5 T Z W N 0 a W 9 u M S 9 U Y W J s Z T I 2 M y U y M C h Q Y W d l J T I w N j k p L 1 J l b W 9 2 Z W Q l M j B D b 2 x 1 b W 5 z P C 9 J d G V t U G F 0 a D 4 8 L 0 l 0 Z W 1 M b 2 N h d G l v b j 4 8 U 3 R h Y m x l R W 5 0 c m l l c y A v P j w v S X R l b T 4 8 S X R l b T 4 8 S X R l b U x v Y 2 F 0 a W 9 u P j x J d G V t V H l w Z T 5 G b 3 J t d W x h P C 9 J d G V t V H l w Z T 4 8 S X R l b V B h d G g + U 2 V j d G l v b j E v V G F i b G U y N j M l M j A o U G F n Z S U y M D Y 5 K S 9 S Z W 5 h b W V k J T I w Q 2 9 s d W 1 u c z w v S X R l b V B h d G g + P C 9 J d G V t T G 9 j Y X R p b 2 4 + P F N 0 Y W J s Z U V u d H J p Z X M g L z 4 8 L 0 l 0 Z W 0 + P E l 0 Z W 0 + P E l 0 Z W 1 M b 2 N h d G l v b j 4 8 S X R l b V R 5 c G U + R m 9 y b X V s Y T w v S X R l b V R 5 c G U + P E l 0 Z W 1 Q Y X R o P l N l Y 3 R p b 2 4 x L 1 R h Y m x l M j Y z J T I w K F B h Z 2 U l M j A 2 O S k v U m V t b 3 Z l Z C U y M E N v b H V t b n M x P C 9 J d G V t U G F 0 a D 4 8 L 0 l 0 Z W 1 M b 2 N h d G l v b j 4 8 U 3 R h Y m x l R W 5 0 c m l l c y A v P j w v S X R l b T 4 8 L 0 l 0 Z W 1 z P j w v T G 9 j Y W x Q Y W N r Y W d l T W V 0 Y W R h d G F G a W x l P h Y A A A B Q S w U G A A A A A A A A A A A A A A A A A A A A A A A A J g E A A A E A A A D Q j J 3 f A R X R E Y x 6 A M B P w p f r A Q A A A D X + A 8 m r n Y x O o 0 s u l B 7 D K 6 c A A A A A A g A A A A A A E G Y A A A A B A A A g A A A A c / Y t j g R v + x g r p J B G f K 5 c 5 l y 4 o t S j h H X Z P u 5 I C L x W P + 0 A A A A A D o A A A A A C A A A g A A A A U / 9 z x d k X E Q y Z h i i I w D E x 9 d k L m L o m d N k + t x z T c L q i R t p Q A A A A R Z Z j 6 Y x D F l D S o e v a P J J 2 I Q z 5 2 C k n Z U + d u K g s U 7 L i u n S w 9 N G d g W L m j 8 N O X y l / e 2 N u N i w Z B z f Y 3 i x V d 8 g p z T P o p x T B h X f U P y v M X 5 F g d i B 7 6 x t A A A A A r s Z W L c k X w H d t 1 4 0 o 6 O + K J v j x x G B O 8 i 1 U 3 + Q 8 u n Q 5 / c 6 p r n H m N E P w G a 3 u J n f r 3 q v I m 3 l S 8 Z Z V O E H + K Z F + g t 7 l 1 A = = < / D a t a M a s h u p > 
</file>

<file path=customXml/itemProps1.xml><?xml version="1.0" encoding="utf-8"?>
<ds:datastoreItem xmlns:ds="http://schemas.openxmlformats.org/officeDocument/2006/customXml" ds:itemID="{46E2E682-CA35-4D78-AD00-17A1D94D2A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Table264 (Page 70)</vt:lpstr>
      <vt:lpstr>Table263 (Page 69)</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Anuj Shah</cp:lastModifiedBy>
  <dcterms:created xsi:type="dcterms:W3CDTF">2020-05-20T17:26:08Z</dcterms:created>
  <dcterms:modified xsi:type="dcterms:W3CDTF">2024-02-02T20:26:57Z</dcterms:modified>
</cp:coreProperties>
</file>