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9\"/>
    </mc:Choice>
  </mc:AlternateContent>
  <xr:revisionPtr revIDLastSave="0" documentId="8_{446DD863-8E32-40D3-8DFC-C4AA0D5536B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9" i="3" l="1"/>
  <c r="L199" i="3"/>
  <c r="M199" i="3" s="1"/>
  <c r="N199" i="3" s="1"/>
  <c r="J199" i="3"/>
  <c r="K200" i="3"/>
  <c r="L200" i="3" s="1"/>
  <c r="M200" i="3" s="1"/>
  <c r="N200" i="3" s="1"/>
  <c r="J200" i="3"/>
  <c r="K180" i="3"/>
  <c r="L180" i="3"/>
  <c r="M180" i="3" s="1"/>
  <c r="N180" i="3" s="1"/>
  <c r="J180" i="3"/>
  <c r="K181" i="3"/>
  <c r="L181" i="3" s="1"/>
  <c r="M181" i="3" s="1"/>
  <c r="N181" i="3" s="1"/>
  <c r="J181" i="3"/>
  <c r="J162" i="3"/>
  <c r="J161" i="3"/>
  <c r="J158" i="3"/>
  <c r="J157" i="3"/>
  <c r="J154" i="3"/>
  <c r="J153" i="3"/>
  <c r="J150" i="3"/>
  <c r="J149" i="3"/>
  <c r="J134" i="3"/>
  <c r="K134" i="3"/>
  <c r="J130" i="3"/>
  <c r="K130" i="3" s="1"/>
  <c r="L130" i="3" s="1"/>
  <c r="M130" i="3" s="1"/>
  <c r="N130" i="3" s="1"/>
  <c r="J127" i="3"/>
  <c r="J126" i="3"/>
  <c r="J123" i="3"/>
  <c r="J122" i="3"/>
  <c r="J119" i="3"/>
  <c r="J118" i="3"/>
  <c r="J98" i="3"/>
  <c r="K98" i="3"/>
  <c r="L98" i="3"/>
  <c r="M98" i="3"/>
  <c r="N98" i="3"/>
  <c r="J96" i="3"/>
  <c r="J95" i="3"/>
  <c r="J92" i="3"/>
  <c r="J91" i="3"/>
  <c r="J88" i="3"/>
  <c r="J87" i="3"/>
  <c r="J57" i="3"/>
  <c r="K40" i="3"/>
  <c r="L40" i="3"/>
  <c r="M40" i="3"/>
  <c r="N40" i="3"/>
  <c r="J40" i="3"/>
  <c r="J41" i="3"/>
  <c r="J47" i="3"/>
  <c r="K47" i="3" s="1"/>
  <c r="L47" i="3" s="1"/>
  <c r="M47" i="3" s="1"/>
  <c r="N47" i="3" s="1"/>
  <c r="J50" i="3"/>
  <c r="J65" i="3"/>
  <c r="J64" i="3"/>
  <c r="J61" i="3"/>
  <c r="J60" i="3"/>
  <c r="J34" i="3"/>
  <c r="J30" i="3"/>
  <c r="J26" i="3"/>
  <c r="I57" i="3"/>
  <c r="J56" i="3"/>
  <c r="J33" i="3"/>
  <c r="J29" i="3"/>
  <c r="J2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B125" i="1"/>
  <c r="C125" i="1"/>
  <c r="D125" i="1"/>
  <c r="E125" i="1"/>
  <c r="F125" i="1"/>
  <c r="G125" i="1"/>
  <c r="B96" i="1"/>
  <c r="C96" i="1"/>
  <c r="D96" i="1"/>
  <c r="E96" i="1"/>
  <c r="F96" i="1"/>
  <c r="G96" i="1"/>
  <c r="H96" i="1"/>
  <c r="H14" i="3" l="1"/>
  <c r="I14" i="3"/>
  <c r="H11" i="3"/>
  <c r="I11" i="3"/>
  <c r="I12" i="3" s="1"/>
  <c r="H17" i="3"/>
  <c r="I17" i="3"/>
  <c r="I16" i="3"/>
  <c r="H8" i="3"/>
  <c r="I8" i="3"/>
  <c r="H5" i="3"/>
  <c r="I6" i="3" s="1"/>
  <c r="I5" i="3"/>
  <c r="I3" i="3"/>
  <c r="H216" i="3"/>
  <c r="I216" i="3"/>
  <c r="C214" i="3"/>
  <c r="C216" i="3" s="1"/>
  <c r="D214" i="3"/>
  <c r="E214" i="3"/>
  <c r="F214" i="3"/>
  <c r="G214" i="3"/>
  <c r="H214" i="3"/>
  <c r="I214" i="3"/>
  <c r="B214" i="3"/>
  <c r="H213" i="3"/>
  <c r="I213" i="3"/>
  <c r="I212" i="3"/>
  <c r="H211" i="3"/>
  <c r="I211" i="3"/>
  <c r="D210" i="3"/>
  <c r="G210" i="3"/>
  <c r="H210" i="3"/>
  <c r="I210" i="3"/>
  <c r="D209" i="3"/>
  <c r="E209" i="3"/>
  <c r="G209" i="3"/>
  <c r="H209" i="3"/>
  <c r="I209" i="3"/>
  <c r="C208" i="3"/>
  <c r="D208" i="3"/>
  <c r="E208" i="3"/>
  <c r="E210" i="3" s="1"/>
  <c r="F208" i="3"/>
  <c r="F209" i="3" s="1"/>
  <c r="G208" i="3"/>
  <c r="H208" i="3"/>
  <c r="I208" i="3"/>
  <c r="B208" i="3"/>
  <c r="E206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D200" i="3"/>
  <c r="E200" i="3"/>
  <c r="F200" i="3"/>
  <c r="G200" i="3"/>
  <c r="H200" i="3"/>
  <c r="I200" i="3"/>
  <c r="C199" i="3"/>
  <c r="C210" i="3" s="1"/>
  <c r="D199" i="3"/>
  <c r="E199" i="3"/>
  <c r="E216" i="3" s="1"/>
  <c r="F199" i="3"/>
  <c r="F210" i="3" s="1"/>
  <c r="G199" i="3"/>
  <c r="G216" i="3" s="1"/>
  <c r="H199" i="3"/>
  <c r="I199" i="3"/>
  <c r="B199" i="3"/>
  <c r="B200" i="3" s="1"/>
  <c r="J216" i="3"/>
  <c r="I215" i="3"/>
  <c r="G207" i="3"/>
  <c r="F207" i="3"/>
  <c r="J213" i="3"/>
  <c r="K213" i="3" s="1"/>
  <c r="L213" i="3" s="1"/>
  <c r="M213" i="3" s="1"/>
  <c r="N213" i="3" s="1"/>
  <c r="I207" i="3"/>
  <c r="J207" i="3" s="1"/>
  <c r="H207" i="3"/>
  <c r="H201" i="3"/>
  <c r="H203" i="3" s="1"/>
  <c r="F201" i="3"/>
  <c r="H184" i="3"/>
  <c r="I184" i="3"/>
  <c r="E197" i="3"/>
  <c r="H197" i="3"/>
  <c r="I197" i="3"/>
  <c r="D196" i="3"/>
  <c r="E196" i="3"/>
  <c r="I196" i="3"/>
  <c r="C195" i="3"/>
  <c r="C188" i="3" s="1"/>
  <c r="D195" i="3"/>
  <c r="D188" i="3" s="1"/>
  <c r="E195" i="3"/>
  <c r="F195" i="3"/>
  <c r="F196" i="3" s="1"/>
  <c r="G195" i="3"/>
  <c r="G196" i="3" s="1"/>
  <c r="H195" i="3"/>
  <c r="I195" i="3"/>
  <c r="B195" i="3"/>
  <c r="C196" i="3" s="1"/>
  <c r="F194" i="3"/>
  <c r="G194" i="3"/>
  <c r="H194" i="3"/>
  <c r="I194" i="3"/>
  <c r="B194" i="3"/>
  <c r="I193" i="3"/>
  <c r="C192" i="3"/>
  <c r="C193" i="3" s="1"/>
  <c r="D192" i="3"/>
  <c r="D193" i="3" s="1"/>
  <c r="E192" i="3"/>
  <c r="E193" i="3" s="1"/>
  <c r="F192" i="3"/>
  <c r="F193" i="3" s="1"/>
  <c r="G192" i="3"/>
  <c r="G193" i="3" s="1"/>
  <c r="H192" i="3"/>
  <c r="I192" i="3"/>
  <c r="B192" i="3"/>
  <c r="E191" i="3"/>
  <c r="G191" i="3"/>
  <c r="H191" i="3"/>
  <c r="I191" i="3"/>
  <c r="G190" i="3"/>
  <c r="H190" i="3"/>
  <c r="I190" i="3"/>
  <c r="C189" i="3"/>
  <c r="C190" i="3" s="1"/>
  <c r="D189" i="3"/>
  <c r="D190" i="3" s="1"/>
  <c r="E189" i="3"/>
  <c r="E190" i="3" s="1"/>
  <c r="F189" i="3"/>
  <c r="F190" i="3" s="1"/>
  <c r="G189" i="3"/>
  <c r="H189" i="3"/>
  <c r="H182" i="3" s="1"/>
  <c r="I189" i="3"/>
  <c r="B189" i="3"/>
  <c r="B191" i="3" s="1"/>
  <c r="H188" i="3"/>
  <c r="I188" i="3"/>
  <c r="F187" i="3"/>
  <c r="H187" i="3"/>
  <c r="I187" i="3"/>
  <c r="D186" i="3"/>
  <c r="E186" i="3"/>
  <c r="F186" i="3"/>
  <c r="G186" i="3"/>
  <c r="H186" i="3"/>
  <c r="I186" i="3"/>
  <c r="C185" i="3"/>
  <c r="D185" i="3"/>
  <c r="E185" i="3"/>
  <c r="E187" i="3" s="1"/>
  <c r="F185" i="3"/>
  <c r="G185" i="3"/>
  <c r="G187" i="3" s="1"/>
  <c r="H185" i="3"/>
  <c r="I185" i="3"/>
  <c r="B185" i="3"/>
  <c r="B182" i="3" s="1"/>
  <c r="F181" i="3"/>
  <c r="G181" i="3"/>
  <c r="H181" i="3"/>
  <c r="I181" i="3"/>
  <c r="C180" i="3"/>
  <c r="C191" i="3" s="1"/>
  <c r="D180" i="3"/>
  <c r="D191" i="3" s="1"/>
  <c r="E180" i="3"/>
  <c r="F180" i="3"/>
  <c r="G180" i="3"/>
  <c r="H180" i="3"/>
  <c r="I180" i="3"/>
  <c r="B180" i="3"/>
  <c r="B181" i="3" s="1"/>
  <c r="J197" i="3"/>
  <c r="B190" i="3"/>
  <c r="C182" i="3"/>
  <c r="I178" i="3"/>
  <c r="H172" i="3"/>
  <c r="I174" i="3"/>
  <c r="C176" i="3"/>
  <c r="D176" i="3"/>
  <c r="E176" i="3"/>
  <c r="F176" i="3"/>
  <c r="G176" i="3"/>
  <c r="H176" i="3"/>
  <c r="H178" i="3" s="1"/>
  <c r="I176" i="3"/>
  <c r="B176" i="3"/>
  <c r="C173" i="3"/>
  <c r="D173" i="3"/>
  <c r="D174" i="3" s="1"/>
  <c r="E173" i="3"/>
  <c r="E174" i="3" s="1"/>
  <c r="F173" i="3"/>
  <c r="F174" i="3" s="1"/>
  <c r="H173" i="3"/>
  <c r="H175" i="3" s="1"/>
  <c r="I173" i="3"/>
  <c r="I175" i="3" s="1"/>
  <c r="B173" i="3"/>
  <c r="B175" i="3" s="1"/>
  <c r="C170" i="3"/>
  <c r="D170" i="3"/>
  <c r="E170" i="3"/>
  <c r="F170" i="3"/>
  <c r="G170" i="3"/>
  <c r="H170" i="3"/>
  <c r="I170" i="3"/>
  <c r="B170" i="3"/>
  <c r="B172" i="3" s="1"/>
  <c r="C166" i="3"/>
  <c r="D166" i="3"/>
  <c r="D169" i="3" s="1"/>
  <c r="E166" i="3"/>
  <c r="E169" i="3" s="1"/>
  <c r="F166" i="3"/>
  <c r="F169" i="3" s="1"/>
  <c r="G166" i="3"/>
  <c r="G169" i="3" s="1"/>
  <c r="H166" i="3"/>
  <c r="H168" i="3" s="1"/>
  <c r="I166" i="3"/>
  <c r="I168" i="3" s="1"/>
  <c r="B166" i="3"/>
  <c r="B168" i="3" s="1"/>
  <c r="C161" i="3"/>
  <c r="D161" i="3"/>
  <c r="E161" i="3"/>
  <c r="F161" i="3"/>
  <c r="G161" i="3"/>
  <c r="H161" i="3"/>
  <c r="I161" i="3"/>
  <c r="B161" i="3"/>
  <c r="C159" i="3"/>
  <c r="C160" i="3" s="1"/>
  <c r="D159" i="3"/>
  <c r="D160" i="3" s="1"/>
  <c r="E159" i="3"/>
  <c r="F159" i="3"/>
  <c r="F160" i="3" s="1"/>
  <c r="G159" i="3"/>
  <c r="G160" i="3" s="1"/>
  <c r="G162" i="3" s="1"/>
  <c r="H159" i="3"/>
  <c r="I159" i="3"/>
  <c r="I160" i="3" s="1"/>
  <c r="B159" i="3"/>
  <c r="K162" i="3"/>
  <c r="L162" i="3" s="1"/>
  <c r="M162" i="3" s="1"/>
  <c r="N162" i="3" s="1"/>
  <c r="K161" i="3"/>
  <c r="L161" i="3" s="1"/>
  <c r="J160" i="3"/>
  <c r="B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G158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I145" i="3"/>
  <c r="I172" i="3" s="1"/>
  <c r="B145" i="3"/>
  <c r="B177" i="3"/>
  <c r="K158" i="3"/>
  <c r="L158" i="3" s="1"/>
  <c r="M158" i="3" s="1"/>
  <c r="N158" i="3" s="1"/>
  <c r="K157" i="3"/>
  <c r="J156" i="3"/>
  <c r="K154" i="3"/>
  <c r="L154" i="3" s="1"/>
  <c r="M154" i="3" s="1"/>
  <c r="N154" i="3" s="1"/>
  <c r="K153" i="3"/>
  <c r="L153" i="3" s="1"/>
  <c r="M153" i="3" s="1"/>
  <c r="J152" i="3"/>
  <c r="K150" i="3"/>
  <c r="L150" i="3" s="1"/>
  <c r="M150" i="3" s="1"/>
  <c r="N150" i="3" s="1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H128" i="3" s="1"/>
  <c r="I131" i="3"/>
  <c r="I128" i="3" s="1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E121" i="3" s="1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M118" i="3" s="1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G111" i="3" s="1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M91" i="3" s="1"/>
  <c r="J90" i="3"/>
  <c r="K87" i="3"/>
  <c r="L87" i="3" s="1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G74" i="3" s="1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K65" i="3"/>
  <c r="K64" i="3"/>
  <c r="L64" i="3" s="1"/>
  <c r="J63" i="3"/>
  <c r="H63" i="3"/>
  <c r="B63" i="3"/>
  <c r="K61" i="3"/>
  <c r="K60" i="3"/>
  <c r="L60" i="3" s="1"/>
  <c r="J59" i="3"/>
  <c r="J58" i="3" s="1"/>
  <c r="B59" i="3"/>
  <c r="K56" i="3"/>
  <c r="L56" i="3" s="1"/>
  <c r="B53" i="3"/>
  <c r="I18" i="3"/>
  <c r="I15" i="3"/>
  <c r="I9" i="3"/>
  <c r="K160" i="3" l="1"/>
  <c r="I10" i="3"/>
  <c r="I7" i="3"/>
  <c r="I19" i="3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F203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I13" i="3"/>
  <c r="C215" i="3"/>
  <c r="B207" i="3"/>
  <c r="B205" i="3"/>
  <c r="E202" i="3"/>
  <c r="D202" i="3"/>
  <c r="K207" i="3"/>
  <c r="C202" i="3"/>
  <c r="J215" i="3"/>
  <c r="K216" i="3"/>
  <c r="F215" i="3"/>
  <c r="I201" i="3"/>
  <c r="I203" i="3" s="1"/>
  <c r="H202" i="3"/>
  <c r="G215" i="3"/>
  <c r="B209" i="3"/>
  <c r="H215" i="3"/>
  <c r="B215" i="3"/>
  <c r="F188" i="3"/>
  <c r="K197" i="3"/>
  <c r="L197" i="3" s="1"/>
  <c r="J196" i="3"/>
  <c r="F168" i="3"/>
  <c r="E175" i="3"/>
  <c r="E168" i="3"/>
  <c r="D175" i="3"/>
  <c r="I167" i="3"/>
  <c r="E63" i="3"/>
  <c r="E65" i="3" s="1"/>
  <c r="I115" i="3"/>
  <c r="E117" i="3"/>
  <c r="E119" i="3" s="1"/>
  <c r="I162" i="3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F86" i="3"/>
  <c r="F88" i="3" s="1"/>
  <c r="C81" i="3"/>
  <c r="D70" i="3"/>
  <c r="I108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J188" i="3"/>
  <c r="B183" i="3"/>
  <c r="C183" i="3"/>
  <c r="B196" i="3"/>
  <c r="B186" i="3"/>
  <c r="D162" i="3"/>
  <c r="E162" i="3"/>
  <c r="C162" i="3"/>
  <c r="M161" i="3"/>
  <c r="L160" i="3"/>
  <c r="J159" i="3"/>
  <c r="K159" i="3" s="1"/>
  <c r="L159" i="3" s="1"/>
  <c r="F78" i="3"/>
  <c r="E108" i="3"/>
  <c r="I134" i="3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K90" i="3"/>
  <c r="I90" i="3"/>
  <c r="I92" i="3" s="1"/>
  <c r="E94" i="3"/>
  <c r="F108" i="3"/>
  <c r="K156" i="3"/>
  <c r="I146" i="3"/>
  <c r="D156" i="3"/>
  <c r="D158" i="3" s="1"/>
  <c r="E148" i="3"/>
  <c r="E150" i="3" s="1"/>
  <c r="E109" i="3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C68" i="3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K63" i="3"/>
  <c r="F121" i="3"/>
  <c r="F123" i="3" s="1"/>
  <c r="D132" i="3"/>
  <c r="E75" i="3"/>
  <c r="H78" i="3"/>
  <c r="E123" i="3"/>
  <c r="K59" i="3"/>
  <c r="K58" i="3" s="1"/>
  <c r="F103" i="3"/>
  <c r="H133" i="3"/>
  <c r="I140" i="3"/>
  <c r="H143" i="3"/>
  <c r="E163" i="3"/>
  <c r="J178" i="3"/>
  <c r="J177" i="3" s="1"/>
  <c r="E156" i="3"/>
  <c r="E158" i="3" s="1"/>
  <c r="L65" i="3"/>
  <c r="M65" i="3" s="1"/>
  <c r="N65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9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74" i="3"/>
  <c r="D59" i="3"/>
  <c r="D61" i="3" s="1"/>
  <c r="F63" i="3"/>
  <c r="F65" i="3" s="1"/>
  <c r="C70" i="3"/>
  <c r="C86" i="3"/>
  <c r="C88" i="3" s="1"/>
  <c r="K125" i="3"/>
  <c r="I143" i="3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C109" i="3"/>
  <c r="H125" i="3"/>
  <c r="H127" i="3" s="1"/>
  <c r="C139" i="3"/>
  <c r="B146" i="3"/>
  <c r="L157" i="3"/>
  <c r="M157" i="3" s="1"/>
  <c r="N157" i="3" s="1"/>
  <c r="N156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K148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M126" i="3"/>
  <c r="M125" i="3" s="1"/>
  <c r="L125" i="3"/>
  <c r="M64" i="3"/>
  <c r="N64" i="3" s="1"/>
  <c r="N63" i="3" s="1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K117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H109" i="3"/>
  <c r="B109" i="3"/>
  <c r="I139" i="3"/>
  <c r="J155" i="3"/>
  <c r="K155" i="3" s="1"/>
  <c r="H152" i="3"/>
  <c r="H154" i="3" s="1"/>
  <c r="C63" i="3"/>
  <c r="C65" i="3" s="1"/>
  <c r="G59" i="3"/>
  <c r="G61" i="3" s="1"/>
  <c r="C71" i="3"/>
  <c r="C74" i="3"/>
  <c r="E105" i="3"/>
  <c r="I109" i="3"/>
  <c r="J109" i="3" s="1"/>
  <c r="K109" i="3" s="1"/>
  <c r="L109" i="3" s="1"/>
  <c r="M109" i="3" s="1"/>
  <c r="N109" i="3" s="1"/>
  <c r="C108" i="3"/>
  <c r="I132" i="3"/>
  <c r="H139" i="3"/>
  <c r="F177" i="3"/>
  <c r="I158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K152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J81" i="3" s="1"/>
  <c r="J80" i="3" s="1"/>
  <c r="L90" i="3"/>
  <c r="C94" i="3"/>
  <c r="C96" i="3" s="1"/>
  <c r="D163" i="3"/>
  <c r="L61" i="3"/>
  <c r="M61" i="3" s="1"/>
  <c r="N61" i="3" s="1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D109" i="3"/>
  <c r="G86" i="3"/>
  <c r="G88" i="3" s="1"/>
  <c r="G134" i="3"/>
  <c r="C163" i="3"/>
  <c r="B154" i="3"/>
  <c r="N153" i="3"/>
  <c r="N152" i="3" s="1"/>
  <c r="M152" i="3"/>
  <c r="K169" i="3"/>
  <c r="M149" i="3"/>
  <c r="L148" i="3"/>
  <c r="M156" i="3"/>
  <c r="J151" i="3"/>
  <c r="F163" i="3"/>
  <c r="B167" i="3"/>
  <c r="D177" i="3"/>
  <c r="G163" i="3"/>
  <c r="L152" i="3"/>
  <c r="B171" i="3"/>
  <c r="H177" i="3"/>
  <c r="L156" i="3"/>
  <c r="C171" i="3"/>
  <c r="I177" i="3"/>
  <c r="D171" i="3"/>
  <c r="E171" i="3"/>
  <c r="F171" i="3"/>
  <c r="G171" i="3"/>
  <c r="J147" i="3"/>
  <c r="J143" i="3"/>
  <c r="K143" i="3" s="1"/>
  <c r="J140" i="3"/>
  <c r="K140" i="3" s="1"/>
  <c r="L140" i="3" s="1"/>
  <c r="M140" i="3" s="1"/>
  <c r="N140" i="3" s="1"/>
  <c r="E136" i="3"/>
  <c r="E128" i="3"/>
  <c r="B128" i="3"/>
  <c r="B132" i="3"/>
  <c r="B134" i="3"/>
  <c r="N118" i="3"/>
  <c r="N117" i="3" s="1"/>
  <c r="M117" i="3"/>
  <c r="M122" i="3"/>
  <c r="L121" i="3"/>
  <c r="J116" i="3"/>
  <c r="D128" i="3"/>
  <c r="B142" i="3"/>
  <c r="J120" i="3"/>
  <c r="F128" i="3"/>
  <c r="L117" i="3"/>
  <c r="K121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103" i="3"/>
  <c r="M95" i="3"/>
  <c r="L94" i="3"/>
  <c r="M87" i="3"/>
  <c r="N91" i="3"/>
  <c r="N90" i="3" s="1"/>
  <c r="M90" i="3"/>
  <c r="H90" i="3"/>
  <c r="H92" i="3" s="1"/>
  <c r="F94" i="3"/>
  <c r="F96" i="3" s="1"/>
  <c r="F109" i="3"/>
  <c r="J89" i="3"/>
  <c r="H94" i="3"/>
  <c r="H96" i="3" s="1"/>
  <c r="D101" i="3"/>
  <c r="B103" i="3"/>
  <c r="F97" i="3"/>
  <c r="C101" i="3"/>
  <c r="E101" i="3"/>
  <c r="I97" i="3"/>
  <c r="I99" i="3" s="1"/>
  <c r="G101" i="3"/>
  <c r="C105" i="3"/>
  <c r="K94" i="3"/>
  <c r="H101" i="3"/>
  <c r="D90" i="3"/>
  <c r="D92" i="3" s="1"/>
  <c r="B94" i="3"/>
  <c r="B96" i="3" s="1"/>
  <c r="F105" i="3"/>
  <c r="G105" i="3"/>
  <c r="H80" i="3"/>
  <c r="I72" i="3"/>
  <c r="J72" i="3" s="1"/>
  <c r="K72" i="3" s="1"/>
  <c r="L72" i="3" s="1"/>
  <c r="M72" i="3" s="1"/>
  <c r="N72" i="3" s="1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C67" i="3"/>
  <c r="B67" i="3"/>
  <c r="M56" i="3"/>
  <c r="C53" i="3"/>
  <c r="J62" i="3"/>
  <c r="K62" i="3" s="1"/>
  <c r="H66" i="3"/>
  <c r="H68" i="3" s="1"/>
  <c r="I66" i="3"/>
  <c r="I68" i="3" s="1"/>
  <c r="E53" i="3"/>
  <c r="M60" i="3"/>
  <c r="B74" i="3"/>
  <c r="B80" i="3"/>
  <c r="I48" i="3"/>
  <c r="H48" i="3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155" i="3" l="1"/>
  <c r="J145" i="3"/>
  <c r="K89" i="3"/>
  <c r="L89" i="3" s="1"/>
  <c r="M89" i="3" s="1"/>
  <c r="N89" i="3" s="1"/>
  <c r="K81" i="3"/>
  <c r="L81" i="3" s="1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L203" i="3" s="1"/>
  <c r="M203" i="3" s="1"/>
  <c r="N203" i="3" s="1"/>
  <c r="I202" i="3"/>
  <c r="L207" i="3"/>
  <c r="L216" i="3"/>
  <c r="K215" i="3"/>
  <c r="K196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L196" i="3"/>
  <c r="M197" i="3"/>
  <c r="E183" i="3"/>
  <c r="K188" i="3"/>
  <c r="F183" i="3"/>
  <c r="N161" i="3"/>
  <c r="N160" i="3" s="1"/>
  <c r="M160" i="3"/>
  <c r="M159" i="3" s="1"/>
  <c r="K124" i="3"/>
  <c r="L124" i="3" s="1"/>
  <c r="M124" i="3" s="1"/>
  <c r="K178" i="3"/>
  <c r="L178" i="3" s="1"/>
  <c r="B164" i="3"/>
  <c r="B98" i="3"/>
  <c r="N126" i="3"/>
  <c r="N125" i="3" s="1"/>
  <c r="C129" i="3"/>
  <c r="L63" i="3"/>
  <c r="L62" i="3"/>
  <c r="B129" i="3"/>
  <c r="M63" i="3"/>
  <c r="G98" i="3"/>
  <c r="M155" i="3"/>
  <c r="N155" i="3" s="1"/>
  <c r="H98" i="3"/>
  <c r="G129" i="3"/>
  <c r="E98" i="3"/>
  <c r="F67" i="3"/>
  <c r="F68" i="3"/>
  <c r="D67" i="3"/>
  <c r="D68" i="3"/>
  <c r="K93" i="3"/>
  <c r="L93" i="3" s="1"/>
  <c r="D98" i="3"/>
  <c r="K151" i="3"/>
  <c r="L151" i="3" s="1"/>
  <c r="M151" i="3" s="1"/>
  <c r="N151" i="3" s="1"/>
  <c r="C98" i="3"/>
  <c r="L59" i="3"/>
  <c r="L58" i="3" s="1"/>
  <c r="N149" i="3"/>
  <c r="N148" i="3" s="1"/>
  <c r="M148" i="3"/>
  <c r="K147" i="3"/>
  <c r="L169" i="3"/>
  <c r="J142" i="3"/>
  <c r="D129" i="3"/>
  <c r="K116" i="3"/>
  <c r="J114" i="3"/>
  <c r="E129" i="3"/>
  <c r="F129" i="3"/>
  <c r="L143" i="3"/>
  <c r="K142" i="3"/>
  <c r="N122" i="3"/>
  <c r="N121" i="3" s="1"/>
  <c r="M121" i="3"/>
  <c r="K120" i="3"/>
  <c r="L120" i="3" s="1"/>
  <c r="F98" i="3"/>
  <c r="J99" i="3"/>
  <c r="K99" i="3" s="1"/>
  <c r="L99" i="3" s="1"/>
  <c r="M99" i="3" s="1"/>
  <c r="N99" i="3" s="1"/>
  <c r="I98" i="3"/>
  <c r="M94" i="3"/>
  <c r="N95" i="3"/>
  <c r="N94" i="3" s="1"/>
  <c r="N87" i="3"/>
  <c r="L103" i="3"/>
  <c r="G67" i="3"/>
  <c r="E67" i="3"/>
  <c r="H67" i="3"/>
  <c r="J68" i="3"/>
  <c r="K68" i="3" s="1"/>
  <c r="L68" i="3" s="1"/>
  <c r="M68" i="3" s="1"/>
  <c r="N68" i="3" s="1"/>
  <c r="I67" i="3"/>
  <c r="N56" i="3"/>
  <c r="N60" i="3"/>
  <c r="N59" i="3" s="1"/>
  <c r="M59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45" i="3" l="1"/>
  <c r="K80" i="3"/>
  <c r="B41" i="3"/>
  <c r="B8" i="3"/>
  <c r="B9" i="3" s="1"/>
  <c r="D41" i="3"/>
  <c r="D8" i="3"/>
  <c r="E41" i="3"/>
  <c r="E8" i="3"/>
  <c r="F41" i="3"/>
  <c r="F8" i="3"/>
  <c r="C41" i="3"/>
  <c r="C8" i="3"/>
  <c r="C9" i="3" s="1"/>
  <c r="G41" i="3"/>
  <c r="G8" i="3"/>
  <c r="C18" i="3"/>
  <c r="M207" i="3"/>
  <c r="M216" i="3"/>
  <c r="L215" i="3"/>
  <c r="M120" i="3"/>
  <c r="N120" i="3" s="1"/>
  <c r="L188" i="3"/>
  <c r="M196" i="3"/>
  <c r="N197" i="3"/>
  <c r="N196" i="3" s="1"/>
  <c r="J195" i="3"/>
  <c r="J185" i="3" s="1"/>
  <c r="J182" i="3"/>
  <c r="J192" i="3"/>
  <c r="J193" i="3" s="1"/>
  <c r="N159" i="3"/>
  <c r="M62" i="3"/>
  <c r="N62" i="3" s="1"/>
  <c r="H46" i="3"/>
  <c r="K177" i="3"/>
  <c r="N124" i="3"/>
  <c r="M93" i="3"/>
  <c r="N93" i="3" s="1"/>
  <c r="M58" i="3"/>
  <c r="N58" i="3" s="1"/>
  <c r="J146" i="3"/>
  <c r="J176" i="3"/>
  <c r="J166" i="3" s="1"/>
  <c r="J163" i="3"/>
  <c r="J173" i="3"/>
  <c r="J174" i="3" s="1"/>
  <c r="L147" i="3"/>
  <c r="L145" i="3" s="1"/>
  <c r="M178" i="3"/>
  <c r="L177" i="3"/>
  <c r="M169" i="3"/>
  <c r="M143" i="3"/>
  <c r="L142" i="3"/>
  <c r="K114" i="3"/>
  <c r="L116" i="3"/>
  <c r="J115" i="3"/>
  <c r="J141" i="3"/>
  <c r="J138" i="3"/>
  <c r="J139" i="3" s="1"/>
  <c r="M103" i="3"/>
  <c r="M81" i="3"/>
  <c r="L8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H9" i="3" l="1"/>
  <c r="G9" i="3"/>
  <c r="F9" i="3"/>
  <c r="E9" i="3"/>
  <c r="D9" i="3"/>
  <c r="D11" i="3"/>
  <c r="D6" i="3"/>
  <c r="B36" i="3"/>
  <c r="B5" i="3"/>
  <c r="C11" i="3"/>
  <c r="C6" i="3"/>
  <c r="G11" i="3"/>
  <c r="G6" i="3"/>
  <c r="H6" i="3"/>
  <c r="F6" i="3"/>
  <c r="F11" i="3"/>
  <c r="E6" i="3"/>
  <c r="E11" i="3"/>
  <c r="E12" i="3" s="1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N216" i="3"/>
  <c r="N215" i="3" s="1"/>
  <c r="M215" i="3"/>
  <c r="K182" i="3"/>
  <c r="K192" i="3"/>
  <c r="K193" i="3" s="1"/>
  <c r="K195" i="3"/>
  <c r="K185" i="3" s="1"/>
  <c r="J183" i="3"/>
  <c r="J189" i="3"/>
  <c r="M188" i="3"/>
  <c r="J186" i="3"/>
  <c r="J187" i="3"/>
  <c r="M147" i="3"/>
  <c r="M145" i="3" s="1"/>
  <c r="K146" i="3"/>
  <c r="K176" i="3"/>
  <c r="K166" i="3" s="1"/>
  <c r="K163" i="3"/>
  <c r="K173" i="3"/>
  <c r="K174" i="3" s="1"/>
  <c r="N178" i="3"/>
  <c r="N177" i="3" s="1"/>
  <c r="M177" i="3"/>
  <c r="J164" i="3"/>
  <c r="J170" i="3"/>
  <c r="N169" i="3"/>
  <c r="J168" i="3"/>
  <c r="J167" i="3"/>
  <c r="M116" i="3"/>
  <c r="L114" i="3"/>
  <c r="K115" i="3"/>
  <c r="K141" i="3"/>
  <c r="K138" i="3"/>
  <c r="K139" i="3" s="1"/>
  <c r="N143" i="3"/>
  <c r="N142" i="3" s="1"/>
  <c r="M142" i="3"/>
  <c r="N103" i="3"/>
  <c r="N81" i="3"/>
  <c r="N80" i="3" s="1"/>
  <c r="M80" i="3"/>
  <c r="I36" i="3"/>
  <c r="I164" i="1"/>
  <c r="I165" i="1" s="1"/>
  <c r="B164" i="1"/>
  <c r="B165" i="1" s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G115" i="1"/>
  <c r="G83" i="3" s="1"/>
  <c r="F115" i="1"/>
  <c r="F83" i="3" s="1"/>
  <c r="E115" i="1"/>
  <c r="E83" i="3" s="1"/>
  <c r="D115" i="1"/>
  <c r="D83" i="3" s="1"/>
  <c r="C115" i="1"/>
  <c r="C83" i="3" s="1"/>
  <c r="B115" i="1"/>
  <c r="B83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F139" i="1"/>
  <c r="E139" i="1"/>
  <c r="D139" i="1"/>
  <c r="C139" i="1"/>
  <c r="B139" i="1"/>
  <c r="F12" i="3" l="1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B12" i="3" s="1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F137" i="3"/>
  <c r="F133" i="3"/>
  <c r="F140" i="3"/>
  <c r="F115" i="3"/>
  <c r="F143" i="3"/>
  <c r="F130" i="3"/>
  <c r="F3" i="3"/>
  <c r="F16" i="3" s="1"/>
  <c r="B115" i="3"/>
  <c r="B137" i="3"/>
  <c r="B140" i="3"/>
  <c r="B143" i="3"/>
  <c r="B133" i="3"/>
  <c r="B130" i="3"/>
  <c r="C3" i="3"/>
  <c r="C19" i="3" s="1"/>
  <c r="E115" i="3"/>
  <c r="E140" i="3"/>
  <c r="E133" i="3"/>
  <c r="E137" i="3"/>
  <c r="E143" i="3"/>
  <c r="E130" i="3"/>
  <c r="E3" i="3"/>
  <c r="E10" i="3" s="1"/>
  <c r="G133" i="3"/>
  <c r="G115" i="3"/>
  <c r="G143" i="3"/>
  <c r="H115" i="3"/>
  <c r="G140" i="3"/>
  <c r="G137" i="3"/>
  <c r="G130" i="3"/>
  <c r="G3" i="3"/>
  <c r="B84" i="3"/>
  <c r="B106" i="3"/>
  <c r="B102" i="3"/>
  <c r="B112" i="3"/>
  <c r="B99" i="3"/>
  <c r="F112" i="3"/>
  <c r="F106" i="3"/>
  <c r="F84" i="3"/>
  <c r="F102" i="3"/>
  <c r="F99" i="3"/>
  <c r="B3" i="3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J191" i="3"/>
  <c r="J190" i="3"/>
  <c r="L192" i="3"/>
  <c r="L193" i="3" s="1"/>
  <c r="L182" i="3"/>
  <c r="L195" i="3"/>
  <c r="L185" i="3" s="1"/>
  <c r="K186" i="3"/>
  <c r="K187" i="3"/>
  <c r="K189" i="3"/>
  <c r="K183" i="3"/>
  <c r="J172" i="3"/>
  <c r="J171" i="3"/>
  <c r="K168" i="3"/>
  <c r="K167" i="3"/>
  <c r="N147" i="3"/>
  <c r="N145" i="3" s="1"/>
  <c r="K164" i="3"/>
  <c r="K170" i="3"/>
  <c r="L176" i="3"/>
  <c r="L166" i="3" s="1"/>
  <c r="L163" i="3"/>
  <c r="L173" i="3"/>
  <c r="L174" i="3" s="1"/>
  <c r="L146" i="3"/>
  <c r="M114" i="3"/>
  <c r="N116" i="3"/>
  <c r="N114" i="3" s="1"/>
  <c r="L115" i="3"/>
  <c r="L141" i="3"/>
  <c r="L138" i="3"/>
  <c r="L139" i="3" s="1"/>
  <c r="E37" i="3"/>
  <c r="G37" i="3"/>
  <c r="I50" i="3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J22" i="3"/>
  <c r="I40" i="3"/>
  <c r="I47" i="3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C4" i="3" l="1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L187" i="3"/>
  <c r="L186" i="3"/>
  <c r="L189" i="3"/>
  <c r="L183" i="3"/>
  <c r="M192" i="3"/>
  <c r="M193" i="3" s="1"/>
  <c r="M195" i="3"/>
  <c r="M185" i="3" s="1"/>
  <c r="M182" i="3"/>
  <c r="N195" i="3"/>
  <c r="N185" i="3" s="1"/>
  <c r="N182" i="3"/>
  <c r="N192" i="3"/>
  <c r="K191" i="3"/>
  <c r="K190" i="3"/>
  <c r="M176" i="3"/>
  <c r="M166" i="3" s="1"/>
  <c r="M163" i="3"/>
  <c r="M173" i="3"/>
  <c r="M174" i="3" s="1"/>
  <c r="M146" i="3"/>
  <c r="L168" i="3"/>
  <c r="L167" i="3"/>
  <c r="L164" i="3"/>
  <c r="L170" i="3"/>
  <c r="K172" i="3"/>
  <c r="K171" i="3"/>
  <c r="N176" i="3"/>
  <c r="N166" i="3" s="1"/>
  <c r="N163" i="3"/>
  <c r="N173" i="3"/>
  <c r="N146" i="3"/>
  <c r="N141" i="3"/>
  <c r="N138" i="3"/>
  <c r="N115" i="3"/>
  <c r="M141" i="3"/>
  <c r="M138" i="3"/>
  <c r="M139" i="3" s="1"/>
  <c r="M115" i="3"/>
  <c r="N31" i="3"/>
  <c r="K37" i="3"/>
  <c r="J35" i="3"/>
  <c r="L22" i="3"/>
  <c r="N27" i="3"/>
  <c r="M21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J36" i="3" l="1"/>
  <c r="E59" i="1"/>
  <c r="D59" i="1"/>
  <c r="G59" i="1"/>
  <c r="E10" i="1"/>
  <c r="E12" i="1" s="1"/>
  <c r="E20" i="1" s="1"/>
  <c r="N193" i="3"/>
  <c r="N186" i="3"/>
  <c r="N189" i="3"/>
  <c r="N183" i="3"/>
  <c r="M189" i="3"/>
  <c r="M183" i="3"/>
  <c r="L191" i="3"/>
  <c r="L190" i="3"/>
  <c r="M187" i="3"/>
  <c r="M186" i="3"/>
  <c r="L172" i="3"/>
  <c r="L171" i="3"/>
  <c r="N164" i="3"/>
  <c r="N170" i="3"/>
  <c r="N167" i="3"/>
  <c r="M164" i="3"/>
  <c r="M170" i="3"/>
  <c r="N174" i="3"/>
  <c r="M167" i="3"/>
  <c r="M168" i="3"/>
  <c r="N139" i="3"/>
  <c r="N21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L37" i="3"/>
  <c r="K35" i="3"/>
  <c r="M22" i="3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E60" i="1"/>
  <c r="G10" i="1"/>
  <c r="I59" i="1"/>
  <c r="I60" i="1" s="1"/>
  <c r="G60" i="1"/>
  <c r="D60" i="1"/>
  <c r="N22" i="3" l="1"/>
  <c r="C143" i="1"/>
  <c r="E143" i="1"/>
  <c r="B143" i="1"/>
  <c r="N187" i="3"/>
  <c r="N191" i="3"/>
  <c r="N190" i="3"/>
  <c r="M191" i="3"/>
  <c r="M190" i="3"/>
  <c r="N168" i="3"/>
  <c r="M172" i="3"/>
  <c r="M171" i="3"/>
  <c r="N172" i="3"/>
  <c r="N171" i="3"/>
  <c r="K36" i="3"/>
  <c r="F143" i="1"/>
  <c r="M37" i="3"/>
  <c r="L35" i="3"/>
  <c r="I64" i="1"/>
  <c r="I76" i="1" s="1"/>
  <c r="I94" i="1" s="1"/>
  <c r="G12" i="1"/>
  <c r="G20" i="1" s="1"/>
  <c r="G143" i="1"/>
  <c r="I95" i="1"/>
  <c r="I96" i="1" s="1"/>
  <c r="I97" i="1" s="1"/>
  <c r="H97" i="1"/>
  <c r="L36" i="3" l="1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N36" i="3"/>
  <c r="K112" i="3" l="1"/>
  <c r="L112" i="3" s="1"/>
  <c r="K111" i="3" l="1"/>
  <c r="M112" i="3"/>
  <c r="L111" i="3"/>
  <c r="M111" i="3" l="1"/>
  <c r="N112" i="3"/>
  <c r="N111" i="3" l="1"/>
  <c r="G163" i="1" l="1"/>
  <c r="G164" i="1" s="1"/>
  <c r="G165" i="1" s="1"/>
  <c r="G173" i="3"/>
  <c r="G174" i="3" s="1"/>
  <c r="H174" i="3"/>
  <c r="G175" i="3" l="1"/>
  <c r="G211" i="3"/>
  <c r="G14" i="3" l="1"/>
  <c r="H212" i="3"/>
  <c r="G212" i="3"/>
  <c r="G213" i="3"/>
  <c r="G16" i="3" l="1"/>
  <c r="G15" i="3"/>
  <c r="H15" i="3"/>
  <c r="K50" i="3" l="1"/>
  <c r="K48" i="3" s="1"/>
  <c r="L50" i="3"/>
  <c r="M50" i="3" s="1"/>
  <c r="J48" i="3"/>
  <c r="J49" i="3"/>
  <c r="N50" i="3" l="1"/>
  <c r="N48" i="3" s="1"/>
  <c r="M48" i="3"/>
  <c r="K49" i="3"/>
  <c r="L48" i="3"/>
  <c r="L49" i="3" l="1"/>
  <c r="M49" i="3"/>
  <c r="N49" i="3"/>
  <c r="L45" i="3" l="1"/>
  <c r="M46" i="3" s="1"/>
  <c r="L46" i="3"/>
  <c r="J45" i="3"/>
  <c r="K46" i="3" s="1"/>
  <c r="M45" i="3"/>
  <c r="K45" i="3"/>
  <c r="N45" i="3"/>
  <c r="N46" i="3"/>
  <c r="J46" i="3" l="1"/>
  <c r="N42" i="3" l="1"/>
  <c r="N44" i="3"/>
  <c r="L38" i="3"/>
  <c r="L42" i="3" s="1"/>
  <c r="M38" i="3"/>
  <c r="M42" i="3" s="1"/>
  <c r="M39" i="3"/>
  <c r="L41" i="3"/>
  <c r="M41" i="3"/>
  <c r="N41" i="3"/>
  <c r="N38" i="3"/>
  <c r="J42" i="3"/>
  <c r="J44" i="3" s="1"/>
  <c r="J43" i="3"/>
  <c r="K41" i="3"/>
  <c r="K38" i="3" s="1"/>
  <c r="J38" i="3"/>
  <c r="J39" i="3"/>
  <c r="M44" i="3" l="1"/>
  <c r="M43" i="3"/>
  <c r="L44" i="3"/>
  <c r="K39" i="3"/>
  <c r="K42" i="3"/>
  <c r="L39" i="3"/>
  <c r="N43" i="3"/>
  <c r="N39" i="3"/>
  <c r="K44" i="3" l="1"/>
  <c r="K43" i="3"/>
  <c r="L43" i="3"/>
  <c r="K57" i="3"/>
  <c r="L57" i="3" s="1"/>
  <c r="K55" i="3"/>
  <c r="J55" i="3"/>
  <c r="J54" i="3"/>
  <c r="J52" i="3" s="1"/>
  <c r="K54" i="3"/>
  <c r="K52" i="3" s="1"/>
  <c r="J76" i="3" l="1"/>
  <c r="J66" i="3"/>
  <c r="J53" i="3"/>
  <c r="J79" i="3"/>
  <c r="K66" i="3"/>
  <c r="K76" i="3"/>
  <c r="K53" i="3"/>
  <c r="K79" i="3"/>
  <c r="M57" i="3"/>
  <c r="L55" i="3"/>
  <c r="L54" i="3" s="1"/>
  <c r="K69" i="3" l="1"/>
  <c r="K67" i="3"/>
  <c r="L52" i="3"/>
  <c r="M54" i="3"/>
  <c r="J67" i="3"/>
  <c r="K77" i="3"/>
  <c r="J69" i="3"/>
  <c r="N57" i="3"/>
  <c r="N55" i="3" s="1"/>
  <c r="M55" i="3"/>
  <c r="J77" i="3"/>
  <c r="J70" i="3" l="1"/>
  <c r="J71" i="3"/>
  <c r="M52" i="3"/>
  <c r="N54" i="3"/>
  <c r="N52" i="3" s="1"/>
  <c r="L79" i="3"/>
  <c r="L53" i="3"/>
  <c r="L76" i="3"/>
  <c r="L66" i="3"/>
  <c r="K71" i="3"/>
  <c r="K70" i="3"/>
  <c r="J73" i="3"/>
  <c r="K73" i="3"/>
  <c r="L69" i="3" l="1"/>
  <c r="M66" i="3"/>
  <c r="M76" i="3"/>
  <c r="M53" i="3"/>
  <c r="M79" i="3"/>
  <c r="K74" i="3"/>
  <c r="K75" i="3"/>
  <c r="N53" i="3"/>
  <c r="N79" i="3"/>
  <c r="N76" i="3"/>
  <c r="N66" i="3"/>
  <c r="J75" i="3"/>
  <c r="J74" i="3"/>
  <c r="L67" i="3"/>
  <c r="L73" i="3"/>
  <c r="L77" i="3"/>
  <c r="L75" i="3" l="1"/>
  <c r="L74" i="3"/>
  <c r="L70" i="3"/>
  <c r="L71" i="3"/>
  <c r="N73" i="3"/>
  <c r="N67" i="3"/>
  <c r="M69" i="3"/>
  <c r="N77" i="3"/>
  <c r="N69" i="3"/>
  <c r="M77" i="3"/>
  <c r="M73" i="3"/>
  <c r="M67" i="3"/>
  <c r="N74" i="3" l="1"/>
  <c r="N75" i="3"/>
  <c r="M70" i="3"/>
  <c r="M71" i="3"/>
  <c r="N70" i="3"/>
  <c r="N71" i="3"/>
  <c r="M75" i="3"/>
  <c r="M74" i="3"/>
  <c r="J86" i="3"/>
  <c r="J85" i="3" s="1"/>
  <c r="K88" i="3"/>
  <c r="K86" i="3" s="1"/>
  <c r="L88" i="3" l="1"/>
  <c r="J83" i="3"/>
  <c r="K85" i="3"/>
  <c r="M88" i="3" l="1"/>
  <c r="L86" i="3"/>
  <c r="L85" i="3"/>
  <c r="K83" i="3"/>
  <c r="J84" i="3"/>
  <c r="J107" i="3"/>
  <c r="J97" i="3"/>
  <c r="J110" i="3"/>
  <c r="N88" i="3" l="1"/>
  <c r="N86" i="3" s="1"/>
  <c r="M86" i="3"/>
  <c r="M85" i="3" s="1"/>
  <c r="J108" i="3"/>
  <c r="J111" i="3"/>
  <c r="J100" i="3"/>
  <c r="J104" i="3"/>
  <c r="K110" i="3"/>
  <c r="K84" i="3"/>
  <c r="K97" i="3"/>
  <c r="K107" i="3"/>
  <c r="L83" i="3"/>
  <c r="K108" i="3" l="1"/>
  <c r="K100" i="3"/>
  <c r="J106" i="3"/>
  <c r="J105" i="3"/>
  <c r="J102" i="3"/>
  <c r="J101" i="3"/>
  <c r="M83" i="3"/>
  <c r="N85" i="3"/>
  <c r="N83" i="3" s="1"/>
  <c r="L107" i="3"/>
  <c r="L84" i="3"/>
  <c r="L97" i="3"/>
  <c r="L110" i="3"/>
  <c r="L108" i="3" l="1"/>
  <c r="L100" i="3"/>
  <c r="L104" i="3" s="1"/>
  <c r="K101" i="3"/>
  <c r="K102" i="3"/>
  <c r="K104" i="3"/>
  <c r="N84" i="3"/>
  <c r="N107" i="3"/>
  <c r="N110" i="3"/>
  <c r="N97" i="3"/>
  <c r="M84" i="3"/>
  <c r="M107" i="3"/>
  <c r="M110" i="3"/>
  <c r="M97" i="3"/>
  <c r="L101" i="3" l="1"/>
  <c r="L102" i="3"/>
  <c r="M108" i="3"/>
  <c r="N100" i="3"/>
  <c r="L106" i="3"/>
  <c r="L105" i="3"/>
  <c r="N108" i="3"/>
  <c r="K105" i="3"/>
  <c r="K106" i="3"/>
  <c r="M100" i="3"/>
  <c r="N101" i="3" l="1"/>
  <c r="N102" i="3"/>
  <c r="M101" i="3"/>
  <c r="M102" i="3"/>
  <c r="M104" i="3"/>
  <c r="N104" i="3"/>
  <c r="M106" i="3" l="1"/>
  <c r="M105" i="3"/>
  <c r="N106" i="3"/>
  <c r="N105" i="3"/>
  <c r="J128" i="3"/>
  <c r="J129" i="3"/>
  <c r="L128" i="3"/>
  <c r="N128" i="3"/>
  <c r="N129" i="3"/>
  <c r="K128" i="3"/>
  <c r="M128" i="3"/>
  <c r="L129" i="3" l="1"/>
  <c r="M129" i="3"/>
  <c r="K129" i="3"/>
  <c r="J135" i="3" l="1"/>
  <c r="J137" i="3" s="1"/>
  <c r="L134" i="3"/>
  <c r="M134" i="3" s="1"/>
  <c r="J131" i="3"/>
  <c r="J133" i="3" s="1"/>
  <c r="J132" i="3"/>
  <c r="K131" i="3"/>
  <c r="K133" i="3" s="1"/>
  <c r="K132" i="3"/>
  <c r="N134" i="3" l="1"/>
  <c r="N131" i="3" s="1"/>
  <c r="M131" i="3"/>
  <c r="L131" i="3"/>
  <c r="J136" i="3"/>
  <c r="K135" i="3"/>
  <c r="K136" i="3" l="1"/>
  <c r="K137" i="3"/>
  <c r="L133" i="3"/>
  <c r="L135" i="3"/>
  <c r="L132" i="3"/>
  <c r="M133" i="3"/>
  <c r="M132" i="3"/>
  <c r="M135" i="3"/>
  <c r="N133" i="3"/>
  <c r="N132" i="3"/>
  <c r="N135" i="3"/>
  <c r="N136" i="3" l="1"/>
  <c r="N137" i="3"/>
  <c r="L136" i="3"/>
  <c r="L137" i="3"/>
  <c r="M136" i="3"/>
  <c r="M137" i="3"/>
  <c r="J211" i="3"/>
  <c r="J14" i="3" s="1"/>
  <c r="J16" i="3" s="1"/>
  <c r="J201" i="3"/>
  <c r="J202" i="3" s="1"/>
  <c r="K201" i="3"/>
  <c r="K3" i="3"/>
  <c r="K4" i="3" s="1"/>
  <c r="J214" i="3"/>
  <c r="J17" i="3" s="1"/>
  <c r="J3" i="3"/>
  <c r="J4" i="3" s="1"/>
  <c r="J204" i="3" l="1"/>
  <c r="J212" i="3"/>
  <c r="L3" i="3"/>
  <c r="J18" i="3"/>
  <c r="J19" i="3"/>
  <c r="L4" i="3"/>
  <c r="K202" i="3"/>
  <c r="J208" i="3"/>
  <c r="K214" i="3"/>
  <c r="L201" i="3"/>
  <c r="K211" i="3"/>
  <c r="L211" i="3"/>
  <c r="J5" i="3"/>
  <c r="K5" i="3"/>
  <c r="J206" i="3" l="1"/>
  <c r="J8" i="3"/>
  <c r="J205" i="3"/>
  <c r="L214" i="3"/>
  <c r="L17" i="3" s="1"/>
  <c r="L14" i="3"/>
  <c r="L212" i="3"/>
  <c r="L202" i="3"/>
  <c r="L5" i="3"/>
  <c r="J210" i="3"/>
  <c r="J209" i="3"/>
  <c r="K7" i="3"/>
  <c r="K6" i="3"/>
  <c r="K212" i="3"/>
  <c r="K14" i="3"/>
  <c r="K204" i="3"/>
  <c r="K17" i="3"/>
  <c r="M201" i="3"/>
  <c r="M211" i="3"/>
  <c r="M214" i="3"/>
  <c r="M3" i="3"/>
  <c r="M4" i="3" s="1"/>
  <c r="J11" i="3"/>
  <c r="J6" i="3"/>
  <c r="J7" i="3"/>
  <c r="L204" i="3" l="1"/>
  <c r="J10" i="3"/>
  <c r="J9" i="3"/>
  <c r="L19" i="3"/>
  <c r="L18" i="3"/>
  <c r="M14" i="3"/>
  <c r="M212" i="3"/>
  <c r="L7" i="3"/>
  <c r="L6" i="3"/>
  <c r="L206" i="3"/>
  <c r="L8" i="3"/>
  <c r="L205" i="3"/>
  <c r="J12" i="3"/>
  <c r="J13" i="3"/>
  <c r="N214" i="3"/>
  <c r="N211" i="3"/>
  <c r="N3" i="3"/>
  <c r="N4" i="3" s="1"/>
  <c r="N201" i="3"/>
  <c r="M204" i="3"/>
  <c r="M17" i="3"/>
  <c r="M5" i="3"/>
  <c r="M202" i="3"/>
  <c r="M208" i="3"/>
  <c r="K19" i="3"/>
  <c r="K18" i="3"/>
  <c r="L208" i="3"/>
  <c r="K206" i="3"/>
  <c r="K205" i="3"/>
  <c r="K8" i="3"/>
  <c r="K208" i="3"/>
  <c r="K15" i="3"/>
  <c r="K16" i="3"/>
  <c r="L16" i="3"/>
  <c r="L15" i="3"/>
  <c r="L9" i="3" l="1"/>
  <c r="L10" i="3"/>
  <c r="M205" i="3"/>
  <c r="M206" i="3"/>
  <c r="M8" i="3"/>
  <c r="M6" i="3"/>
  <c r="M7" i="3"/>
  <c r="M11" i="3"/>
  <c r="K210" i="3"/>
  <c r="K209" i="3"/>
  <c r="N14" i="3"/>
  <c r="N212" i="3"/>
  <c r="M19" i="3"/>
  <c r="M18" i="3"/>
  <c r="N5" i="3"/>
  <c r="N202" i="3"/>
  <c r="K9" i="3"/>
  <c r="K10" i="3"/>
  <c r="K11" i="3"/>
  <c r="M210" i="3"/>
  <c r="M209" i="3"/>
  <c r="L11" i="3"/>
  <c r="M16" i="3"/>
  <c r="M15" i="3"/>
  <c r="L209" i="3"/>
  <c r="L210" i="3"/>
  <c r="N204" i="3"/>
  <c r="N208" i="3" s="1"/>
  <c r="N17" i="3"/>
  <c r="N15" i="3" l="1"/>
  <c r="N16" i="3"/>
  <c r="M12" i="3"/>
  <c r="M13" i="3"/>
  <c r="N209" i="3"/>
  <c r="N210" i="3"/>
  <c r="L13" i="3"/>
  <c r="L12" i="3"/>
  <c r="K13" i="3"/>
  <c r="K12" i="3"/>
  <c r="N18" i="3"/>
  <c r="N19" i="3"/>
  <c r="M9" i="3"/>
  <c r="M10" i="3"/>
  <c r="N206" i="3"/>
  <c r="N205" i="3"/>
  <c r="N8" i="3"/>
  <c r="N6" i="3"/>
  <c r="N11" i="3"/>
  <c r="N7" i="3"/>
  <c r="N13" i="3" l="1"/>
  <c r="N12" i="3"/>
  <c r="N10" i="3"/>
  <c r="N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<sst xmlns="http://schemas.openxmlformats.org/spreadsheetml/2006/main" count="427" uniqueCount="153">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</sst>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  <xf numFmtId="166" fontId="14" fillId="8" borderId="0" xfId="2" applyNumberFormat="1" applyFont="1" applyFill="1"/>
    <xf numFmtId="166" fontId="11" fillId="8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33" sqref="A33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4" t="s">
        <v>150</v>
      </c>
    </row>
    <row r="3" spans="1:1" x14ac:dyDescent="0.3">
      <c r="A3" s="53" t="s">
        <v>140</v>
      </c>
    </row>
    <row r="4" spans="1:1" x14ac:dyDescent="0.3">
      <c r="A4" s="53" t="s">
        <v>151</v>
      </c>
    </row>
    <row r="5" spans="1:1" x14ac:dyDescent="0.3">
      <c r="A5" s="54" t="s">
        <v>152</v>
      </c>
    </row>
    <row r="6" spans="1:1" x14ac:dyDescent="0.3">
      <c r="A6" s="55" t="s">
        <v>141</v>
      </c>
    </row>
    <row r="7" spans="1:1" x14ac:dyDescent="0.3">
      <c r="A7" s="41"/>
    </row>
    <row r="8" spans="1:1" x14ac:dyDescent="0.3">
      <c r="A8" s="41"/>
    </row>
    <row r="9" spans="1:1" x14ac:dyDescent="0.3">
      <c r="A9" s="42"/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4"/>
  <sheetViews>
    <sheetView workbookViewId="0">
      <pane ySplit="1" topLeftCell="A104" activePane="bottomLeft" state="frozen"/>
      <selection pane="bottomLeft" activeCell="M195" sqref="M195"/>
    </sheetView>
  </sheetViews>
  <sheetFormatPr defaultRowHeight="14.4" x14ac:dyDescent="0.3"/>
  <cols>
    <col min="1" max="1" width="110.109375" bestFit="1" customWidth="1"/>
    <col min="2" max="2" width="7.88671875" bestFit="1" customWidth="1"/>
    <col min="3" max="7" width="8.5546875" bestFit="1" customWidth="1"/>
    <col min="8" max="8" width="7.88671875" bestFit="1" customWidth="1"/>
    <col min="9" max="9" width="8.10937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2">+SUM(B64:B75)</f>
        <v>4680</v>
      </c>
      <c r="C76" s="29">
        <f t="shared" si="12"/>
        <v>3096</v>
      </c>
      <c r="D76" s="29">
        <f t="shared" si="12"/>
        <v>3846</v>
      </c>
      <c r="E76" s="29">
        <f t="shared" si="12"/>
        <v>4955</v>
      </c>
      <c r="F76" s="29">
        <f t="shared" si="12"/>
        <v>5903</v>
      </c>
      <c r="G76" s="29">
        <f t="shared" si="12"/>
        <v>2485</v>
      </c>
      <c r="H76" s="29">
        <f t="shared" si="12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17" customFormat="1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3">+SUM(B78:B82)</f>
        <v>-175</v>
      </c>
      <c r="C83" s="29">
        <f t="shared" si="13"/>
        <v>-1034</v>
      </c>
      <c r="D83" s="29">
        <f t="shared" si="13"/>
        <v>-1008</v>
      </c>
      <c r="E83" s="29">
        <f t="shared" si="13"/>
        <v>276</v>
      </c>
      <c r="F83" s="29">
        <f t="shared" si="13"/>
        <v>-264</v>
      </c>
      <c r="G83" s="29">
        <f t="shared" si="13"/>
        <v>-1028</v>
      </c>
      <c r="H83" s="29">
        <f t="shared" si="13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s="17" customFormat="1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s="17" customFormat="1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4">+SUM(B85:B91)</f>
        <v>-2790</v>
      </c>
      <c r="C92" s="29">
        <f t="shared" si="14"/>
        <v>-2671</v>
      </c>
      <c r="D92" s="29">
        <f t="shared" si="14"/>
        <v>-2148</v>
      </c>
      <c r="E92" s="29">
        <f t="shared" si="14"/>
        <v>-4835</v>
      </c>
      <c r="F92" s="29">
        <f t="shared" si="14"/>
        <v>-5293</v>
      </c>
      <c r="G92" s="29">
        <f t="shared" si="14"/>
        <v>2491</v>
      </c>
      <c r="H92" s="29">
        <f t="shared" si="14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5">+B76+B83+B92+B93</f>
        <v>1632</v>
      </c>
      <c r="C94" s="29">
        <f t="shared" si="15"/>
        <v>-714</v>
      </c>
      <c r="D94" s="29">
        <f t="shared" si="15"/>
        <v>670</v>
      </c>
      <c r="E94" s="29">
        <f t="shared" si="15"/>
        <v>441</v>
      </c>
      <c r="F94" s="29">
        <f t="shared" si="15"/>
        <v>217</v>
      </c>
      <c r="G94" s="29">
        <f t="shared" si="15"/>
        <v>3882</v>
      </c>
      <c r="H94" s="29">
        <f t="shared" si="15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>
        <f t="shared" ref="B96:H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 t="shared" si="16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100</v>
      </c>
      <c r="B107" s="9">
        <f t="shared" ref="B107:H107" si="18">+SUM(B108:B110)</f>
        <v>13740</v>
      </c>
      <c r="C107" s="9">
        <f t="shared" si="18"/>
        <v>14764</v>
      </c>
      <c r="D107" s="9">
        <f t="shared" si="18"/>
        <v>15216</v>
      </c>
      <c r="E107" s="9">
        <f t="shared" si="18"/>
        <v>14855</v>
      </c>
      <c r="F107" s="9">
        <f t="shared" si="18"/>
        <v>15902</v>
      </c>
      <c r="G107" s="9">
        <f t="shared" si="18"/>
        <v>14484</v>
      </c>
      <c r="H107" s="9">
        <f t="shared" si="18"/>
        <v>17179</v>
      </c>
      <c r="I107" s="9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0" t="s">
        <v>101</v>
      </c>
      <c r="B111" s="9">
        <f t="shared" ref="B111" si="19">+SUM(B112:B114)</f>
        <v>7126</v>
      </c>
      <c r="C111" s="9">
        <f t="shared" ref="C111" si="20">+SUM(C112:C114)</f>
        <v>7568</v>
      </c>
      <c r="D111" s="9">
        <f t="shared" ref="D111" si="21">+SUM(D112:D114)</f>
        <v>7970</v>
      </c>
      <c r="E111" s="9">
        <f t="shared" ref="E111" si="22">+SUM(E112:E114)</f>
        <v>9242</v>
      </c>
      <c r="F111" s="9">
        <f t="shared" ref="F111" si="23">+SUM(F112:F114)</f>
        <v>9812</v>
      </c>
      <c r="G111" s="9">
        <f t="shared" ref="G111" si="24">+SUM(G112:G114)</f>
        <v>9347</v>
      </c>
      <c r="H111" s="9">
        <f t="shared" ref="H111" si="25">+SUM(H112:H114)</f>
        <v>11456</v>
      </c>
      <c r="I111" s="9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102</v>
      </c>
      <c r="B115" s="9">
        <f t="shared" ref="B115" si="26">+SUM(B116:B118)</f>
        <v>3067</v>
      </c>
      <c r="C115" s="9">
        <f t="shared" ref="C115" si="27">+SUM(C116:C118)</f>
        <v>3785</v>
      </c>
      <c r="D115" s="9">
        <f t="shared" ref="D115" si="28">+SUM(D116:D118)</f>
        <v>4237</v>
      </c>
      <c r="E115" s="9">
        <f t="shared" ref="E115" si="29">+SUM(E116:E118)</f>
        <v>5134</v>
      </c>
      <c r="F115" s="9">
        <f t="shared" ref="F115" si="30">+SUM(F116:F118)</f>
        <v>6208</v>
      </c>
      <c r="G115" s="9">
        <f t="shared" ref="G115" si="31">+SUM(G116:G118)</f>
        <v>6679</v>
      </c>
      <c r="H115" s="9">
        <f t="shared" ref="H115" si="32">+SUM(H116:H118)</f>
        <v>8290</v>
      </c>
      <c r="I115" s="9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106</v>
      </c>
      <c r="B119" s="3">
        <f t="shared" ref="B119" si="33">+SUM(B120:B122)</f>
        <v>4653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3">
      <c r="A125" s="2" t="s">
        <v>104</v>
      </c>
      <c r="B125" s="9">
        <f t="shared" ref="B125:G125" si="41">+SUM(B126:B129)</f>
        <v>1982</v>
      </c>
      <c r="C125" s="9">
        <f t="shared" si="41"/>
        <v>1955</v>
      </c>
      <c r="D125" s="9">
        <f t="shared" si="41"/>
        <v>2042</v>
      </c>
      <c r="E125" s="9">
        <f t="shared" si="41"/>
        <v>1886</v>
      </c>
      <c r="F125" s="9">
        <f t="shared" si="41"/>
        <v>1906</v>
      </c>
      <c r="G125" s="9">
        <f t="shared" si="41"/>
        <v>1846</v>
      </c>
      <c r="H125" s="9">
        <f>+SUM(H126:H129)</f>
        <v>2205</v>
      </c>
      <c r="I125" s="9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2">+B124+B125+B130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si="42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3">+C131-C2</f>
        <v>0</v>
      </c>
      <c r="D132" s="13">
        <f t="shared" si="43"/>
        <v>0</v>
      </c>
      <c r="E132" s="13">
        <f t="shared" si="43"/>
        <v>0</v>
      </c>
      <c r="F132" s="13">
        <f t="shared" si="43"/>
        <v>0</v>
      </c>
      <c r="G132" s="13">
        <f t="shared" si="43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4">+SUM(B134:B138)</f>
        <v>4813</v>
      </c>
      <c r="C139" s="5">
        <f t="shared" si="44"/>
        <v>5328</v>
      </c>
      <c r="D139" s="5">
        <f t="shared" si="44"/>
        <v>5192</v>
      </c>
      <c r="E139" s="5">
        <f t="shared" si="44"/>
        <v>5525</v>
      </c>
      <c r="F139" s="5">
        <f t="shared" si="44"/>
        <v>6357</v>
      </c>
      <c r="G139" s="5">
        <f t="shared" si="44"/>
        <v>4646</v>
      </c>
      <c r="H139" s="5">
        <f t="shared" si="44"/>
        <v>8641</v>
      </c>
      <c r="I139" s="5">
        <f t="shared" si="44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5">+SUM(B139:B141)</f>
        <v>4233</v>
      </c>
      <c r="C142" s="7">
        <f t="shared" ref="C142" si="46">+SUM(C139:C141)</f>
        <v>4642</v>
      </c>
      <c r="D142" s="7">
        <f t="shared" ref="D142" si="47">+SUM(D139:D141)</f>
        <v>4945</v>
      </c>
      <c r="E142" s="7">
        <f t="shared" ref="E142" si="48">+SUM(E139:E141)</f>
        <v>4379</v>
      </c>
      <c r="F142" s="7">
        <f t="shared" ref="F142" si="49">+SUM(F139:F141)</f>
        <v>4850</v>
      </c>
      <c r="G142" s="7">
        <f t="shared" ref="G142" si="50">+SUM(G139:G141)</f>
        <v>2976</v>
      </c>
      <c r="H142" s="7">
        <f t="shared" ref="H142" si="51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2">+B142-B10-B8</f>
        <v>0</v>
      </c>
      <c r="C143" s="13">
        <f t="shared" si="52"/>
        <v>0</v>
      </c>
      <c r="D143" s="13">
        <f t="shared" si="52"/>
        <v>0</v>
      </c>
      <c r="E143" s="13">
        <f t="shared" si="52"/>
        <v>0</v>
      </c>
      <c r="F143" s="13">
        <f t="shared" si="52"/>
        <v>0</v>
      </c>
      <c r="G143" s="13">
        <f t="shared" si="52"/>
        <v>0</v>
      </c>
      <c r="H143" s="13">
        <f t="shared" si="52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3">+SUM(B145:B149)</f>
        <v>2176</v>
      </c>
      <c r="C150" s="5">
        <f t="shared" si="53"/>
        <v>2458</v>
      </c>
      <c r="D150" s="5">
        <f t="shared" si="53"/>
        <v>2626</v>
      </c>
      <c r="E150" s="5">
        <f t="shared" si="53"/>
        <v>2889</v>
      </c>
      <c r="F150" s="5">
        <f t="shared" si="53"/>
        <v>2971</v>
      </c>
      <c r="G150" s="5">
        <f t="shared" si="53"/>
        <v>2870</v>
      </c>
      <c r="H150" s="5">
        <f t="shared" si="53"/>
        <v>2971</v>
      </c>
      <c r="I150" s="5">
        <f t="shared" si="53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 t="shared" si="54"/>
        <v>4744</v>
      </c>
      <c r="G153" s="7">
        <f t="shared" si="54"/>
        <v>4866</v>
      </c>
      <c r="H153" s="7">
        <f t="shared" si="54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5">+B153-B31</f>
        <v>0</v>
      </c>
      <c r="C154" s="13">
        <f t="shared" si="55"/>
        <v>0</v>
      </c>
      <c r="D154" s="13">
        <f t="shared" si="55"/>
        <v>0</v>
      </c>
      <c r="E154" s="13">
        <f t="shared" si="55"/>
        <v>0</v>
      </c>
      <c r="F154" s="13">
        <f t="shared" si="55"/>
        <v>0</v>
      </c>
      <c r="G154" s="13">
        <f t="shared" si="55"/>
        <v>0</v>
      </c>
      <c r="H154" s="13">
        <f t="shared" si="55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3">
      <c r="A161" s="4" t="s">
        <v>119</v>
      </c>
      <c r="B161" s="5">
        <f t="shared" ref="B161:I161" si="56">+SUM(B156:B160)</f>
        <v>790</v>
      </c>
      <c r="C161" s="5">
        <f t="shared" si="56"/>
        <v>840</v>
      </c>
      <c r="D161" s="5">
        <f t="shared" si="56"/>
        <v>784</v>
      </c>
      <c r="E161" s="5">
        <f t="shared" si="56"/>
        <v>847</v>
      </c>
      <c r="F161" s="5">
        <f t="shared" si="56"/>
        <v>724</v>
      </c>
      <c r="G161" s="5">
        <f t="shared" si="56"/>
        <v>756</v>
      </c>
      <c r="H161" s="5">
        <f t="shared" si="56"/>
        <v>677</v>
      </c>
      <c r="I161" s="5">
        <f t="shared" si="56"/>
        <v>699</v>
      </c>
    </row>
    <row r="162" spans="1:11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62"/>
    </row>
    <row r="163" spans="1:11" x14ac:dyDescent="0.3">
      <c r="A163" s="2" t="s">
        <v>108</v>
      </c>
      <c r="B163" s="3">
        <f t="shared" ref="B163:H163" si="57">-(SUM(B161:B162)+B81)</f>
        <v>104</v>
      </c>
      <c r="C163" s="3">
        <f t="shared" si="57"/>
        <v>264</v>
      </c>
      <c r="D163" s="3">
        <f t="shared" si="57"/>
        <v>291</v>
      </c>
      <c r="E163" s="3">
        <f t="shared" si="57"/>
        <v>159</v>
      </c>
      <c r="F163" s="3">
        <f t="shared" si="57"/>
        <v>377</v>
      </c>
      <c r="G163" s="3">
        <f t="shared" si="57"/>
        <v>318</v>
      </c>
      <c r="H163" s="3">
        <f t="shared" si="57"/>
        <v>11</v>
      </c>
      <c r="I163" s="3">
        <f>-(SUM(I161:I162)+I81)</f>
        <v>50</v>
      </c>
      <c r="K163" s="62"/>
    </row>
    <row r="164" spans="1:11" ht="15" thickBot="1" x14ac:dyDescent="0.35">
      <c r="A164" s="6" t="s">
        <v>123</v>
      </c>
      <c r="B164" s="7">
        <f t="shared" ref="B164:H164" si="58">+SUM(B161:B163)</f>
        <v>963</v>
      </c>
      <c r="C164" s="7">
        <f t="shared" si="58"/>
        <v>1143</v>
      </c>
      <c r="D164" s="7">
        <f t="shared" si="58"/>
        <v>1105</v>
      </c>
      <c r="E164" s="7">
        <f t="shared" si="58"/>
        <v>1028</v>
      </c>
      <c r="F164" s="7">
        <f t="shared" si="58"/>
        <v>1119</v>
      </c>
      <c r="G164" s="7">
        <f t="shared" si="58"/>
        <v>1086</v>
      </c>
      <c r="H164" s="7">
        <f t="shared" si="58"/>
        <v>695</v>
      </c>
      <c r="I164" s="7">
        <f>+SUM(I161:I163)</f>
        <v>758</v>
      </c>
    </row>
    <row r="165" spans="1:11" ht="15" thickTop="1" x14ac:dyDescent="0.3">
      <c r="A165" s="12" t="s">
        <v>111</v>
      </c>
      <c r="B165" s="13">
        <f t="shared" ref="B165:H165" si="59">+B164+B81</f>
        <v>0</v>
      </c>
      <c r="C165" s="13">
        <f t="shared" si="59"/>
        <v>0</v>
      </c>
      <c r="D165" s="13">
        <f t="shared" si="59"/>
        <v>0</v>
      </c>
      <c r="E165" s="13">
        <f t="shared" si="59"/>
        <v>0</v>
      </c>
      <c r="F165" s="13">
        <f t="shared" si="59"/>
        <v>0</v>
      </c>
      <c r="G165" s="13">
        <f t="shared" si="59"/>
        <v>0</v>
      </c>
      <c r="H165" s="13">
        <f t="shared" si="59"/>
        <v>0</v>
      </c>
      <c r="I165" s="13">
        <f>+I164+I81</f>
        <v>0</v>
      </c>
    </row>
    <row r="166" spans="1:11" x14ac:dyDescent="0.3">
      <c r="A166" s="1" t="s">
        <v>124</v>
      </c>
    </row>
    <row r="167" spans="1:11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3">
      <c r="A172" s="4" t="s">
        <v>119</v>
      </c>
      <c r="B172" s="5">
        <f t="shared" ref="B172:I172" si="60">+SUM(B167:B171)</f>
        <v>513</v>
      </c>
      <c r="C172" s="5">
        <f t="shared" si="60"/>
        <v>538</v>
      </c>
      <c r="D172" s="5">
        <f t="shared" si="60"/>
        <v>587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si="60"/>
        <v>577</v>
      </c>
      <c r="I172" s="5">
        <f t="shared" si="60"/>
        <v>561</v>
      </c>
    </row>
    <row r="173" spans="1:11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" thickBot="1" x14ac:dyDescent="0.35">
      <c r="A175" s="6" t="s">
        <v>125</v>
      </c>
      <c r="B175" s="7">
        <f t="shared" ref="B175:H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si="61"/>
        <v>744</v>
      </c>
      <c r="I175" s="7">
        <f>+SUM(I172:I174)</f>
        <v>717</v>
      </c>
    </row>
    <row r="176" spans="1:11" ht="15" thickTop="1" x14ac:dyDescent="0.3">
      <c r="A176" s="12" t="s">
        <v>111</v>
      </c>
      <c r="B176" s="13">
        <f t="shared" ref="B176:H176" si="62">+B175-B66</f>
        <v>0</v>
      </c>
      <c r="C176" s="13">
        <f t="shared" si="62"/>
        <v>0</v>
      </c>
      <c r="D176" s="13">
        <f t="shared" si="62"/>
        <v>0</v>
      </c>
      <c r="E176" s="13">
        <f t="shared" si="62"/>
        <v>0</v>
      </c>
      <c r="F176" s="13">
        <f t="shared" si="62"/>
        <v>0</v>
      </c>
      <c r="G176" s="13">
        <f t="shared" si="62"/>
        <v>0</v>
      </c>
      <c r="H176" s="13">
        <f t="shared" si="62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/>
      <c r="C179" s="37">
        <f>(C107-B107)/B107</f>
        <v>7.4526928675400297E-2</v>
      </c>
      <c r="D179" s="37">
        <f t="shared" ref="D179:H179" si="63">(D107-C107)/C107</f>
        <v>3.061500948252506E-2</v>
      </c>
      <c r="E179" s="37">
        <f t="shared" si="63"/>
        <v>-2.3725026288117772E-2</v>
      </c>
      <c r="F179" s="37">
        <f t="shared" si="63"/>
        <v>7.0481319421070346E-2</v>
      </c>
      <c r="G179" s="37">
        <f t="shared" si="63"/>
        <v>-8.9171173437303478E-2</v>
      </c>
      <c r="H179" s="37">
        <f t="shared" si="63"/>
        <v>0.18606738470035902</v>
      </c>
      <c r="I179" s="37">
        <v>7.0000000000000007E-2</v>
      </c>
    </row>
    <row r="180" spans="1:9" x14ac:dyDescent="0.3">
      <c r="A180" s="34" t="s">
        <v>113</v>
      </c>
      <c r="B180" s="33"/>
      <c r="C180" s="33">
        <f t="shared" ref="C180:H195" si="64">(C108-B108)/B108</f>
        <v>9.3228309428638606E-2</v>
      </c>
      <c r="D180" s="33">
        <f t="shared" si="64"/>
        <v>4.1402301322722872E-2</v>
      </c>
      <c r="E180" s="33">
        <f t="shared" si="64"/>
        <v>-3.7381247418422137E-2</v>
      </c>
      <c r="F180" s="33">
        <f t="shared" si="64"/>
        <v>7.7558463848959452E-2</v>
      </c>
      <c r="G180" s="33">
        <f t="shared" si="64"/>
        <v>-7.1279243404678949E-2</v>
      </c>
      <c r="H180" s="33">
        <f t="shared" si="64"/>
        <v>0.24815092721620752</v>
      </c>
      <c r="I180" s="33">
        <v>0.05</v>
      </c>
    </row>
    <row r="181" spans="1:9" x14ac:dyDescent="0.3">
      <c r="A181" s="34" t="s">
        <v>114</v>
      </c>
      <c r="B181" s="33"/>
      <c r="C181" s="33">
        <f t="shared" si="64"/>
        <v>7.6190476190476197E-2</v>
      </c>
      <c r="D181" s="33">
        <f t="shared" si="64"/>
        <v>2.9498525073746312E-2</v>
      </c>
      <c r="E181" s="33">
        <f t="shared" si="64"/>
        <v>1.0642652476463364E-2</v>
      </c>
      <c r="F181" s="33">
        <f t="shared" si="64"/>
        <v>6.5208586472255969E-2</v>
      </c>
      <c r="G181" s="33">
        <f t="shared" si="64"/>
        <v>-0.11806083650190113</v>
      </c>
      <c r="H181" s="33">
        <f t="shared" si="64"/>
        <v>8.3854278939426596E-2</v>
      </c>
      <c r="I181" s="33">
        <v>0.09</v>
      </c>
    </row>
    <row r="182" spans="1:9" x14ac:dyDescent="0.3">
      <c r="A182" s="34" t="s">
        <v>115</v>
      </c>
      <c r="B182" s="33"/>
      <c r="C182" s="33">
        <f t="shared" si="64"/>
        <v>-0.12742718446601942</v>
      </c>
      <c r="D182" s="33">
        <f t="shared" si="64"/>
        <v>-0.10152990264255911</v>
      </c>
      <c r="E182" s="33">
        <f t="shared" si="64"/>
        <v>-7.8947368421052627E-2</v>
      </c>
      <c r="F182" s="33">
        <f t="shared" si="64"/>
        <v>3.3613445378151263E-3</v>
      </c>
      <c r="G182" s="33">
        <f t="shared" si="64"/>
        <v>-0.135678391959799</v>
      </c>
      <c r="H182" s="33">
        <f t="shared" si="64"/>
        <v>-1.7441860465116279E-2</v>
      </c>
      <c r="I182" s="33">
        <v>0.25</v>
      </c>
    </row>
    <row r="183" spans="1:9" x14ac:dyDescent="0.3">
      <c r="A183" s="36" t="s">
        <v>101</v>
      </c>
      <c r="B183" s="37"/>
      <c r="C183" s="37">
        <f t="shared" si="64"/>
        <v>6.2026382262138649E-2</v>
      </c>
      <c r="D183" s="37">
        <f t="shared" si="64"/>
        <v>5.3118393234672302E-2</v>
      </c>
      <c r="E183" s="37">
        <f t="shared" si="64"/>
        <v>0.15959849435382686</v>
      </c>
      <c r="F183" s="37">
        <f t="shared" si="64"/>
        <v>6.1674962129409219E-2</v>
      </c>
      <c r="G183" s="37">
        <f t="shared" si="64"/>
        <v>-4.7390949857317573E-2</v>
      </c>
      <c r="H183" s="37">
        <f t="shared" si="64"/>
        <v>0.22563389322777361</v>
      </c>
      <c r="I183" s="37">
        <v>0.12</v>
      </c>
    </row>
    <row r="184" spans="1:9" x14ac:dyDescent="0.3">
      <c r="A184" s="34" t="s">
        <v>113</v>
      </c>
      <c r="B184" s="33"/>
      <c r="C184" s="33">
        <f t="shared" si="64"/>
        <v>7.2294280246651077E-2</v>
      </c>
      <c r="D184" s="33">
        <f t="shared" si="64"/>
        <v>2.9545905215149711E-2</v>
      </c>
      <c r="E184" s="33">
        <f t="shared" si="64"/>
        <v>0.13154853620955315</v>
      </c>
      <c r="F184" s="33">
        <f t="shared" si="64"/>
        <v>7.114893617021277E-2</v>
      </c>
      <c r="G184" s="33">
        <f t="shared" si="64"/>
        <v>-6.3721595423486418E-2</v>
      </c>
      <c r="H184" s="33">
        <f t="shared" si="64"/>
        <v>0.18295994568906992</v>
      </c>
      <c r="I184" s="33">
        <v>0.09</v>
      </c>
    </row>
    <row r="185" spans="1:9" x14ac:dyDescent="0.3">
      <c r="A185" s="34" t="s">
        <v>114</v>
      </c>
      <c r="B185" s="33"/>
      <c r="C185" s="33">
        <f t="shared" si="64"/>
        <v>4.778156996587031E-2</v>
      </c>
      <c r="D185" s="33">
        <f t="shared" si="64"/>
        <v>0.11447184737087017</v>
      </c>
      <c r="E185" s="33">
        <f t="shared" si="64"/>
        <v>0.22755741127348644</v>
      </c>
      <c r="F185" s="33">
        <f t="shared" si="64"/>
        <v>0.05</v>
      </c>
      <c r="G185" s="33">
        <f t="shared" si="64"/>
        <v>-1.101392938127632E-2</v>
      </c>
      <c r="H185" s="33">
        <f t="shared" si="64"/>
        <v>0.30887651490337376</v>
      </c>
      <c r="I185" s="33">
        <v>0.16</v>
      </c>
    </row>
    <row r="186" spans="1:9" x14ac:dyDescent="0.3">
      <c r="A186" s="34" t="s">
        <v>115</v>
      </c>
      <c r="B186" s="33"/>
      <c r="C186" s="33">
        <f t="shared" si="64"/>
        <v>1.0752688172043012E-2</v>
      </c>
      <c r="D186" s="33">
        <f t="shared" si="64"/>
        <v>1.8617021276595744E-2</v>
      </c>
      <c r="E186" s="33">
        <f t="shared" si="64"/>
        <v>0.11488250652741515</v>
      </c>
      <c r="F186" s="33">
        <f t="shared" si="64"/>
        <v>1.1709601873536301E-2</v>
      </c>
      <c r="G186" s="33">
        <f t="shared" si="64"/>
        <v>-6.9444444444444448E-2</v>
      </c>
      <c r="H186" s="33">
        <f t="shared" si="64"/>
        <v>0.21890547263681592</v>
      </c>
      <c r="I186" s="33">
        <v>0.17</v>
      </c>
    </row>
    <row r="187" spans="1:9" x14ac:dyDescent="0.3">
      <c r="A187" s="36" t="s">
        <v>102</v>
      </c>
      <c r="B187" s="37"/>
      <c r="C187" s="37">
        <f t="shared" si="64"/>
        <v>0.23410498858819692</v>
      </c>
      <c r="D187" s="37">
        <f t="shared" si="64"/>
        <v>0.11941875825627477</v>
      </c>
      <c r="E187" s="37">
        <f t="shared" si="64"/>
        <v>0.21170639603493038</v>
      </c>
      <c r="F187" s="37">
        <f t="shared" si="64"/>
        <v>0.20919361121932217</v>
      </c>
      <c r="G187" s="37">
        <f t="shared" si="64"/>
        <v>7.5869845360824736E-2</v>
      </c>
      <c r="H187" s="37">
        <f t="shared" si="64"/>
        <v>0.24120377301991316</v>
      </c>
      <c r="I187" s="37">
        <v>-0.13</v>
      </c>
    </row>
    <row r="188" spans="1:9" x14ac:dyDescent="0.3">
      <c r="A188" s="34" t="s">
        <v>113</v>
      </c>
      <c r="B188" s="33"/>
      <c r="C188" s="33">
        <f t="shared" si="64"/>
        <v>0.28918650793650796</v>
      </c>
      <c r="D188" s="33">
        <f t="shared" si="64"/>
        <v>0.12350904193920739</v>
      </c>
      <c r="E188" s="33">
        <f t="shared" si="64"/>
        <v>0.19726027397260273</v>
      </c>
      <c r="F188" s="33">
        <f t="shared" si="64"/>
        <v>0.21910755148741418</v>
      </c>
      <c r="G188" s="33">
        <f t="shared" si="64"/>
        <v>8.7517597372125763E-2</v>
      </c>
      <c r="H188" s="33">
        <f t="shared" si="64"/>
        <v>0.24012944983818771</v>
      </c>
      <c r="I188" s="33">
        <v>-0.1</v>
      </c>
    </row>
    <row r="189" spans="1:9" x14ac:dyDescent="0.3">
      <c r="A189" s="34" t="s">
        <v>114</v>
      </c>
      <c r="B189" s="33"/>
      <c r="C189" s="33">
        <f t="shared" si="64"/>
        <v>0.14054054054054055</v>
      </c>
      <c r="D189" s="33">
        <f t="shared" si="64"/>
        <v>0.12606635071090047</v>
      </c>
      <c r="E189" s="33">
        <f t="shared" si="64"/>
        <v>0.26936026936026936</v>
      </c>
      <c r="F189" s="33">
        <f t="shared" si="64"/>
        <v>0.19893899204244031</v>
      </c>
      <c r="G189" s="33">
        <f t="shared" si="64"/>
        <v>4.8672566371681415E-2</v>
      </c>
      <c r="H189" s="33">
        <f t="shared" si="64"/>
        <v>0.2378691983122363</v>
      </c>
      <c r="I189" s="33">
        <v>-0.21</v>
      </c>
    </row>
    <row r="190" spans="1:9" x14ac:dyDescent="0.3">
      <c r="A190" s="34" t="s">
        <v>115</v>
      </c>
      <c r="B190" s="33"/>
      <c r="C190" s="33">
        <f t="shared" si="64"/>
        <v>3.968253968253968E-2</v>
      </c>
      <c r="D190" s="33">
        <f t="shared" si="64"/>
        <v>-1.5267175572519083E-2</v>
      </c>
      <c r="E190" s="33">
        <f t="shared" si="64"/>
        <v>7.7519379844961239E-3</v>
      </c>
      <c r="F190" s="33">
        <f t="shared" si="64"/>
        <v>6.1538461538461542E-2</v>
      </c>
      <c r="G190" s="33">
        <f t="shared" si="64"/>
        <v>7.2463768115942032E-2</v>
      </c>
      <c r="H190" s="33">
        <f t="shared" si="64"/>
        <v>0.31756756756756754</v>
      </c>
      <c r="I190" s="33">
        <v>-0.06</v>
      </c>
    </row>
    <row r="191" spans="1:9" x14ac:dyDescent="0.3">
      <c r="A191" s="36" t="s">
        <v>106</v>
      </c>
      <c r="B191" s="37"/>
      <c r="C191" s="37">
        <f t="shared" si="64"/>
        <v>-7.2211476466795613E-2</v>
      </c>
      <c r="D191" s="37">
        <f t="shared" si="64"/>
        <v>9.7289784572619872E-2</v>
      </c>
      <c r="E191" s="37">
        <f t="shared" si="64"/>
        <v>9.0563647878404055E-2</v>
      </c>
      <c r="F191" s="37">
        <f t="shared" si="64"/>
        <v>1.7034456058846303E-2</v>
      </c>
      <c r="G191" s="37">
        <f t="shared" si="64"/>
        <v>-4.3014845831747243E-2</v>
      </c>
      <c r="H191" s="37">
        <f t="shared" si="64"/>
        <v>6.2649164677804292E-2</v>
      </c>
      <c r="I191" s="37">
        <v>0.16</v>
      </c>
    </row>
    <row r="192" spans="1:9" x14ac:dyDescent="0.3">
      <c r="A192" s="34" t="s">
        <v>113</v>
      </c>
      <c r="B192" s="33"/>
      <c r="C192" s="33">
        <f t="shared" si="64"/>
        <v>-5.2699644358228256E-2</v>
      </c>
      <c r="D192" s="33">
        <f t="shared" si="64"/>
        <v>0.12116040955631399</v>
      </c>
      <c r="E192" s="33">
        <f t="shared" si="64"/>
        <v>8.8280060882800604E-2</v>
      </c>
      <c r="F192" s="33">
        <f t="shared" si="64"/>
        <v>1.3146853146853148E-2</v>
      </c>
      <c r="G192" s="33">
        <f t="shared" si="64"/>
        <v>-4.7763666482606291E-2</v>
      </c>
      <c r="H192" s="33">
        <f t="shared" si="64"/>
        <v>6.0887213685126125E-2</v>
      </c>
      <c r="I192" s="33">
        <v>0.17</v>
      </c>
    </row>
    <row r="193" spans="1:9" x14ac:dyDescent="0.3">
      <c r="A193" s="34" t="s">
        <v>114</v>
      </c>
      <c r="B193" s="33"/>
      <c r="C193" s="33">
        <f t="shared" si="64"/>
        <v>-0.10711430855315747</v>
      </c>
      <c r="D193" s="33">
        <f t="shared" si="64"/>
        <v>6.087735004476276E-2</v>
      </c>
      <c r="E193" s="33">
        <f t="shared" si="64"/>
        <v>0.13670886075949368</v>
      </c>
      <c r="F193" s="33">
        <f t="shared" si="64"/>
        <v>3.5634743875278395E-2</v>
      </c>
      <c r="G193" s="33">
        <f t="shared" si="64"/>
        <v>-2.1505376344086023E-2</v>
      </c>
      <c r="H193" s="33">
        <f t="shared" si="64"/>
        <v>9.4505494505494503E-2</v>
      </c>
      <c r="I193" s="33">
        <v>0.12</v>
      </c>
    </row>
    <row r="194" spans="1:9" x14ac:dyDescent="0.3">
      <c r="A194" s="34" t="s">
        <v>115</v>
      </c>
      <c r="B194" s="33"/>
      <c r="C194" s="33">
        <f t="shared" si="64"/>
        <v>-0.12621359223300971</v>
      </c>
      <c r="D194" s="33">
        <f t="shared" si="64"/>
        <v>-1.1111111111111112E-2</v>
      </c>
      <c r="E194" s="33">
        <f t="shared" si="64"/>
        <v>-8.6142322097378279E-2</v>
      </c>
      <c r="F194" s="33">
        <f t="shared" si="64"/>
        <v>-2.8688524590163935E-2</v>
      </c>
      <c r="G194" s="33">
        <f t="shared" si="64"/>
        <v>-9.7046413502109699E-2</v>
      </c>
      <c r="H194" s="33">
        <f t="shared" si="64"/>
        <v>-0.11214953271028037</v>
      </c>
      <c r="I194" s="33">
        <v>0.28000000000000003</v>
      </c>
    </row>
    <row r="195" spans="1:9" x14ac:dyDescent="0.3">
      <c r="A195" s="36" t="s">
        <v>107</v>
      </c>
      <c r="B195" s="37"/>
      <c r="C195" s="37">
        <f t="shared" si="64"/>
        <v>-0.36521739130434783</v>
      </c>
      <c r="D195" s="37">
        <f t="shared" si="64"/>
        <v>0</v>
      </c>
      <c r="E195" s="37">
        <f t="shared" si="64"/>
        <v>0.20547945205479451</v>
      </c>
      <c r="F195" s="37">
        <f t="shared" si="64"/>
        <v>-0.52272727272727271</v>
      </c>
      <c r="G195" s="37">
        <f t="shared" si="64"/>
        <v>-0.2857142857142857</v>
      </c>
      <c r="H195" s="37">
        <f t="shared" si="64"/>
        <v>-0.16666666666666666</v>
      </c>
      <c r="I195" s="37">
        <v>3.02</v>
      </c>
    </row>
    <row r="196" spans="1:9" x14ac:dyDescent="0.3">
      <c r="A196" s="38" t="s">
        <v>103</v>
      </c>
      <c r="B196" s="40"/>
      <c r="C196" s="37">
        <f t="shared" ref="C196:H203" si="65">(C124-B124)/B124</f>
        <v>6.2924636772237905E-2</v>
      </c>
      <c r="D196" s="37">
        <f t="shared" si="65"/>
        <v>5.6577179008096501E-2</v>
      </c>
      <c r="E196" s="37">
        <f t="shared" si="65"/>
        <v>6.9866286104303038E-2</v>
      </c>
      <c r="F196" s="37">
        <f t="shared" si="65"/>
        <v>7.9251848629839056E-2</v>
      </c>
      <c r="G196" s="37">
        <f t="shared" si="65"/>
        <v>-4.4333387070772209E-2</v>
      </c>
      <c r="H196" s="37">
        <f t="shared" si="65"/>
        <v>0.18907444894286998</v>
      </c>
      <c r="I196" s="40">
        <v>0.06</v>
      </c>
    </row>
    <row r="197" spans="1:9" x14ac:dyDescent="0.3">
      <c r="A197" s="36" t="s">
        <v>104</v>
      </c>
      <c r="B197" s="37"/>
      <c r="C197" s="37">
        <f t="shared" si="65"/>
        <v>-1.3622603430877902E-2</v>
      </c>
      <c r="D197" s="37">
        <f t="shared" si="65"/>
        <v>4.4501278772378514E-2</v>
      </c>
      <c r="E197" s="37">
        <f t="shared" si="65"/>
        <v>-7.6395690499510283E-2</v>
      </c>
      <c r="F197" s="37">
        <f t="shared" si="65"/>
        <v>1.0604453870625663E-2</v>
      </c>
      <c r="G197" s="37">
        <f t="shared" si="65"/>
        <v>-3.1479538300104928E-2</v>
      </c>
      <c r="H197" s="37">
        <f t="shared" si="65"/>
        <v>0.19447453954496208</v>
      </c>
      <c r="I197" s="37">
        <v>7.0000000000000007E-2</v>
      </c>
    </row>
    <row r="198" spans="1:9" x14ac:dyDescent="0.3">
      <c r="A198" s="34" t="s">
        <v>113</v>
      </c>
      <c r="B198" s="33"/>
      <c r="C198" s="33" t="e">
        <f t="shared" si="65"/>
        <v>#DIV/0!</v>
      </c>
      <c r="D198" s="33" t="e">
        <f t="shared" si="65"/>
        <v>#DIV/0!</v>
      </c>
      <c r="E198" s="33" t="e">
        <f t="shared" si="65"/>
        <v>#DIV/0!</v>
      </c>
      <c r="F198" s="33">
        <f t="shared" si="65"/>
        <v>2.9174425822470516E-2</v>
      </c>
      <c r="G198" s="33">
        <f t="shared" si="65"/>
        <v>-9.6501809408926411E-3</v>
      </c>
      <c r="H198" s="33">
        <f t="shared" si="65"/>
        <v>0.20950060901339829</v>
      </c>
      <c r="I198" s="33">
        <v>0.06</v>
      </c>
    </row>
    <row r="199" spans="1:9" x14ac:dyDescent="0.3">
      <c r="A199" s="34" t="s">
        <v>114</v>
      </c>
      <c r="B199" s="33"/>
      <c r="C199" s="33" t="e">
        <f t="shared" si="65"/>
        <v>#DIV/0!</v>
      </c>
      <c r="D199" s="33" t="e">
        <f t="shared" si="65"/>
        <v>#DIV/0!</v>
      </c>
      <c r="E199" s="33" t="e">
        <f t="shared" si="65"/>
        <v>#DIV/0!</v>
      </c>
      <c r="F199" s="33">
        <f t="shared" si="65"/>
        <v>-0.18055555555555555</v>
      </c>
      <c r="G199" s="33">
        <f t="shared" si="65"/>
        <v>-0.24576271186440679</v>
      </c>
      <c r="H199" s="33">
        <f t="shared" si="65"/>
        <v>0.16853932584269662</v>
      </c>
      <c r="I199" s="33">
        <v>-0.03</v>
      </c>
    </row>
    <row r="200" spans="1:9" x14ac:dyDescent="0.3">
      <c r="A200" s="34" t="s">
        <v>115</v>
      </c>
      <c r="B200" s="33"/>
      <c r="C200" s="33" t="e">
        <f t="shared" si="65"/>
        <v>#DIV/0!</v>
      </c>
      <c r="D200" s="33" t="e">
        <f t="shared" si="65"/>
        <v>#DIV/0!</v>
      </c>
      <c r="E200" s="33" t="e">
        <f t="shared" si="65"/>
        <v>#DIV/0!</v>
      </c>
      <c r="F200" s="33">
        <f t="shared" si="65"/>
        <v>-0.14285714285714285</v>
      </c>
      <c r="G200" s="33">
        <f t="shared" si="65"/>
        <v>4.1666666666666664E-2</v>
      </c>
      <c r="H200" s="33">
        <f t="shared" si="65"/>
        <v>0.16</v>
      </c>
      <c r="I200" s="33">
        <v>-0.16</v>
      </c>
    </row>
    <row r="201" spans="1:9" x14ac:dyDescent="0.3">
      <c r="A201" s="34" t="s">
        <v>121</v>
      </c>
      <c r="B201" s="33"/>
      <c r="C201" s="33">
        <f t="shared" si="65"/>
        <v>-1.3622603430877902E-2</v>
      </c>
      <c r="D201" s="33">
        <f t="shared" si="65"/>
        <v>4.4501278772378514E-2</v>
      </c>
      <c r="E201" s="33">
        <f t="shared" si="65"/>
        <v>-0.9495592556317336</v>
      </c>
      <c r="F201" s="33">
        <f t="shared" si="65"/>
        <v>2.9126213592233011E-2</v>
      </c>
      <c r="G201" s="33">
        <f t="shared" si="65"/>
        <v>-0.15094339622641509</v>
      </c>
      <c r="H201" s="33">
        <f t="shared" si="65"/>
        <v>-4.4444444444444446E-2</v>
      </c>
      <c r="I201" s="33">
        <v>0.42</v>
      </c>
    </row>
    <row r="202" spans="1:9" x14ac:dyDescent="0.3">
      <c r="A202" s="32" t="s">
        <v>108</v>
      </c>
      <c r="B202" s="33"/>
      <c r="C202" s="37">
        <f t="shared" si="65"/>
        <v>4.878048780487805E-2</v>
      </c>
      <c r="D202" s="37">
        <f t="shared" si="65"/>
        <v>-1.8720930232558139</v>
      </c>
      <c r="E202" s="37">
        <f t="shared" si="65"/>
        <v>-0.65333333333333332</v>
      </c>
      <c r="F202" s="37">
        <f t="shared" si="65"/>
        <v>-1.2692307692307692</v>
      </c>
      <c r="G202" s="37">
        <f t="shared" si="65"/>
        <v>0.5714285714285714</v>
      </c>
      <c r="H202" s="37">
        <f t="shared" si="65"/>
        <v>-4.6363636363636367</v>
      </c>
      <c r="I202" s="33">
        <v>0</v>
      </c>
    </row>
    <row r="203" spans="1:9" ht="15" thickBot="1" x14ac:dyDescent="0.35">
      <c r="A203" s="35" t="s">
        <v>105</v>
      </c>
      <c r="B203" s="39"/>
      <c r="C203" s="37">
        <f t="shared" si="65"/>
        <v>5.8004640371229696E-2</v>
      </c>
      <c r="D203" s="37">
        <f t="shared" si="65"/>
        <v>6.0971089696071165E-2</v>
      </c>
      <c r="E203" s="37">
        <f t="shared" si="65"/>
        <v>5.9592430858806403E-2</v>
      </c>
      <c r="F203" s="37">
        <f t="shared" si="65"/>
        <v>7.4731433909388134E-2</v>
      </c>
      <c r="G203" s="37">
        <f t="shared" si="65"/>
        <v>-4.3817266150267146E-2</v>
      </c>
      <c r="H203" s="37">
        <f t="shared" si="65"/>
        <v>0.1907600994572628</v>
      </c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abSelected="1" topLeftCell="A196" workbookViewId="0">
      <selection activeCell="L9" sqref="L9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3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3">
      <c r="A3" s="45" t="s">
        <v>139</v>
      </c>
      <c r="B3" s="3">
        <f>B21+B52+B83+B114+B145+B180+B199</f>
        <v>30601</v>
      </c>
      <c r="C3" s="3">
        <f t="shared" ref="C3:N3" si="2">C21+C52+C83+C114+C145+C180+C199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J21+J52+J83+J114+J145+J180+J199</f>
        <v>49427.402457215176</v>
      </c>
      <c r="K3" s="3">
        <f t="shared" si="2"/>
        <v>52975.114135383621</v>
      </c>
      <c r="L3" s="3">
        <f t="shared" si="2"/>
        <v>58792.784243561327</v>
      </c>
      <c r="M3" s="3">
        <f t="shared" si="2"/>
        <v>73086.163555833686</v>
      </c>
      <c r="N3" s="3">
        <f t="shared" si="2"/>
        <v>122710.11444117912</v>
      </c>
      <c r="O3" t="s">
        <v>144</v>
      </c>
    </row>
    <row r="4" spans="1:15" x14ac:dyDescent="0.3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51">
        <f>+IFERROR(I3/H3-1,"nm")</f>
        <v>4.8767344739323759E-2</v>
      </c>
      <c r="J4" s="51">
        <f t="shared" ref="J4:N4" si="4">+IFERROR(J3/I3-1,"nm")</f>
        <v>5.8176032053418369E-2</v>
      </c>
      <c r="K4" s="51">
        <f t="shared" si="4"/>
        <v>7.17762112067164E-2</v>
      </c>
      <c r="L4" s="51">
        <f t="shared" si="4"/>
        <v>0.10981892541675364</v>
      </c>
      <c r="M4" s="51">
        <f t="shared" si="4"/>
        <v>0.24311451645254745</v>
      </c>
      <c r="N4" s="51">
        <f t="shared" si="4"/>
        <v>0.67897873511222873</v>
      </c>
    </row>
    <row r="5" spans="1:15" x14ac:dyDescent="0.3">
      <c r="A5" s="45" t="s">
        <v>130</v>
      </c>
      <c r="B5" s="62">
        <f>B35+B66+B97+B128+B163+B182+B201</f>
        <v>4839</v>
      </c>
      <c r="C5" s="62">
        <f t="shared" ref="C5:N5" si="5">C35+C66+C97+C128+C163+C182+C201</f>
        <v>5291</v>
      </c>
      <c r="D5" s="62">
        <f t="shared" si="5"/>
        <v>5651</v>
      </c>
      <c r="E5" s="62">
        <f t="shared" si="5"/>
        <v>5126</v>
      </c>
      <c r="F5" s="62">
        <f t="shared" si="5"/>
        <v>5555</v>
      </c>
      <c r="G5" s="62">
        <f t="shared" si="5"/>
        <v>3697</v>
      </c>
      <c r="H5" s="62">
        <f t="shared" si="5"/>
        <v>7667</v>
      </c>
      <c r="I5" s="62">
        <f t="shared" si="5"/>
        <v>7573</v>
      </c>
      <c r="J5" s="62">
        <f>J35+J66+J97+J128+J163+J182+J201</f>
        <v>-9975.9070552866033</v>
      </c>
      <c r="K5" s="62">
        <f t="shared" si="5"/>
        <v>-82088.372584031094</v>
      </c>
      <c r="L5" s="62">
        <f t="shared" si="5"/>
        <v>-372622.50555176858</v>
      </c>
      <c r="M5" s="62">
        <f t="shared" si="5"/>
        <v>-1537335.280212431</v>
      </c>
      <c r="N5" s="62">
        <f t="shared" si="5"/>
        <v>-6203058.0642814115</v>
      </c>
      <c r="O5" t="s">
        <v>145</v>
      </c>
    </row>
    <row r="6" spans="1:15" x14ac:dyDescent="0.3">
      <c r="A6" s="46" t="s">
        <v>129</v>
      </c>
      <c r="B6" s="51" t="str">
        <f t="shared" ref="B6:H6" si="6">+IFERROR(B5/A5-1,"nm")</f>
        <v>nm</v>
      </c>
      <c r="C6" s="51">
        <f t="shared" si="6"/>
        <v>9.3407728869601137E-2</v>
      </c>
      <c r="D6" s="51">
        <f t="shared" si="6"/>
        <v>6.8040068040068125E-2</v>
      </c>
      <c r="E6" s="51">
        <f t="shared" si="6"/>
        <v>-9.2903910812245583E-2</v>
      </c>
      <c r="F6" s="51">
        <f t="shared" si="6"/>
        <v>8.3690987124463545E-2</v>
      </c>
      <c r="G6" s="51">
        <f t="shared" si="6"/>
        <v>-0.3344734473447345</v>
      </c>
      <c r="H6" s="51">
        <f t="shared" si="6"/>
        <v>1.0738436570192049</v>
      </c>
      <c r="I6" s="51">
        <f>+IFERROR(I5/H5-1,"nm")</f>
        <v>-1.2260336507108338E-2</v>
      </c>
      <c r="J6" s="51">
        <f t="shared" ref="J6:N6" si="7">+IFERROR(J5/I5-1,"nm")</f>
        <v>-2.3172992282169025</v>
      </c>
      <c r="K6" s="51">
        <f t="shared" si="7"/>
        <v>7.2286625295420546</v>
      </c>
      <c r="L6" s="51">
        <f t="shared" si="7"/>
        <v>3.5392848441516795</v>
      </c>
      <c r="M6" s="51">
        <f t="shared" si="7"/>
        <v>3.125717736603133</v>
      </c>
      <c r="N6" s="51">
        <f t="shared" si="7"/>
        <v>3.0349415928477654</v>
      </c>
    </row>
    <row r="7" spans="1:15" x14ac:dyDescent="0.3">
      <c r="A7" s="46" t="s">
        <v>131</v>
      </c>
      <c r="B7" s="51">
        <f>+IFERROR(B5/B$3,"nm")</f>
        <v>0.15813208718669325</v>
      </c>
      <c r="C7" s="51">
        <f t="shared" ref="C7:N7" si="8">+IFERROR(C5/C$3,"nm")</f>
        <v>0.16342352359772672</v>
      </c>
      <c r="D7" s="51">
        <f t="shared" si="8"/>
        <v>0.16451237263464338</v>
      </c>
      <c r="E7" s="51">
        <f t="shared" si="8"/>
        <v>0.14083578316894249</v>
      </c>
      <c r="F7" s="51">
        <f t="shared" si="8"/>
        <v>0.14200986783240024</v>
      </c>
      <c r="G7" s="51">
        <f t="shared" si="8"/>
        <v>9.8842338849824879E-2</v>
      </c>
      <c r="H7" s="51">
        <f t="shared" si="8"/>
        <v>0.17214513449189456</v>
      </c>
      <c r="I7" s="51">
        <f t="shared" si="8"/>
        <v>0.16212802397773496</v>
      </c>
      <c r="J7" s="51">
        <f t="shared" si="8"/>
        <v>-0.20182948241963236</v>
      </c>
      <c r="K7" s="51">
        <f t="shared" si="8"/>
        <v>-1.5495648083786171</v>
      </c>
      <c r="L7" s="51">
        <f t="shared" si="8"/>
        <v>-6.3378952085021592</v>
      </c>
      <c r="M7" s="51">
        <f t="shared" si="8"/>
        <v>-21.034559832080856</v>
      </c>
      <c r="N7" s="51">
        <f t="shared" si="8"/>
        <v>-50.550503457111816</v>
      </c>
    </row>
    <row r="8" spans="1:15" x14ac:dyDescent="0.3">
      <c r="A8" s="45" t="s">
        <v>132</v>
      </c>
      <c r="B8" s="62">
        <f>B38+B69+B100+B131+B166+B185+B204</f>
        <v>606</v>
      </c>
      <c r="C8" s="62">
        <f t="shared" ref="C8:N8" si="9">C38+C69+C100+C131+C166+C185+C204</f>
        <v>649</v>
      </c>
      <c r="D8" s="62">
        <f t="shared" si="9"/>
        <v>706</v>
      </c>
      <c r="E8" s="62">
        <f t="shared" si="9"/>
        <v>747</v>
      </c>
      <c r="F8" s="62">
        <f t="shared" si="9"/>
        <v>705</v>
      </c>
      <c r="G8" s="62">
        <f t="shared" si="9"/>
        <v>721</v>
      </c>
      <c r="H8" s="62">
        <f t="shared" si="9"/>
        <v>744</v>
      </c>
      <c r="I8" s="62">
        <f t="shared" si="9"/>
        <v>717</v>
      </c>
      <c r="J8" s="62">
        <f>J38+J69+J100+J131+J166+J185+J204</f>
        <v>1793.3928820149804</v>
      </c>
      <c r="K8" s="62">
        <f t="shared" si="9"/>
        <v>6010.7152424033156</v>
      </c>
      <c r="L8" s="62">
        <f t="shared" si="9"/>
        <v>22738.890808773751</v>
      </c>
      <c r="M8" s="62">
        <f t="shared" si="9"/>
        <v>89382.526929035375</v>
      </c>
      <c r="N8" s="62">
        <f t="shared" si="9"/>
        <v>355421.26532411407</v>
      </c>
      <c r="O8" t="s">
        <v>146</v>
      </c>
    </row>
    <row r="9" spans="1:15" x14ac:dyDescent="0.3">
      <c r="A9" s="46" t="s">
        <v>129</v>
      </c>
      <c r="B9" s="51" t="str">
        <f t="shared" ref="B9:H9" si="10">+IFERROR(B8/A8-1,"nm")</f>
        <v>nm</v>
      </c>
      <c r="C9" s="51">
        <f t="shared" si="10"/>
        <v>7.0957095709570872E-2</v>
      </c>
      <c r="D9" s="51">
        <f t="shared" si="10"/>
        <v>8.7827426810477727E-2</v>
      </c>
      <c r="E9" s="51">
        <f t="shared" si="10"/>
        <v>5.8073654390934815E-2</v>
      </c>
      <c r="F9" s="51">
        <f t="shared" si="10"/>
        <v>-5.6224899598393607E-2</v>
      </c>
      <c r="G9" s="51">
        <f t="shared" si="10"/>
        <v>2.2695035460992941E-2</v>
      </c>
      <c r="H9" s="51">
        <f t="shared" si="10"/>
        <v>3.1900138696255187E-2</v>
      </c>
      <c r="I9" s="51">
        <f>+IFERROR(I8/H8-1,"nm")</f>
        <v>-3.6290322580645129E-2</v>
      </c>
      <c r="J9" s="51">
        <f t="shared" ref="J9:N9" si="11">+IFERROR(J8/I8-1,"nm")</f>
        <v>1.5012453026708235</v>
      </c>
      <c r="K9" s="51">
        <f t="shared" si="11"/>
        <v>2.3515886578349359</v>
      </c>
      <c r="L9" s="51">
        <f t="shared" si="11"/>
        <v>2.7830590689706116</v>
      </c>
      <c r="M9" s="51">
        <f t="shared" si="11"/>
        <v>2.9308217661411753</v>
      </c>
      <c r="N9" s="51">
        <f t="shared" si="11"/>
        <v>2.9764065476275721</v>
      </c>
    </row>
    <row r="10" spans="1:15" x14ac:dyDescent="0.3">
      <c r="A10" s="46" t="s">
        <v>133</v>
      </c>
      <c r="B10" s="51">
        <f>+IFERROR(B8/B$3,"nm")</f>
        <v>1.9803274402797295E-2</v>
      </c>
      <c r="C10" s="51">
        <f t="shared" ref="C10:N10" si="12">+IFERROR(C8/C$3,"nm")</f>
        <v>2.0045712873733631E-2</v>
      </c>
      <c r="D10" s="51">
        <f t="shared" si="12"/>
        <v>2.0553129548762736E-2</v>
      </c>
      <c r="E10" s="51">
        <f t="shared" si="12"/>
        <v>2.0523669533203285E-2</v>
      </c>
      <c r="F10" s="51">
        <f t="shared" si="12"/>
        <v>1.8022854513382928E-2</v>
      </c>
      <c r="G10" s="51">
        <f t="shared" si="12"/>
        <v>1.9276528620698875E-2</v>
      </c>
      <c r="H10" s="51">
        <f t="shared" si="12"/>
        <v>1.6704836319547355E-2</v>
      </c>
      <c r="I10" s="51">
        <f t="shared" si="12"/>
        <v>1.5350032113037893E-2</v>
      </c>
      <c r="J10" s="51">
        <f t="shared" si="12"/>
        <v>3.6283373045293207E-2</v>
      </c>
      <c r="K10" s="51">
        <f t="shared" si="12"/>
        <v>0.11346299749430051</v>
      </c>
      <c r="L10" s="51">
        <f t="shared" si="12"/>
        <v>0.38676329249135694</v>
      </c>
      <c r="M10" s="51">
        <f t="shared" si="12"/>
        <v>1.2229746723639721</v>
      </c>
      <c r="N10" s="51">
        <f t="shared" si="12"/>
        <v>2.8964300697028902</v>
      </c>
    </row>
    <row r="11" spans="1:15" x14ac:dyDescent="0.3">
      <c r="A11" s="45" t="s">
        <v>134</v>
      </c>
      <c r="B11" s="62">
        <f>B5-B8</f>
        <v>4233</v>
      </c>
      <c r="C11" s="62">
        <f t="shared" ref="C11:N11" si="13">C5-C8</f>
        <v>4642</v>
      </c>
      <c r="D11" s="62">
        <f t="shared" si="13"/>
        <v>4945</v>
      </c>
      <c r="E11" s="62">
        <f t="shared" si="13"/>
        <v>4379</v>
      </c>
      <c r="F11" s="62">
        <f t="shared" si="13"/>
        <v>4850</v>
      </c>
      <c r="G11" s="62">
        <f t="shared" si="13"/>
        <v>2976</v>
      </c>
      <c r="H11" s="62">
        <f t="shared" si="13"/>
        <v>6923</v>
      </c>
      <c r="I11" s="62">
        <f t="shared" si="13"/>
        <v>6856</v>
      </c>
      <c r="J11" s="62">
        <f t="shared" si="13"/>
        <v>-11769.299937301585</v>
      </c>
      <c r="K11" s="62">
        <f t="shared" si="13"/>
        <v>-88099.087826434406</v>
      </c>
      <c r="L11" s="62">
        <f t="shared" si="13"/>
        <v>-395361.39636054233</v>
      </c>
      <c r="M11" s="62">
        <f t="shared" si="13"/>
        <v>-1626717.8071414663</v>
      </c>
      <c r="N11" s="62">
        <f t="shared" si="13"/>
        <v>-6558479.3296055254</v>
      </c>
      <c r="O11" t="s">
        <v>147</v>
      </c>
    </row>
    <row r="12" spans="1:15" x14ac:dyDescent="0.3">
      <c r="A12" s="46" t="s">
        <v>129</v>
      </c>
      <c r="B12" s="51" t="str">
        <f t="shared" ref="B12:H12" si="14">+IFERROR(B11/A11-1,"nm")</f>
        <v>nm</v>
      </c>
      <c r="C12" s="51">
        <f t="shared" si="14"/>
        <v>9.6621781242617555E-2</v>
      </c>
      <c r="D12" s="51">
        <f t="shared" si="14"/>
        <v>6.5273588970271357E-2</v>
      </c>
      <c r="E12" s="51">
        <f t="shared" si="14"/>
        <v>-0.11445904954499497</v>
      </c>
      <c r="F12" s="51">
        <f t="shared" si="14"/>
        <v>0.10755880337976698</v>
      </c>
      <c r="G12" s="51">
        <f t="shared" si="14"/>
        <v>-0.38639175257731961</v>
      </c>
      <c r="H12" s="51">
        <f t="shared" si="14"/>
        <v>1.32627688172043</v>
      </c>
      <c r="I12" s="51">
        <f>+IFERROR(I11/H11-1,"nm")</f>
        <v>-9.67788530983682E-3</v>
      </c>
      <c r="J12" s="51">
        <f t="shared" ref="J12:N12" si="15">+IFERROR(J11/I11-1,"nm")</f>
        <v>-2.7166423479144668</v>
      </c>
      <c r="K12" s="51">
        <f t="shared" si="15"/>
        <v>6.485499417617306</v>
      </c>
      <c r="L12" s="51">
        <f t="shared" si="15"/>
        <v>3.4876900103602768</v>
      </c>
      <c r="M12" s="51">
        <f t="shared" si="15"/>
        <v>3.1145084525602291</v>
      </c>
      <c r="N12" s="51">
        <f t="shared" si="15"/>
        <v>3.031725294217039</v>
      </c>
    </row>
    <row r="13" spans="1:15" x14ac:dyDescent="0.3">
      <c r="A13" s="46" t="s">
        <v>131</v>
      </c>
      <c r="B13" s="51">
        <f>+IFERROR(B11/B$3,"nm")</f>
        <v>0.13832881278389594</v>
      </c>
      <c r="C13" s="51">
        <f t="shared" ref="C13:N13" si="16">+IFERROR(C11/C$3,"nm")</f>
        <v>0.14337781072399308</v>
      </c>
      <c r="D13" s="51">
        <f t="shared" si="16"/>
        <v>0.14395924308588065</v>
      </c>
      <c r="E13" s="51">
        <f t="shared" si="16"/>
        <v>0.12031211363573921</v>
      </c>
      <c r="F13" s="51">
        <f t="shared" si="16"/>
        <v>0.12398701331901731</v>
      </c>
      <c r="G13" s="51">
        <f t="shared" si="16"/>
        <v>7.9565810229126011E-2</v>
      </c>
      <c r="H13" s="51">
        <f t="shared" si="16"/>
        <v>0.1554402981723472</v>
      </c>
      <c r="I13" s="51">
        <f t="shared" si="16"/>
        <v>0.14677799186469706</v>
      </c>
      <c r="J13" s="51">
        <f t="shared" si="16"/>
        <v>-0.23811285546492558</v>
      </c>
      <c r="K13" s="51">
        <f t="shared" si="16"/>
        <v>-1.6630278058729175</v>
      </c>
      <c r="L13" s="51">
        <f t="shared" si="16"/>
        <v>-6.7246585009935158</v>
      </c>
      <c r="M13" s="51">
        <f t="shared" si="16"/>
        <v>-22.257534504444827</v>
      </c>
      <c r="N13" s="51">
        <f t="shared" si="16"/>
        <v>-53.446933526814703</v>
      </c>
    </row>
    <row r="14" spans="1:15" x14ac:dyDescent="0.3">
      <c r="A14" s="45" t="s">
        <v>135</v>
      </c>
      <c r="B14" s="62">
        <f>B45+B76+B107+B138+B173+B192+B211</f>
        <v>963</v>
      </c>
      <c r="C14" s="62">
        <f t="shared" ref="C14:N14" si="17">C45+C76+C107+C138+C173+C192+C211</f>
        <v>1143</v>
      </c>
      <c r="D14" s="62">
        <f t="shared" si="17"/>
        <v>1105</v>
      </c>
      <c r="E14" s="62">
        <f t="shared" si="17"/>
        <v>1028</v>
      </c>
      <c r="F14" s="62">
        <f t="shared" si="17"/>
        <v>1119</v>
      </c>
      <c r="G14" s="62">
        <f t="shared" si="17"/>
        <v>1086</v>
      </c>
      <c r="H14" s="62">
        <f t="shared" si="17"/>
        <v>695</v>
      </c>
      <c r="I14" s="62">
        <f t="shared" si="17"/>
        <v>758</v>
      </c>
      <c r="J14" s="62">
        <f t="shared" si="17"/>
        <v>1581.9381144684371</v>
      </c>
      <c r="K14" s="62">
        <f t="shared" si="17"/>
        <v>4938.889088770391</v>
      </c>
      <c r="L14" s="62">
        <f t="shared" si="17"/>
        <v>18382.469148689419</v>
      </c>
      <c r="M14" s="62">
        <f t="shared" si="17"/>
        <v>72548.673345589355</v>
      </c>
      <c r="N14" s="62">
        <f t="shared" si="17"/>
        <v>291263.03142861521</v>
      </c>
      <c r="O14" t="s">
        <v>148</v>
      </c>
    </row>
    <row r="15" spans="1:15" x14ac:dyDescent="0.3">
      <c r="A15" s="46" t="s">
        <v>129</v>
      </c>
      <c r="B15" s="51" t="str">
        <f t="shared" ref="B15:H15" si="18">+IFERROR(B14/A14-1,"nm")</f>
        <v>nm</v>
      </c>
      <c r="C15" s="51">
        <f t="shared" si="18"/>
        <v>0.18691588785046731</v>
      </c>
      <c r="D15" s="51">
        <f t="shared" si="18"/>
        <v>-3.3245844269466307E-2</v>
      </c>
      <c r="E15" s="51">
        <f t="shared" si="18"/>
        <v>-6.9683257918552011E-2</v>
      </c>
      <c r="F15" s="51">
        <f t="shared" si="18"/>
        <v>8.8521400778210024E-2</v>
      </c>
      <c r="G15" s="51">
        <f t="shared" si="18"/>
        <v>-2.9490616621983934E-2</v>
      </c>
      <c r="H15" s="51">
        <f t="shared" si="18"/>
        <v>-0.36003683241252304</v>
      </c>
      <c r="I15" s="51">
        <f>+IFERROR(I14/H14-1,"nm")</f>
        <v>9.0647482014388547E-2</v>
      </c>
      <c r="J15" s="51">
        <v>0</v>
      </c>
      <c r="K15" s="51">
        <f t="shared" ref="K15:N15" si="19">+IFERROR(K14/J14-1,"nm")</f>
        <v>2.1220494933393503</v>
      </c>
      <c r="L15" s="51">
        <f t="shared" si="19"/>
        <v>2.7219846038830577</v>
      </c>
      <c r="M15" s="51">
        <f t="shared" si="19"/>
        <v>2.9466228806787758</v>
      </c>
      <c r="N15" s="51">
        <f t="shared" si="19"/>
        <v>3.0147258109210169</v>
      </c>
    </row>
    <row r="16" spans="1:15" x14ac:dyDescent="0.3">
      <c r="A16" s="46" t="s">
        <v>133</v>
      </c>
      <c r="B16" s="51">
        <f>+IFERROR(B14/B$3,"nm")</f>
        <v>3.146955981830659E-2</v>
      </c>
      <c r="C16" s="51">
        <f t="shared" ref="C16:N16" si="20">+IFERROR(C14/C$3,"nm")</f>
        <v>3.5303928836174947E-2</v>
      </c>
      <c r="D16" s="51">
        <f t="shared" si="20"/>
        <v>3.2168850072780204E-2</v>
      </c>
      <c r="E16" s="51">
        <f t="shared" si="20"/>
        <v>2.8244086051048164E-2</v>
      </c>
      <c r="F16" s="51">
        <f t="shared" si="20"/>
        <v>2.8606488227624818E-2</v>
      </c>
      <c r="G16" s="51">
        <f t="shared" si="20"/>
        <v>2.9035104136031869E-2</v>
      </c>
      <c r="H16" s="51">
        <f t="shared" si="20"/>
        <v>1.5604652207104046E-2</v>
      </c>
      <c r="I16" s="51">
        <f t="shared" si="20"/>
        <v>1.6227788482123744E-2</v>
      </c>
      <c r="J16" s="51">
        <f t="shared" si="20"/>
        <v>3.2005285243095219E-2</v>
      </c>
      <c r="K16" s="51">
        <f t="shared" si="20"/>
        <v>9.3230362395228195E-2</v>
      </c>
      <c r="L16" s="51">
        <f t="shared" si="20"/>
        <v>0.31266539568080703</v>
      </c>
      <c r="M16" s="51">
        <f t="shared" si="20"/>
        <v>0.99264580073581621</v>
      </c>
      <c r="N16" s="51">
        <f t="shared" si="20"/>
        <v>2.3735861771054876</v>
      </c>
    </row>
    <row r="17" spans="1:15" x14ac:dyDescent="0.3">
      <c r="A17" s="9" t="s">
        <v>143</v>
      </c>
      <c r="B17" s="62">
        <f>B48+B79+B110+B141+B176+B195+B214</f>
        <v>3011</v>
      </c>
      <c r="C17" s="62">
        <f t="shared" ref="C17:N17" si="21">C48+C79+C110+C141+C176+C195+C214</f>
        <v>3520</v>
      </c>
      <c r="D17" s="62">
        <f t="shared" si="21"/>
        <v>3989</v>
      </c>
      <c r="E17" s="62">
        <f t="shared" si="21"/>
        <v>4454</v>
      </c>
      <c r="F17" s="62">
        <f t="shared" si="21"/>
        <v>4744</v>
      </c>
      <c r="G17" s="62">
        <f t="shared" si="21"/>
        <v>4866</v>
      </c>
      <c r="H17" s="62">
        <f t="shared" si="21"/>
        <v>4904</v>
      </c>
      <c r="I17" s="62">
        <f t="shared" si="21"/>
        <v>4791</v>
      </c>
      <c r="J17" s="62">
        <f t="shared" si="21"/>
        <v>12445.310237738395</v>
      </c>
      <c r="K17" s="62">
        <f t="shared" si="21"/>
        <v>41850.141687911018</v>
      </c>
      <c r="L17" s="62">
        <f t="shared" si="21"/>
        <v>155947.23711201327</v>
      </c>
      <c r="M17" s="62">
        <f t="shared" si="21"/>
        <v>600365.32652310235</v>
      </c>
      <c r="N17" s="62">
        <f t="shared" si="21"/>
        <v>2334823.4280988439</v>
      </c>
      <c r="O17" t="s">
        <v>149</v>
      </c>
    </row>
    <row r="18" spans="1:15" x14ac:dyDescent="0.3">
      <c r="A18" s="46" t="s">
        <v>129</v>
      </c>
      <c r="B18" s="51" t="str">
        <f t="shared" ref="B18:H18" si="22">+IFERROR(B17/A17-1,"nm")</f>
        <v>nm</v>
      </c>
      <c r="C18" s="51">
        <f t="shared" si="22"/>
        <v>0.16904682829624718</v>
      </c>
      <c r="D18" s="51">
        <f t="shared" si="22"/>
        <v>0.13323863636363642</v>
      </c>
      <c r="E18" s="51">
        <f t="shared" si="22"/>
        <v>0.11657056906492858</v>
      </c>
      <c r="F18" s="51">
        <f t="shared" si="22"/>
        <v>6.5110013471037176E-2</v>
      </c>
      <c r="G18" s="51">
        <f t="shared" si="22"/>
        <v>2.5716694772343951E-2</v>
      </c>
      <c r="H18" s="51">
        <f t="shared" si="22"/>
        <v>7.8092889436909285E-3</v>
      </c>
      <c r="I18" s="51">
        <f>+IFERROR(I17/H17-1,"nm")</f>
        <v>-2.3042414355628038E-2</v>
      </c>
      <c r="J18" s="51">
        <f t="shared" ref="J18:N18" si="23">+IFERROR(J17/I17-1,"nm")</f>
        <v>1.5976435478477136</v>
      </c>
      <c r="K18" s="51">
        <f t="shared" si="23"/>
        <v>2.3627238605115055</v>
      </c>
      <c r="L18" s="51">
        <f t="shared" si="23"/>
        <v>2.7263251884535613</v>
      </c>
      <c r="M18" s="51">
        <f t="shared" si="23"/>
        <v>2.849797775460901</v>
      </c>
      <c r="N18" s="51">
        <f t="shared" si="23"/>
        <v>2.8890044527063452</v>
      </c>
    </row>
    <row r="19" spans="1:15" x14ac:dyDescent="0.3">
      <c r="A19" s="46" t="s">
        <v>133</v>
      </c>
      <c r="B19" s="51">
        <f>+IFERROR(B17/B$3,"nm")</f>
        <v>9.8395477271984569E-2</v>
      </c>
      <c r="C19" s="51">
        <f t="shared" ref="C19:I19" si="24">+IFERROR(C17/C$3,"nm")</f>
        <v>0.10872251050160613</v>
      </c>
      <c r="D19" s="51">
        <f t="shared" si="24"/>
        <v>0.11612809315866085</v>
      </c>
      <c r="E19" s="51">
        <f t="shared" si="24"/>
        <v>0.12237272302662307</v>
      </c>
      <c r="F19" s="51">
        <f t="shared" si="24"/>
        <v>0.1212771940588491</v>
      </c>
      <c r="G19" s="51">
        <f t="shared" si="24"/>
        <v>0.13009651632222013</v>
      </c>
      <c r="H19" s="51">
        <f t="shared" si="24"/>
        <v>0.11010822219228523</v>
      </c>
      <c r="I19" s="51">
        <f t="shared" si="24"/>
        <v>0.10256904303147078</v>
      </c>
      <c r="J19" s="51">
        <f t="shared" ref="J19:N19" si="25">+IFERROR(J17/J$3,"nm")</f>
        <v>0.25178968788641426</v>
      </c>
      <c r="K19" s="51">
        <f t="shared" si="25"/>
        <v>0.78999625335319645</v>
      </c>
      <c r="L19" s="51">
        <f t="shared" si="25"/>
        <v>2.6524894018621303</v>
      </c>
      <c r="M19" s="51">
        <f t="shared" si="25"/>
        <v>8.2144868100027892</v>
      </c>
      <c r="N19" s="51">
        <f t="shared" si="25"/>
        <v>19.027147344223508</v>
      </c>
    </row>
    <row r="20" spans="1:15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5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19630.423299019087</v>
      </c>
      <c r="K21" s="9">
        <f t="shared" ref="K21:N21" si="26">+SUM(K23+K27+K31)</f>
        <v>21024.472532193999</v>
      </c>
      <c r="L21" s="9">
        <f t="shared" si="26"/>
        <v>22550.722680315626</v>
      </c>
      <c r="M21" s="9">
        <f t="shared" si="26"/>
        <v>24227.639058100343</v>
      </c>
      <c r="N21" s="9">
        <f t="shared" si="26"/>
        <v>26077.218042562949</v>
      </c>
    </row>
    <row r="22" spans="1:15" x14ac:dyDescent="0.3">
      <c r="A22" s="48" t="s">
        <v>129</v>
      </c>
      <c r="B22" s="51" t="str">
        <f t="shared" ref="B22:H22" si="27">+IFERROR(B21/A21-1,"nm")</f>
        <v>nm</v>
      </c>
      <c r="C22" s="51">
        <f t="shared" si="27"/>
        <v>7.4526928675400228E-2</v>
      </c>
      <c r="D22" s="51">
        <f t="shared" si="27"/>
        <v>3.0615009482525046E-2</v>
      </c>
      <c r="E22" s="51">
        <f t="shared" si="27"/>
        <v>-2.372502628811779E-2</v>
      </c>
      <c r="F22" s="51">
        <f t="shared" si="27"/>
        <v>7.0481319421070276E-2</v>
      </c>
      <c r="G22" s="51">
        <f t="shared" si="27"/>
        <v>-8.9171173437303519E-2</v>
      </c>
      <c r="H22" s="51">
        <f t="shared" si="27"/>
        <v>0.18606738470035911</v>
      </c>
      <c r="I22" s="51">
        <f>+IFERROR(I21/H21-1,"nm")</f>
        <v>6.8339251411607238E-2</v>
      </c>
      <c r="J22" s="51">
        <f t="shared" ref="J22:N22" si="28">+IFERROR(J21/I21-1,"nm")</f>
        <v>6.9602969488317346E-2</v>
      </c>
      <c r="K22" s="51">
        <f t="shared" si="28"/>
        <v>7.1014731161939348E-2</v>
      </c>
      <c r="L22" s="51">
        <f t="shared" si="28"/>
        <v>7.2593980457038132E-2</v>
      </c>
      <c r="M22" s="51">
        <f t="shared" si="28"/>
        <v>7.4361979505361386E-2</v>
      </c>
      <c r="N22" s="51">
        <f t="shared" si="28"/>
        <v>7.6341693056724447E-2</v>
      </c>
    </row>
    <row r="23" spans="1:15" x14ac:dyDescent="0.3">
      <c r="A23" s="49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12841.290278254894</v>
      </c>
      <c r="K23" s="3">
        <f t="shared" ref="K23:N23" si="29">+J23*(1+K24)</f>
        <v>13485.339876545931</v>
      </c>
      <c r="L23" s="3">
        <f t="shared" si="29"/>
        <v>14161.691515836794</v>
      </c>
      <c r="M23" s="3">
        <f t="shared" si="29"/>
        <v>14871.965291622491</v>
      </c>
      <c r="N23" s="3">
        <f t="shared" si="29"/>
        <v>15617.862554616953</v>
      </c>
    </row>
    <row r="24" spans="1:15" x14ac:dyDescent="0.3">
      <c r="A24" s="48" t="s">
        <v>129</v>
      </c>
      <c r="B24" s="51" t="str">
        <f t="shared" ref="B24" si="30">+IFERROR(B23/A23-1,"nm")</f>
        <v>nm</v>
      </c>
      <c r="C24" s="51">
        <f t="shared" ref="C24" si="31">+IFERROR(C23/B23-1,"nm")</f>
        <v>9.3228309428638578E-2</v>
      </c>
      <c r="D24" s="51">
        <f t="shared" ref="D24" si="32">+IFERROR(D23/C23-1,"nm")</f>
        <v>4.1402301322722934E-2</v>
      </c>
      <c r="E24" s="51">
        <f t="shared" ref="E24" si="33">+IFERROR(E23/D23-1,"nm")</f>
        <v>-3.7381247418422192E-2</v>
      </c>
      <c r="F24" s="51">
        <f t="shared" ref="F24" si="34">+IFERROR(F23/E23-1,"nm")</f>
        <v>7.755846384895948E-2</v>
      </c>
      <c r="G24" s="51">
        <f t="shared" ref="G24" si="35">+IFERROR(G23/F23-1,"nm")</f>
        <v>-7.1279243404678949E-2</v>
      </c>
      <c r="H24" s="51">
        <f t="shared" ref="H24" si="36">+IFERROR(H23/G23-1,"nm")</f>
        <v>0.24815092721620746</v>
      </c>
      <c r="I24" s="51">
        <f>+IFERROR(I23/H23-1,"nm")</f>
        <v>5.0154586052902683E-2</v>
      </c>
      <c r="J24" s="51">
        <f>+J25+J26</f>
        <v>5.0154586052902683E-2</v>
      </c>
      <c r="K24" s="51">
        <f t="shared" ref="K24:N24" si="37">+K25+K26</f>
        <v>5.0154586052902683E-2</v>
      </c>
      <c r="L24" s="51">
        <f t="shared" si="37"/>
        <v>5.0154586052902683E-2</v>
      </c>
      <c r="M24" s="51">
        <f t="shared" si="37"/>
        <v>5.0154586052902683E-2</v>
      </c>
      <c r="N24" s="51">
        <f t="shared" si="37"/>
        <v>5.0154586052902683E-2</v>
      </c>
    </row>
    <row r="25" spans="1:15" x14ac:dyDescent="0.3">
      <c r="A25" s="48" t="s">
        <v>137</v>
      </c>
      <c r="B25" s="51">
        <f>+Historicals!B180</f>
        <v>0</v>
      </c>
      <c r="C25" s="51">
        <f>+Historicals!C180</f>
        <v>9.3228309428638606E-2</v>
      </c>
      <c r="D25" s="51">
        <f>+Historicals!D180</f>
        <v>4.1402301322722872E-2</v>
      </c>
      <c r="E25" s="51">
        <f>+Historicals!E180</f>
        <v>-3.7381247418422137E-2</v>
      </c>
      <c r="F25" s="51">
        <f>+Historicals!F180</f>
        <v>7.7558463848959452E-2</v>
      </c>
      <c r="G25" s="51">
        <f>+Historicals!G180</f>
        <v>-7.1279243404678949E-2</v>
      </c>
      <c r="H25" s="51">
        <f>+Historicals!H180</f>
        <v>0.24815092721620752</v>
      </c>
      <c r="I25" s="51">
        <f>+Historicals!I180</f>
        <v>0.05</v>
      </c>
      <c r="J25" s="63">
        <f>I25</f>
        <v>0.05</v>
      </c>
      <c r="K25" s="63">
        <f t="shared" ref="K25:N26" si="38">+J25</f>
        <v>0.05</v>
      </c>
      <c r="L25" s="63">
        <f t="shared" si="38"/>
        <v>0.05</v>
      </c>
      <c r="M25" s="63">
        <f t="shared" si="38"/>
        <v>0.05</v>
      </c>
      <c r="N25" s="63">
        <f t="shared" si="38"/>
        <v>0.05</v>
      </c>
    </row>
    <row r="26" spans="1:15" x14ac:dyDescent="0.3">
      <c r="A26" s="48" t="s">
        <v>138</v>
      </c>
      <c r="B26" s="51" t="str">
        <f t="shared" ref="B26:H26" si="39">+IFERROR(B24-B25,"nm")</f>
        <v>nm</v>
      </c>
      <c r="C26" s="51">
        <f t="shared" si="39"/>
        <v>-2.7755575615628914E-17</v>
      </c>
      <c r="D26" s="51">
        <f t="shared" si="39"/>
        <v>6.2450045135165055E-17</v>
      </c>
      <c r="E26" s="51">
        <f t="shared" si="39"/>
        <v>-5.5511151231257827E-17</v>
      </c>
      <c r="F26" s="51">
        <f t="shared" si="39"/>
        <v>2.7755575615628914E-17</v>
      </c>
      <c r="G26" s="51">
        <f t="shared" si="39"/>
        <v>0</v>
      </c>
      <c r="H26" s="51">
        <f t="shared" si="39"/>
        <v>-5.5511151231257827E-17</v>
      </c>
      <c r="I26" s="51">
        <f>+IFERROR(I24-I25,"nm")</f>
        <v>1.5458605290268046E-4</v>
      </c>
      <c r="J26" s="56">
        <f>I26</f>
        <v>1.5458605290268046E-4</v>
      </c>
      <c r="K26" s="56">
        <f t="shared" si="38"/>
        <v>1.5458605290268046E-4</v>
      </c>
      <c r="L26" s="56">
        <f t="shared" si="38"/>
        <v>1.5458605290268046E-4</v>
      </c>
      <c r="M26" s="56">
        <f t="shared" si="38"/>
        <v>1.5458605290268046E-4</v>
      </c>
      <c r="N26" s="56">
        <f t="shared" si="38"/>
        <v>1.5458605290268046E-4</v>
      </c>
    </row>
    <row r="27" spans="1:15" x14ac:dyDescent="0.3">
      <c r="A27" s="49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5998.8194112967376</v>
      </c>
      <c r="K27" s="3">
        <f t="shared" ref="K27" si="40">+J27*(1+K28)</f>
        <v>6552.409746786333</v>
      </c>
      <c r="L27" s="3">
        <f t="shared" ref="L27" si="41">+K27*(1+L28)</f>
        <v>7157.0871776751274</v>
      </c>
      <c r="M27" s="3">
        <f t="shared" ref="M27" si="42">+L27*(1+M28)</f>
        <v>7817.5661853205638</v>
      </c>
      <c r="N27" s="3">
        <f t="shared" ref="N27" si="43">+M27*(1+N28)</f>
        <v>8538.9963185721026</v>
      </c>
    </row>
    <row r="28" spans="1:15" x14ac:dyDescent="0.3">
      <c r="A28" s="48" t="s">
        <v>129</v>
      </c>
      <c r="B28" s="51" t="str">
        <f t="shared" ref="B28" si="44">+IFERROR(B27/A27-1,"nm")</f>
        <v>nm</v>
      </c>
      <c r="C28" s="51">
        <f t="shared" ref="C28" si="45">+IFERROR(C27/B27-1,"nm")</f>
        <v>7.6190476190476142E-2</v>
      </c>
      <c r="D28" s="51">
        <f t="shared" ref="D28" si="46">+IFERROR(D27/C27-1,"nm")</f>
        <v>2.9498525073746285E-2</v>
      </c>
      <c r="E28" s="51">
        <f t="shared" ref="E28" si="47">+IFERROR(E27/D27-1,"nm")</f>
        <v>1.0642652476463343E-2</v>
      </c>
      <c r="F28" s="51">
        <f t="shared" ref="F28" si="48">+IFERROR(F27/E27-1,"nm")</f>
        <v>6.5208586472256025E-2</v>
      </c>
      <c r="G28" s="51">
        <f t="shared" ref="G28" si="49">+IFERROR(G27/F27-1,"nm")</f>
        <v>-0.11806083650190113</v>
      </c>
      <c r="H28" s="51">
        <f t="shared" ref="H28" si="50">+IFERROR(H27/G27-1,"nm")</f>
        <v>8.3854278939426541E-2</v>
      </c>
      <c r="I28" s="51">
        <f>+IFERROR(I27/H27-1,"nm")</f>
        <v>9.2283214001591007E-2</v>
      </c>
      <c r="J28" s="51">
        <f>+J29+J30</f>
        <v>9.2283214001591007E-2</v>
      </c>
      <c r="K28" s="51">
        <f t="shared" ref="K28" si="51">+K29+K30</f>
        <v>9.2283214001591007E-2</v>
      </c>
      <c r="L28" s="51">
        <f t="shared" ref="L28" si="52">+L29+L30</f>
        <v>9.2283214001591007E-2</v>
      </c>
      <c r="M28" s="51">
        <f t="shared" ref="M28" si="53">+M29+M30</f>
        <v>9.2283214001591007E-2</v>
      </c>
      <c r="N28" s="51">
        <f t="shared" ref="N28" si="54">+N29+N30</f>
        <v>9.2283214001591007E-2</v>
      </c>
    </row>
    <row r="29" spans="1:15" x14ac:dyDescent="0.3">
      <c r="A29" s="48" t="s">
        <v>137</v>
      </c>
      <c r="B29" s="51">
        <f>+Historicals!B184</f>
        <v>0</v>
      </c>
      <c r="C29" s="51">
        <f>+Historicals!C184</f>
        <v>7.2294280246651077E-2</v>
      </c>
      <c r="D29" s="51">
        <f>+Historicals!D184</f>
        <v>2.9545905215149711E-2</v>
      </c>
      <c r="E29" s="51">
        <f>+Historicals!E184</f>
        <v>0.13154853620955315</v>
      </c>
      <c r="F29" s="51">
        <f>+Historicals!F184</f>
        <v>7.114893617021277E-2</v>
      </c>
      <c r="G29" s="51">
        <f>+Historicals!G184</f>
        <v>-6.3721595423486418E-2</v>
      </c>
      <c r="H29" s="51">
        <f>+Historicals!H184</f>
        <v>0.18295994568906992</v>
      </c>
      <c r="I29" s="51">
        <f>+Historicals!I184</f>
        <v>0.09</v>
      </c>
      <c r="J29" s="63">
        <f>I29</f>
        <v>0.09</v>
      </c>
      <c r="K29" s="63">
        <f t="shared" ref="K29:N29" si="55">+J29</f>
        <v>0.09</v>
      </c>
      <c r="L29" s="63">
        <f t="shared" si="55"/>
        <v>0.09</v>
      </c>
      <c r="M29" s="63">
        <f t="shared" si="55"/>
        <v>0.09</v>
      </c>
      <c r="N29" s="63">
        <f t="shared" si="55"/>
        <v>0.09</v>
      </c>
    </row>
    <row r="30" spans="1:15" x14ac:dyDescent="0.3">
      <c r="A30" s="48" t="s">
        <v>138</v>
      </c>
      <c r="B30" s="51" t="str">
        <f t="shared" ref="B30" si="56">+IFERROR(B28-B29,"nm")</f>
        <v>nm</v>
      </c>
      <c r="C30" s="51">
        <f t="shared" ref="C30" si="57">+IFERROR(C28-C29,"nm")</f>
        <v>3.8961959438250648E-3</v>
      </c>
      <c r="D30" s="51">
        <f t="shared" ref="D30" si="58">+IFERROR(D28-D29,"nm")</f>
        <v>-4.7380141403426806E-5</v>
      </c>
      <c r="E30" s="51">
        <f t="shared" ref="E30" si="59">+IFERROR(E28-E29,"nm")</f>
        <v>-0.1209058837330898</v>
      </c>
      <c r="F30" s="51">
        <f t="shared" ref="F30" si="60">+IFERROR(F28-F29,"nm")</f>
        <v>-5.9403496979567455E-3</v>
      </c>
      <c r="G30" s="51">
        <f t="shared" ref="G30" si="61">+IFERROR(G28-G29,"nm")</f>
        <v>-5.4339241078414716E-2</v>
      </c>
      <c r="H30" s="51">
        <f t="shared" ref="H30" si="62">+IFERROR(H28-H29,"nm")</f>
        <v>-9.9105666749643384E-2</v>
      </c>
      <c r="I30" s="51">
        <f>+IFERROR(I28-I29,"nm")</f>
        <v>2.2832140015910107E-3</v>
      </c>
      <c r="J30" s="56">
        <f>I30</f>
        <v>2.2832140015910107E-3</v>
      </c>
      <c r="K30" s="56">
        <f t="shared" ref="K30:N30" si="63">+J30</f>
        <v>2.2832140015910107E-3</v>
      </c>
      <c r="L30" s="56">
        <f t="shared" si="63"/>
        <v>2.2832140015910107E-3</v>
      </c>
      <c r="M30" s="56">
        <f t="shared" si="63"/>
        <v>2.2832140015910107E-3</v>
      </c>
      <c r="N30" s="56">
        <f t="shared" si="63"/>
        <v>2.2832140015910107E-3</v>
      </c>
    </row>
    <row r="31" spans="1:15" x14ac:dyDescent="0.3">
      <c r="A31" s="49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790.31360946745554</v>
      </c>
      <c r="K31" s="3">
        <f t="shared" ref="K31" si="64">+J31*(1+K32)</f>
        <v>986.72290886173437</v>
      </c>
      <c r="L31" s="3">
        <f t="shared" ref="L31" si="65">+K31*(1+L32)</f>
        <v>1231.9439868037039</v>
      </c>
      <c r="M31" s="3">
        <f t="shared" ref="M31" si="66">+L31*(1+M32)</f>
        <v>1538.1075811572871</v>
      </c>
      <c r="N31" s="3">
        <f t="shared" ref="N31" si="67">+M31*(1+N32)</f>
        <v>1920.3591693738908</v>
      </c>
    </row>
    <row r="32" spans="1:15" x14ac:dyDescent="0.3">
      <c r="A32" s="48" t="s">
        <v>129</v>
      </c>
      <c r="B32" s="51" t="str">
        <f t="shared" ref="B32" si="68">+IFERROR(B31/A31-1,"nm")</f>
        <v>nm</v>
      </c>
      <c r="C32" s="51">
        <f t="shared" ref="C32" si="69">+IFERROR(C31/B31-1,"nm")</f>
        <v>-0.12742718446601942</v>
      </c>
      <c r="D32" s="51">
        <f t="shared" ref="D32" si="70">+IFERROR(D31/C31-1,"nm")</f>
        <v>-0.10152990264255912</v>
      </c>
      <c r="E32" s="51">
        <f t="shared" ref="E32" si="71">+IFERROR(E31/D31-1,"nm")</f>
        <v>-7.8947368421052655E-2</v>
      </c>
      <c r="F32" s="51">
        <f t="shared" ref="F32" si="72">+IFERROR(F31/E31-1,"nm")</f>
        <v>3.3613445378151141E-3</v>
      </c>
      <c r="G32" s="51">
        <f t="shared" ref="G32" si="73">+IFERROR(G31/F31-1,"nm")</f>
        <v>-0.13567839195979903</v>
      </c>
      <c r="H32" s="51">
        <f t="shared" ref="H32" si="74">+IFERROR(H31/G31-1,"nm")</f>
        <v>-1.744186046511631E-2</v>
      </c>
      <c r="I32" s="51">
        <f>+IFERROR(I31/H31-1,"nm")</f>
        <v>0.24852071005917153</v>
      </c>
      <c r="J32" s="51">
        <f>+J33+J34</f>
        <v>0.24852071005917153</v>
      </c>
      <c r="K32" s="51">
        <f t="shared" ref="K32" si="75">+K33+K34</f>
        <v>0.24852071005917153</v>
      </c>
      <c r="L32" s="51">
        <f t="shared" ref="L32" si="76">+L33+L34</f>
        <v>0.24852071005917153</v>
      </c>
      <c r="M32" s="51">
        <f t="shared" ref="M32" si="77">+M33+M34</f>
        <v>0.24852071005917153</v>
      </c>
      <c r="N32" s="51">
        <f t="shared" ref="N32" si="78">+N33+N34</f>
        <v>0.24852071005917153</v>
      </c>
    </row>
    <row r="33" spans="1:14" x14ac:dyDescent="0.3">
      <c r="A33" s="48" t="s">
        <v>137</v>
      </c>
      <c r="B33" s="51">
        <f>+Historicals!B182</f>
        <v>0</v>
      </c>
      <c r="C33" s="51">
        <f>+Historicals!C182</f>
        <v>-0.12742718446601942</v>
      </c>
      <c r="D33" s="51">
        <f>+Historicals!D182</f>
        <v>-0.10152990264255911</v>
      </c>
      <c r="E33" s="51">
        <f>+Historicals!E182</f>
        <v>-7.8947368421052627E-2</v>
      </c>
      <c r="F33" s="51">
        <f>+Historicals!F182</f>
        <v>3.3613445378151263E-3</v>
      </c>
      <c r="G33" s="51">
        <f>+Historicals!G182</f>
        <v>-0.135678391959799</v>
      </c>
      <c r="H33" s="51">
        <f>+Historicals!H182</f>
        <v>-1.7441860465116279E-2</v>
      </c>
      <c r="I33" s="51">
        <f>+Historicals!I182</f>
        <v>0.25</v>
      </c>
      <c r="J33" s="63">
        <f>I33</f>
        <v>0.25</v>
      </c>
      <c r="K33" s="63">
        <f t="shared" ref="K33:N33" si="79">+J33</f>
        <v>0.25</v>
      </c>
      <c r="L33" s="63">
        <f t="shared" si="79"/>
        <v>0.25</v>
      </c>
      <c r="M33" s="63">
        <f t="shared" si="79"/>
        <v>0.25</v>
      </c>
      <c r="N33" s="63">
        <f t="shared" si="79"/>
        <v>0.25</v>
      </c>
    </row>
    <row r="34" spans="1:14" x14ac:dyDescent="0.3">
      <c r="A34" s="48" t="s">
        <v>138</v>
      </c>
      <c r="B34" s="51" t="str">
        <f t="shared" ref="B34" si="80">+IFERROR(B32-B33,"nm")</f>
        <v>nm</v>
      </c>
      <c r="C34" s="51">
        <f t="shared" ref="C34" si="81">+IFERROR(C32-C33,"nm")</f>
        <v>0</v>
      </c>
      <c r="D34" s="51">
        <f t="shared" ref="D34" si="82">+IFERROR(D32-D33,"nm")</f>
        <v>-1.3877787807814457E-17</v>
      </c>
      <c r="E34" s="51">
        <f t="shared" ref="E34" si="83">+IFERROR(E32-E33,"nm")</f>
        <v>-2.7755575615628914E-17</v>
      </c>
      <c r="F34" s="51">
        <f t="shared" ref="F34" si="84">+IFERROR(F32-F33,"nm")</f>
        <v>-1.214306433183765E-17</v>
      </c>
      <c r="G34" s="51">
        <f t="shared" ref="G34" si="85">+IFERROR(G32-G33,"nm")</f>
        <v>-2.7755575615628914E-17</v>
      </c>
      <c r="H34" s="51">
        <f t="shared" ref="H34" si="86">+IFERROR(H32-H33,"nm")</f>
        <v>-3.1225022567582528E-17</v>
      </c>
      <c r="I34" s="51">
        <f>+IFERROR(I32-I33,"nm")</f>
        <v>-1.4792899408284654E-3</v>
      </c>
      <c r="J34" s="56">
        <f>I34</f>
        <v>-1.4792899408284654E-3</v>
      </c>
      <c r="K34" s="56">
        <f t="shared" ref="K34:N34" si="87">+J34</f>
        <v>-1.4792899408284654E-3</v>
      </c>
      <c r="L34" s="56">
        <f t="shared" si="87"/>
        <v>-1.4792899408284654E-3</v>
      </c>
      <c r="M34" s="56">
        <f t="shared" si="87"/>
        <v>-1.4792899408284654E-3</v>
      </c>
      <c r="N34" s="56">
        <f t="shared" si="87"/>
        <v>-1.4792899408284654E-3</v>
      </c>
    </row>
    <row r="35" spans="1:14" x14ac:dyDescent="0.3">
      <c r="A35" s="9" t="s">
        <v>130</v>
      </c>
      <c r="B35" s="52">
        <f t="shared" ref="B35:H35" si="88">+B42+B38</f>
        <v>3766</v>
      </c>
      <c r="C35" s="52">
        <f t="shared" si="88"/>
        <v>3896</v>
      </c>
      <c r="D35" s="52">
        <f t="shared" si="88"/>
        <v>4015</v>
      </c>
      <c r="E35" s="52">
        <f t="shared" si="88"/>
        <v>3760</v>
      </c>
      <c r="F35" s="52">
        <f t="shared" si="88"/>
        <v>4074</v>
      </c>
      <c r="G35" s="52">
        <f t="shared" si="88"/>
        <v>3047</v>
      </c>
      <c r="H35" s="52">
        <f t="shared" si="88"/>
        <v>5219</v>
      </c>
      <c r="I35" s="52">
        <f>+I42+I38</f>
        <v>5238</v>
      </c>
      <c r="J35" s="52">
        <f>+J21*J37</f>
        <v>5602.580354179805</v>
      </c>
      <c r="K35" s="52">
        <f t="shared" ref="K35:N35" si="89">+K21*K37</f>
        <v>6000.4460918450477</v>
      </c>
      <c r="L35" s="52">
        <f t="shared" si="89"/>
        <v>6436.0423581699579</v>
      </c>
      <c r="M35" s="52">
        <f t="shared" si="89"/>
        <v>6914.6392081038302</v>
      </c>
      <c r="N35" s="52">
        <f t="shared" si="89"/>
        <v>7442.5144721268844</v>
      </c>
    </row>
    <row r="36" spans="1:14" x14ac:dyDescent="0.3">
      <c r="A36" s="50" t="s">
        <v>129</v>
      </c>
      <c r="B36" s="51" t="str">
        <f t="shared" ref="B36" si="90">+IFERROR(B35/A35-1,"nm")</f>
        <v>nm</v>
      </c>
      <c r="C36" s="51">
        <f t="shared" ref="C36" si="91">+IFERROR(C35/B35-1,"nm")</f>
        <v>3.4519383961763239E-2</v>
      </c>
      <c r="D36" s="51">
        <f t="shared" ref="D36" si="92">+IFERROR(D35/C35-1,"nm")</f>
        <v>3.0544147843942548E-2</v>
      </c>
      <c r="E36" s="51">
        <f t="shared" ref="E36" si="93">+IFERROR(E35/D35-1,"nm")</f>
        <v>-6.3511830635118338E-2</v>
      </c>
      <c r="F36" s="51">
        <f t="shared" ref="F36" si="94">+IFERROR(F35/E35-1,"nm")</f>
        <v>8.3510638297872308E-2</v>
      </c>
      <c r="G36" s="51">
        <f t="shared" ref="G36" si="95">+IFERROR(G35/F35-1,"nm")</f>
        <v>-0.25208640157093765</v>
      </c>
      <c r="H36" s="51">
        <f t="shared" ref="H36" si="96">+IFERROR(H35/G35-1,"nm")</f>
        <v>0.71283229405973092</v>
      </c>
      <c r="I36" s="51">
        <f>+IFERROR(I35/H35-1,"nm")</f>
        <v>3.6405441655489312E-3</v>
      </c>
      <c r="J36" s="51">
        <f t="shared" ref="J36:N36" si="97">+IFERROR(J35/I35-1,"nm")</f>
        <v>6.9602969488317123E-2</v>
      </c>
      <c r="K36" s="51">
        <f t="shared" si="97"/>
        <v>7.101473116193957E-2</v>
      </c>
      <c r="L36" s="51">
        <f t="shared" si="97"/>
        <v>7.2593980457038132E-2</v>
      </c>
      <c r="M36" s="51">
        <f t="shared" si="97"/>
        <v>7.4361979505361386E-2</v>
      </c>
      <c r="N36" s="51">
        <f t="shared" si="97"/>
        <v>7.6341693056724447E-2</v>
      </c>
    </row>
    <row r="37" spans="1:14" x14ac:dyDescent="0.3">
      <c r="A37" s="50" t="s">
        <v>131</v>
      </c>
      <c r="B37" s="51">
        <f t="shared" ref="B37:H37" si="98">+IFERROR(B35/B$21,"nm")</f>
        <v>0.27409024745269289</v>
      </c>
      <c r="C37" s="51">
        <f t="shared" si="98"/>
        <v>0.26388512598211866</v>
      </c>
      <c r="D37" s="51">
        <f t="shared" si="98"/>
        <v>0.26386698212407994</v>
      </c>
      <c r="E37" s="51">
        <f t="shared" si="98"/>
        <v>0.25311342982160889</v>
      </c>
      <c r="F37" s="51">
        <f t="shared" si="98"/>
        <v>0.25619418941013711</v>
      </c>
      <c r="G37" s="51">
        <f t="shared" si="98"/>
        <v>0.2103700635183651</v>
      </c>
      <c r="H37" s="51">
        <f t="shared" si="98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99">+J37</f>
        <v>0.28540293140086087</v>
      </c>
      <c r="L37" s="56">
        <f t="shared" si="99"/>
        <v>0.28540293140086087</v>
      </c>
      <c r="M37" s="56">
        <f t="shared" si="99"/>
        <v>0.28540293140086087</v>
      </c>
      <c r="N37" s="56">
        <f t="shared" si="99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52">
        <f>+J41*J48</f>
        <v>132.63076821655133</v>
      </c>
      <c r="K38" s="52">
        <f t="shared" ref="K38:N38" si="100">+K41*K48</f>
        <v>142.04950656525125</v>
      </c>
      <c r="L38" s="52">
        <f t="shared" si="100"/>
        <v>152.36144566878102</v>
      </c>
      <c r="M38" s="52">
        <f t="shared" si="100"/>
        <v>163.69134436901012</v>
      </c>
      <c r="N38" s="52">
        <f t="shared" si="100"/>
        <v>176.18781873687169</v>
      </c>
    </row>
    <row r="39" spans="1:14" x14ac:dyDescent="0.3">
      <c r="A39" s="50" t="s">
        <v>129</v>
      </c>
      <c r="B39" s="51" t="str">
        <f t="shared" ref="B39" si="101">+IFERROR(B38/A38-1,"nm")</f>
        <v>nm</v>
      </c>
      <c r="C39" s="51">
        <f t="shared" ref="C39" si="102">+IFERROR(C38/B38-1,"nm")</f>
        <v>9.9173553719008156E-2</v>
      </c>
      <c r="D39" s="51">
        <f t="shared" ref="D39" si="103">+IFERROR(D38/C38-1,"nm")</f>
        <v>5.2631578947368363E-2</v>
      </c>
      <c r="E39" s="51">
        <f t="shared" ref="E39" si="104">+IFERROR(E38/D38-1,"nm")</f>
        <v>0.14285714285714279</v>
      </c>
      <c r="F39" s="51">
        <f t="shared" ref="F39" si="105">+IFERROR(F38/E38-1,"nm")</f>
        <v>-6.8749999999999978E-2</v>
      </c>
      <c r="G39" s="51">
        <f t="shared" ref="G39" si="106">+IFERROR(G38/F38-1,"nm")</f>
        <v>-6.7114093959731447E-3</v>
      </c>
      <c r="H39" s="51">
        <f t="shared" ref="H39" si="107">+IFERROR(H38/G38-1,"nm")</f>
        <v>-0.1216216216216216</v>
      </c>
      <c r="I39" s="51">
        <f>+IFERROR(I38/H38-1,"nm")</f>
        <v>-4.6153846153846101E-2</v>
      </c>
      <c r="J39" s="51">
        <f t="shared" ref="J39" si="108">+IFERROR(J38/I38-1,"nm")</f>
        <v>6.9602969488317123E-2</v>
      </c>
      <c r="K39" s="51">
        <f t="shared" ref="K39" si="109">+IFERROR(K38/J38-1,"nm")</f>
        <v>7.101473116193957E-2</v>
      </c>
      <c r="L39" s="51">
        <f t="shared" ref="L39" si="110">+IFERROR(L38/K38-1,"nm")</f>
        <v>7.2593980457038132E-2</v>
      </c>
      <c r="M39" s="51">
        <f t="shared" ref="M39" si="111">+IFERROR(M38/L38-1,"nm")</f>
        <v>7.4361979505361164E-2</v>
      </c>
      <c r="N39" s="51">
        <f t="shared" ref="N39" si="112">+IFERROR(N38/M38-1,"nm")</f>
        <v>7.6341693056724447E-2</v>
      </c>
    </row>
    <row r="40" spans="1:14" x14ac:dyDescent="0.3">
      <c r="A40" s="50" t="s">
        <v>133</v>
      </c>
      <c r="B40" s="51">
        <f t="shared" ref="B40:H40" si="113">+IFERROR(B38/B$21,"nm")</f>
        <v>8.8064046579330417E-3</v>
      </c>
      <c r="C40" s="51">
        <f t="shared" si="113"/>
        <v>9.0083988079111346E-3</v>
      </c>
      <c r="D40" s="51">
        <f t="shared" si="113"/>
        <v>9.2008412197686646E-3</v>
      </c>
      <c r="E40" s="51">
        <f t="shared" si="113"/>
        <v>1.0770784247728038E-2</v>
      </c>
      <c r="F40" s="51">
        <f t="shared" si="113"/>
        <v>9.3698905798012821E-3</v>
      </c>
      <c r="G40" s="51">
        <f t="shared" si="113"/>
        <v>1.0218171775752554E-2</v>
      </c>
      <c r="H40" s="51">
        <f t="shared" si="113"/>
        <v>7.5673787764130628E-3</v>
      </c>
      <c r="I40" s="51">
        <f>+IFERROR(I38/I$21,"nm")</f>
        <v>6.7563886013185855E-3</v>
      </c>
      <c r="J40" s="51">
        <f>+IFERROR(J38/J$21,"nm")</f>
        <v>6.7563886013185847E-3</v>
      </c>
      <c r="K40" s="51">
        <f t="shared" ref="K40:N40" si="114">+IFERROR(K38/K$21,"nm")</f>
        <v>6.7563886013185864E-3</v>
      </c>
      <c r="L40" s="51">
        <f t="shared" si="114"/>
        <v>6.7563886013185864E-3</v>
      </c>
      <c r="M40" s="51">
        <f t="shared" si="114"/>
        <v>6.7563886013185864E-3</v>
      </c>
      <c r="N40" s="51">
        <f t="shared" si="114"/>
        <v>6.7563886013185864E-3</v>
      </c>
    </row>
    <row r="41" spans="1:14" x14ac:dyDescent="0.3">
      <c r="A41" s="50" t="s">
        <v>142</v>
      </c>
      <c r="B41" s="51">
        <f t="shared" ref="B41:H41" si="115">+IFERROR(B38/B48,"nm")</f>
        <v>0.19145569620253164</v>
      </c>
      <c r="C41" s="51">
        <f t="shared" si="115"/>
        <v>0.17924528301886791</v>
      </c>
      <c r="D41" s="51">
        <f t="shared" si="115"/>
        <v>0.17094017094017094</v>
      </c>
      <c r="E41" s="51">
        <f t="shared" si="115"/>
        <v>0.18867924528301888</v>
      </c>
      <c r="F41" s="51">
        <f t="shared" si="115"/>
        <v>0.18304668304668303</v>
      </c>
      <c r="G41" s="51">
        <f t="shared" si="115"/>
        <v>0.22945736434108527</v>
      </c>
      <c r="H41" s="51">
        <f t="shared" si="115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16">+J41</f>
        <v>0.19405320813771518</v>
      </c>
      <c r="L41" s="56">
        <f t="shared" si="116"/>
        <v>0.19405320813771518</v>
      </c>
      <c r="M41" s="56">
        <f t="shared" si="116"/>
        <v>0.19405320813771518</v>
      </c>
      <c r="N41" s="56">
        <f t="shared" si="116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5469.9495859632534</v>
      </c>
      <c r="K42" s="9">
        <f t="shared" ref="K42:N42" si="117">+K35-K38</f>
        <v>5858.3965852797965</v>
      </c>
      <c r="L42" s="9">
        <f t="shared" si="117"/>
        <v>6283.6809125011769</v>
      </c>
      <c r="M42" s="9">
        <f t="shared" si="117"/>
        <v>6750.9478637348202</v>
      </c>
      <c r="N42" s="9">
        <f t="shared" si="117"/>
        <v>7266.3266533900123</v>
      </c>
    </row>
    <row r="43" spans="1:14" x14ac:dyDescent="0.3">
      <c r="A43" s="50" t="s">
        <v>129</v>
      </c>
      <c r="B43" s="51" t="str">
        <f t="shared" ref="B43" si="118">+IFERROR(B42/A42-1,"nm")</f>
        <v>nm</v>
      </c>
      <c r="C43" s="51">
        <f t="shared" ref="C43" si="119">+IFERROR(C42/B42-1,"nm")</f>
        <v>3.2373113854595292E-2</v>
      </c>
      <c r="D43" s="51">
        <f t="shared" ref="D43" si="120">+IFERROR(D42/C42-1,"nm")</f>
        <v>2.9763486579856391E-2</v>
      </c>
      <c r="E43" s="51">
        <f t="shared" ref="E43" si="121">+IFERROR(E42/D42-1,"nm")</f>
        <v>-7.096774193548383E-2</v>
      </c>
      <c r="F43" s="51">
        <f t="shared" ref="F43" si="122">+IFERROR(F42/E42-1,"nm")</f>
        <v>9.0277777777777679E-2</v>
      </c>
      <c r="G43" s="51">
        <f t="shared" ref="G43" si="123">+IFERROR(G42/F42-1,"nm")</f>
        <v>-0.26140127388535028</v>
      </c>
      <c r="H43" s="51">
        <f t="shared" ref="H43" si="124">+IFERROR(H42/G42-1,"nm")</f>
        <v>0.75543290789927564</v>
      </c>
      <c r="I43" s="51">
        <f>+IFERROR(I42/H42-1,"nm")</f>
        <v>4.9125564943997002E-3</v>
      </c>
      <c r="J43" s="51">
        <f t="shared" ref="J43:N43" si="125">+IFERROR(J42/I42-1,"nm")</f>
        <v>6.9602969488317123E-2</v>
      </c>
      <c r="K43" s="51">
        <f t="shared" si="125"/>
        <v>7.101473116193957E-2</v>
      </c>
      <c r="L43" s="51">
        <f t="shared" si="125"/>
        <v>7.2593980457038132E-2</v>
      </c>
      <c r="M43" s="51">
        <f t="shared" si="125"/>
        <v>7.4361979505361386E-2</v>
      </c>
      <c r="N43" s="51">
        <f t="shared" si="125"/>
        <v>7.6341693056724225E-2</v>
      </c>
    </row>
    <row r="44" spans="1:14" x14ac:dyDescent="0.3">
      <c r="A44" s="50" t="s">
        <v>131</v>
      </c>
      <c r="B44" s="51">
        <f t="shared" ref="B44:H44" si="126">+IFERROR(B42/B$21,"nm")</f>
        <v>0.26528384279475981</v>
      </c>
      <c r="C44" s="51">
        <f t="shared" si="126"/>
        <v>0.25487672717420751</v>
      </c>
      <c r="D44" s="51">
        <f t="shared" si="126"/>
        <v>0.25466614090431128</v>
      </c>
      <c r="E44" s="51">
        <f t="shared" si="126"/>
        <v>0.24234264557388085</v>
      </c>
      <c r="F44" s="51">
        <f t="shared" si="126"/>
        <v>0.2468242988303358</v>
      </c>
      <c r="G44" s="51">
        <f t="shared" si="126"/>
        <v>0.20015189174261253</v>
      </c>
      <c r="H44" s="51">
        <f t="shared" si="126"/>
        <v>0.29623377379358518</v>
      </c>
      <c r="I44" s="51">
        <f>+IFERROR(I42/I$21,"nm")</f>
        <v>0.27864654279954232</v>
      </c>
      <c r="J44" s="51">
        <f t="shared" ref="J44:N44" si="127">+IFERROR(J42/J$21,"nm")</f>
        <v>0.27864654279954226</v>
      </c>
      <c r="K44" s="51">
        <f t="shared" si="127"/>
        <v>0.27864654279954232</v>
      </c>
      <c r="L44" s="51">
        <f t="shared" si="127"/>
        <v>0.27864654279954226</v>
      </c>
      <c r="M44" s="51">
        <f t="shared" si="127"/>
        <v>0.27864654279954232</v>
      </c>
      <c r="N44" s="51">
        <f t="shared" si="127"/>
        <v>0.27864654279954226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52">
        <f>+J21*J47</f>
        <v>156.16203354529435</v>
      </c>
      <c r="K45" s="52">
        <f t="shared" ref="K45:N45" si="128">+K21*K47</f>
        <v>167.25183837521519</v>
      </c>
      <c r="L45" s="52">
        <f t="shared" si="128"/>
        <v>179.39331506162927</v>
      </c>
      <c r="M45" s="52">
        <f t="shared" si="128"/>
        <v>192.73335707964097</v>
      </c>
      <c r="N45" s="52">
        <f t="shared" si="128"/>
        <v>207.44694786760698</v>
      </c>
    </row>
    <row r="46" spans="1:14" x14ac:dyDescent="0.3">
      <c r="A46" s="50" t="s">
        <v>129</v>
      </c>
      <c r="B46" s="51" t="str">
        <f t="shared" ref="B46" si="129">+IFERROR(B45/A45-1,"nm")</f>
        <v>nm</v>
      </c>
      <c r="C46" s="51">
        <f t="shared" ref="C46" si="130">+IFERROR(C45/B45-1,"nm")</f>
        <v>0.16346153846153855</v>
      </c>
      <c r="D46" s="51">
        <f t="shared" ref="D46" si="131">+IFERROR(D45/C45-1,"nm")</f>
        <v>-7.8512396694214837E-2</v>
      </c>
      <c r="E46" s="51">
        <f t="shared" ref="E46" si="132">+IFERROR(E45/D45-1,"nm")</f>
        <v>-0.12107623318385652</v>
      </c>
      <c r="F46" s="51">
        <f t="shared" ref="F46" si="133">+IFERROR(F45/E45-1,"nm")</f>
        <v>-0.40306122448979587</v>
      </c>
      <c r="G46" s="51">
        <f t="shared" ref="G46" si="134">+IFERROR(G45/F45-1,"nm")</f>
        <v>-5.9829059829059839E-2</v>
      </c>
      <c r="H46" s="51">
        <f>+IFERROR(H45/G45-1,"nm")</f>
        <v>-0.10909090909090913</v>
      </c>
      <c r="I46" s="51">
        <f>+IFERROR(I45/H45-1,"nm")</f>
        <v>0.48979591836734704</v>
      </c>
      <c r="J46" s="51">
        <f t="shared" ref="J46" si="135">+IFERROR(J45/I45-1,"nm")</f>
        <v>6.9602969488317568E-2</v>
      </c>
      <c r="K46" s="51">
        <f t="shared" ref="K46" si="136">+IFERROR(K45/J45-1,"nm")</f>
        <v>7.1014731161939348E-2</v>
      </c>
      <c r="L46" s="51">
        <f t="shared" ref="L46" si="137">+IFERROR(L45/K45-1,"nm")</f>
        <v>7.2593980457038132E-2</v>
      </c>
      <c r="M46" s="51">
        <f t="shared" ref="M46" si="138">+IFERROR(M45/L45-1,"nm")</f>
        <v>7.4361979505361386E-2</v>
      </c>
      <c r="N46" s="51">
        <f t="shared" ref="N46" si="139">+IFERROR(N45/M45-1,"nm")</f>
        <v>7.6341693056724447E-2</v>
      </c>
    </row>
    <row r="47" spans="1:14" x14ac:dyDescent="0.3">
      <c r="A47" s="50" t="s">
        <v>133</v>
      </c>
      <c r="B47" s="51">
        <f t="shared" ref="B47:H47" si="140">+IFERROR(B45/B$21,"nm")</f>
        <v>1.5138282387190683E-2</v>
      </c>
      <c r="C47" s="51">
        <f t="shared" si="140"/>
        <v>1.6391221891086428E-2</v>
      </c>
      <c r="D47" s="51">
        <f t="shared" si="140"/>
        <v>1.4655625657202945E-2</v>
      </c>
      <c r="E47" s="51">
        <f t="shared" si="140"/>
        <v>1.3194210703466847E-2</v>
      </c>
      <c r="F47" s="51">
        <f t="shared" si="140"/>
        <v>7.3575650861526856E-3</v>
      </c>
      <c r="G47" s="51">
        <f t="shared" si="140"/>
        <v>7.5945871306268989E-3</v>
      </c>
      <c r="H47" s="51">
        <f t="shared" si="140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41">+J47</f>
        <v>7.9551027080041418E-3</v>
      </c>
      <c r="L47" s="56">
        <f t="shared" si="141"/>
        <v>7.9551027080041418E-3</v>
      </c>
      <c r="M47" s="56">
        <f t="shared" si="141"/>
        <v>7.9551027080041418E-3</v>
      </c>
      <c r="N47" s="56">
        <f t="shared" si="141"/>
        <v>7.9551027080041418E-3</v>
      </c>
    </row>
    <row r="48" spans="1:14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52">
        <f>+J21*J50</f>
        <v>683.47629750303474</v>
      </c>
      <c r="K48" s="52">
        <f t="shared" ref="K48:N48" si="142">+K21*K50</f>
        <v>732.01318302577056</v>
      </c>
      <c r="L48" s="52">
        <f t="shared" si="142"/>
        <v>785.15293372863766</v>
      </c>
      <c r="M48" s="52">
        <f t="shared" si="142"/>
        <v>843.53846009514086</v>
      </c>
      <c r="N48" s="52">
        <f t="shared" si="142"/>
        <v>907.93561429726617</v>
      </c>
    </row>
    <row r="49" spans="1:14" x14ac:dyDescent="0.3">
      <c r="A49" s="50" t="s">
        <v>129</v>
      </c>
      <c r="B49" s="51" t="str">
        <f t="shared" ref="B49" si="143">+IFERROR(B48/A48-1,"nm")</f>
        <v>nm</v>
      </c>
      <c r="C49" s="51">
        <f t="shared" ref="C49" si="144">+IFERROR(C48/B48-1,"nm")</f>
        <v>0.17405063291139244</v>
      </c>
      <c r="D49" s="51">
        <f t="shared" ref="D49" si="145">+IFERROR(D48/C48-1,"nm")</f>
        <v>0.10377358490566047</v>
      </c>
      <c r="E49" s="51">
        <f t="shared" ref="E49" si="146">+IFERROR(E48/D48-1,"nm")</f>
        <v>3.5409035409035505E-2</v>
      </c>
      <c r="F49" s="51">
        <f t="shared" ref="F49" si="147">+IFERROR(F48/E48-1,"nm")</f>
        <v>-4.0094339622641528E-2</v>
      </c>
      <c r="G49" s="51">
        <f t="shared" ref="G49" si="148">+IFERROR(G48/F48-1,"nm")</f>
        <v>-0.20761670761670759</v>
      </c>
      <c r="H49" s="51">
        <f t="shared" ref="H49" si="149">+IFERROR(H48/G48-1,"nm")</f>
        <v>-4.3410852713178349E-2</v>
      </c>
      <c r="I49" s="51">
        <f>+IFERROR(I48/H48-1,"nm")</f>
        <v>3.5656401944894611E-2</v>
      </c>
      <c r="J49" s="51">
        <f t="shared" ref="J49:N49" si="150">+IFERROR(J48/I48-1,"nm")</f>
        <v>6.9602969488317346E-2</v>
      </c>
      <c r="K49" s="51">
        <f t="shared" si="150"/>
        <v>7.101473116193957E-2</v>
      </c>
      <c r="L49" s="51">
        <f t="shared" si="150"/>
        <v>7.2593980457038132E-2</v>
      </c>
      <c r="M49" s="51">
        <f t="shared" si="150"/>
        <v>7.4361979505361164E-2</v>
      </c>
      <c r="N49" s="51">
        <f t="shared" si="150"/>
        <v>7.6341693056724447E-2</v>
      </c>
    </row>
    <row r="50" spans="1:14" x14ac:dyDescent="0.3">
      <c r="A50" s="50" t="s">
        <v>133</v>
      </c>
      <c r="B50" s="51">
        <f t="shared" ref="B50:H50" si="151">+IFERROR(B48/B$21,"nm")</f>
        <v>4.599708879184862E-2</v>
      </c>
      <c r="C50" s="51">
        <f t="shared" si="151"/>
        <v>5.0257382823083174E-2</v>
      </c>
      <c r="D50" s="51">
        <f t="shared" si="151"/>
        <v>5.3824921135646686E-2</v>
      </c>
      <c r="E50" s="51">
        <f t="shared" si="151"/>
        <v>5.7085156512958597E-2</v>
      </c>
      <c r="F50" s="51">
        <f t="shared" si="151"/>
        <v>5.1188529744686205E-2</v>
      </c>
      <c r="G50" s="51">
        <f t="shared" si="151"/>
        <v>4.4531897265948632E-2</v>
      </c>
      <c r="H50" s="51">
        <f t="shared" si="151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52">+J50</f>
        <v>3.4817196098730456E-2</v>
      </c>
      <c r="L50" s="56">
        <f t="shared" si="152"/>
        <v>3.4817196098730456E-2</v>
      </c>
      <c r="M50" s="56">
        <f t="shared" si="152"/>
        <v>3.4817196098730456E-2</v>
      </c>
      <c r="N50" s="56">
        <f t="shared" si="152"/>
        <v>3.4817196098730456E-2</v>
      </c>
    </row>
    <row r="51" spans="1:14" x14ac:dyDescent="0.3">
      <c r="A51" s="47" t="s">
        <v>101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3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9">
        <f>+Historicals!I111</f>
        <v>12479</v>
      </c>
      <c r="J52" s="58">
        <f>+SUM(J54+J58+J62)</f>
        <v>13608.804326753774</v>
      </c>
      <c r="K52" s="58">
        <f t="shared" ref="K52:N52" si="153">+SUM(K54+K58+K62)</f>
        <v>14857.980395365705</v>
      </c>
      <c r="L52" s="58">
        <f t="shared" si="153"/>
        <v>16240.68661411307</v>
      </c>
      <c r="M52" s="58">
        <f t="shared" si="153"/>
        <v>17772.881849528436</v>
      </c>
      <c r="N52" s="58">
        <f t="shared" si="153"/>
        <v>19472.563029734389</v>
      </c>
    </row>
    <row r="53" spans="1:14" x14ac:dyDescent="0.3">
      <c r="A53" s="48" t="s">
        <v>129</v>
      </c>
      <c r="B53" s="51" t="str">
        <f t="shared" ref="B53" si="154">+IFERROR(B52/A52-1,"nm")</f>
        <v>nm</v>
      </c>
      <c r="C53" s="51">
        <f t="shared" ref="C53" si="155">+IFERROR(C52/B52-1,"nm")</f>
        <v>6.2026382262138746E-2</v>
      </c>
      <c r="D53" s="51">
        <f t="shared" ref="D53" si="156">+IFERROR(D52/C52-1,"nm")</f>
        <v>5.3118393234672379E-2</v>
      </c>
      <c r="E53" s="51">
        <f t="shared" ref="E53" si="157">+IFERROR(E52/D52-1,"nm")</f>
        <v>0.15959849435382689</v>
      </c>
      <c r="F53" s="51">
        <f t="shared" ref="F53" si="158">+IFERROR(F52/E52-1,"nm")</f>
        <v>6.1674962129409261E-2</v>
      </c>
      <c r="G53" s="51">
        <f t="shared" ref="G53" si="159">+IFERROR(G52/F52-1,"nm")</f>
        <v>-4.7390949857317621E-2</v>
      </c>
      <c r="H53" s="51">
        <f t="shared" ref="H53" si="160">+IFERROR(H52/G52-1,"nm")</f>
        <v>0.22563389322777372</v>
      </c>
      <c r="I53" s="51">
        <f>+IFERROR(I52/H52-1,"nm")</f>
        <v>8.9298184357541999E-2</v>
      </c>
      <c r="J53" s="57">
        <f t="shared" ref="J53" si="161">+IFERROR(J52/I52-1,"nm")</f>
        <v>9.0536447371886597E-2</v>
      </c>
      <c r="K53" s="57">
        <f t="shared" ref="K53" si="162">+IFERROR(K52/J52-1,"nm")</f>
        <v>9.1791757645905303E-2</v>
      </c>
      <c r="L53" s="57">
        <f t="shared" ref="L53" si="163">+IFERROR(L52/K52-1,"nm")</f>
        <v>9.3061518588262615E-2</v>
      </c>
      <c r="M53" s="57">
        <f t="shared" ref="M53" si="164">+IFERROR(M52/L52-1,"nm")</f>
        <v>9.4343008508266823E-2</v>
      </c>
      <c r="N53" s="57">
        <f t="shared" ref="N53" si="165">+IFERROR(N52/M52-1,"nm")</f>
        <v>9.5633403439918219E-2</v>
      </c>
    </row>
    <row r="54" spans="1:14" x14ac:dyDescent="0.3">
      <c r="A54" s="49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59">
        <f>+I54*(1+J55)</f>
        <v>7831.0680057388818</v>
      </c>
      <c r="K54" s="59">
        <f t="shared" ref="K54" si="166">+J54*(1+K55)</f>
        <v>8300.707378249479</v>
      </c>
      <c r="L54" s="59">
        <f t="shared" ref="L54" si="167">+K54*(1+L55)</f>
        <v>8798.5116370885444</v>
      </c>
      <c r="M54" s="59">
        <f t="shared" ref="M54" si="168">+L54*(1+M55)</f>
        <v>9326.1698672611437</v>
      </c>
      <c r="N54" s="59">
        <f t="shared" ref="N54" si="169">+M54*(1+N55)</f>
        <v>9885.4724504053556</v>
      </c>
    </row>
    <row r="55" spans="1:14" x14ac:dyDescent="0.3">
      <c r="A55" s="48" t="s">
        <v>129</v>
      </c>
      <c r="B55" s="51" t="str">
        <f t="shared" ref="B55" si="170">+IFERROR(B54/A54-1,"nm")</f>
        <v>nm</v>
      </c>
      <c r="C55" s="51">
        <f t="shared" ref="C55" si="171">+IFERROR(C54/B54-1,"nm")</f>
        <v>7.2294280246651077E-2</v>
      </c>
      <c r="D55" s="51">
        <f t="shared" ref="D55" si="172">+IFERROR(D54/C54-1,"nm")</f>
        <v>2.9545905215149659E-2</v>
      </c>
      <c r="E55" s="51">
        <f t="shared" ref="E55" si="173">+IFERROR(E54/D54-1,"nm")</f>
        <v>0.1315485362095532</v>
      </c>
      <c r="F55" s="51">
        <f t="shared" ref="F55" si="174">+IFERROR(F54/E54-1,"nm")</f>
        <v>7.1148936170212673E-2</v>
      </c>
      <c r="G55" s="51">
        <f t="shared" ref="G55" si="175">+IFERROR(G54/F54-1,"nm")</f>
        <v>-6.3721595423486432E-2</v>
      </c>
      <c r="H55" s="51">
        <f t="shared" ref="H55" si="176">+IFERROR(H54/G54-1,"nm")</f>
        <v>0.18295994568907004</v>
      </c>
      <c r="I55" s="51">
        <f>+IFERROR(I54/H54-1,"nm")</f>
        <v>5.9971305595408975E-2</v>
      </c>
      <c r="J55" s="57">
        <f>+J56+J57</f>
        <v>5.9971305595408975E-2</v>
      </c>
      <c r="K55" s="57">
        <f t="shared" ref="K55:N55" si="177">+K56+K57</f>
        <v>5.9971305595408975E-2</v>
      </c>
      <c r="L55" s="57">
        <f t="shared" si="177"/>
        <v>5.9971305595408975E-2</v>
      </c>
      <c r="M55" s="57">
        <f t="shared" si="177"/>
        <v>5.9971305595408975E-2</v>
      </c>
      <c r="N55" s="57">
        <f t="shared" si="177"/>
        <v>5.9971305595408975E-2</v>
      </c>
    </row>
    <row r="56" spans="1:14" x14ac:dyDescent="0.3">
      <c r="A56" s="48" t="s">
        <v>137</v>
      </c>
      <c r="B56" s="51">
        <f>+Historicals!B184</f>
        <v>0</v>
      </c>
      <c r="C56" s="51">
        <f>+Historicals!C184</f>
        <v>7.2294280246651077E-2</v>
      </c>
      <c r="D56" s="51">
        <f>+Historicals!D184</f>
        <v>2.9545905215149711E-2</v>
      </c>
      <c r="E56" s="51">
        <f>+Historicals!E184</f>
        <v>0.13154853620955315</v>
      </c>
      <c r="F56" s="51">
        <f>+Historicals!F184</f>
        <v>7.114893617021277E-2</v>
      </c>
      <c r="G56" s="51">
        <f>+Historicals!G184</f>
        <v>-6.3721595423486418E-2</v>
      </c>
      <c r="H56" s="51">
        <f>+Historicals!H184</f>
        <v>0.18295994568906992</v>
      </c>
      <c r="I56" s="51">
        <f>+Historicals!I184</f>
        <v>0.09</v>
      </c>
      <c r="J56" s="63">
        <f>I56</f>
        <v>0.09</v>
      </c>
      <c r="K56" s="63">
        <f t="shared" ref="K56:K57" si="178">+J56</f>
        <v>0.09</v>
      </c>
      <c r="L56" s="63">
        <f t="shared" ref="L56:L57" si="179">+K56</f>
        <v>0.09</v>
      </c>
      <c r="M56" s="63">
        <f t="shared" ref="M56:M57" si="180">+L56</f>
        <v>0.09</v>
      </c>
      <c r="N56" s="63">
        <f t="shared" ref="N56:N57" si="181">+M56</f>
        <v>0.09</v>
      </c>
    </row>
    <row r="57" spans="1:14" x14ac:dyDescent="0.3">
      <c r="A57" s="48" t="s">
        <v>138</v>
      </c>
      <c r="B57" s="51" t="str">
        <f t="shared" ref="B57:J57" si="182">+IFERROR(B55-B56,"nm")</f>
        <v>nm</v>
      </c>
      <c r="C57" s="51">
        <f t="shared" si="182"/>
        <v>0</v>
      </c>
      <c r="D57" s="51">
        <f t="shared" si="182"/>
        <v>-5.2041704279304213E-17</v>
      </c>
      <c r="E57" s="51">
        <f t="shared" si="182"/>
        <v>5.5511151231257827E-17</v>
      </c>
      <c r="F57" s="51">
        <f t="shared" si="182"/>
        <v>-9.7144514654701197E-17</v>
      </c>
      <c r="G57" s="51">
        <f t="shared" si="182"/>
        <v>-1.3877787807814457E-17</v>
      </c>
      <c r="H57" s="51">
        <f t="shared" si="182"/>
        <v>1.1102230246251565E-16</v>
      </c>
      <c r="I57" s="51">
        <f t="shared" si="182"/>
        <v>-3.0028694404591022E-2</v>
      </c>
      <c r="J57" s="60">
        <f>I57</f>
        <v>-3.0028694404591022E-2</v>
      </c>
      <c r="K57" s="60">
        <f t="shared" si="178"/>
        <v>-3.0028694404591022E-2</v>
      </c>
      <c r="L57" s="60">
        <f t="shared" si="179"/>
        <v>-3.0028694404591022E-2</v>
      </c>
      <c r="M57" s="60">
        <f t="shared" si="180"/>
        <v>-3.0028694404591022E-2</v>
      </c>
      <c r="N57" s="60">
        <f t="shared" si="181"/>
        <v>-3.0028694404591022E-2</v>
      </c>
    </row>
    <row r="58" spans="1:14" x14ac:dyDescent="0.3">
      <c r="A58" s="49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59">
        <f>+I58*(1+J59)</f>
        <v>5128.5608108108108</v>
      </c>
      <c r="K58" s="59">
        <f t="shared" ref="K58" si="183">+J58*(1+K59)</f>
        <v>5810.0587563915269</v>
      </c>
      <c r="L58" s="59">
        <f t="shared" ref="L58" si="184">+K58*(1+L59)</f>
        <v>6582.1161136597711</v>
      </c>
      <c r="M58" s="59">
        <f t="shared" ref="M58" si="185">+L58*(1+M59)</f>
        <v>7456.7666783127597</v>
      </c>
      <c r="N58" s="59">
        <f t="shared" ref="N58" si="186">+M58*(1+N59)</f>
        <v>8447.6433315119793</v>
      </c>
    </row>
    <row r="59" spans="1:14" x14ac:dyDescent="0.3">
      <c r="A59" s="48" t="s">
        <v>129</v>
      </c>
      <c r="B59" s="51" t="str">
        <f t="shared" ref="B59" si="187">+IFERROR(B58/A58-1,"nm")</f>
        <v>nm</v>
      </c>
      <c r="C59" s="51">
        <f t="shared" ref="C59" si="188">+IFERROR(C58/B58-1,"nm")</f>
        <v>4.7781569965870352E-2</v>
      </c>
      <c r="D59" s="51">
        <f t="shared" ref="D59" si="189">+IFERROR(D58/C58-1,"nm")</f>
        <v>0.11447184737087013</v>
      </c>
      <c r="E59" s="51">
        <f t="shared" ref="E59" si="190">+IFERROR(E58/D58-1,"nm")</f>
        <v>0.22755741127348639</v>
      </c>
      <c r="F59" s="51">
        <f t="shared" ref="F59" si="191">+IFERROR(F58/E58-1,"nm")</f>
        <v>5.0000000000000044E-2</v>
      </c>
      <c r="G59" s="51">
        <f t="shared" ref="G59" si="192">+IFERROR(G58/F58-1,"nm")</f>
        <v>-1.1013929381276322E-2</v>
      </c>
      <c r="H59" s="51">
        <f t="shared" ref="H59" si="193">+IFERROR(H58/G58-1,"nm")</f>
        <v>0.30887651490337364</v>
      </c>
      <c r="I59" s="51">
        <f>+IFERROR(I58/H58-1,"nm")</f>
        <v>0.13288288288288297</v>
      </c>
      <c r="J59" s="57">
        <f>+J60+J61</f>
        <v>0.13288288288288297</v>
      </c>
      <c r="K59" s="57">
        <f t="shared" ref="K59:N59" si="194">+K60+K61</f>
        <v>0.13288288288288297</v>
      </c>
      <c r="L59" s="57">
        <f t="shared" si="194"/>
        <v>0.13288288288288297</v>
      </c>
      <c r="M59" s="57">
        <f t="shared" si="194"/>
        <v>0.13288288288288297</v>
      </c>
      <c r="N59" s="57">
        <f t="shared" si="194"/>
        <v>0.13288288288288297</v>
      </c>
    </row>
    <row r="60" spans="1:14" x14ac:dyDescent="0.3">
      <c r="A60" s="48" t="s">
        <v>137</v>
      </c>
      <c r="B60" s="51">
        <f>+Historicals!B185</f>
        <v>0</v>
      </c>
      <c r="C60" s="51">
        <f>+Historicals!C185</f>
        <v>4.778156996587031E-2</v>
      </c>
      <c r="D60" s="51">
        <f>+Historicals!D185</f>
        <v>0.11447184737087017</v>
      </c>
      <c r="E60" s="51">
        <f>+Historicals!E185</f>
        <v>0.22755741127348644</v>
      </c>
      <c r="F60" s="51">
        <f>+Historicals!F185</f>
        <v>0.05</v>
      </c>
      <c r="G60" s="51">
        <f>+Historicals!G185</f>
        <v>-1.101392938127632E-2</v>
      </c>
      <c r="H60" s="51">
        <f>+Historicals!H185</f>
        <v>0.30887651490337376</v>
      </c>
      <c r="I60" s="51">
        <f>+Historicals!I185</f>
        <v>0.16</v>
      </c>
      <c r="J60" s="63">
        <f>I60</f>
        <v>0.16</v>
      </c>
      <c r="K60" s="63">
        <f t="shared" ref="K60:K61" si="195">+J60</f>
        <v>0.16</v>
      </c>
      <c r="L60" s="63">
        <f t="shared" ref="L60:L61" si="196">+K60</f>
        <v>0.16</v>
      </c>
      <c r="M60" s="63">
        <f t="shared" ref="M60:M61" si="197">+L60</f>
        <v>0.16</v>
      </c>
      <c r="N60" s="63">
        <f t="shared" ref="N60:N61" si="198">+M60</f>
        <v>0.16</v>
      </c>
    </row>
    <row r="61" spans="1:14" x14ac:dyDescent="0.3">
      <c r="A61" s="48" t="s">
        <v>138</v>
      </c>
      <c r="B61" s="51" t="str">
        <f t="shared" ref="B61:H61" si="199">+IFERROR(B59-B60,"nm")</f>
        <v>nm</v>
      </c>
      <c r="C61" s="51">
        <f t="shared" si="199"/>
        <v>4.163336342344337E-17</v>
      </c>
      <c r="D61" s="51">
        <f t="shared" si="199"/>
        <v>-4.163336342344337E-17</v>
      </c>
      <c r="E61" s="51">
        <f t="shared" si="199"/>
        <v>-5.5511151231257827E-17</v>
      </c>
      <c r="F61" s="51">
        <f t="shared" si="199"/>
        <v>4.163336342344337E-17</v>
      </c>
      <c r="G61" s="51">
        <f t="shared" si="199"/>
        <v>-1.7347234759768071E-18</v>
      </c>
      <c r="H61" s="51">
        <f t="shared" si="199"/>
        <v>-1.1102230246251565E-16</v>
      </c>
      <c r="I61" s="51">
        <f>+IFERROR(I59-I60,"nm")</f>
        <v>-2.7117117117117034E-2</v>
      </c>
      <c r="J61" s="60">
        <f>I61</f>
        <v>-2.7117117117117034E-2</v>
      </c>
      <c r="K61" s="60">
        <f t="shared" si="195"/>
        <v>-2.7117117117117034E-2</v>
      </c>
      <c r="L61" s="60">
        <f t="shared" si="196"/>
        <v>-2.7117117117117034E-2</v>
      </c>
      <c r="M61" s="60">
        <f t="shared" si="197"/>
        <v>-2.7117117117117034E-2</v>
      </c>
      <c r="N61" s="60">
        <f t="shared" si="198"/>
        <v>-2.7117117117117034E-2</v>
      </c>
    </row>
    <row r="62" spans="1:14" x14ac:dyDescent="0.3">
      <c r="A62" s="49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3">
        <f>+Historicals!I114</f>
        <v>564</v>
      </c>
      <c r="J62" s="59">
        <f>+I62*(1+J63)</f>
        <v>649.17551020408166</v>
      </c>
      <c r="K62" s="59">
        <f t="shared" ref="K62" si="200">+J62*(1+K63)</f>
        <v>747.21426072469808</v>
      </c>
      <c r="L62" s="59">
        <f t="shared" ref="L62" si="201">+K62*(1+L63)</f>
        <v>860.05886336475453</v>
      </c>
      <c r="M62" s="59">
        <f t="shared" ref="M62" si="202">+L62*(1+M63)</f>
        <v>989.94530395453387</v>
      </c>
      <c r="N62" s="59">
        <f t="shared" ref="N62" si="203">+M62*(1+N63)</f>
        <v>1139.4472478170553</v>
      </c>
    </row>
    <row r="63" spans="1:14" x14ac:dyDescent="0.3">
      <c r="A63" s="48" t="s">
        <v>129</v>
      </c>
      <c r="B63" s="51" t="str">
        <f t="shared" ref="B63" si="204">+IFERROR(B62/A62-1,"nm")</f>
        <v>nm</v>
      </c>
      <c r="C63" s="51">
        <f t="shared" ref="C63" si="205">+IFERROR(C62/B62-1,"nm")</f>
        <v>1.0752688172043001E-2</v>
      </c>
      <c r="D63" s="51">
        <f t="shared" ref="D63" si="206">+IFERROR(D62/C62-1,"nm")</f>
        <v>1.8617021276595702E-2</v>
      </c>
      <c r="E63" s="51">
        <f t="shared" ref="E63" si="207">+IFERROR(E62/D62-1,"nm")</f>
        <v>0.11488250652741505</v>
      </c>
      <c r="F63" s="51">
        <f t="shared" ref="F63" si="208">+IFERROR(F62/E62-1,"nm")</f>
        <v>1.1709601873536313E-2</v>
      </c>
      <c r="G63" s="51">
        <f t="shared" ref="G63" si="209">+IFERROR(G62/F62-1,"nm")</f>
        <v>-6.944444444444442E-2</v>
      </c>
      <c r="H63" s="51">
        <f t="shared" ref="H63" si="210">+IFERROR(H62/G62-1,"nm")</f>
        <v>0.21890547263681581</v>
      </c>
      <c r="I63" s="51">
        <f>+IFERROR(I62/H62-1,"nm")</f>
        <v>0.15102040816326534</v>
      </c>
      <c r="J63" s="57">
        <f>+J64+J65</f>
        <v>0.15102040816326534</v>
      </c>
      <c r="K63" s="57">
        <f t="shared" ref="K63:N63" si="211">+K64+K65</f>
        <v>0.15102040816326534</v>
      </c>
      <c r="L63" s="57">
        <f t="shared" si="211"/>
        <v>0.15102040816326534</v>
      </c>
      <c r="M63" s="57">
        <f t="shared" si="211"/>
        <v>0.15102040816326534</v>
      </c>
      <c r="N63" s="57">
        <f t="shared" si="211"/>
        <v>0.15102040816326534</v>
      </c>
    </row>
    <row r="64" spans="1:14" x14ac:dyDescent="0.3">
      <c r="A64" s="48" t="s">
        <v>137</v>
      </c>
      <c r="B64" s="51">
        <f>+Historicals!B186</f>
        <v>0</v>
      </c>
      <c r="C64" s="51">
        <f>+Historicals!C186</f>
        <v>1.0752688172043012E-2</v>
      </c>
      <c r="D64" s="51">
        <f>+Historicals!D186</f>
        <v>1.8617021276595744E-2</v>
      </c>
      <c r="E64" s="51">
        <f>+Historicals!E186</f>
        <v>0.11488250652741515</v>
      </c>
      <c r="F64" s="51">
        <f>+Historicals!F186</f>
        <v>1.1709601873536301E-2</v>
      </c>
      <c r="G64" s="51">
        <f>+Historicals!G186</f>
        <v>-6.9444444444444448E-2</v>
      </c>
      <c r="H64" s="51">
        <f>+Historicals!H186</f>
        <v>0.21890547263681592</v>
      </c>
      <c r="I64" s="51">
        <f>+Historicals!I186</f>
        <v>0.17</v>
      </c>
      <c r="J64" s="63">
        <f>I64</f>
        <v>0.17</v>
      </c>
      <c r="K64" s="63">
        <f t="shared" ref="K64:K65" si="212">+J64</f>
        <v>0.17</v>
      </c>
      <c r="L64" s="63">
        <f t="shared" ref="L64:L65" si="213">+K64</f>
        <v>0.17</v>
      </c>
      <c r="M64" s="63">
        <f t="shared" ref="M64:M65" si="214">+L64</f>
        <v>0.17</v>
      </c>
      <c r="N64" s="63">
        <f t="shared" ref="N64:N65" si="215">+M64</f>
        <v>0.17</v>
      </c>
    </row>
    <row r="65" spans="1:14" x14ac:dyDescent="0.3">
      <c r="A65" s="48" t="s">
        <v>138</v>
      </c>
      <c r="B65" s="51" t="str">
        <f t="shared" ref="B65:H65" si="216">+IFERROR(B63-B64,"nm")</f>
        <v>nm</v>
      </c>
      <c r="C65" s="51">
        <f t="shared" si="216"/>
        <v>-1.0408340855860843E-17</v>
      </c>
      <c r="D65" s="51">
        <f t="shared" si="216"/>
        <v>-4.163336342344337E-17</v>
      </c>
      <c r="E65" s="51">
        <f t="shared" si="216"/>
        <v>-9.7144514654701197E-17</v>
      </c>
      <c r="F65" s="51">
        <f t="shared" si="216"/>
        <v>1.214306433183765E-17</v>
      </c>
      <c r="G65" s="51">
        <f t="shared" si="216"/>
        <v>2.7755575615628914E-17</v>
      </c>
      <c r="H65" s="51">
        <f t="shared" si="216"/>
        <v>-1.1102230246251565E-16</v>
      </c>
      <c r="I65" s="51">
        <f>+IFERROR(I63-I64,"nm")</f>
        <v>-1.8979591836734672E-2</v>
      </c>
      <c r="J65" s="60">
        <f>I65</f>
        <v>-1.8979591836734672E-2</v>
      </c>
      <c r="K65" s="60">
        <f t="shared" si="212"/>
        <v>-1.8979591836734672E-2</v>
      </c>
      <c r="L65" s="60">
        <f t="shared" si="213"/>
        <v>-1.8979591836734672E-2</v>
      </c>
      <c r="M65" s="60">
        <f t="shared" si="214"/>
        <v>-1.8979591836734672E-2</v>
      </c>
      <c r="N65" s="60">
        <f t="shared" si="215"/>
        <v>-1.8979591836734672E-2</v>
      </c>
    </row>
    <row r="66" spans="1:14" x14ac:dyDescent="0.3">
      <c r="A66" s="9" t="s">
        <v>130</v>
      </c>
      <c r="B66" s="52">
        <f t="shared" ref="B66:H66" si="217">+B73+B69</f>
        <v>1611</v>
      </c>
      <c r="C66" s="52">
        <f t="shared" si="217"/>
        <v>1871</v>
      </c>
      <c r="D66" s="52">
        <f t="shared" si="217"/>
        <v>1611</v>
      </c>
      <c r="E66" s="52">
        <f t="shared" si="217"/>
        <v>1703</v>
      </c>
      <c r="F66" s="52">
        <f t="shared" si="217"/>
        <v>2106</v>
      </c>
      <c r="G66" s="52">
        <f t="shared" si="217"/>
        <v>1673</v>
      </c>
      <c r="H66" s="52">
        <f t="shared" si="217"/>
        <v>2571</v>
      </c>
      <c r="I66" s="52">
        <f>+I73+I69</f>
        <v>3427</v>
      </c>
      <c r="J66" s="61">
        <f>+J52*J68</f>
        <v>3737.2684051434558</v>
      </c>
      <c r="K66" s="61">
        <f t="shared" ref="K66:N66" si="218">+K52*K68</f>
        <v>4080.3188408460833</v>
      </c>
      <c r="L66" s="61">
        <f t="shared" si="218"/>
        <v>4460.0395084995189</v>
      </c>
      <c r="M66" s="61">
        <f t="shared" si="218"/>
        <v>4880.8130537970956</v>
      </c>
      <c r="N66" s="61">
        <f t="shared" si="218"/>
        <v>5347.5818176856919</v>
      </c>
    </row>
    <row r="67" spans="1:14" x14ac:dyDescent="0.3">
      <c r="A67" s="50" t="s">
        <v>129</v>
      </c>
      <c r="B67" s="51" t="str">
        <f t="shared" ref="B67" si="219">+IFERROR(B66/A66-1,"nm")</f>
        <v>nm</v>
      </c>
      <c r="C67" s="51">
        <f t="shared" ref="C67" si="220">+IFERROR(C66/B66-1,"nm")</f>
        <v>0.16139044072004971</v>
      </c>
      <c r="D67" s="51">
        <f t="shared" ref="D67" si="221">+IFERROR(D66/C66-1,"nm")</f>
        <v>-0.13896312132549438</v>
      </c>
      <c r="E67" s="51">
        <f t="shared" ref="E67" si="222">+IFERROR(E66/D66-1,"nm")</f>
        <v>5.7107386716325204E-2</v>
      </c>
      <c r="F67" s="51">
        <f t="shared" ref="F67" si="223">+IFERROR(F66/E66-1,"nm")</f>
        <v>0.23664122137404586</v>
      </c>
      <c r="G67" s="51">
        <f t="shared" ref="G67" si="224">+IFERROR(G66/F66-1,"nm")</f>
        <v>-0.20560303893637222</v>
      </c>
      <c r="H67" s="51">
        <f t="shared" ref="H67" si="225">+IFERROR(H66/G66-1,"nm")</f>
        <v>0.53676031081888831</v>
      </c>
      <c r="I67" s="51">
        <f>+IFERROR(I66/H66-1,"nm")</f>
        <v>0.33294437961882539</v>
      </c>
      <c r="J67" s="51">
        <f t="shared" ref="J67:N67" si="226">+IFERROR(J66/I66-1,"nm")</f>
        <v>9.0536447371886819E-2</v>
      </c>
      <c r="K67" s="51">
        <f t="shared" si="226"/>
        <v>9.1791757645905303E-2</v>
      </c>
      <c r="L67" s="51">
        <f t="shared" si="226"/>
        <v>9.3061518588262615E-2</v>
      </c>
      <c r="M67" s="51">
        <f t="shared" si="226"/>
        <v>9.4343008508266823E-2</v>
      </c>
      <c r="N67" s="51">
        <f t="shared" si="226"/>
        <v>9.5633403439918219E-2</v>
      </c>
    </row>
    <row r="68" spans="1:14" x14ac:dyDescent="0.3">
      <c r="A68" s="50" t="s">
        <v>131</v>
      </c>
      <c r="B68" s="51">
        <f>+IFERROR(B66/B$52,"nm")</f>
        <v>0.22607353353915241</v>
      </c>
      <c r="C68" s="51">
        <f t="shared" ref="C68:I68" si="227">+IFERROR(C66/C$52,"nm")</f>
        <v>0.24722515856236787</v>
      </c>
      <c r="D68" s="51">
        <f t="shared" si="227"/>
        <v>0.20213299874529486</v>
      </c>
      <c r="E68" s="51">
        <f t="shared" si="227"/>
        <v>0.18426747457260334</v>
      </c>
      <c r="F68" s="51">
        <f t="shared" si="227"/>
        <v>0.21463514064410924</v>
      </c>
      <c r="G68" s="51">
        <f t="shared" si="227"/>
        <v>0.17898791055953783</v>
      </c>
      <c r="H68" s="51">
        <f t="shared" si="227"/>
        <v>0.22442388268156424</v>
      </c>
      <c r="I68" s="51">
        <f t="shared" si="227"/>
        <v>0.27462136389133746</v>
      </c>
      <c r="J68" s="60">
        <f>+I68</f>
        <v>0.27462136389133746</v>
      </c>
      <c r="K68" s="60">
        <f t="shared" ref="K68" si="228">+J68</f>
        <v>0.27462136389133746</v>
      </c>
      <c r="L68" s="60">
        <f t="shared" ref="L68" si="229">+K68</f>
        <v>0.27462136389133746</v>
      </c>
      <c r="M68" s="60">
        <f t="shared" ref="M68" si="230">+L68</f>
        <v>0.27462136389133746</v>
      </c>
      <c r="N68" s="60">
        <f t="shared" ref="N68" si="231">+M68</f>
        <v>0.27462136389133746</v>
      </c>
    </row>
    <row r="69" spans="1:14" x14ac:dyDescent="0.3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61">
        <f>+J72*J79</f>
        <v>146.13188394783282</v>
      </c>
      <c r="K69" s="61">
        <f t="shared" ref="K69:N69" si="232">+K72*K79</f>
        <v>159.54558642351185</v>
      </c>
      <c r="L69" s="61">
        <f t="shared" si="232"/>
        <v>174.39314098013875</v>
      </c>
      <c r="M69" s="61">
        <f t="shared" si="232"/>
        <v>190.84591456341138</v>
      </c>
      <c r="N69" s="61">
        <f t="shared" si="232"/>
        <v>209.09715890571422</v>
      </c>
    </row>
    <row r="70" spans="1:14" x14ac:dyDescent="0.3">
      <c r="A70" s="50" t="s">
        <v>129</v>
      </c>
      <c r="B70" s="51" t="str">
        <f t="shared" ref="B70" si="233">+IFERROR(B69/A69-1,"nm")</f>
        <v>nm</v>
      </c>
      <c r="C70" s="51">
        <f t="shared" ref="C70" si="234">+IFERROR(C69/B69-1,"nm")</f>
        <v>-3.4482758620689613E-2</v>
      </c>
      <c r="D70" s="51">
        <f t="shared" ref="D70" si="235">+IFERROR(D69/C69-1,"nm")</f>
        <v>0.23809523809523814</v>
      </c>
      <c r="E70" s="51">
        <f t="shared" ref="E70" si="236">+IFERROR(E69/D69-1,"nm")</f>
        <v>0.11538461538461542</v>
      </c>
      <c r="F70" s="51">
        <f t="shared" ref="F70" si="237">+IFERROR(F69/E69-1,"nm")</f>
        <v>-4.31034482758621E-2</v>
      </c>
      <c r="G70" s="51">
        <f t="shared" ref="G70" si="238">+IFERROR(G69/F69-1,"nm")</f>
        <v>0.18918918918918926</v>
      </c>
      <c r="H70" s="51">
        <f t="shared" ref="H70" si="239">+IFERROR(H69/G69-1,"nm")</f>
        <v>3.0303030303030276E-2</v>
      </c>
      <c r="I70" s="51">
        <f t="shared" ref="I70" si="240">+IFERROR(I69/H69-1,"nm")</f>
        <v>-1.4705882352941124E-2</v>
      </c>
      <c r="J70" s="57">
        <f t="shared" ref="J70" si="241">+IFERROR(J69/I69-1,"nm")</f>
        <v>9.0536447371886597E-2</v>
      </c>
      <c r="K70" s="57">
        <f t="shared" ref="K70" si="242">+IFERROR(K69/J69-1,"nm")</f>
        <v>9.1791757645905303E-2</v>
      </c>
      <c r="L70" s="57">
        <f t="shared" ref="L70" si="243">+IFERROR(L69/K69-1,"nm")</f>
        <v>9.3061518588262615E-2</v>
      </c>
      <c r="M70" s="57">
        <f t="shared" ref="M70" si="244">+IFERROR(M69/L69-1,"nm")</f>
        <v>9.4343008508267046E-2</v>
      </c>
      <c r="N70" s="57">
        <f t="shared" ref="N70" si="245">+IFERROR(N69/M69-1,"nm")</f>
        <v>9.5633403439917997E-2</v>
      </c>
    </row>
    <row r="71" spans="1:14" x14ac:dyDescent="0.3">
      <c r="A71" s="50" t="s">
        <v>133</v>
      </c>
      <c r="B71" s="51">
        <f>+IFERROR(B69/B$52,"nm")</f>
        <v>1.2208812798203761E-2</v>
      </c>
      <c r="C71" s="51">
        <f t="shared" ref="C71:N71" si="246">+IFERROR(C69/C$52,"nm")</f>
        <v>1.1099365750528542E-2</v>
      </c>
      <c r="D71" s="51">
        <f t="shared" si="246"/>
        <v>1.3048933500627352E-2</v>
      </c>
      <c r="E71" s="51">
        <f t="shared" si="246"/>
        <v>1.2551395801774508E-2</v>
      </c>
      <c r="F71" s="51">
        <f t="shared" si="246"/>
        <v>1.1312678353037097E-2</v>
      </c>
      <c r="G71" s="51">
        <f t="shared" si="246"/>
        <v>1.4122178239007167E-2</v>
      </c>
      <c r="H71" s="51">
        <f t="shared" si="246"/>
        <v>1.1871508379888268E-2</v>
      </c>
      <c r="I71" s="51">
        <f t="shared" si="246"/>
        <v>1.0738039907043834E-2</v>
      </c>
      <c r="J71" s="57">
        <f t="shared" si="246"/>
        <v>1.0738039907043834E-2</v>
      </c>
      <c r="K71" s="57">
        <f t="shared" si="246"/>
        <v>1.0738039907043834E-2</v>
      </c>
      <c r="L71" s="57">
        <f t="shared" si="246"/>
        <v>1.0738039907043834E-2</v>
      </c>
      <c r="M71" s="57">
        <f t="shared" si="246"/>
        <v>1.0738039907043835E-2</v>
      </c>
      <c r="N71" s="57">
        <f t="shared" si="246"/>
        <v>1.0738039907043832E-2</v>
      </c>
    </row>
    <row r="72" spans="1:14" x14ac:dyDescent="0.3">
      <c r="A72" s="50" t="s">
        <v>142</v>
      </c>
      <c r="B72" s="51">
        <f t="shared" ref="B72:I72" si="247">+IFERROR(B69/B79,"nm")</f>
        <v>0.1746987951807229</v>
      </c>
      <c r="C72" s="51">
        <f t="shared" si="247"/>
        <v>0.13145539906103287</v>
      </c>
      <c r="D72" s="51">
        <f t="shared" si="247"/>
        <v>0.1466854724964739</v>
      </c>
      <c r="E72" s="51">
        <f t="shared" si="247"/>
        <v>0.13663133097762073</v>
      </c>
      <c r="F72" s="51">
        <f t="shared" si="247"/>
        <v>0.11948331539289558</v>
      </c>
      <c r="G72" s="51">
        <f t="shared" si="247"/>
        <v>0.14915254237288136</v>
      </c>
      <c r="H72" s="51">
        <f t="shared" si="247"/>
        <v>0.1384928716904277</v>
      </c>
      <c r="I72" s="51">
        <f t="shared" si="247"/>
        <v>0.14565217391304347</v>
      </c>
      <c r="J72" s="60">
        <f>+I72</f>
        <v>0.14565217391304347</v>
      </c>
      <c r="K72" s="60">
        <f t="shared" ref="K72" si="248">+J72</f>
        <v>0.14565217391304347</v>
      </c>
      <c r="L72" s="60">
        <f t="shared" ref="L72" si="249">+K72</f>
        <v>0.14565217391304347</v>
      </c>
      <c r="M72" s="60">
        <f t="shared" ref="M72" si="250">+L72</f>
        <v>0.14565217391304347</v>
      </c>
      <c r="N72" s="60">
        <f t="shared" ref="N72" si="251">+M72</f>
        <v>0.14565217391304347</v>
      </c>
    </row>
    <row r="73" spans="1:14" x14ac:dyDescent="0.3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9">
        <f>Historicals!I135</f>
        <v>3293</v>
      </c>
      <c r="J73" s="58">
        <f>+J66-J69</f>
        <v>3591.1365211956231</v>
      </c>
      <c r="K73" s="58">
        <f t="shared" ref="K73:N73" si="252">+K66-K69</f>
        <v>3920.7732544225714</v>
      </c>
      <c r="L73" s="58">
        <f t="shared" si="252"/>
        <v>4285.64636751938</v>
      </c>
      <c r="M73" s="58">
        <f t="shared" si="252"/>
        <v>4689.9671392336841</v>
      </c>
      <c r="N73" s="58">
        <f t="shared" si="252"/>
        <v>5138.4846587799775</v>
      </c>
    </row>
    <row r="74" spans="1:14" x14ac:dyDescent="0.3">
      <c r="A74" s="50" t="s">
        <v>129</v>
      </c>
      <c r="B74" s="51" t="str">
        <f t="shared" ref="B74" si="253">+IFERROR(B73/A73-1,"nm")</f>
        <v>nm</v>
      </c>
      <c r="C74" s="51">
        <f t="shared" ref="C74" si="254">+IFERROR(C73/B73-1,"nm")</f>
        <v>0.17257217847769035</v>
      </c>
      <c r="D74" s="51">
        <f t="shared" ref="D74" si="255">+IFERROR(D73/C73-1,"nm")</f>
        <v>-0.15668718522663683</v>
      </c>
      <c r="E74" s="51">
        <f t="shared" ref="E74" si="256">+IFERROR(E73/D73-1,"nm")</f>
        <v>5.3085600530855981E-2</v>
      </c>
      <c r="F74" s="51">
        <f t="shared" ref="F74" si="257">+IFERROR(F73/E73-1,"nm")</f>
        <v>0.25708884688090738</v>
      </c>
      <c r="G74" s="51">
        <f t="shared" ref="G74" si="258">+IFERROR(G73/F73-1,"nm")</f>
        <v>-0.22756892230576442</v>
      </c>
      <c r="H74" s="51">
        <f t="shared" ref="H74" si="259">+IFERROR(H73/G73-1,"nm")</f>
        <v>0.58014276443867629</v>
      </c>
      <c r="I74" s="51">
        <f t="shared" ref="I74" si="260">+IFERROR(I73/H73-1,"nm")</f>
        <v>0.3523613963039014</v>
      </c>
      <c r="J74" s="57">
        <f t="shared" ref="J74" si="261">+IFERROR(J73/I73-1,"nm")</f>
        <v>9.0536447371886819E-2</v>
      </c>
      <c r="K74" s="57">
        <f t="shared" ref="K74" si="262">+IFERROR(K73/J73-1,"nm")</f>
        <v>9.1791757645905303E-2</v>
      </c>
      <c r="L74" s="57">
        <f t="shared" ref="L74" si="263">+IFERROR(L73/K73-1,"nm")</f>
        <v>9.3061518588262393E-2</v>
      </c>
      <c r="M74" s="57">
        <f t="shared" ref="M74" si="264">+IFERROR(M73/L73-1,"nm")</f>
        <v>9.4343008508266823E-2</v>
      </c>
      <c r="N74" s="57">
        <f t="shared" ref="N74" si="265">+IFERROR(N73/M73-1,"nm")</f>
        <v>9.5633403439917997E-2</v>
      </c>
    </row>
    <row r="75" spans="1:14" x14ac:dyDescent="0.3">
      <c r="A75" s="50" t="s">
        <v>131</v>
      </c>
      <c r="B75" s="51">
        <f>+IFERROR(B73/B$52,"nm")</f>
        <v>0.21386472074094864</v>
      </c>
      <c r="C75" s="51">
        <f t="shared" ref="C75:I75" si="266">+IFERROR(C73/C$52,"nm")</f>
        <v>0.23612579281183932</v>
      </c>
      <c r="D75" s="51">
        <f t="shared" si="266"/>
        <v>0.1890840652446675</v>
      </c>
      <c r="E75" s="51">
        <f t="shared" si="266"/>
        <v>0.17171607877082881</v>
      </c>
      <c r="F75" s="51">
        <f t="shared" si="266"/>
        <v>0.20332246229107215</v>
      </c>
      <c r="G75" s="51">
        <f t="shared" si="266"/>
        <v>0.16486573232053064</v>
      </c>
      <c r="H75" s="51">
        <f t="shared" si="266"/>
        <v>0.21255237430167598</v>
      </c>
      <c r="I75" s="51">
        <f t="shared" si="266"/>
        <v>0.26388332398429359</v>
      </c>
      <c r="J75" s="57">
        <f t="shared" ref="J75:N75" si="267">+IFERROR(J73/J$21,"nm")</f>
        <v>0.18293729414256027</v>
      </c>
      <c r="K75" s="57">
        <f t="shared" si="267"/>
        <v>0.18648616503547644</v>
      </c>
      <c r="L75" s="57">
        <f t="shared" si="267"/>
        <v>0.19004474616063155</v>
      </c>
      <c r="M75" s="57">
        <f t="shared" si="267"/>
        <v>0.19357920629355035</v>
      </c>
      <c r="N75" s="57">
        <f t="shared" si="267"/>
        <v>0.19704880522120877</v>
      </c>
    </row>
    <row r="76" spans="1:14" x14ac:dyDescent="0.3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61">
        <f>+J52*J78</f>
        <v>214.83568013226167</v>
      </c>
      <c r="K76" s="61">
        <f t="shared" ref="K76:N76" si="268">+K52*K78</f>
        <v>234.55582481665547</v>
      </c>
      <c r="L76" s="61">
        <f t="shared" si="268"/>
        <v>256.38394606781588</v>
      </c>
      <c r="M76" s="61">
        <f t="shared" si="268"/>
        <v>280.5719788730749</v>
      </c>
      <c r="N76" s="61">
        <f t="shared" si="268"/>
        <v>307.40403212257985</v>
      </c>
    </row>
    <row r="77" spans="1:14" x14ac:dyDescent="0.3">
      <c r="A77" s="50" t="s">
        <v>129</v>
      </c>
      <c r="B77" s="51" t="str">
        <f t="shared" ref="B77" si="269">+IFERROR(B76/A76-1,"nm")</f>
        <v>nm</v>
      </c>
      <c r="C77" s="51">
        <f t="shared" ref="C77" si="270">+IFERROR(C76/B76-1,"nm")</f>
        <v>-1.6949152542372836E-2</v>
      </c>
      <c r="D77" s="51">
        <f t="shared" ref="D77" si="271">+IFERROR(D76/C76-1,"nm")</f>
        <v>-0.25431034482758619</v>
      </c>
      <c r="E77" s="51">
        <f t="shared" ref="E77" si="272">+IFERROR(E76/D76-1,"nm")</f>
        <v>0.38728323699421963</v>
      </c>
      <c r="F77" s="51">
        <f t="shared" ref="F77" si="273">+IFERROR(F76/E76-1,"nm")</f>
        <v>-2.9166666666666674E-2</v>
      </c>
      <c r="G77" s="51">
        <f t="shared" ref="G77" si="274">+IFERROR(G76/F76-1,"nm")</f>
        <v>-0.40343347639484983</v>
      </c>
      <c r="H77" s="51">
        <f t="shared" ref="H77" si="275">+IFERROR(H76/G76-1,"nm")</f>
        <v>0.10071942446043169</v>
      </c>
      <c r="I77" s="51">
        <f t="shared" ref="I77" si="276">+IFERROR(I76/H76-1,"nm")</f>
        <v>0.28758169934640532</v>
      </c>
      <c r="J77" s="57">
        <f t="shared" ref="J77" si="277">+IFERROR(J76/I76-1,"nm")</f>
        <v>9.0536447371886597E-2</v>
      </c>
      <c r="K77" s="57">
        <f t="shared" ref="K77" si="278">+IFERROR(K76/J76-1,"nm")</f>
        <v>9.1791757645905303E-2</v>
      </c>
      <c r="L77" s="57">
        <f t="shared" ref="L77" si="279">+IFERROR(L76/K76-1,"nm")</f>
        <v>9.3061518588262393E-2</v>
      </c>
      <c r="M77" s="57">
        <f t="shared" ref="M77" si="280">+IFERROR(M76/L76-1,"nm")</f>
        <v>9.4343008508267046E-2</v>
      </c>
      <c r="N77" s="57">
        <f t="shared" ref="N77" si="281">+IFERROR(N76/M76-1,"nm")</f>
        <v>9.5633403439918219E-2</v>
      </c>
    </row>
    <row r="78" spans="1:14" x14ac:dyDescent="0.3">
      <c r="A78" s="50" t="s">
        <v>133</v>
      </c>
      <c r="B78" s="51">
        <f>+IFERROR(B76/B$52,"nm")</f>
        <v>3.3118158854897557E-2</v>
      </c>
      <c r="C78" s="51">
        <f t="shared" ref="C78:I78" si="282">+IFERROR(C76/C$52,"nm")</f>
        <v>3.06553911205074E-2</v>
      </c>
      <c r="D78" s="51">
        <f t="shared" si="282"/>
        <v>2.1706398996235884E-2</v>
      </c>
      <c r="E78" s="51">
        <f t="shared" si="282"/>
        <v>2.5968405107119671E-2</v>
      </c>
      <c r="F78" s="51">
        <f t="shared" si="282"/>
        <v>2.3746432939258051E-2</v>
      </c>
      <c r="G78" s="51">
        <f t="shared" si="282"/>
        <v>1.4871081630469669E-2</v>
      </c>
      <c r="H78" s="51">
        <f t="shared" si="282"/>
        <v>1.3355446927374302E-2</v>
      </c>
      <c r="I78" s="51">
        <f t="shared" si="282"/>
        <v>1.5786521355877874E-2</v>
      </c>
      <c r="J78" s="60">
        <f>+I78</f>
        <v>1.5786521355877874E-2</v>
      </c>
      <c r="K78" s="60">
        <f t="shared" ref="K78" si="283">+J78</f>
        <v>1.5786521355877874E-2</v>
      </c>
      <c r="L78" s="60">
        <f t="shared" ref="L78" si="284">+K78</f>
        <v>1.5786521355877874E-2</v>
      </c>
      <c r="M78" s="60">
        <f t="shared" ref="M78" si="285">+L78</f>
        <v>1.5786521355877874E-2</v>
      </c>
      <c r="N78" s="60">
        <f t="shared" ref="N78" si="286">+M78</f>
        <v>1.5786521355877874E-2</v>
      </c>
    </row>
    <row r="79" spans="1:14" x14ac:dyDescent="0.3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61">
        <f>+J52*J81</f>
        <v>1003.2935315821359</v>
      </c>
      <c r="K79" s="61">
        <f t="shared" ref="K79:N79" si="287">+K52*K81</f>
        <v>1095.3876082808276</v>
      </c>
      <c r="L79" s="61">
        <f t="shared" si="287"/>
        <v>1197.3260425502065</v>
      </c>
      <c r="M79" s="61">
        <f t="shared" si="287"/>
        <v>1310.2853835696901</v>
      </c>
      <c r="N79" s="61">
        <f t="shared" si="287"/>
        <v>1435.5924342780381</v>
      </c>
    </row>
    <row r="80" spans="1:14" x14ac:dyDescent="0.3">
      <c r="A80" s="50" t="s">
        <v>129</v>
      </c>
      <c r="B80" s="51" t="str">
        <f t="shared" ref="B80" si="288">+IFERROR(B79/A79-1,"nm")</f>
        <v>nm</v>
      </c>
      <c r="C80" s="51">
        <f t="shared" ref="C80" si="289">+IFERROR(C79/B79-1,"nm")</f>
        <v>0.2831325301204819</v>
      </c>
      <c r="D80" s="51">
        <f t="shared" ref="D80" si="290">+IFERROR(D79/C79-1,"nm")</f>
        <v>0.10954616588419408</v>
      </c>
      <c r="E80" s="51">
        <f t="shared" ref="E80" si="291">+IFERROR(E79/D79-1,"nm")</f>
        <v>0.19746121297602248</v>
      </c>
      <c r="F80" s="51">
        <f t="shared" ref="F80" si="292">+IFERROR(F79/E79-1,"nm")</f>
        <v>9.4228504122497059E-2</v>
      </c>
      <c r="G80" s="51">
        <f t="shared" ref="G80" si="293">+IFERROR(G79/F79-1,"nm")</f>
        <v>-4.7362755651237931E-2</v>
      </c>
      <c r="H80" s="51">
        <f t="shared" ref="H80" si="294">+IFERROR(H79/G79-1,"nm")</f>
        <v>0.1096045197740112</v>
      </c>
      <c r="I80" s="51">
        <f t="shared" ref="I80" si="295">+IFERROR(I79/H79-1,"nm")</f>
        <v>-6.313645621181263E-2</v>
      </c>
      <c r="J80" s="57">
        <f>+J81+J82</f>
        <v>7.37238560782114E-2</v>
      </c>
      <c r="K80" s="57">
        <f>+K81+K82</f>
        <v>7.37238560782114E-2</v>
      </c>
      <c r="L80" s="57">
        <f>+L81+L82</f>
        <v>7.37238560782114E-2</v>
      </c>
      <c r="M80" s="57">
        <f>+M81+M82</f>
        <v>7.37238560782114E-2</v>
      </c>
      <c r="N80" s="57">
        <f>+N81+N82</f>
        <v>7.37238560782114E-2</v>
      </c>
    </row>
    <row r="81" spans="1:14" x14ac:dyDescent="0.3">
      <c r="A81" s="50" t="s">
        <v>133</v>
      </c>
      <c r="B81" s="51">
        <f>+IFERROR(B79/B$52,"nm")</f>
        <v>6.9884928431097393E-2</v>
      </c>
      <c r="C81" s="51">
        <f t="shared" ref="C81:I81" si="296">+IFERROR(C79/C$52,"nm")</f>
        <v>8.4434460887949259E-2</v>
      </c>
      <c r="D81" s="51">
        <f t="shared" si="296"/>
        <v>8.8958594730238399E-2</v>
      </c>
      <c r="E81" s="51">
        <f t="shared" si="296"/>
        <v>9.1863233066435832E-2</v>
      </c>
      <c r="F81" s="51">
        <f t="shared" si="296"/>
        <v>9.4679983693436609E-2</v>
      </c>
      <c r="G81" s="51">
        <f t="shared" si="296"/>
        <v>9.4682785920616241E-2</v>
      </c>
      <c r="H81" s="51">
        <f t="shared" si="296"/>
        <v>8.5719273743016758E-2</v>
      </c>
      <c r="I81" s="51">
        <f t="shared" si="296"/>
        <v>7.37238560782114E-2</v>
      </c>
      <c r="J81" s="60">
        <f>+I81</f>
        <v>7.37238560782114E-2</v>
      </c>
      <c r="K81" s="60">
        <f t="shared" ref="K81" si="297">+J81</f>
        <v>7.37238560782114E-2</v>
      </c>
      <c r="L81" s="60">
        <f t="shared" ref="L81" si="298">+K81</f>
        <v>7.37238560782114E-2</v>
      </c>
      <c r="M81" s="60">
        <f t="shared" ref="M81" si="299">+L81</f>
        <v>7.37238560782114E-2</v>
      </c>
      <c r="N81" s="60">
        <f t="shared" ref="N81" si="300">+M81</f>
        <v>7.37238560782114E-2</v>
      </c>
    </row>
    <row r="82" spans="1:14" x14ac:dyDescent="0.3">
      <c r="A82" s="47" t="s">
        <v>102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3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9">
        <f>+Historicals!I115</f>
        <v>7547</v>
      </c>
      <c r="J83" s="58">
        <f>+SUM(J85+J89+J93)</f>
        <v>6894.4709669011299</v>
      </c>
      <c r="K83" s="58">
        <f t="shared" ref="K83:N83" si="301">+SUM(K85+K89+K93)</f>
        <v>6318.8844625290221</v>
      </c>
      <c r="L83" s="58">
        <f t="shared" si="301"/>
        <v>5808.9405065773244</v>
      </c>
      <c r="M83" s="58">
        <f t="shared" si="301"/>
        <v>5355.1866880255957</v>
      </c>
      <c r="N83" s="58">
        <f t="shared" si="301"/>
        <v>4949.7032216118332</v>
      </c>
    </row>
    <row r="84" spans="1:14" x14ac:dyDescent="0.3">
      <c r="A84" s="48" t="s">
        <v>129</v>
      </c>
      <c r="B84" s="51" t="str">
        <f t="shared" ref="B84" si="302">+IFERROR(B83/A83-1,"nm")</f>
        <v>nm</v>
      </c>
      <c r="C84" s="51">
        <f t="shared" ref="C84" si="303">+IFERROR(C83/B83-1,"nm")</f>
        <v>0.23410498858819695</v>
      </c>
      <c r="D84" s="51">
        <f t="shared" ref="D84" si="304">+IFERROR(D83/C83-1,"nm")</f>
        <v>0.11941875825627468</v>
      </c>
      <c r="E84" s="51">
        <f t="shared" ref="E84" si="305">+IFERROR(E83/D83-1,"nm")</f>
        <v>0.21170639603493036</v>
      </c>
      <c r="F84" s="51">
        <f t="shared" ref="F84" si="306">+IFERROR(F83/E83-1,"nm")</f>
        <v>0.20919361121932223</v>
      </c>
      <c r="G84" s="51">
        <f t="shared" ref="G84" si="307">+IFERROR(G83/F83-1,"nm")</f>
        <v>7.5869845360824639E-2</v>
      </c>
      <c r="H84" s="51">
        <f t="shared" ref="H84" si="308">+IFERROR(H83/G83-1,"nm")</f>
        <v>0.24120377301991325</v>
      </c>
      <c r="I84" s="51">
        <f t="shared" ref="I84" si="309">+IFERROR(I83/H83-1,"nm")</f>
        <v>-8.9626055488540413E-2</v>
      </c>
      <c r="J84" s="57">
        <f t="shared" ref="J84" si="310">+IFERROR(J83/I83-1,"nm")</f>
        <v>-8.6462042281551632E-2</v>
      </c>
      <c r="K84" s="57">
        <f t="shared" ref="K84" si="311">+IFERROR(K83/J83-1,"nm")</f>
        <v>-8.3485231446382868E-2</v>
      </c>
      <c r="L84" s="57">
        <f t="shared" ref="L84" si="312">+IFERROR(L83/K83-1,"nm")</f>
        <v>-8.0701579365102361E-2</v>
      </c>
      <c r="M84" s="57">
        <f t="shared" ref="M84" si="313">+IFERROR(M83/L83-1,"nm")</f>
        <v>-7.8113008394207872E-2</v>
      </c>
      <c r="N84" s="57">
        <f t="shared" ref="N84" si="314">+IFERROR(N83/M83-1,"nm")</f>
        <v>-7.5717895572238292E-2</v>
      </c>
    </row>
    <row r="85" spans="1:14" x14ac:dyDescent="0.3">
      <c r="A85" s="49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59">
        <f>+I85*(1+J86)</f>
        <v>5103.1760612386915</v>
      </c>
      <c r="K85" s="59">
        <f t="shared" ref="K85" si="315">+J85*(1+K86)</f>
        <v>4808.4205893647795</v>
      </c>
      <c r="L85" s="59">
        <f t="shared" ref="L85" si="316">+K85*(1+L86)</f>
        <v>4530.6899638134382</v>
      </c>
      <c r="M85" s="59">
        <f t="shared" ref="M85" si="317">+L85*(1+M86)</f>
        <v>4269.0008427302682</v>
      </c>
      <c r="N85" s="59">
        <f t="shared" ref="N85" si="318">+M85*(1+N86)</f>
        <v>4022.4266813199606</v>
      </c>
    </row>
    <row r="86" spans="1:14" x14ac:dyDescent="0.3">
      <c r="A86" s="48" t="s">
        <v>129</v>
      </c>
      <c r="B86" s="51" t="str">
        <f t="shared" ref="B86" si="319">+IFERROR(B85/A85-1,"nm")</f>
        <v>nm</v>
      </c>
      <c r="C86" s="51">
        <f t="shared" ref="C86" si="320">+IFERROR(C85/B85-1,"nm")</f>
        <v>0.28918650793650791</v>
      </c>
      <c r="D86" s="51">
        <f t="shared" ref="D86" si="321">+IFERROR(D85/C85-1,"nm")</f>
        <v>0.12350904193920731</v>
      </c>
      <c r="E86" s="51">
        <f t="shared" ref="E86" si="322">+IFERROR(E85/D85-1,"nm")</f>
        <v>0.19726027397260282</v>
      </c>
      <c r="F86" s="51">
        <f t="shared" ref="F86" si="323">+IFERROR(F85/E85-1,"nm")</f>
        <v>0.21910755148741412</v>
      </c>
      <c r="G86" s="51">
        <f t="shared" ref="G86" si="324">+IFERROR(G85/F85-1,"nm")</f>
        <v>8.7517597372125833E-2</v>
      </c>
      <c r="H86" s="51">
        <f t="shared" ref="H86" si="325">+IFERROR(H85/G85-1,"nm")</f>
        <v>0.24012944983818763</v>
      </c>
      <c r="I86" s="51">
        <f t="shared" ref="I86" si="326">+IFERROR(I85/H85-1,"nm")</f>
        <v>-5.7759220598469052E-2</v>
      </c>
      <c r="J86" s="57">
        <f>+J87+J88</f>
        <v>-5.7759220598469052E-2</v>
      </c>
      <c r="K86" s="57">
        <f t="shared" ref="K86" si="327">+K87+K88</f>
        <v>-5.7759220598469052E-2</v>
      </c>
      <c r="L86" s="57">
        <f t="shared" ref="L86" si="328">+L87+L88</f>
        <v>-5.7759220598469052E-2</v>
      </c>
      <c r="M86" s="57">
        <f t="shared" ref="M86" si="329">+M87+M88</f>
        <v>-5.7759220598469052E-2</v>
      </c>
      <c r="N86" s="57">
        <f t="shared" ref="N86" si="330">+N87+N88</f>
        <v>-5.7759220598469052E-2</v>
      </c>
    </row>
    <row r="87" spans="1:14" x14ac:dyDescent="0.3">
      <c r="A87" s="48" t="s">
        <v>137</v>
      </c>
      <c r="B87" s="51">
        <f>Historicals!B188</f>
        <v>0</v>
      </c>
      <c r="C87" s="51">
        <f>Historicals!C188</f>
        <v>0.28918650793650796</v>
      </c>
      <c r="D87" s="51">
        <f>Historicals!D188</f>
        <v>0.12350904193920739</v>
      </c>
      <c r="E87" s="51">
        <f>Historicals!E188</f>
        <v>0.19726027397260273</v>
      </c>
      <c r="F87" s="51">
        <f>Historicals!F188</f>
        <v>0.21910755148741418</v>
      </c>
      <c r="G87" s="51">
        <f>Historicals!G188</f>
        <v>8.7517597372125763E-2</v>
      </c>
      <c r="H87" s="51">
        <f>Historicals!H188</f>
        <v>0.24012944983818771</v>
      </c>
      <c r="I87" s="51">
        <f>Historicals!I188</f>
        <v>-0.1</v>
      </c>
      <c r="J87" s="63">
        <f>I87</f>
        <v>-0.1</v>
      </c>
      <c r="K87" s="63">
        <f t="shared" ref="K87:K88" si="331">+J87</f>
        <v>-0.1</v>
      </c>
      <c r="L87" s="63">
        <f t="shared" ref="L87:L88" si="332">+K87</f>
        <v>-0.1</v>
      </c>
      <c r="M87" s="63">
        <f t="shared" ref="M87:M88" si="333">+L87</f>
        <v>-0.1</v>
      </c>
      <c r="N87" s="63">
        <f t="shared" ref="N87:N88" si="334">+M87</f>
        <v>-0.1</v>
      </c>
    </row>
    <row r="88" spans="1:14" x14ac:dyDescent="0.3">
      <c r="A88" s="48" t="s">
        <v>138</v>
      </c>
      <c r="B88" s="51" t="str">
        <f t="shared" ref="B88:H88" si="335">+IFERROR(B86-B87,"nm")</f>
        <v>nm</v>
      </c>
      <c r="C88" s="51">
        <f t="shared" si="335"/>
        <v>-5.5511151231257827E-17</v>
      </c>
      <c r="D88" s="51">
        <f t="shared" si="335"/>
        <v>-8.3266726846886741E-17</v>
      </c>
      <c r="E88" s="51">
        <f t="shared" si="335"/>
        <v>8.3266726846886741E-17</v>
      </c>
      <c r="F88" s="51">
        <f t="shared" si="335"/>
        <v>-5.5511151231257827E-17</v>
      </c>
      <c r="G88" s="51">
        <f t="shared" si="335"/>
        <v>6.9388939039072284E-17</v>
      </c>
      <c r="H88" s="51">
        <f t="shared" si="335"/>
        <v>-8.3266726846886741E-17</v>
      </c>
      <c r="I88" s="51">
        <f>+IFERROR(I86-I87,"nm")</f>
        <v>4.2240779401530953E-2</v>
      </c>
      <c r="J88" s="60">
        <f>I88</f>
        <v>4.2240779401530953E-2</v>
      </c>
      <c r="K88" s="60">
        <f t="shared" si="331"/>
        <v>4.2240779401530953E-2</v>
      </c>
      <c r="L88" s="60">
        <f t="shared" si="332"/>
        <v>4.2240779401530953E-2</v>
      </c>
      <c r="M88" s="60">
        <f t="shared" si="333"/>
        <v>4.2240779401530953E-2</v>
      </c>
      <c r="N88" s="60">
        <f t="shared" si="334"/>
        <v>4.2240779401530953E-2</v>
      </c>
    </row>
    <row r="89" spans="1:14" x14ac:dyDescent="0.3">
      <c r="A89" s="49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59">
        <f>+I89*(1+J90)</f>
        <v>1600.2743928419259</v>
      </c>
      <c r="K89" s="59">
        <f t="shared" ref="K89" si="336">+J89*(1+K90)</f>
        <v>1321.4025450906061</v>
      </c>
      <c r="L89" s="59">
        <f t="shared" ref="L89" si="337">+K89*(1+L90)</f>
        <v>1091.128305234595</v>
      </c>
      <c r="M89" s="59">
        <f t="shared" ref="M89" si="338">+L89*(1+M90)</f>
        <v>900.98281020223487</v>
      </c>
      <c r="N89" s="59">
        <f t="shared" ref="N89" si="339">+M89*(1+N90)</f>
        <v>743.973023507427</v>
      </c>
    </row>
    <row r="90" spans="1:14" x14ac:dyDescent="0.3">
      <c r="A90" s="48" t="s">
        <v>129</v>
      </c>
      <c r="B90" s="51" t="str">
        <f t="shared" ref="B90" si="340">+IFERROR(B89/A89-1,"nm")</f>
        <v>nm</v>
      </c>
      <c r="C90" s="51">
        <f t="shared" ref="C90" si="341">+IFERROR(C89/B89-1,"nm")</f>
        <v>0.14054054054054044</v>
      </c>
      <c r="D90" s="51">
        <f t="shared" ref="D90" si="342">+IFERROR(D89/C89-1,"nm")</f>
        <v>0.12606635071090055</v>
      </c>
      <c r="E90" s="51">
        <f t="shared" ref="E90" si="343">+IFERROR(E89/D89-1,"nm")</f>
        <v>0.26936026936026947</v>
      </c>
      <c r="F90" s="51">
        <f t="shared" ref="F90" si="344">+IFERROR(F89/E89-1,"nm")</f>
        <v>0.19893899204244025</v>
      </c>
      <c r="G90" s="51">
        <f t="shared" ref="G90" si="345">+IFERROR(G89/F89-1,"nm")</f>
        <v>4.8672566371681381E-2</v>
      </c>
      <c r="H90" s="51">
        <f t="shared" ref="H90" si="346">+IFERROR(H89/G89-1,"nm")</f>
        <v>0.2378691983122363</v>
      </c>
      <c r="I90" s="51">
        <f>+IFERROR(I89/H89-1,"nm")</f>
        <v>-0.17426501917341286</v>
      </c>
      <c r="J90" s="57">
        <f>+J91+J92</f>
        <v>-0.17426501917341286</v>
      </c>
      <c r="K90" s="57">
        <f t="shared" ref="K90:N90" si="347">+K91+K92</f>
        <v>-0.17426501917341286</v>
      </c>
      <c r="L90" s="57">
        <f t="shared" si="347"/>
        <v>-0.17426501917341286</v>
      </c>
      <c r="M90" s="57">
        <f t="shared" si="347"/>
        <v>-0.17426501917341286</v>
      </c>
      <c r="N90" s="57">
        <f t="shared" si="347"/>
        <v>-0.17426501917341286</v>
      </c>
    </row>
    <row r="91" spans="1:14" x14ac:dyDescent="0.3">
      <c r="A91" s="48" t="s">
        <v>137</v>
      </c>
      <c r="B91" s="51">
        <f>Historicals!B189</f>
        <v>0</v>
      </c>
      <c r="C91" s="51">
        <f>Historicals!C189</f>
        <v>0.14054054054054055</v>
      </c>
      <c r="D91" s="51">
        <f>Historicals!D189</f>
        <v>0.12606635071090047</v>
      </c>
      <c r="E91" s="51">
        <f>Historicals!E189</f>
        <v>0.26936026936026936</v>
      </c>
      <c r="F91" s="51">
        <f>Historicals!F189</f>
        <v>0.19893899204244031</v>
      </c>
      <c r="G91" s="51">
        <f>Historicals!G189</f>
        <v>4.8672566371681415E-2</v>
      </c>
      <c r="H91" s="51">
        <f>Historicals!H189</f>
        <v>0.2378691983122363</v>
      </c>
      <c r="I91" s="51">
        <f>Historicals!I189</f>
        <v>-0.21</v>
      </c>
      <c r="J91" s="63">
        <f>I91</f>
        <v>-0.21</v>
      </c>
      <c r="K91" s="63">
        <f t="shared" ref="K91:K92" si="348">+J91</f>
        <v>-0.21</v>
      </c>
      <c r="L91" s="63">
        <f t="shared" ref="L91:L92" si="349">+K91</f>
        <v>-0.21</v>
      </c>
      <c r="M91" s="63">
        <f t="shared" ref="M91:M92" si="350">+L91</f>
        <v>-0.21</v>
      </c>
      <c r="N91" s="63">
        <f t="shared" ref="N91:N92" si="351">+M91</f>
        <v>-0.21</v>
      </c>
    </row>
    <row r="92" spans="1:14" x14ac:dyDescent="0.3">
      <c r="A92" s="48" t="s">
        <v>138</v>
      </c>
      <c r="B92" s="51" t="str">
        <f t="shared" ref="B92:H92" si="352">+IFERROR(B90-B91,"nm")</f>
        <v>nm</v>
      </c>
      <c r="C92" s="51">
        <f t="shared" si="352"/>
        <v>-1.1102230246251565E-16</v>
      </c>
      <c r="D92" s="51">
        <f t="shared" si="352"/>
        <v>8.3266726846886741E-17</v>
      </c>
      <c r="E92" s="51">
        <f t="shared" si="352"/>
        <v>1.1102230246251565E-16</v>
      </c>
      <c r="F92" s="51">
        <f t="shared" si="352"/>
        <v>-5.5511151231257827E-17</v>
      </c>
      <c r="G92" s="51">
        <f t="shared" si="352"/>
        <v>-3.4694469519536142E-17</v>
      </c>
      <c r="H92" s="51">
        <f t="shared" si="352"/>
        <v>0</v>
      </c>
      <c r="I92" s="51">
        <f>+IFERROR(I90-I91,"nm")</f>
        <v>3.5734980826587132E-2</v>
      </c>
      <c r="J92" s="60">
        <f>I92</f>
        <v>3.5734980826587132E-2</v>
      </c>
      <c r="K92" s="60">
        <f t="shared" si="348"/>
        <v>3.5734980826587132E-2</v>
      </c>
      <c r="L92" s="60">
        <f t="shared" si="349"/>
        <v>3.5734980826587132E-2</v>
      </c>
      <c r="M92" s="60">
        <f t="shared" si="350"/>
        <v>3.5734980826587132E-2</v>
      </c>
      <c r="N92" s="60">
        <f t="shared" si="351"/>
        <v>3.5734980826587132E-2</v>
      </c>
    </row>
    <row r="93" spans="1:14" x14ac:dyDescent="0.3">
      <c r="A93" s="49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59">
        <f>+I93*(1+J94)</f>
        <v>191.02051282051283</v>
      </c>
      <c r="K93" s="59">
        <f t="shared" ref="K93" si="353">+J93*(1+K94)</f>
        <v>189.06132807363579</v>
      </c>
      <c r="L93" s="59">
        <f t="shared" ref="L93" si="354">+K93*(1+L94)</f>
        <v>187.12223752929083</v>
      </c>
      <c r="M93" s="59">
        <f t="shared" ref="M93" si="355">+L93*(1+M94)</f>
        <v>185.20303509309298</v>
      </c>
      <c r="N93" s="59">
        <f t="shared" ref="N93" si="356">+M93*(1+N94)</f>
        <v>183.30351678444589</v>
      </c>
    </row>
    <row r="94" spans="1:14" x14ac:dyDescent="0.3">
      <c r="A94" s="48" t="s">
        <v>129</v>
      </c>
      <c r="B94" s="51" t="str">
        <f t="shared" ref="B94" si="357">+IFERROR(B93/A93-1,"nm")</f>
        <v>nm</v>
      </c>
      <c r="C94" s="51">
        <f t="shared" ref="C94" si="358">+IFERROR(C93/B93-1,"nm")</f>
        <v>3.9682539682539764E-2</v>
      </c>
      <c r="D94" s="51">
        <f t="shared" ref="D94" si="359">+IFERROR(D93/C93-1,"nm")</f>
        <v>-1.5267175572519109E-2</v>
      </c>
      <c r="E94" s="51">
        <f t="shared" ref="E94" si="360">+IFERROR(E93/D93-1,"nm")</f>
        <v>7.7519379844961378E-3</v>
      </c>
      <c r="F94" s="51">
        <f t="shared" ref="F94" si="361">+IFERROR(F93/E93-1,"nm")</f>
        <v>6.1538461538461542E-2</v>
      </c>
      <c r="G94" s="51">
        <f t="shared" ref="G94" si="362">+IFERROR(G93/F93-1,"nm")</f>
        <v>7.2463768115942129E-2</v>
      </c>
      <c r="H94" s="51">
        <f t="shared" ref="H94" si="363">+IFERROR(H93/G93-1,"nm")</f>
        <v>0.31756756756756754</v>
      </c>
      <c r="I94" s="51">
        <f>+IFERROR(I93/H93-1,"nm")</f>
        <v>-1.025641025641022E-2</v>
      </c>
      <c r="J94" s="57">
        <f>+J95+J96</f>
        <v>-1.025641025641022E-2</v>
      </c>
      <c r="K94" s="57">
        <f t="shared" ref="K94:N94" si="364">+K95+K96</f>
        <v>-1.025641025641022E-2</v>
      </c>
      <c r="L94" s="57">
        <f t="shared" si="364"/>
        <v>-1.025641025641022E-2</v>
      </c>
      <c r="M94" s="57">
        <f t="shared" si="364"/>
        <v>-1.025641025641022E-2</v>
      </c>
      <c r="N94" s="57">
        <f t="shared" si="364"/>
        <v>-1.025641025641022E-2</v>
      </c>
    </row>
    <row r="95" spans="1:14" x14ac:dyDescent="0.3">
      <c r="A95" s="48" t="s">
        <v>137</v>
      </c>
      <c r="B95" s="51">
        <f>Historicals!B190</f>
        <v>0</v>
      </c>
      <c r="C95" s="51">
        <f>Historicals!C190</f>
        <v>3.968253968253968E-2</v>
      </c>
      <c r="D95" s="51">
        <f>Historicals!D190</f>
        <v>-1.5267175572519083E-2</v>
      </c>
      <c r="E95" s="51">
        <f>Historicals!E190</f>
        <v>7.7519379844961239E-3</v>
      </c>
      <c r="F95" s="51">
        <f>Historicals!F190</f>
        <v>6.1538461538461542E-2</v>
      </c>
      <c r="G95" s="51">
        <f>Historicals!G190</f>
        <v>7.2463768115942032E-2</v>
      </c>
      <c r="H95" s="51">
        <f>Historicals!H190</f>
        <v>0.31756756756756754</v>
      </c>
      <c r="I95" s="51">
        <f>Historicals!I190</f>
        <v>-0.06</v>
      </c>
      <c r="J95" s="63">
        <f>I95</f>
        <v>-0.06</v>
      </c>
      <c r="K95" s="63">
        <f t="shared" ref="K95:K96" si="365">+J95</f>
        <v>-0.06</v>
      </c>
      <c r="L95" s="63">
        <f t="shared" ref="L95:L96" si="366">+K95</f>
        <v>-0.06</v>
      </c>
      <c r="M95" s="63">
        <f t="shared" ref="M95:M96" si="367">+L95</f>
        <v>-0.06</v>
      </c>
      <c r="N95" s="63">
        <f t="shared" ref="N95:N96" si="368">+M95</f>
        <v>-0.06</v>
      </c>
    </row>
    <row r="96" spans="1:14" x14ac:dyDescent="0.3">
      <c r="A96" s="48" t="s">
        <v>138</v>
      </c>
      <c r="B96" s="51" t="str">
        <f t="shared" ref="B96:H96" si="369">+IFERROR(B94-B95,"nm")</f>
        <v>nm</v>
      </c>
      <c r="C96" s="51">
        <f t="shared" si="369"/>
        <v>8.3266726846886741E-17</v>
      </c>
      <c r="D96" s="51">
        <f t="shared" si="369"/>
        <v>-2.6020852139652106E-17</v>
      </c>
      <c r="E96" s="51">
        <f t="shared" si="369"/>
        <v>1.3877787807814457E-17</v>
      </c>
      <c r="F96" s="51">
        <f t="shared" si="369"/>
        <v>0</v>
      </c>
      <c r="G96" s="51">
        <f t="shared" si="369"/>
        <v>9.7144514654701197E-17</v>
      </c>
      <c r="H96" s="51">
        <f t="shared" si="369"/>
        <v>0</v>
      </c>
      <c r="I96" s="51">
        <f>+IFERROR(I94-I95,"nm")</f>
        <v>4.9743589743589778E-2</v>
      </c>
      <c r="J96" s="60">
        <f>I96</f>
        <v>4.9743589743589778E-2</v>
      </c>
      <c r="K96" s="60">
        <f t="shared" si="365"/>
        <v>4.9743589743589778E-2</v>
      </c>
      <c r="L96" s="60">
        <f t="shared" si="366"/>
        <v>4.9743589743589778E-2</v>
      </c>
      <c r="M96" s="60">
        <f t="shared" si="367"/>
        <v>4.9743589743589778E-2</v>
      </c>
      <c r="N96" s="60">
        <f t="shared" si="368"/>
        <v>4.9743589743589778E-2</v>
      </c>
    </row>
    <row r="97" spans="1:14" x14ac:dyDescent="0.3">
      <c r="A97" s="9" t="s">
        <v>130</v>
      </c>
      <c r="B97" s="52">
        <f t="shared" ref="B97:H97" si="370">+B104+B100</f>
        <v>1039</v>
      </c>
      <c r="C97" s="52">
        <f t="shared" si="370"/>
        <v>1420</v>
      </c>
      <c r="D97" s="52">
        <f t="shared" si="370"/>
        <v>1561</v>
      </c>
      <c r="E97" s="52">
        <f t="shared" si="370"/>
        <v>1863</v>
      </c>
      <c r="F97" s="52">
        <f t="shared" si="370"/>
        <v>2426</v>
      </c>
      <c r="G97" s="52">
        <f t="shared" si="370"/>
        <v>2534</v>
      </c>
      <c r="H97" s="52">
        <f t="shared" si="370"/>
        <v>3289</v>
      </c>
      <c r="I97" s="52">
        <f>+I104+I100</f>
        <v>2406</v>
      </c>
      <c r="J97" s="61">
        <f>+J83*J99</f>
        <v>2197.9723262705866</v>
      </c>
      <c r="K97" s="61">
        <f t="shared" ref="K97:N97" si="371">+K83*K99</f>
        <v>2014.4740978991422</v>
      </c>
      <c r="L97" s="61">
        <f t="shared" si="371"/>
        <v>1851.9028566085917</v>
      </c>
      <c r="M97" s="61">
        <f t="shared" si="371"/>
        <v>1707.2451532250673</v>
      </c>
      <c r="N97" s="61">
        <f t="shared" si="371"/>
        <v>1577.9761429969617</v>
      </c>
    </row>
    <row r="98" spans="1:14" x14ac:dyDescent="0.3">
      <c r="A98" s="50" t="s">
        <v>129</v>
      </c>
      <c r="B98" s="51" t="str">
        <f t="shared" ref="B98" si="372">+IFERROR(B97/A97-1,"nm")</f>
        <v>nm</v>
      </c>
      <c r="C98" s="51">
        <f t="shared" ref="C98" si="373">+IFERROR(C97/B97-1,"nm")</f>
        <v>0.36669874879692022</v>
      </c>
      <c r="D98" s="51">
        <f t="shared" ref="D98" si="374">+IFERROR(D97/C97-1,"nm")</f>
        <v>9.9295774647887303E-2</v>
      </c>
      <c r="E98" s="51">
        <f t="shared" ref="E98" si="375">+IFERROR(E97/D97-1,"nm")</f>
        <v>0.19346572709801402</v>
      </c>
      <c r="F98" s="51">
        <f t="shared" ref="F98" si="376">+IFERROR(F97/E97-1,"nm")</f>
        <v>0.3022007514761138</v>
      </c>
      <c r="G98" s="51">
        <f t="shared" ref="G98" si="377">+IFERROR(G97/F97-1,"nm")</f>
        <v>4.4517724649629109E-2</v>
      </c>
      <c r="H98" s="51">
        <f t="shared" ref="H98" si="378">+IFERROR(H97/G97-1,"nm")</f>
        <v>0.29794790844514596</v>
      </c>
      <c r="I98" s="51">
        <f>+IFERROR(I97/H97-1,"nm")</f>
        <v>-0.26847065977500761</v>
      </c>
      <c r="J98" s="51">
        <f t="shared" ref="J98:N98" si="379">+IFERROR(J97/I97-1,"nm")</f>
        <v>-8.6462042281551743E-2</v>
      </c>
      <c r="K98" s="51">
        <f t="shared" si="379"/>
        <v>-8.3485231446382868E-2</v>
      </c>
      <c r="L98" s="51">
        <f t="shared" si="379"/>
        <v>-8.0701579365102249E-2</v>
      </c>
      <c r="M98" s="51">
        <f t="shared" si="379"/>
        <v>-7.8113008394207872E-2</v>
      </c>
      <c r="N98" s="51">
        <f t="shared" si="379"/>
        <v>-7.5717895572238292E-2</v>
      </c>
    </row>
    <row r="99" spans="1:14" x14ac:dyDescent="0.3">
      <c r="A99" s="50" t="s">
        <v>131</v>
      </c>
      <c r="B99" s="51">
        <f>+IFERROR(B97/B$83,"nm")</f>
        <v>0.33876752526899251</v>
      </c>
      <c r="C99" s="51">
        <f t="shared" ref="C99:I99" si="380">+IFERROR(C97/C$83,"nm")</f>
        <v>0.37516512549537651</v>
      </c>
      <c r="D99" s="51">
        <f t="shared" si="380"/>
        <v>0.36842105263157893</v>
      </c>
      <c r="E99" s="51">
        <f t="shared" si="380"/>
        <v>0.36287495130502534</v>
      </c>
      <c r="F99" s="51">
        <f t="shared" si="380"/>
        <v>0.3907860824742268</v>
      </c>
      <c r="G99" s="51">
        <f t="shared" si="380"/>
        <v>0.37939811349004343</v>
      </c>
      <c r="H99" s="51">
        <f t="shared" si="380"/>
        <v>0.39674306393244874</v>
      </c>
      <c r="I99" s="51">
        <f t="shared" si="380"/>
        <v>0.31880217304889358</v>
      </c>
      <c r="J99" s="60">
        <f>+I99</f>
        <v>0.31880217304889358</v>
      </c>
      <c r="K99" s="60">
        <f t="shared" ref="K99" si="381">+J99</f>
        <v>0.31880217304889358</v>
      </c>
      <c r="L99" s="60">
        <f t="shared" ref="L99" si="382">+K99</f>
        <v>0.31880217304889358</v>
      </c>
      <c r="M99" s="60">
        <f t="shared" ref="M99" si="383">+L99</f>
        <v>0.31880217304889358</v>
      </c>
      <c r="N99" s="60">
        <f t="shared" ref="N99" si="384">+M99</f>
        <v>0.31880217304889358</v>
      </c>
    </row>
    <row r="100" spans="1:14" x14ac:dyDescent="0.3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61">
        <f>+J103*J110</f>
        <v>37.455056266456388</v>
      </c>
      <c r="K100" s="61">
        <f t="shared" ref="K100:N100" si="385">+K103*K110</f>
        <v>34.328112225213978</v>
      </c>
      <c r="L100" s="61">
        <f t="shared" si="385"/>
        <v>31.557779352016738</v>
      </c>
      <c r="M100" s="61">
        <f t="shared" si="385"/>
        <v>29.092706268590092</v>
      </c>
      <c r="N100" s="61">
        <f t="shared" si="385"/>
        <v>26.889867773431185</v>
      </c>
    </row>
    <row r="101" spans="1:14" x14ac:dyDescent="0.3">
      <c r="A101" s="50" t="s">
        <v>129</v>
      </c>
      <c r="B101" s="51" t="str">
        <f t="shared" ref="B101" si="386">+IFERROR(B100/A100-1,"nm")</f>
        <v>nm</v>
      </c>
      <c r="C101" s="51">
        <f t="shared" ref="C101" si="387">+IFERROR(C100/B100-1,"nm")</f>
        <v>4.3478260869565188E-2</v>
      </c>
      <c r="D101" s="51">
        <f t="shared" ref="D101" si="388">+IFERROR(D100/C100-1,"nm")</f>
        <v>0.125</v>
      </c>
      <c r="E101" s="51">
        <f t="shared" ref="E101" si="389">+IFERROR(E100/D100-1,"nm")</f>
        <v>3.7037037037036979E-2</v>
      </c>
      <c r="F101" s="51">
        <f t="shared" ref="F101" si="390">+IFERROR(F100/E100-1,"nm")</f>
        <v>-0.1071428571428571</v>
      </c>
      <c r="G101" s="51">
        <f t="shared" ref="G101" si="391">+IFERROR(G100/F100-1,"nm")</f>
        <v>-0.12</v>
      </c>
      <c r="H101" s="51">
        <f t="shared" ref="H101" si="392">+IFERROR(H100/G100-1,"nm")</f>
        <v>4.5454545454545414E-2</v>
      </c>
      <c r="I101" s="51">
        <f t="shared" ref="I101" si="393">+IFERROR(I100/H100-1,"nm")</f>
        <v>-0.10869565217391308</v>
      </c>
      <c r="J101" s="57">
        <f t="shared" ref="J101" si="394">+IFERROR(J100/I100-1,"nm")</f>
        <v>-8.6462042281551521E-2</v>
      </c>
      <c r="K101" s="57">
        <f t="shared" ref="K101" si="395">+IFERROR(K100/J100-1,"nm")</f>
        <v>-8.3485231446382979E-2</v>
      </c>
      <c r="L101" s="57">
        <f t="shared" ref="L101" si="396">+IFERROR(L100/K100-1,"nm")</f>
        <v>-8.0701579365102138E-2</v>
      </c>
      <c r="M101" s="57">
        <f t="shared" ref="M101" si="397">+IFERROR(M100/L100-1,"nm")</f>
        <v>-7.8113008394207983E-2</v>
      </c>
      <c r="N101" s="57">
        <f t="shared" ref="N101" si="398">+IFERROR(N100/M100-1,"nm")</f>
        <v>-7.5717895572238292E-2</v>
      </c>
    </row>
    <row r="102" spans="1:14" x14ac:dyDescent="0.3">
      <c r="A102" s="50" t="s">
        <v>133</v>
      </c>
      <c r="B102" s="51">
        <f>+IFERROR(B100/B$83,"nm")</f>
        <v>1.4998369742419302E-2</v>
      </c>
      <c r="C102" s="51">
        <f t="shared" ref="C102:I102" si="399">+IFERROR(C100/C$83,"nm")</f>
        <v>1.2681638044914135E-2</v>
      </c>
      <c r="D102" s="51">
        <f t="shared" si="399"/>
        <v>1.2744866650932263E-2</v>
      </c>
      <c r="E102" s="51">
        <f t="shared" si="399"/>
        <v>1.090767432800935E-2</v>
      </c>
      <c r="F102" s="51">
        <f t="shared" si="399"/>
        <v>8.0541237113402053E-3</v>
      </c>
      <c r="G102" s="51">
        <f t="shared" si="399"/>
        <v>6.5878125467884411E-3</v>
      </c>
      <c r="H102" s="51">
        <f t="shared" si="399"/>
        <v>5.5488540410132689E-3</v>
      </c>
      <c r="I102" s="51">
        <f t="shared" si="399"/>
        <v>5.4326222340002651E-3</v>
      </c>
      <c r="J102" s="57">
        <f t="shared" ref="J102:N102" si="400">+IFERROR(J100/J$52,"nm")</f>
        <v>2.75226650094622E-3</v>
      </c>
      <c r="K102" s="57">
        <f t="shared" si="400"/>
        <v>2.3104157706333446E-3</v>
      </c>
      <c r="L102" s="57">
        <f t="shared" si="400"/>
        <v>1.9431308602798354E-3</v>
      </c>
      <c r="M102" s="57">
        <f t="shared" si="400"/>
        <v>1.6369155275379273E-3</v>
      </c>
      <c r="N102" s="57">
        <f t="shared" si="400"/>
        <v>1.380910552574443E-3</v>
      </c>
    </row>
    <row r="103" spans="1:14" x14ac:dyDescent="0.3">
      <c r="A103" s="50" t="s">
        <v>142</v>
      </c>
      <c r="B103" s="51">
        <f t="shared" ref="B103:I103" si="401">+IFERROR(B100/B110,"nm")</f>
        <v>0.18110236220472442</v>
      </c>
      <c r="C103" s="51">
        <f t="shared" si="401"/>
        <v>0.20512820512820512</v>
      </c>
      <c r="D103" s="51">
        <f t="shared" si="401"/>
        <v>0.24</v>
      </c>
      <c r="E103" s="51">
        <f t="shared" si="401"/>
        <v>0.21875</v>
      </c>
      <c r="F103" s="51">
        <f t="shared" si="401"/>
        <v>0.2109704641350211</v>
      </c>
      <c r="G103" s="51">
        <f t="shared" si="401"/>
        <v>0.20560747663551401</v>
      </c>
      <c r="H103" s="51">
        <f t="shared" si="401"/>
        <v>0.15972222222222221</v>
      </c>
      <c r="I103" s="51">
        <f t="shared" si="401"/>
        <v>0.13531353135313531</v>
      </c>
      <c r="J103" s="60">
        <f>+I103</f>
        <v>0.13531353135313531</v>
      </c>
      <c r="K103" s="60">
        <f t="shared" ref="K103" si="402">+J103</f>
        <v>0.13531353135313531</v>
      </c>
      <c r="L103" s="60">
        <f t="shared" ref="L103" si="403">+K103</f>
        <v>0.13531353135313531</v>
      </c>
      <c r="M103" s="60">
        <f t="shared" ref="M103" si="404">+L103</f>
        <v>0.13531353135313531</v>
      </c>
      <c r="N103" s="60">
        <f t="shared" ref="N103" si="405">+M103</f>
        <v>0.13531353135313531</v>
      </c>
    </row>
    <row r="104" spans="1:14" x14ac:dyDescent="0.3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58">
        <f>+J97-J100</f>
        <v>2160.5172700041303</v>
      </c>
      <c r="K104" s="58">
        <f t="shared" ref="K104:N104" si="406">+K97-K100</f>
        <v>1980.1459856739282</v>
      </c>
      <c r="L104" s="58">
        <f t="shared" si="406"/>
        <v>1820.345077256575</v>
      </c>
      <c r="M104" s="58">
        <f t="shared" si="406"/>
        <v>1678.1524469564772</v>
      </c>
      <c r="N104" s="58">
        <f t="shared" si="406"/>
        <v>1551.0862752235305</v>
      </c>
    </row>
    <row r="105" spans="1:14" x14ac:dyDescent="0.3">
      <c r="A105" s="50" t="s">
        <v>129</v>
      </c>
      <c r="B105" s="51" t="str">
        <f t="shared" ref="B105" si="407">+IFERROR(B104/A104-1,"nm")</f>
        <v>nm</v>
      </c>
      <c r="C105" s="51">
        <f t="shared" ref="C105" si="408">+IFERROR(C104/B104-1,"nm")</f>
        <v>0.38167170191339372</v>
      </c>
      <c r="D105" s="51">
        <f t="shared" ref="D105" si="409">+IFERROR(D104/C104-1,"nm")</f>
        <v>9.8396501457725938E-2</v>
      </c>
      <c r="E105" s="51">
        <f t="shared" ref="E105" si="410">+IFERROR(E104/D104-1,"nm")</f>
        <v>0.19907100199071004</v>
      </c>
      <c r="F105" s="51">
        <f t="shared" ref="F105" si="411">+IFERROR(F104/E104-1,"nm")</f>
        <v>0.31488655229662421</v>
      </c>
      <c r="G105" s="51">
        <f t="shared" ref="G105" si="412">+IFERROR(G104/F104-1,"nm")</f>
        <v>4.7979797979798011E-2</v>
      </c>
      <c r="H105" s="51">
        <f t="shared" ref="H105" si="413">+IFERROR(H104/G104-1,"nm")</f>
        <v>0.30240963855421676</v>
      </c>
      <c r="I105" s="51">
        <f t="shared" ref="I105" si="414">+IFERROR(I104/H104-1,"nm")</f>
        <v>-0.27073697193956214</v>
      </c>
      <c r="J105" s="57">
        <f t="shared" ref="J105" si="415">+IFERROR(J104/I104-1,"nm")</f>
        <v>-8.6462042281551632E-2</v>
      </c>
      <c r="K105" s="57">
        <f t="shared" ref="K105" si="416">+IFERROR(K104/J104-1,"nm")</f>
        <v>-8.3485231446382868E-2</v>
      </c>
      <c r="L105" s="57">
        <f t="shared" ref="L105" si="417">+IFERROR(L104/K104-1,"nm")</f>
        <v>-8.0701579365102249E-2</v>
      </c>
      <c r="M105" s="57">
        <f t="shared" ref="M105" si="418">+IFERROR(M104/L104-1,"nm")</f>
        <v>-7.8113008394207872E-2</v>
      </c>
      <c r="N105" s="57">
        <f t="shared" ref="N105" si="419">+IFERROR(N104/M104-1,"nm")</f>
        <v>-7.5717895572238292E-2</v>
      </c>
    </row>
    <row r="106" spans="1:14" x14ac:dyDescent="0.3">
      <c r="A106" s="50" t="s">
        <v>131</v>
      </c>
      <c r="B106" s="51">
        <f>+IFERROR(B104/B$83,"nm")</f>
        <v>0.3237691555265732</v>
      </c>
      <c r="C106" s="51">
        <f t="shared" ref="C106:J106" si="420">+IFERROR(C104/C$83,"nm")</f>
        <v>0.36248348745046233</v>
      </c>
      <c r="D106" s="51">
        <f t="shared" si="420"/>
        <v>0.35567618598064671</v>
      </c>
      <c r="E106" s="51">
        <f t="shared" si="420"/>
        <v>0.35196727697701596</v>
      </c>
      <c r="F106" s="51">
        <f t="shared" si="420"/>
        <v>0.38273195876288657</v>
      </c>
      <c r="G106" s="51">
        <f t="shared" si="420"/>
        <v>0.37281030094325496</v>
      </c>
      <c r="H106" s="51">
        <f t="shared" si="420"/>
        <v>0.39119420989143544</v>
      </c>
      <c r="I106" s="51">
        <f t="shared" si="420"/>
        <v>0.31336955081489332</v>
      </c>
      <c r="J106" s="51">
        <f t="shared" si="420"/>
        <v>0.31336955081489332</v>
      </c>
      <c r="K106" s="57">
        <f t="shared" ref="K106:N106" si="421">+IFERROR(K104/K$21,"nm")</f>
        <v>9.4182909114214577E-2</v>
      </c>
      <c r="L106" s="57">
        <f t="shared" si="421"/>
        <v>8.0722250149683317E-2</v>
      </c>
      <c r="M106" s="57">
        <f t="shared" si="421"/>
        <v>6.926603301840914E-2</v>
      </c>
      <c r="N106" s="57">
        <f t="shared" si="421"/>
        <v>5.9480511789711026E-2</v>
      </c>
    </row>
    <row r="107" spans="1:14" x14ac:dyDescent="0.3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61">
        <f>+J83*J109</f>
        <v>43.093896579716976</v>
      </c>
      <c r="K107" s="61">
        <f t="shared" ref="K107:N107" si="422">+K83*K109</f>
        <v>39.496192649832821</v>
      </c>
      <c r="L107" s="61">
        <f t="shared" si="422"/>
        <v>36.308787524082966</v>
      </c>
      <c r="M107" s="61">
        <f t="shared" si="422"/>
        <v>33.472598899430764</v>
      </c>
      <c r="N107" s="61">
        <f t="shared" si="422"/>
        <v>30.938124151432248</v>
      </c>
    </row>
    <row r="108" spans="1:14" x14ac:dyDescent="0.3">
      <c r="A108" s="50" t="s">
        <v>129</v>
      </c>
      <c r="B108" s="51" t="str">
        <f t="shared" ref="B108" si="423">+IFERROR(B107/A107-1,"nm")</f>
        <v>nm</v>
      </c>
      <c r="C108" s="51">
        <f t="shared" ref="C108" si="424">+IFERROR(C107/B107-1,"nm")</f>
        <v>-0.3623188405797102</v>
      </c>
      <c r="D108" s="51">
        <f t="shared" ref="D108" si="425">+IFERROR(D107/C107-1,"nm")</f>
        <v>0.15909090909090917</v>
      </c>
      <c r="E108" s="51">
        <f t="shared" ref="E108" si="426">+IFERROR(E107/D107-1,"nm")</f>
        <v>0.49019607843137258</v>
      </c>
      <c r="F108" s="51">
        <f t="shared" ref="F108" si="427">+IFERROR(F107/E107-1,"nm")</f>
        <v>-0.35526315789473684</v>
      </c>
      <c r="G108" s="51">
        <f t="shared" ref="G108" si="428">+IFERROR(G107/F107-1,"nm")</f>
        <v>-0.4285714285714286</v>
      </c>
      <c r="H108" s="51">
        <f t="shared" ref="H108" si="429">+IFERROR(H107/G107-1,"nm")</f>
        <v>2.3571428571428572</v>
      </c>
      <c r="I108" s="51">
        <f t="shared" ref="I108" si="430">+IFERROR(I107/H107-1,"nm")</f>
        <v>-0.17021276595744683</v>
      </c>
      <c r="J108" s="51">
        <f t="shared" ref="J108" si="431">+IFERROR(J107/I107-1,"nm")</f>
        <v>-0.44751414641388487</v>
      </c>
      <c r="K108" s="57">
        <f t="shared" ref="K108" si="432">+IFERROR(K107/J107-1,"nm")</f>
        <v>-8.3485231446382757E-2</v>
      </c>
      <c r="L108" s="57">
        <f t="shared" ref="L108" si="433">+IFERROR(L107/K107-1,"nm")</f>
        <v>-8.0701579365102361E-2</v>
      </c>
      <c r="M108" s="57">
        <f t="shared" ref="M108" si="434">+IFERROR(M107/L107-1,"nm")</f>
        <v>-7.8113008394207872E-2</v>
      </c>
      <c r="N108" s="57">
        <f t="shared" ref="N108" si="435">+IFERROR(N107/M107-1,"nm")</f>
        <v>-7.5717895572238292E-2</v>
      </c>
    </row>
    <row r="109" spans="1:14" x14ac:dyDescent="0.3">
      <c r="A109" s="50" t="s">
        <v>133</v>
      </c>
      <c r="B109" s="51">
        <f>+IFERROR(B107/B$52,"nm")</f>
        <v>9.6828515296098795E-3</v>
      </c>
      <c r="C109" s="51">
        <f t="shared" ref="C109:I109" si="436">+IFERROR(C107/C$52,"nm")</f>
        <v>5.8139534883720929E-3</v>
      </c>
      <c r="D109" s="51">
        <f t="shared" si="436"/>
        <v>6.3989962358845668E-3</v>
      </c>
      <c r="E109" s="51">
        <f t="shared" si="436"/>
        <v>8.2233282839212288E-3</v>
      </c>
      <c r="F109" s="51">
        <f t="shared" si="436"/>
        <v>4.9938850387280884E-3</v>
      </c>
      <c r="G109" s="51">
        <f t="shared" si="436"/>
        <v>2.9956135658500051E-3</v>
      </c>
      <c r="H109" s="51">
        <f t="shared" si="436"/>
        <v>8.2053072625698324E-3</v>
      </c>
      <c r="I109" s="51">
        <f t="shared" si="436"/>
        <v>6.2505008414135751E-3</v>
      </c>
      <c r="J109" s="60">
        <f>+I109</f>
        <v>6.2505008414135751E-3</v>
      </c>
      <c r="K109" s="60">
        <f t="shared" ref="K109" si="437">+J109</f>
        <v>6.2505008414135751E-3</v>
      </c>
      <c r="L109" s="60">
        <f t="shared" ref="L109" si="438">+K109</f>
        <v>6.2505008414135751E-3</v>
      </c>
      <c r="M109" s="60">
        <f t="shared" ref="M109" si="439">+L109</f>
        <v>6.2505008414135751E-3</v>
      </c>
      <c r="N109" s="60">
        <f t="shared" ref="N109" si="440">+M109</f>
        <v>6.2505008414135751E-3</v>
      </c>
    </row>
    <row r="110" spans="1:14" x14ac:dyDescent="0.3">
      <c r="A110" s="9" t="s">
        <v>143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61">
        <f>+J83*J112</f>
        <v>276.80200118868987</v>
      </c>
      <c r="K110" s="61">
        <f t="shared" ref="K110:N110" si="441">+K83*K112</f>
        <v>253.69312205463015</v>
      </c>
      <c r="L110" s="61">
        <f t="shared" si="441"/>
        <v>233.21968643075783</v>
      </c>
      <c r="M110" s="61">
        <f t="shared" si="441"/>
        <v>215.00219510689752</v>
      </c>
      <c r="N110" s="61">
        <f t="shared" si="441"/>
        <v>198.72268134999143</v>
      </c>
    </row>
    <row r="111" spans="1:14" x14ac:dyDescent="0.3">
      <c r="A111" s="50" t="s">
        <v>129</v>
      </c>
      <c r="B111" s="51" t="str">
        <f t="shared" ref="B111" si="442">+IFERROR(B110/A110-1,"nm")</f>
        <v>nm</v>
      </c>
      <c r="C111" s="51">
        <f t="shared" ref="C111" si="443">+IFERROR(C110/B110-1,"nm")</f>
        <v>-7.8740157480314932E-2</v>
      </c>
      <c r="D111" s="51">
        <f t="shared" ref="D111" si="444">+IFERROR(D110/C110-1,"nm")</f>
        <v>-3.8461538461538436E-2</v>
      </c>
      <c r="E111" s="51">
        <f t="shared" ref="E111" si="445">+IFERROR(E110/D110-1,"nm")</f>
        <v>0.13777777777777778</v>
      </c>
      <c r="F111" s="51">
        <f t="shared" ref="F111" si="446">+IFERROR(F110/E110-1,"nm")</f>
        <v>-7.421875E-2</v>
      </c>
      <c r="G111" s="51">
        <f t="shared" ref="G111" si="447">+IFERROR(G110/F110-1,"nm")</f>
        <v>-9.7046413502109741E-2</v>
      </c>
      <c r="H111" s="51">
        <f t="shared" ref="H111" si="448">+IFERROR(H110/G110-1,"nm")</f>
        <v>0.34579439252336441</v>
      </c>
      <c r="I111" s="51">
        <f t="shared" ref="I111" si="449">+IFERROR(I110/H110-1,"nm")</f>
        <v>5.2083333333333259E-2</v>
      </c>
      <c r="J111" s="51">
        <f t="shared" ref="J111" si="450">+IFERROR(J110/I110-1,"nm")</f>
        <v>-8.6462042281551632E-2</v>
      </c>
      <c r="K111" s="57">
        <f>+K112+K113</f>
        <v>4.0148403339075128E-2</v>
      </c>
      <c r="L111" s="57">
        <f>+L112+L113</f>
        <v>4.0148403339075128E-2</v>
      </c>
      <c r="M111" s="57">
        <f>+M112+M113</f>
        <v>4.0148403339075128E-2</v>
      </c>
      <c r="N111" s="57">
        <f>+N112+N113</f>
        <v>4.0148403339075128E-2</v>
      </c>
    </row>
    <row r="112" spans="1:14" x14ac:dyDescent="0.3">
      <c r="A112" s="50" t="s">
        <v>133</v>
      </c>
      <c r="B112" s="51">
        <f>+IFERROR(B110/B$83,"nm")</f>
        <v>8.2817085099445714E-2</v>
      </c>
      <c r="C112" s="51">
        <f t="shared" ref="C112:I112" si="451">+IFERROR(C110/C$83,"nm")</f>
        <v>6.1822985468956405E-2</v>
      </c>
      <c r="D112" s="51">
        <f t="shared" si="451"/>
        <v>5.31036110455511E-2</v>
      </c>
      <c r="E112" s="51">
        <f t="shared" si="451"/>
        <v>4.9863654070899883E-2</v>
      </c>
      <c r="F112" s="51">
        <f t="shared" si="451"/>
        <v>3.817654639175258E-2</v>
      </c>
      <c r="G112" s="51">
        <f t="shared" si="451"/>
        <v>3.2040724659380147E-2</v>
      </c>
      <c r="H112" s="51">
        <f t="shared" si="451"/>
        <v>3.4740651387213509E-2</v>
      </c>
      <c r="I112" s="51">
        <f t="shared" si="451"/>
        <v>4.0148403339075128E-2</v>
      </c>
      <c r="J112" s="60">
        <f>+I112</f>
        <v>4.0148403339075128E-2</v>
      </c>
      <c r="K112" s="60">
        <f t="shared" ref="K112" si="452">+J112</f>
        <v>4.0148403339075128E-2</v>
      </c>
      <c r="L112" s="60">
        <f t="shared" ref="L112" si="453">+K112</f>
        <v>4.0148403339075128E-2</v>
      </c>
      <c r="M112" s="60">
        <f t="shared" ref="M112" si="454">+L112</f>
        <v>4.0148403339075128E-2</v>
      </c>
      <c r="N112" s="60">
        <f t="shared" ref="N112" si="455">+M112</f>
        <v>4.0148403339075128E-2</v>
      </c>
    </row>
    <row r="113" spans="1:14" x14ac:dyDescent="0.3">
      <c r="A113" s="47" t="s">
        <v>106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3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9">
        <f>Historicals!I119</f>
        <v>5955</v>
      </c>
      <c r="J114" s="9">
        <f>+SUM(J116+J120+J124)</f>
        <v>6642.0321878953409</v>
      </c>
      <c r="K114" s="9">
        <f t="shared" ref="K114:N114" si="456">+SUM(K116+K120+K124)</f>
        <v>7414.0530267269323</v>
      </c>
      <c r="L114" s="9">
        <f t="shared" si="456"/>
        <v>8282.4717792191896</v>
      </c>
      <c r="M114" s="9">
        <f t="shared" si="456"/>
        <v>9260.3865247672165</v>
      </c>
      <c r="N114" s="9">
        <f t="shared" si="456"/>
        <v>10362.862811439367</v>
      </c>
    </row>
    <row r="115" spans="1:14" x14ac:dyDescent="0.3">
      <c r="A115" s="48" t="s">
        <v>129</v>
      </c>
      <c r="B115" s="51" t="str">
        <f t="shared" ref="B115" si="457">+IFERROR(B114/A114-1,"nm")</f>
        <v>nm</v>
      </c>
      <c r="C115" s="51">
        <f t="shared" ref="C115" si="458">+IFERROR(C114/B114-1,"nm")</f>
        <v>-7.2211476466795599E-2</v>
      </c>
      <c r="D115" s="51">
        <f t="shared" ref="D115" si="459">+IFERROR(D114/C114-1,"nm")</f>
        <v>9.7289784572619942E-2</v>
      </c>
      <c r="E115" s="51">
        <f t="shared" ref="E115" si="460">+IFERROR(E114/D114-1,"nm")</f>
        <v>9.0563647878403986E-2</v>
      </c>
      <c r="F115" s="51">
        <f t="shared" ref="F115" si="461">+IFERROR(F114/E114-1,"nm")</f>
        <v>1.7034456058846237E-2</v>
      </c>
      <c r="G115" s="51">
        <f t="shared" ref="G115" si="462">+IFERROR(G114/F114-1,"nm")</f>
        <v>-4.3014845831747195E-2</v>
      </c>
      <c r="H115" s="51">
        <f t="shared" ref="H115" si="463">+IFERROR(H114/G114-1,"nm")</f>
        <v>6.2649164677804237E-2</v>
      </c>
      <c r="I115" s="51">
        <f t="shared" ref="I115" si="464">+IFERROR(I114/H114-1,"nm")</f>
        <v>0.11454239191465465</v>
      </c>
      <c r="J115" s="51">
        <f t="shared" ref="J115" si="465">+IFERROR(J114/I114-1,"nm")</f>
        <v>0.11537064448284484</v>
      </c>
      <c r="K115" s="51">
        <f t="shared" ref="K115" si="466">+IFERROR(K114/J114-1,"nm")</f>
        <v>0.11623262534598178</v>
      </c>
      <c r="L115" s="51">
        <f t="shared" ref="L115" si="467">+IFERROR(L114/K114-1,"nm")</f>
        <v>0.11713144610130155</v>
      </c>
      <c r="M115" s="51">
        <f t="shared" ref="M115" si="468">+IFERROR(M114/L114-1,"nm")</f>
        <v>0.11807039874275516</v>
      </c>
      <c r="N115" s="51">
        <f t="shared" ref="N115" si="469">+IFERROR(N114/M114-1,"nm")</f>
        <v>0.11905294489852447</v>
      </c>
    </row>
    <row r="116" spans="1:14" x14ac:dyDescent="0.3">
      <c r="A116" s="49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4618.8360207707019</v>
      </c>
      <c r="K116" s="3">
        <f t="shared" ref="K116" si="470">+J116*(1+K117)</f>
        <v>5189.4055428773854</v>
      </c>
      <c r="L116" s="3">
        <f t="shared" ref="L116" si="471">+K116*(1+L117)</f>
        <v>5830.4580996908799</v>
      </c>
      <c r="M116" s="3">
        <f t="shared" ref="M116" si="472">+L116*(1+M117)</f>
        <v>6550.7005323392195</v>
      </c>
      <c r="N116" s="3">
        <f t="shared" ref="N116" si="473">+M116*(1+N117)</f>
        <v>7359.9152469107757</v>
      </c>
    </row>
    <row r="117" spans="1:14" x14ac:dyDescent="0.3">
      <c r="A117" s="48" t="s">
        <v>129</v>
      </c>
      <c r="B117" s="51" t="str">
        <f t="shared" ref="B117" si="474">+IFERROR(B116/A116-1,"nm")</f>
        <v>nm</v>
      </c>
      <c r="C117" s="51">
        <f t="shared" ref="C117" si="475">+IFERROR(C116/B116-1,"nm")</f>
        <v>-5.269964435822827E-2</v>
      </c>
      <c r="D117" s="51">
        <f t="shared" ref="D117" si="476">+IFERROR(D116/C116-1,"nm")</f>
        <v>0.12116040955631391</v>
      </c>
      <c r="E117" s="51">
        <f t="shared" ref="E117" si="477">+IFERROR(E116/D116-1,"nm")</f>
        <v>8.8280060882800715E-2</v>
      </c>
      <c r="F117" s="51">
        <f t="shared" ref="F117" si="478">+IFERROR(F116/E116-1,"nm")</f>
        <v>1.3146853146853044E-2</v>
      </c>
      <c r="G117" s="51">
        <f t="shared" ref="G117" si="479">+IFERROR(G116/F116-1,"nm")</f>
        <v>-4.7763666482606326E-2</v>
      </c>
      <c r="H117" s="51">
        <f t="shared" ref="H117" si="480">+IFERROR(H116/G116-1,"nm")</f>
        <v>6.0887213685126174E-2</v>
      </c>
      <c r="I117" s="51">
        <f t="shared" ref="I117" si="481">+IFERROR(I116/H116-1,"nm")</f>
        <v>0.12353101940420874</v>
      </c>
      <c r="J117" s="51">
        <f>+J118+J119</f>
        <v>0.12353101940420874</v>
      </c>
      <c r="K117" s="51">
        <f t="shared" ref="K117:N117" si="482">+K118+K119</f>
        <v>0.12353101940420874</v>
      </c>
      <c r="L117" s="51">
        <f t="shared" si="482"/>
        <v>0.12353101940420874</v>
      </c>
      <c r="M117" s="51">
        <f t="shared" si="482"/>
        <v>0.12353101940420874</v>
      </c>
      <c r="N117" s="51">
        <f t="shared" si="482"/>
        <v>0.12353101940420874</v>
      </c>
    </row>
    <row r="118" spans="1:14" x14ac:dyDescent="0.3">
      <c r="A118" s="48" t="s">
        <v>137</v>
      </c>
      <c r="B118" s="51">
        <f>Historicals!B192</f>
        <v>0</v>
      </c>
      <c r="C118" s="51">
        <f>Historicals!C192</f>
        <v>-5.2699644358228256E-2</v>
      </c>
      <c r="D118" s="51">
        <f>Historicals!D192</f>
        <v>0.12116040955631399</v>
      </c>
      <c r="E118" s="51">
        <f>Historicals!E192</f>
        <v>8.8280060882800604E-2</v>
      </c>
      <c r="F118" s="51">
        <f>Historicals!F192</f>
        <v>1.3146853146853148E-2</v>
      </c>
      <c r="G118" s="51">
        <f>Historicals!G192</f>
        <v>-4.7763666482606291E-2</v>
      </c>
      <c r="H118" s="51">
        <f>Historicals!H192</f>
        <v>6.0887213685126125E-2</v>
      </c>
      <c r="I118" s="51">
        <f>Historicals!I192</f>
        <v>0.17</v>
      </c>
      <c r="J118" s="63">
        <f>I118</f>
        <v>0.17</v>
      </c>
      <c r="K118" s="63">
        <f t="shared" ref="K118:K119" si="483">+J118</f>
        <v>0.17</v>
      </c>
      <c r="L118" s="63">
        <f t="shared" ref="L118:L119" si="484">+K118</f>
        <v>0.17</v>
      </c>
      <c r="M118" s="63">
        <f t="shared" ref="M118:M119" si="485">+L118</f>
        <v>0.17</v>
      </c>
      <c r="N118" s="63">
        <f t="shared" ref="N118:N119" si="486">+M118</f>
        <v>0.17</v>
      </c>
    </row>
    <row r="119" spans="1:14" x14ac:dyDescent="0.3">
      <c r="A119" s="48" t="s">
        <v>138</v>
      </c>
      <c r="B119" s="51" t="str">
        <f t="shared" ref="B119:I119" si="487">+IFERROR(B117-B118,"nm")</f>
        <v>nm</v>
      </c>
      <c r="C119" s="51">
        <f t="shared" si="487"/>
        <v>-1.3877787807814457E-17</v>
      </c>
      <c r="D119" s="51">
        <f t="shared" si="487"/>
        <v>-8.3266726846886741E-17</v>
      </c>
      <c r="E119" s="51">
        <f t="shared" si="487"/>
        <v>1.1102230246251565E-16</v>
      </c>
      <c r="F119" s="51">
        <f t="shared" si="487"/>
        <v>-1.0408340855860843E-16</v>
      </c>
      <c r="G119" s="51">
        <f t="shared" si="487"/>
        <v>-3.4694469519536142E-17</v>
      </c>
      <c r="H119" s="51">
        <f t="shared" si="487"/>
        <v>4.8572257327350599E-17</v>
      </c>
      <c r="I119" s="51">
        <f t="shared" si="487"/>
        <v>-4.646898059579127E-2</v>
      </c>
      <c r="J119" s="56">
        <f>I119</f>
        <v>-4.646898059579127E-2</v>
      </c>
      <c r="K119" s="56">
        <f t="shared" si="483"/>
        <v>-4.646898059579127E-2</v>
      </c>
      <c r="L119" s="56">
        <f t="shared" si="484"/>
        <v>-4.646898059579127E-2</v>
      </c>
      <c r="M119" s="56">
        <f t="shared" si="485"/>
        <v>-4.646898059579127E-2</v>
      </c>
      <c r="N119" s="56">
        <f t="shared" si="486"/>
        <v>-4.646898059579127E-2</v>
      </c>
    </row>
    <row r="120" spans="1:14" x14ac:dyDescent="0.3">
      <c r="A120" s="49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1735.0066934404285</v>
      </c>
      <c r="K120" s="3">
        <f t="shared" ref="K120" si="488">+J120*(1+K121)</f>
        <v>1869.7193952068876</v>
      </c>
      <c r="L120" s="3">
        <f t="shared" ref="L120" si="489">+K120*(1+L121)</f>
        <v>2014.8917177262981</v>
      </c>
      <c r="M120" s="3">
        <f t="shared" ref="M120" si="490">+L120*(1+M121)</f>
        <v>2171.3357868402545</v>
      </c>
      <c r="N120" s="3">
        <f t="shared" ref="N120" si="491">+M120*(1+N121)</f>
        <v>2339.9267850152678</v>
      </c>
    </row>
    <row r="121" spans="1:14" x14ac:dyDescent="0.3">
      <c r="A121" s="48" t="s">
        <v>129</v>
      </c>
      <c r="B121" s="51" t="str">
        <f t="shared" ref="B121" si="492">+IFERROR(B120/A120-1,"nm")</f>
        <v>nm</v>
      </c>
      <c r="C121" s="51">
        <f t="shared" ref="C121" si="493">+IFERROR(C120/B120-1,"nm")</f>
        <v>-0.10711430855315751</v>
      </c>
      <c r="D121" s="51">
        <f t="shared" ref="D121" si="494">+IFERROR(D120/C120-1,"nm")</f>
        <v>6.0877350044762801E-2</v>
      </c>
      <c r="E121" s="51">
        <f t="shared" ref="E121" si="495">+IFERROR(E120/D120-1,"nm")</f>
        <v>0.13670886075949373</v>
      </c>
      <c r="F121" s="51">
        <f t="shared" ref="F121" si="496">+IFERROR(F120/E120-1,"nm")</f>
        <v>3.563474387527843E-2</v>
      </c>
      <c r="G121" s="51">
        <f t="shared" ref="G121" si="497">+IFERROR(G120/F120-1,"nm")</f>
        <v>-2.1505376344086002E-2</v>
      </c>
      <c r="H121" s="51">
        <f t="shared" ref="H121" si="498">+IFERROR(H120/G120-1,"nm")</f>
        <v>9.4505494505494614E-2</v>
      </c>
      <c r="I121" s="51">
        <f t="shared" ref="I121" si="499">+IFERROR(I120/H120-1,"nm")</f>
        <v>7.7643908969210251E-2</v>
      </c>
      <c r="J121" s="51">
        <f>+J122+J123</f>
        <v>7.7643908969210251E-2</v>
      </c>
      <c r="K121" s="51">
        <f t="shared" ref="K121:N121" si="500">+K122+K123</f>
        <v>7.7643908969210251E-2</v>
      </c>
      <c r="L121" s="51">
        <f t="shared" si="500"/>
        <v>7.7643908969210251E-2</v>
      </c>
      <c r="M121" s="51">
        <f t="shared" si="500"/>
        <v>7.7643908969210251E-2</v>
      </c>
      <c r="N121" s="51">
        <f t="shared" si="500"/>
        <v>7.7643908969210251E-2</v>
      </c>
    </row>
    <row r="122" spans="1:14" x14ac:dyDescent="0.3">
      <c r="A122" s="48" t="s">
        <v>137</v>
      </c>
      <c r="B122" s="51">
        <f>Historicals!B193</f>
        <v>0</v>
      </c>
      <c r="C122" s="51">
        <f>Historicals!C193</f>
        <v>-0.10711430855315747</v>
      </c>
      <c r="D122" s="51">
        <f>Historicals!D193</f>
        <v>6.087735004476276E-2</v>
      </c>
      <c r="E122" s="51">
        <f>Historicals!E193</f>
        <v>0.13670886075949368</v>
      </c>
      <c r="F122" s="51">
        <f>Historicals!F193</f>
        <v>3.5634743875278395E-2</v>
      </c>
      <c r="G122" s="51">
        <f>Historicals!G193</f>
        <v>-2.1505376344086023E-2</v>
      </c>
      <c r="H122" s="51">
        <f>Historicals!H193</f>
        <v>9.4505494505494503E-2</v>
      </c>
      <c r="I122" s="51">
        <f>Historicals!I193</f>
        <v>0.12</v>
      </c>
      <c r="J122" s="63">
        <f>I122</f>
        <v>0.12</v>
      </c>
      <c r="K122" s="63">
        <f t="shared" ref="K122:K123" si="501">+J122</f>
        <v>0.12</v>
      </c>
      <c r="L122" s="63">
        <f t="shared" ref="L122:L123" si="502">+K122</f>
        <v>0.12</v>
      </c>
      <c r="M122" s="63">
        <f t="shared" ref="M122:M123" si="503">+L122</f>
        <v>0.12</v>
      </c>
      <c r="N122" s="63">
        <f t="shared" ref="N122:N123" si="504">+M122</f>
        <v>0.12</v>
      </c>
    </row>
    <row r="123" spans="1:14" x14ac:dyDescent="0.3">
      <c r="A123" s="48" t="s">
        <v>138</v>
      </c>
      <c r="B123" s="51" t="str">
        <f t="shared" ref="B123:H123" si="505">+IFERROR(B121-B122,"nm")</f>
        <v>nm</v>
      </c>
      <c r="C123" s="51">
        <f t="shared" si="505"/>
        <v>-4.163336342344337E-17</v>
      </c>
      <c r="D123" s="51">
        <f t="shared" si="505"/>
        <v>4.163336342344337E-17</v>
      </c>
      <c r="E123" s="51">
        <f t="shared" si="505"/>
        <v>5.5511151231257827E-17</v>
      </c>
      <c r="F123" s="51">
        <f t="shared" si="505"/>
        <v>3.4694469519536142E-17</v>
      </c>
      <c r="G123" s="51">
        <f t="shared" si="505"/>
        <v>2.0816681711721685E-17</v>
      </c>
      <c r="H123" s="51">
        <f t="shared" si="505"/>
        <v>1.1102230246251565E-16</v>
      </c>
      <c r="I123" s="51">
        <f>+IFERROR(I121-I122,"nm")</f>
        <v>-4.2356091030789744E-2</v>
      </c>
      <c r="J123" s="56">
        <f>I123</f>
        <v>-4.2356091030789744E-2</v>
      </c>
      <c r="K123" s="56">
        <f t="shared" si="501"/>
        <v>-4.2356091030789744E-2</v>
      </c>
      <c r="L123" s="56">
        <f t="shared" si="502"/>
        <v>-4.2356091030789744E-2</v>
      </c>
      <c r="M123" s="56">
        <f t="shared" si="503"/>
        <v>-4.2356091030789744E-2</v>
      </c>
      <c r="N123" s="56">
        <f t="shared" si="504"/>
        <v>-4.2356091030789744E-2</v>
      </c>
    </row>
    <row r="124" spans="1:14" x14ac:dyDescent="0.3">
      <c r="A124" s="49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288.18947368421055</v>
      </c>
      <c r="K124" s="3">
        <f t="shared" ref="K124" si="506">+J124*(1+K125)</f>
        <v>354.9280886426593</v>
      </c>
      <c r="L124" s="3">
        <f t="shared" ref="L124" si="507">+K124*(1+L125)</f>
        <v>437.12196180201198</v>
      </c>
      <c r="M124" s="3">
        <f t="shared" ref="M124" si="508">+L124*(1+M125)</f>
        <v>538.35020558774113</v>
      </c>
      <c r="N124" s="3">
        <f t="shared" ref="N124" si="509">+M124*(1+N125)</f>
        <v>663.0207795133233</v>
      </c>
    </row>
    <row r="125" spans="1:14" x14ac:dyDescent="0.3">
      <c r="A125" s="48" t="s">
        <v>129</v>
      </c>
      <c r="B125" s="51" t="str">
        <f t="shared" ref="B125" si="510">+IFERROR(B124/A124-1,"nm")</f>
        <v>nm</v>
      </c>
      <c r="C125" s="51">
        <f t="shared" ref="C125" si="511">+IFERROR(C124/B124-1,"nm")</f>
        <v>-0.12621359223300976</v>
      </c>
      <c r="D125" s="51">
        <f t="shared" ref="D125" si="512">+IFERROR(D124/C124-1,"nm")</f>
        <v>-1.1111111111111072E-2</v>
      </c>
      <c r="E125" s="51">
        <f t="shared" ref="E125" si="513">+IFERROR(E124/D124-1,"nm")</f>
        <v>-8.6142322097378266E-2</v>
      </c>
      <c r="F125" s="51">
        <f t="shared" ref="F125" si="514">+IFERROR(F124/E124-1,"nm")</f>
        <v>-2.8688524590163911E-2</v>
      </c>
      <c r="G125" s="51">
        <f t="shared" ref="G125" si="515">+IFERROR(G124/F124-1,"nm")</f>
        <v>-9.7046413502109741E-2</v>
      </c>
      <c r="H125" s="51">
        <f t="shared" ref="H125" si="516">+IFERROR(H124/G124-1,"nm")</f>
        <v>-0.11214953271028039</v>
      </c>
      <c r="I125" s="51">
        <f t="shared" ref="I125" si="517">+IFERROR(I124/H124-1,"nm")</f>
        <v>0.23157894736842111</v>
      </c>
      <c r="J125" s="51">
        <f>+J126+J127</f>
        <v>0.23157894736842111</v>
      </c>
      <c r="K125" s="51">
        <f t="shared" ref="K125:N125" si="518">+K126+K127</f>
        <v>0.23157894736842111</v>
      </c>
      <c r="L125" s="51">
        <f t="shared" si="518"/>
        <v>0.23157894736842111</v>
      </c>
      <c r="M125" s="51">
        <f t="shared" si="518"/>
        <v>0.23157894736842111</v>
      </c>
      <c r="N125" s="51">
        <f t="shared" si="518"/>
        <v>0.23157894736842111</v>
      </c>
    </row>
    <row r="126" spans="1:14" x14ac:dyDescent="0.3">
      <c r="A126" s="48" t="s">
        <v>137</v>
      </c>
      <c r="B126" s="51">
        <f>Historicals!B194</f>
        <v>0</v>
      </c>
      <c r="C126" s="51">
        <f>Historicals!C194</f>
        <v>-0.12621359223300971</v>
      </c>
      <c r="D126" s="51">
        <f>Historicals!D194</f>
        <v>-1.1111111111111112E-2</v>
      </c>
      <c r="E126" s="51">
        <f>Historicals!E194</f>
        <v>-8.6142322097378279E-2</v>
      </c>
      <c r="F126" s="51">
        <f>Historicals!F194</f>
        <v>-2.8688524590163935E-2</v>
      </c>
      <c r="G126" s="51">
        <f>Historicals!G194</f>
        <v>-9.7046413502109699E-2</v>
      </c>
      <c r="H126" s="51">
        <f>Historicals!H194</f>
        <v>-0.11214953271028037</v>
      </c>
      <c r="I126" s="51">
        <f>Historicals!I194</f>
        <v>0.28000000000000003</v>
      </c>
      <c r="J126" s="63">
        <f>I126</f>
        <v>0.28000000000000003</v>
      </c>
      <c r="K126" s="63">
        <f t="shared" ref="K126:K127" si="519">+J126</f>
        <v>0.28000000000000003</v>
      </c>
      <c r="L126" s="63">
        <f t="shared" ref="L126:L127" si="520">+K126</f>
        <v>0.28000000000000003</v>
      </c>
      <c r="M126" s="63">
        <f t="shared" ref="M126:M127" si="521">+L126</f>
        <v>0.28000000000000003</v>
      </c>
      <c r="N126" s="63">
        <f t="shared" ref="N126:N127" si="522">+M126</f>
        <v>0.28000000000000003</v>
      </c>
    </row>
    <row r="127" spans="1:14" x14ac:dyDescent="0.3">
      <c r="A127" s="48" t="s">
        <v>138</v>
      </c>
      <c r="B127" s="51" t="str">
        <f t="shared" ref="B127:I127" si="523">+IFERROR(B125-B126,"nm")</f>
        <v>nm</v>
      </c>
      <c r="C127" s="51">
        <f t="shared" si="523"/>
        <v>-5.5511151231257827E-17</v>
      </c>
      <c r="D127" s="51">
        <f t="shared" si="523"/>
        <v>3.9898639947466563E-17</v>
      </c>
      <c r="E127" s="51">
        <f t="shared" si="523"/>
        <v>1.3877787807814457E-17</v>
      </c>
      <c r="F127" s="51">
        <f t="shared" si="523"/>
        <v>2.4286128663675299E-17</v>
      </c>
      <c r="G127" s="51">
        <f t="shared" si="523"/>
        <v>-4.163336342344337E-17</v>
      </c>
      <c r="H127" s="51">
        <f t="shared" si="523"/>
        <v>-1.3877787807814457E-17</v>
      </c>
      <c r="I127" s="51">
        <f t="shared" si="523"/>
        <v>-4.842105263157892E-2</v>
      </c>
      <c r="J127" s="56">
        <f>I127</f>
        <v>-4.842105263157892E-2</v>
      </c>
      <c r="K127" s="56">
        <f t="shared" si="519"/>
        <v>-4.842105263157892E-2</v>
      </c>
      <c r="L127" s="56">
        <f t="shared" si="520"/>
        <v>-4.842105263157892E-2</v>
      </c>
      <c r="M127" s="56">
        <f t="shared" si="521"/>
        <v>-4.842105263157892E-2</v>
      </c>
      <c r="N127" s="56">
        <f t="shared" si="522"/>
        <v>-4.842105263157892E-2</v>
      </c>
    </row>
    <row r="128" spans="1:14" x14ac:dyDescent="0.3">
      <c r="A128" s="9" t="s">
        <v>130</v>
      </c>
      <c r="B128" s="52">
        <f t="shared" ref="B128:H128" si="524">+B135+B131</f>
        <v>967</v>
      </c>
      <c r="C128" s="52">
        <f t="shared" si="524"/>
        <v>1045</v>
      </c>
      <c r="D128" s="52">
        <f t="shared" si="524"/>
        <v>1036</v>
      </c>
      <c r="E128" s="52">
        <f t="shared" si="524"/>
        <v>1244</v>
      </c>
      <c r="F128" s="52">
        <f t="shared" si="524"/>
        <v>1376</v>
      </c>
      <c r="G128" s="52">
        <f t="shared" si="524"/>
        <v>1230</v>
      </c>
      <c r="H128" s="52">
        <f t="shared" si="524"/>
        <v>1573</v>
      </c>
      <c r="I128" s="52">
        <f>+I135+I131</f>
        <v>1938</v>
      </c>
      <c r="J128" s="52">
        <f>+J114*J130</f>
        <v>2161.5883090077532</v>
      </c>
      <c r="K128" s="52">
        <f t="shared" ref="K128:N128" si="525">+K114*K130</f>
        <v>2412.8353930809058</v>
      </c>
      <c r="L128" s="52">
        <f t="shared" si="525"/>
        <v>2695.4542918768748</v>
      </c>
      <c r="M128" s="52">
        <f t="shared" si="525"/>
        <v>3013.7076549116482</v>
      </c>
      <c r="N128" s="52">
        <f t="shared" si="525"/>
        <v>3372.4984262921062</v>
      </c>
    </row>
    <row r="129" spans="1:14" x14ac:dyDescent="0.3">
      <c r="A129" s="50" t="s">
        <v>129</v>
      </c>
      <c r="B129" s="51" t="str">
        <f t="shared" ref="B129" si="526">+IFERROR(B128/A128-1,"nm")</f>
        <v>nm</v>
      </c>
      <c r="C129" s="51">
        <f t="shared" ref="C129" si="527">+IFERROR(C128/B128-1,"nm")</f>
        <v>8.0661840744570945E-2</v>
      </c>
      <c r="D129" s="51">
        <f t="shared" ref="D129" si="528">+IFERROR(D128/C128-1,"nm")</f>
        <v>-8.6124401913875159E-3</v>
      </c>
      <c r="E129" s="51">
        <f t="shared" ref="E129" si="529">+IFERROR(E128/D128-1,"nm")</f>
        <v>0.20077220077220082</v>
      </c>
      <c r="F129" s="51">
        <f t="shared" ref="F129" si="530">+IFERROR(F128/E128-1,"nm")</f>
        <v>0.10610932475884249</v>
      </c>
      <c r="G129" s="51">
        <f t="shared" ref="G129" si="531">+IFERROR(G128/F128-1,"nm")</f>
        <v>-0.10610465116279066</v>
      </c>
      <c r="H129" s="51">
        <f t="shared" ref="H129" si="532">+IFERROR(H128/G128-1,"nm")</f>
        <v>0.27886178861788613</v>
      </c>
      <c r="I129" s="51">
        <f>+IFERROR(I128/H128-1,"nm")</f>
        <v>0.23204068658614108</v>
      </c>
      <c r="J129" s="51">
        <f t="shared" ref="J129" si="533">+IFERROR(J128/I128-1,"nm")</f>
        <v>0.11537064448284484</v>
      </c>
      <c r="K129" s="51">
        <f t="shared" ref="K129" si="534">+IFERROR(K128/J128-1,"nm")</f>
        <v>0.11623262534598178</v>
      </c>
      <c r="L129" s="51">
        <f t="shared" ref="L129" si="535">+IFERROR(L128/K128-1,"nm")</f>
        <v>0.11713144610130155</v>
      </c>
      <c r="M129" s="51">
        <f t="shared" ref="M129" si="536">+IFERROR(M128/L128-1,"nm")</f>
        <v>0.11807039874275516</v>
      </c>
      <c r="N129" s="51">
        <f t="shared" ref="N129" si="537">+IFERROR(N128/M128-1,"nm")</f>
        <v>0.11905294489852447</v>
      </c>
    </row>
    <row r="130" spans="1:14" x14ac:dyDescent="0.3">
      <c r="A130" s="50" t="s">
        <v>131</v>
      </c>
      <c r="B130" s="51">
        <f>+IFERROR(B128/B$114,"nm")</f>
        <v>0.20782290995056951</v>
      </c>
      <c r="C130" s="51">
        <f t="shared" ref="C130:N130" si="538">+IFERROR(C128/C$114,"nm")</f>
        <v>0.24206624971044707</v>
      </c>
      <c r="D130" s="51">
        <f t="shared" si="538"/>
        <v>0.218703820983745</v>
      </c>
      <c r="E130" s="51">
        <f t="shared" si="538"/>
        <v>0.2408052651955091</v>
      </c>
      <c r="F130" s="51">
        <f t="shared" si="538"/>
        <v>0.26189569851541683</v>
      </c>
      <c r="G130" s="51">
        <f t="shared" si="538"/>
        <v>0.24463007159904535</v>
      </c>
      <c r="H130" s="51">
        <f t="shared" si="538"/>
        <v>0.2944038929440389</v>
      </c>
      <c r="I130" s="51">
        <f t="shared" si="538"/>
        <v>0.32544080604534004</v>
      </c>
      <c r="J130" s="56">
        <f>+I130</f>
        <v>0.32544080604534004</v>
      </c>
      <c r="K130" s="56">
        <f t="shared" ref="K130" si="539">+J130</f>
        <v>0.32544080604534004</v>
      </c>
      <c r="L130" s="56">
        <f t="shared" ref="L130" si="540">+K130</f>
        <v>0.32544080604534004</v>
      </c>
      <c r="M130" s="56">
        <f t="shared" ref="M130" si="541">+L130</f>
        <v>0.32544080604534004</v>
      </c>
      <c r="N130" s="56">
        <f t="shared" ref="N130" si="542">+M130</f>
        <v>0.32544080604534004</v>
      </c>
    </row>
    <row r="131" spans="1:14" x14ac:dyDescent="0.3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2">
        <f>+J134*J141</f>
        <v>46.845567068279486</v>
      </c>
      <c r="K131" s="52">
        <f t="shared" ref="K131:N131" si="543">+K134*K141</f>
        <v>52.290550314446875</v>
      </c>
      <c r="L131" s="52">
        <f t="shared" si="543"/>
        <v>58.415418090210906</v>
      </c>
      <c r="M131" s="52">
        <f t="shared" si="543"/>
        <v>65.312549796846866</v>
      </c>
      <c r="N131" s="52">
        <f t="shared" si="543"/>
        <v>73.088201188993025</v>
      </c>
    </row>
    <row r="132" spans="1:14" x14ac:dyDescent="0.3">
      <c r="A132" s="50" t="s">
        <v>129</v>
      </c>
      <c r="B132" s="51" t="str">
        <f t="shared" ref="B132" si="544">+IFERROR(B131/A131-1,"nm")</f>
        <v>nm</v>
      </c>
      <c r="C132" s="51">
        <f t="shared" ref="C132" si="545">+IFERROR(C131/B131-1,"nm")</f>
        <v>-0.12244897959183676</v>
      </c>
      <c r="D132" s="51">
        <f t="shared" ref="D132" si="546">+IFERROR(D131/C131-1,"nm")</f>
        <v>0.30232558139534893</v>
      </c>
      <c r="E132" s="51">
        <f t="shared" ref="E132" si="547">+IFERROR(E131/D131-1,"nm")</f>
        <v>-1.7857142857142905E-2</v>
      </c>
      <c r="F132" s="51">
        <f t="shared" ref="F132" si="548">+IFERROR(F131/E131-1,"nm")</f>
        <v>-3.6363636363636376E-2</v>
      </c>
      <c r="G132" s="51">
        <f t="shared" ref="G132" si="549">+IFERROR(G131/F131-1,"nm")</f>
        <v>-0.13207547169811318</v>
      </c>
      <c r="H132" s="51">
        <f t="shared" ref="H132" si="550">+IFERROR(H131/G131-1,"nm")</f>
        <v>-6.5217391304347783E-2</v>
      </c>
      <c r="I132" s="51">
        <f t="shared" ref="I132" si="551">+IFERROR(I131/H131-1,"nm")</f>
        <v>-2.3255813953488413E-2</v>
      </c>
      <c r="J132" s="51">
        <f t="shared" ref="J132" si="552">+IFERROR(J131/I131-1,"nm")</f>
        <v>0.11537064448284484</v>
      </c>
      <c r="K132" s="51">
        <f t="shared" ref="K132" si="553">+IFERROR(K131/J131-1,"nm")</f>
        <v>0.11623262534598178</v>
      </c>
      <c r="L132" s="51">
        <f t="shared" ref="L132" si="554">+IFERROR(L131/K131-1,"nm")</f>
        <v>0.11713144610130155</v>
      </c>
      <c r="M132" s="51">
        <f t="shared" ref="M132" si="555">+IFERROR(M131/L131-1,"nm")</f>
        <v>0.11807039874275516</v>
      </c>
      <c r="N132" s="51">
        <f t="shared" ref="N132" si="556">+IFERROR(N131/M131-1,"nm")</f>
        <v>0.11905294489852469</v>
      </c>
    </row>
    <row r="133" spans="1:14" x14ac:dyDescent="0.3">
      <c r="A133" s="50" t="s">
        <v>133</v>
      </c>
      <c r="B133" s="51">
        <f>+IFERROR(B131/B$114,"nm")</f>
        <v>1.053084031807436E-2</v>
      </c>
      <c r="C133" s="51">
        <f t="shared" ref="C133:I133" si="557">+IFERROR(C131/C$114,"nm")</f>
        <v>9.9606208014825105E-3</v>
      </c>
      <c r="D133" s="51">
        <f t="shared" si="557"/>
        <v>1.1821828161283512E-2</v>
      </c>
      <c r="E133" s="51">
        <f t="shared" si="557"/>
        <v>1.064653503677894E-2</v>
      </c>
      <c r="F133" s="51">
        <f t="shared" si="557"/>
        <v>1.0087552341073468E-2</v>
      </c>
      <c r="G133" s="51">
        <f t="shared" si="557"/>
        <v>9.148766905330152E-3</v>
      </c>
      <c r="H133" s="51">
        <f t="shared" si="557"/>
        <v>8.0479131574022079E-3</v>
      </c>
      <c r="I133" s="51">
        <f t="shared" si="557"/>
        <v>7.0528967254408059E-3</v>
      </c>
      <c r="J133" s="51">
        <f t="shared" ref="J133:N133" si="558">+IFERROR(J131/J$21,"nm")</f>
        <v>2.3863757981530797E-3</v>
      </c>
      <c r="K133" s="51">
        <f t="shared" si="558"/>
        <v>2.4871278094789912E-3</v>
      </c>
      <c r="L133" s="51">
        <f t="shared" si="558"/>
        <v>2.5904011555781016E-3</v>
      </c>
      <c r="M133" s="51">
        <f t="shared" si="558"/>
        <v>2.6957868094460513E-3</v>
      </c>
      <c r="N133" s="51">
        <f t="shared" si="558"/>
        <v>2.8027606729252815E-3</v>
      </c>
    </row>
    <row r="134" spans="1:14" x14ac:dyDescent="0.3">
      <c r="A134" s="50" t="s">
        <v>142</v>
      </c>
      <c r="B134" s="51">
        <f t="shared" ref="B134:H134" si="559">+IFERROR(B131/B141,"nm")</f>
        <v>0.15909090909090909</v>
      </c>
      <c r="C134" s="51">
        <f t="shared" si="559"/>
        <v>0.12951807228915663</v>
      </c>
      <c r="D134" s="51">
        <f t="shared" si="559"/>
        <v>0.16470588235294117</v>
      </c>
      <c r="E134" s="51">
        <f t="shared" si="559"/>
        <v>0.16224188790560473</v>
      </c>
      <c r="F134" s="51">
        <f t="shared" si="559"/>
        <v>0.16257668711656442</v>
      </c>
      <c r="G134" s="51">
        <f t="shared" si="559"/>
        <v>0.1554054054054054</v>
      </c>
      <c r="H134" s="51">
        <f t="shared" si="559"/>
        <v>0.14144736842105263</v>
      </c>
      <c r="I134" s="51">
        <f>+IFERROR(I131/I141,"nm")</f>
        <v>0.15328467153284672</v>
      </c>
      <c r="J134" s="56">
        <f>+I134</f>
        <v>0.15328467153284672</v>
      </c>
      <c r="K134" s="56">
        <f t="shared" ref="K134" si="560">+J134</f>
        <v>0.15328467153284672</v>
      </c>
      <c r="L134" s="56">
        <f t="shared" ref="L134" si="561">+K134</f>
        <v>0.15328467153284672</v>
      </c>
      <c r="M134" s="56">
        <f t="shared" ref="M134" si="562">+L134</f>
        <v>0.15328467153284672</v>
      </c>
      <c r="N134" s="56">
        <f t="shared" ref="N134" si="563">+M134</f>
        <v>0.15328467153284672</v>
      </c>
    </row>
    <row r="135" spans="1:14" x14ac:dyDescent="0.3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2114.7427419394735</v>
      </c>
      <c r="K135" s="9">
        <f t="shared" ref="K135:N135" si="564">+K128-K131</f>
        <v>2360.5448427664587</v>
      </c>
      <c r="L135" s="9">
        <f t="shared" si="564"/>
        <v>2637.0388737866638</v>
      </c>
      <c r="M135" s="9">
        <f t="shared" si="564"/>
        <v>2948.3951051148015</v>
      </c>
      <c r="N135" s="9">
        <f t="shared" si="564"/>
        <v>3299.4102251031131</v>
      </c>
    </row>
    <row r="136" spans="1:14" x14ac:dyDescent="0.3">
      <c r="A136" s="50" t="s">
        <v>129</v>
      </c>
      <c r="B136" s="51" t="str">
        <f t="shared" ref="B136" si="565">+IFERROR(B135/A135-1,"nm")</f>
        <v>nm</v>
      </c>
      <c r="C136" s="51">
        <f t="shared" ref="C136" si="566">+IFERROR(C135/B135-1,"nm")</f>
        <v>9.1503267973856106E-2</v>
      </c>
      <c r="D136" s="51">
        <f t="shared" ref="D136" si="567">+IFERROR(D135/C135-1,"nm")</f>
        <v>-2.1956087824351322E-2</v>
      </c>
      <c r="E136" s="51">
        <f t="shared" ref="E136" si="568">+IFERROR(E135/D135-1,"nm")</f>
        <v>0.21326530612244898</v>
      </c>
      <c r="F136" s="51">
        <f t="shared" ref="F136" si="569">+IFERROR(F135/E135-1,"nm")</f>
        <v>0.11269974768713209</v>
      </c>
      <c r="G136" s="51">
        <f t="shared" ref="G136" si="570">+IFERROR(G135/F135-1,"nm")</f>
        <v>-0.1050642479213908</v>
      </c>
      <c r="H136" s="51">
        <f t="shared" ref="H136" si="571">+IFERROR(H135/G135-1,"nm")</f>
        <v>0.29222972972972983</v>
      </c>
      <c r="I136" s="51">
        <f>+IFERROR(I135/H135-1,"nm")</f>
        <v>0.23921568627450984</v>
      </c>
      <c r="J136" s="51">
        <f t="shared" ref="J136" si="572">+IFERROR(J135/I135-1,"nm")</f>
        <v>0.11537064448284462</v>
      </c>
      <c r="K136" s="51">
        <f t="shared" ref="K136" si="573">+IFERROR(K135/J135-1,"nm")</f>
        <v>0.11623262534598178</v>
      </c>
      <c r="L136" s="51">
        <f t="shared" ref="L136" si="574">+IFERROR(L135/K135-1,"nm")</f>
        <v>0.11713144610130155</v>
      </c>
      <c r="M136" s="51">
        <f t="shared" ref="M136" si="575">+IFERROR(M135/L135-1,"nm")</f>
        <v>0.11807039874275538</v>
      </c>
      <c r="N136" s="51">
        <f t="shared" ref="N136" si="576">+IFERROR(N135/M135-1,"nm")</f>
        <v>0.11905294489852447</v>
      </c>
    </row>
    <row r="137" spans="1:14" x14ac:dyDescent="0.3">
      <c r="A137" s="50" t="s">
        <v>131</v>
      </c>
      <c r="B137" s="51">
        <f>+IFERROR(B135/B$114,"nm")</f>
        <v>0.19729206963249515</v>
      </c>
      <c r="C137" s="51">
        <f t="shared" ref="C137:I137" si="577">+IFERROR(C135/C$114,"nm")</f>
        <v>0.23210562890896455</v>
      </c>
      <c r="D137" s="51">
        <f t="shared" si="577"/>
        <v>0.20688199282246147</v>
      </c>
      <c r="E137" s="51">
        <f t="shared" si="577"/>
        <v>0.23015873015873015</v>
      </c>
      <c r="F137" s="51">
        <f t="shared" si="577"/>
        <v>0.25180814617434338</v>
      </c>
      <c r="G137" s="51">
        <f t="shared" si="577"/>
        <v>0.2354813046937152</v>
      </c>
      <c r="H137" s="51">
        <f t="shared" si="577"/>
        <v>0.28635597978663674</v>
      </c>
      <c r="I137" s="51">
        <f t="shared" si="577"/>
        <v>0.31838790931989924</v>
      </c>
      <c r="J137" s="51">
        <f t="shared" ref="J137:N137" si="578">+IFERROR(J135/J$21,"nm")</f>
        <v>0.10772782174519614</v>
      </c>
      <c r="K137" s="51">
        <f t="shared" si="578"/>
        <v>0.1122760553993373</v>
      </c>
      <c r="L137" s="51">
        <f t="shared" si="578"/>
        <v>0.1169381093089543</v>
      </c>
      <c r="M137" s="51">
        <f t="shared" si="578"/>
        <v>0.12169551882642175</v>
      </c>
      <c r="N137" s="51">
        <f t="shared" si="578"/>
        <v>0.12652462466348413</v>
      </c>
    </row>
    <row r="138" spans="1:14" x14ac:dyDescent="0.3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52">
        <f>+J114*J140</f>
        <v>62.460756091039308</v>
      </c>
      <c r="K138" s="52">
        <f t="shared" ref="K138:N138" si="579">+K114*K140</f>
        <v>69.720733752595834</v>
      </c>
      <c r="L138" s="52">
        <f t="shared" si="579"/>
        <v>77.887224120281203</v>
      </c>
      <c r="M138" s="52">
        <f t="shared" si="579"/>
        <v>87.083399729129155</v>
      </c>
      <c r="N138" s="52">
        <f t="shared" si="579"/>
        <v>97.450934918657353</v>
      </c>
    </row>
    <row r="139" spans="1:14" x14ac:dyDescent="0.3">
      <c r="A139" s="50" t="s">
        <v>129</v>
      </c>
      <c r="B139" s="51" t="str">
        <f t="shared" ref="B139" si="580">+IFERROR(B138/A138-1,"nm")</f>
        <v>nm</v>
      </c>
      <c r="C139" s="51">
        <f t="shared" ref="C139" si="581">+IFERROR(C138/B138-1,"nm")</f>
        <v>0.23076923076923084</v>
      </c>
      <c r="D139" s="51">
        <f t="shared" ref="D139" si="582">+IFERROR(D138/C138-1,"nm")</f>
        <v>-7.8125E-2</v>
      </c>
      <c r="E139" s="51">
        <f t="shared" ref="E139" si="583">+IFERROR(E138/D138-1,"nm")</f>
        <v>-0.16949152542372881</v>
      </c>
      <c r="F139" s="51">
        <f t="shared" ref="F139" si="584">+IFERROR(F138/E138-1,"nm")</f>
        <v>-4.081632653061229E-2</v>
      </c>
      <c r="G139" s="51">
        <f t="shared" ref="G139" si="585">+IFERROR(G138/F138-1,"nm")</f>
        <v>-0.12765957446808507</v>
      </c>
      <c r="H139" s="51">
        <f t="shared" ref="H139" si="586">+IFERROR(H138/G138-1,"nm")</f>
        <v>0.31707317073170738</v>
      </c>
      <c r="I139" s="51">
        <f t="shared" ref="I139" si="587">+IFERROR(I138/H138-1,"nm")</f>
        <v>3.7037037037036979E-2</v>
      </c>
      <c r="J139" s="51">
        <f t="shared" ref="J139" si="588">+IFERROR(J138/I138-1,"nm")</f>
        <v>0.11537064448284484</v>
      </c>
      <c r="K139" s="51">
        <f t="shared" ref="K139" si="589">+IFERROR(K138/J138-1,"nm")</f>
        <v>0.11623262534598178</v>
      </c>
      <c r="L139" s="51">
        <f t="shared" ref="L139" si="590">+IFERROR(L138/K138-1,"nm")</f>
        <v>0.11713144610130155</v>
      </c>
      <c r="M139" s="51">
        <f t="shared" ref="M139" si="591">+IFERROR(M138/L138-1,"nm")</f>
        <v>0.11807039874275538</v>
      </c>
      <c r="N139" s="51">
        <f t="shared" ref="N139" si="592">+IFERROR(N138/M138-1,"nm")</f>
        <v>0.11905294489852447</v>
      </c>
    </row>
    <row r="140" spans="1:14" x14ac:dyDescent="0.3">
      <c r="A140" s="50" t="s">
        <v>133</v>
      </c>
      <c r="B140" s="51">
        <f>+IFERROR(B138/B$114,"nm")</f>
        <v>1.117558564367075E-2</v>
      </c>
      <c r="C140" s="51">
        <f t="shared" ref="C140:I140" si="593">+IFERROR(C138/C$114,"nm")</f>
        <v>1.4825110030113504E-2</v>
      </c>
      <c r="D140" s="51">
        <f t="shared" si="593"/>
        <v>1.2455140384209416E-2</v>
      </c>
      <c r="E140" s="51">
        <f t="shared" si="593"/>
        <v>9.485094850948509E-3</v>
      </c>
      <c r="F140" s="51">
        <f t="shared" si="593"/>
        <v>8.9455652835934533E-3</v>
      </c>
      <c r="G140" s="51">
        <f t="shared" si="593"/>
        <v>8.1543357199681775E-3</v>
      </c>
      <c r="H140" s="51">
        <f t="shared" si="593"/>
        <v>1.0106681639528355E-2</v>
      </c>
      <c r="I140" s="51">
        <f t="shared" si="593"/>
        <v>9.4038623005877411E-3</v>
      </c>
      <c r="J140" s="56">
        <f>+I140</f>
        <v>9.4038623005877411E-3</v>
      </c>
      <c r="K140" s="56">
        <f t="shared" ref="K140" si="594">+J140</f>
        <v>9.4038623005877411E-3</v>
      </c>
      <c r="L140" s="56">
        <f t="shared" ref="L140" si="595">+K140</f>
        <v>9.4038623005877411E-3</v>
      </c>
      <c r="M140" s="56">
        <f t="shared" ref="M140" si="596">+L140</f>
        <v>9.4038623005877411E-3</v>
      </c>
      <c r="N140" s="56">
        <f t="shared" ref="N140" si="597">+M140</f>
        <v>9.4038623005877411E-3</v>
      </c>
    </row>
    <row r="141" spans="1:14" x14ac:dyDescent="0.3">
      <c r="A141" s="9" t="s">
        <v>143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52">
        <f>+J114*J143</f>
        <v>305.61155658829949</v>
      </c>
      <c r="K141" s="52">
        <f t="shared" ref="K141:N141" si="598">+K114*K143</f>
        <v>341.13359014662961</v>
      </c>
      <c r="L141" s="52">
        <f t="shared" si="598"/>
        <v>381.09106087423305</v>
      </c>
      <c r="M141" s="52">
        <f t="shared" si="598"/>
        <v>426.08663438895337</v>
      </c>
      <c r="N141" s="52">
        <f t="shared" si="598"/>
        <v>476.81350299485922</v>
      </c>
    </row>
    <row r="142" spans="1:14" x14ac:dyDescent="0.3">
      <c r="A142" s="50" t="s">
        <v>129</v>
      </c>
      <c r="B142" s="51" t="str">
        <f t="shared" ref="B142" si="599">+IFERROR(B141/A141-1,"nm")</f>
        <v>nm</v>
      </c>
      <c r="C142" s="51">
        <f t="shared" ref="C142" si="600">+IFERROR(C141/B141-1,"nm")</f>
        <v>7.7922077922077948E-2</v>
      </c>
      <c r="D142" s="51">
        <f t="shared" ref="D142" si="601">+IFERROR(D141/C141-1,"nm")</f>
        <v>2.4096385542168752E-2</v>
      </c>
      <c r="E142" s="51">
        <f t="shared" ref="E142" si="602">+IFERROR(E141/D141-1,"nm")</f>
        <v>-2.9411764705882248E-3</v>
      </c>
      <c r="F142" s="51">
        <f t="shared" ref="F142" si="603">+IFERROR(F141/E141-1,"nm")</f>
        <v>-3.8348082595870192E-2</v>
      </c>
      <c r="G142" s="51">
        <f t="shared" ref="G142" si="604">+IFERROR(G141/F141-1,"nm")</f>
        <v>-9.2024539877300637E-2</v>
      </c>
      <c r="H142" s="51">
        <f t="shared" ref="H142" si="605">+IFERROR(H141/G141-1,"nm")</f>
        <v>2.7027027027026973E-2</v>
      </c>
      <c r="I142" s="51">
        <f>+IFERROR(I141/H141-1,"nm")</f>
        <v>-9.8684210526315819E-2</v>
      </c>
      <c r="J142" s="51">
        <f>+J143+J144</f>
        <v>4.6011754827875735E-2</v>
      </c>
      <c r="K142" s="51">
        <f>+K143+K144</f>
        <v>4.6011754827875735E-2</v>
      </c>
      <c r="L142" s="51">
        <f>+L143+L144</f>
        <v>4.6011754827875735E-2</v>
      </c>
      <c r="M142" s="51">
        <f>+M143+M144</f>
        <v>4.6011754827875735E-2</v>
      </c>
      <c r="N142" s="51">
        <f>+N143+N144</f>
        <v>4.6011754827875735E-2</v>
      </c>
    </row>
    <row r="143" spans="1:14" x14ac:dyDescent="0.3">
      <c r="A143" s="50" t="s">
        <v>133</v>
      </c>
      <c r="B143" s="51">
        <f>+IFERROR(B141/B$114,"nm")</f>
        <v>6.6193853427895979E-2</v>
      </c>
      <c r="C143" s="51">
        <f t="shared" ref="C143:I143" si="606">+IFERROR(C141/C$114,"nm")</f>
        <v>7.6905258281213806E-2</v>
      </c>
      <c r="D143" s="51">
        <f t="shared" si="606"/>
        <v>7.1775385264935612E-2</v>
      </c>
      <c r="E143" s="51">
        <f t="shared" si="606"/>
        <v>6.5621370499419282E-2</v>
      </c>
      <c r="F143" s="51">
        <f t="shared" si="606"/>
        <v>6.2047963456414161E-2</v>
      </c>
      <c r="G143" s="51">
        <f t="shared" si="606"/>
        <v>5.88703261734288E-2</v>
      </c>
      <c r="H143" s="51">
        <f t="shared" si="606"/>
        <v>5.6896874415122589E-2</v>
      </c>
      <c r="I143" s="51">
        <f t="shared" si="606"/>
        <v>4.6011754827875735E-2</v>
      </c>
      <c r="J143" s="56">
        <f>+I143</f>
        <v>4.6011754827875735E-2</v>
      </c>
      <c r="K143" s="56">
        <f t="shared" ref="K143" si="607">+J143</f>
        <v>4.6011754827875735E-2</v>
      </c>
      <c r="L143" s="56">
        <f t="shared" ref="L143" si="608">+K143</f>
        <v>4.6011754827875735E-2</v>
      </c>
      <c r="M143" s="56">
        <f t="shared" ref="M143" si="609">+L143</f>
        <v>4.6011754827875735E-2</v>
      </c>
      <c r="N143" s="56">
        <f t="shared" ref="N143" si="610">+M143</f>
        <v>4.6011754827875735E-2</v>
      </c>
    </row>
    <row r="144" spans="1:14" x14ac:dyDescent="0.3">
      <c r="A144" s="47" t="s">
        <v>104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9">
        <f>Historicals!I125</f>
        <v>2346</v>
      </c>
      <c r="J145" s="9">
        <f>+SUM(J147+J151+J155+J159)</f>
        <v>2509.1116766458413</v>
      </c>
      <c r="K145" s="9">
        <f t="shared" ref="K145:N145" si="611">+SUM(K147+K151+K155+K159)</f>
        <v>2701.4709185679594</v>
      </c>
      <c r="L145" s="9">
        <f t="shared" si="611"/>
        <v>2933.1808393361207</v>
      </c>
      <c r="M145" s="9">
        <f t="shared" si="611"/>
        <v>3218.5800734920863</v>
      </c>
      <c r="N145" s="9">
        <f t="shared" si="611"/>
        <v>3578.0565631969675</v>
      </c>
    </row>
    <row r="146" spans="1:14" x14ac:dyDescent="0.3">
      <c r="A146" s="48" t="s">
        <v>129</v>
      </c>
      <c r="B146" s="51" t="str">
        <f t="shared" ref="B146" si="612">+IFERROR(B145/A145-1,"nm")</f>
        <v>nm</v>
      </c>
      <c r="C146" s="51">
        <f t="shared" ref="C146" si="613">+IFERROR(C145/B145-1,"nm")</f>
        <v>-1.3622603430877955E-2</v>
      </c>
      <c r="D146" s="51">
        <f t="shared" ref="D146" si="614">+IFERROR(D145/C145-1,"nm")</f>
        <v>4.4501278772378416E-2</v>
      </c>
      <c r="E146" s="51">
        <f t="shared" ref="E146" si="615">+IFERROR(E145/D145-1,"nm")</f>
        <v>-7.6395690499510338E-2</v>
      </c>
      <c r="F146" s="51">
        <f t="shared" ref="F146" si="616">+IFERROR(F145/E145-1,"nm")</f>
        <v>1.0604453870625585E-2</v>
      </c>
      <c r="G146" s="51">
        <f t="shared" ref="G146" si="617">+IFERROR(G145/F145-1,"nm")</f>
        <v>-3.147953830010497E-2</v>
      </c>
      <c r="H146" s="51">
        <f t="shared" ref="H146" si="618">+IFERROR(H145/G145-1,"nm")</f>
        <v>0.19447453954496208</v>
      </c>
      <c r="I146" s="51">
        <f t="shared" ref="I146" si="619">+IFERROR(I145/H145-1,"nm")</f>
        <v>6.3945578231292544E-2</v>
      </c>
      <c r="J146" s="51">
        <f t="shared" ref="J146" si="620">+IFERROR(J145/I145-1,"nm")</f>
        <v>6.9527568902745696E-2</v>
      </c>
      <c r="K146" s="51">
        <f t="shared" ref="K146" si="621">+IFERROR(K145/J145-1,"nm")</f>
        <v>7.6664280714385136E-2</v>
      </c>
      <c r="L146" s="51">
        <f t="shared" ref="L146" si="622">+IFERROR(L145/K145-1,"nm")</f>
        <v>8.5771762033622023E-2</v>
      </c>
      <c r="M146" s="51">
        <f t="shared" ref="M146" si="623">+IFERROR(M145/L145-1,"nm")</f>
        <v>9.7300251770552793E-2</v>
      </c>
      <c r="N146" s="51">
        <f t="shared" ref="N146" si="624">+IFERROR(N145/M145-1,"nm")</f>
        <v>0.11168791252561805</v>
      </c>
    </row>
    <row r="147" spans="1:14" x14ac:dyDescent="0.3">
      <c r="A147" s="49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3">
        <f>Historicals!I126</f>
        <v>2094</v>
      </c>
      <c r="J147" s="3">
        <f>+I147*(1+J148)</f>
        <v>2207.8731117824773</v>
      </c>
      <c r="K147" s="3">
        <f t="shared" ref="K147" si="625">+J147*(1+K148)</f>
        <v>2327.9387190697421</v>
      </c>
      <c r="L147" s="3">
        <f t="shared" ref="L147" si="626">+K147*(1+L148)</f>
        <v>2454.5335738832023</v>
      </c>
      <c r="M147" s="3">
        <f t="shared" ref="M147" si="627">+L147*(1+M148)</f>
        <v>2588.0127410430136</v>
      </c>
      <c r="N147" s="3">
        <f t="shared" ref="N147" si="628">+M147*(1+N148)</f>
        <v>2728.7505940302472</v>
      </c>
    </row>
    <row r="148" spans="1:14" x14ac:dyDescent="0.3">
      <c r="A148" s="48" t="s">
        <v>129</v>
      </c>
      <c r="B148" s="51" t="str">
        <f t="shared" ref="B148" si="629">+IFERROR(B147/A147-1,"nm")</f>
        <v>nm</v>
      </c>
      <c r="C148" s="51" t="str">
        <f t="shared" ref="C148" si="630">+IFERROR(C147/B147-1,"nm")</f>
        <v>nm</v>
      </c>
      <c r="D148" s="51" t="str">
        <f t="shared" ref="D148" si="631">+IFERROR(D147/C147-1,"nm")</f>
        <v>nm</v>
      </c>
      <c r="E148" s="51" t="str">
        <f t="shared" ref="E148" si="632">+IFERROR(E147/D147-1,"nm")</f>
        <v>nm</v>
      </c>
      <c r="F148" s="51">
        <f t="shared" ref="F148" si="633">+IFERROR(F147/E147-1,"nm")</f>
        <v>2.9174425822470429E-2</v>
      </c>
      <c r="G148" s="51">
        <f t="shared" ref="G148" si="634">+IFERROR(G147/F147-1,"nm")</f>
        <v>-9.6501809408926498E-3</v>
      </c>
      <c r="H148" s="51">
        <f t="shared" ref="H148" si="635">+IFERROR(H147/G147-1,"nm")</f>
        <v>0.2095006090133984</v>
      </c>
      <c r="I148" s="51">
        <f t="shared" ref="I148" si="636">+IFERROR(I147/H147-1,"nm")</f>
        <v>5.4380664652567967E-2</v>
      </c>
      <c r="J148" s="51">
        <f>+J149+J150</f>
        <v>5.4380664652567967E-2</v>
      </c>
      <c r="K148" s="51">
        <f t="shared" ref="K148:N148" si="637">+K149+K150</f>
        <v>5.4380664652567967E-2</v>
      </c>
      <c r="L148" s="51">
        <f t="shared" si="637"/>
        <v>5.4380664652567967E-2</v>
      </c>
      <c r="M148" s="51">
        <f t="shared" si="637"/>
        <v>5.4380664652567967E-2</v>
      </c>
      <c r="N148" s="51">
        <f t="shared" si="637"/>
        <v>5.4380664652567967E-2</v>
      </c>
    </row>
    <row r="149" spans="1:14" x14ac:dyDescent="0.3">
      <c r="A149" s="48" t="s">
        <v>137</v>
      </c>
      <c r="B149" s="51">
        <f>Historicals!B198</f>
        <v>0</v>
      </c>
      <c r="C149" s="51" t="e">
        <f>Historicals!C198</f>
        <v>#DIV/0!</v>
      </c>
      <c r="D149" s="51" t="e">
        <f>Historicals!D198</f>
        <v>#DIV/0!</v>
      </c>
      <c r="E149" s="51" t="e">
        <f>Historicals!E198</f>
        <v>#DIV/0!</v>
      </c>
      <c r="F149" s="51">
        <f>Historicals!F198</f>
        <v>2.9174425822470516E-2</v>
      </c>
      <c r="G149" s="51">
        <f>Historicals!G198</f>
        <v>-9.6501809408926411E-3</v>
      </c>
      <c r="H149" s="51">
        <f>Historicals!H198</f>
        <v>0.20950060901339829</v>
      </c>
      <c r="I149" s="51">
        <f>Historicals!I198</f>
        <v>0.06</v>
      </c>
      <c r="J149" s="63">
        <f>I149</f>
        <v>0.06</v>
      </c>
      <c r="K149" s="63">
        <f t="shared" ref="K149:K150" si="638">+J149</f>
        <v>0.06</v>
      </c>
      <c r="L149" s="63">
        <f t="shared" ref="L149:L150" si="639">+K149</f>
        <v>0.06</v>
      </c>
      <c r="M149" s="63">
        <f t="shared" ref="M149:M150" si="640">+L149</f>
        <v>0.06</v>
      </c>
      <c r="N149" s="63">
        <f t="shared" ref="N149:N150" si="641">+M149</f>
        <v>0.06</v>
      </c>
    </row>
    <row r="150" spans="1:14" x14ac:dyDescent="0.3">
      <c r="A150" s="48" t="s">
        <v>138</v>
      </c>
      <c r="B150" s="51" t="str">
        <f t="shared" ref="B150:I150" si="642">+IFERROR(B148-B149,"nm")</f>
        <v>nm</v>
      </c>
      <c r="C150" s="51" t="str">
        <f t="shared" si="642"/>
        <v>nm</v>
      </c>
      <c r="D150" s="51" t="str">
        <f t="shared" si="642"/>
        <v>nm</v>
      </c>
      <c r="E150" s="51" t="str">
        <f t="shared" si="642"/>
        <v>nm</v>
      </c>
      <c r="F150" s="51">
        <f t="shared" si="642"/>
        <v>-8.6736173798840355E-17</v>
      </c>
      <c r="G150" s="51">
        <f t="shared" si="642"/>
        <v>-8.6736173798840355E-18</v>
      </c>
      <c r="H150" s="51">
        <f t="shared" si="642"/>
        <v>1.1102230246251565E-16</v>
      </c>
      <c r="I150" s="51">
        <f t="shared" si="642"/>
        <v>-5.6193353474320307E-3</v>
      </c>
      <c r="J150" s="56">
        <f>I150</f>
        <v>-5.6193353474320307E-3</v>
      </c>
      <c r="K150" s="56">
        <f t="shared" si="638"/>
        <v>-5.6193353474320307E-3</v>
      </c>
      <c r="L150" s="56">
        <f t="shared" si="639"/>
        <v>-5.6193353474320307E-3</v>
      </c>
      <c r="M150" s="56">
        <f t="shared" si="640"/>
        <v>-5.6193353474320307E-3</v>
      </c>
      <c r="N150" s="56">
        <f t="shared" si="641"/>
        <v>-5.6193353474320307E-3</v>
      </c>
    </row>
    <row r="151" spans="1:14" x14ac:dyDescent="0.3">
      <c r="A151" s="49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3">
        <f>Historicals!I127</f>
        <v>103</v>
      </c>
      <c r="J151" s="3">
        <f>+I151*(1+J152)</f>
        <v>102.00961538461539</v>
      </c>
      <c r="K151" s="3">
        <f t="shared" ref="K151" si="643">+J151*(1+K152)</f>
        <v>101.02875369822486</v>
      </c>
      <c r="L151" s="3">
        <f t="shared" ref="L151" si="644">+K151*(1+L152)</f>
        <v>100.05732337420348</v>
      </c>
      <c r="M151" s="3">
        <f t="shared" ref="M151" si="645">+L151*(1+M152)</f>
        <v>99.095233726374602</v>
      </c>
      <c r="N151" s="3">
        <f t="shared" ref="N151" si="646">+M151*(1+N152)</f>
        <v>98.142394940544079</v>
      </c>
    </row>
    <row r="152" spans="1:14" x14ac:dyDescent="0.3">
      <c r="A152" s="48" t="s">
        <v>129</v>
      </c>
      <c r="B152" s="51" t="str">
        <f t="shared" ref="B152" si="647">+IFERROR(B151/A151-1,"nm")</f>
        <v>nm</v>
      </c>
      <c r="C152" s="51" t="str">
        <f t="shared" ref="C152" si="648">+IFERROR(C151/B151-1,"nm")</f>
        <v>nm</v>
      </c>
      <c r="D152" s="51" t="str">
        <f t="shared" ref="D152" si="649">+IFERROR(D151/C151-1,"nm")</f>
        <v>nm</v>
      </c>
      <c r="E152" s="51" t="str">
        <f t="shared" ref="E152" si="650">+IFERROR(E151/D151-1,"nm")</f>
        <v>nm</v>
      </c>
      <c r="F152" s="51">
        <f t="shared" ref="F152" si="651">+IFERROR(F151/E151-1,"nm")</f>
        <v>-0.18055555555555558</v>
      </c>
      <c r="G152" s="51">
        <f t="shared" ref="G152" si="652">+IFERROR(G151/F151-1,"nm")</f>
        <v>-0.24576271186440679</v>
      </c>
      <c r="H152" s="51">
        <f t="shared" ref="H152" si="653">+IFERROR(H151/G151-1,"nm")</f>
        <v>0.1685393258426966</v>
      </c>
      <c r="I152" s="51">
        <f t="shared" ref="I152" si="654">+IFERROR(I151/H151-1,"nm")</f>
        <v>-9.6153846153845812E-3</v>
      </c>
      <c r="J152" s="51">
        <f>+J153+J154</f>
        <v>-9.6153846153845812E-3</v>
      </c>
      <c r="K152" s="51">
        <f t="shared" ref="K152:N152" si="655">+K153+K154</f>
        <v>-9.6153846153845812E-3</v>
      </c>
      <c r="L152" s="51">
        <f t="shared" si="655"/>
        <v>-9.6153846153845812E-3</v>
      </c>
      <c r="M152" s="51">
        <f t="shared" si="655"/>
        <v>-9.6153846153845812E-3</v>
      </c>
      <c r="N152" s="51">
        <f t="shared" si="655"/>
        <v>-9.6153846153845812E-3</v>
      </c>
    </row>
    <row r="153" spans="1:14" x14ac:dyDescent="0.3">
      <c r="A153" s="48" t="s">
        <v>137</v>
      </c>
      <c r="B153" s="51">
        <f>Historicals!B199</f>
        <v>0</v>
      </c>
      <c r="C153" s="51" t="e">
        <f>Historicals!C199</f>
        <v>#DIV/0!</v>
      </c>
      <c r="D153" s="51" t="e">
        <f>Historicals!D199</f>
        <v>#DIV/0!</v>
      </c>
      <c r="E153" s="51" t="e">
        <f>Historicals!E199</f>
        <v>#DIV/0!</v>
      </c>
      <c r="F153" s="51">
        <f>Historicals!F199</f>
        <v>-0.18055555555555555</v>
      </c>
      <c r="G153" s="51">
        <f>Historicals!G199</f>
        <v>-0.24576271186440679</v>
      </c>
      <c r="H153" s="51">
        <f>Historicals!H199</f>
        <v>0.16853932584269662</v>
      </c>
      <c r="I153" s="51">
        <f>Historicals!I199</f>
        <v>-0.03</v>
      </c>
      <c r="J153" s="63">
        <f>I153</f>
        <v>-0.03</v>
      </c>
      <c r="K153" s="63">
        <f t="shared" ref="K153:K154" si="656">+J153</f>
        <v>-0.03</v>
      </c>
      <c r="L153" s="63">
        <f t="shared" ref="L153:L154" si="657">+K153</f>
        <v>-0.03</v>
      </c>
      <c r="M153" s="63">
        <f t="shared" ref="M153:M154" si="658">+L153</f>
        <v>-0.03</v>
      </c>
      <c r="N153" s="63">
        <f t="shared" ref="N153:N154" si="659">+M153</f>
        <v>-0.03</v>
      </c>
    </row>
    <row r="154" spans="1:14" x14ac:dyDescent="0.3">
      <c r="A154" s="48" t="s">
        <v>138</v>
      </c>
      <c r="B154" s="51" t="str">
        <f t="shared" ref="B154:I154" si="660">+IFERROR(B152-B153,"nm")</f>
        <v>nm</v>
      </c>
      <c r="C154" s="51" t="str">
        <f t="shared" si="660"/>
        <v>nm</v>
      </c>
      <c r="D154" s="51" t="str">
        <f t="shared" si="660"/>
        <v>nm</v>
      </c>
      <c r="E154" s="51" t="str">
        <f t="shared" si="660"/>
        <v>nm</v>
      </c>
      <c r="F154" s="51">
        <f t="shared" si="660"/>
        <v>-2.7755575615628914E-17</v>
      </c>
      <c r="G154" s="51">
        <f t="shared" si="660"/>
        <v>0</v>
      </c>
      <c r="H154" s="51">
        <f t="shared" si="660"/>
        <v>-2.7755575615628914E-17</v>
      </c>
      <c r="I154" s="51">
        <f t="shared" si="660"/>
        <v>2.0384615384615418E-2</v>
      </c>
      <c r="J154" s="56">
        <f>I154</f>
        <v>2.0384615384615418E-2</v>
      </c>
      <c r="K154" s="56">
        <f t="shared" si="656"/>
        <v>2.0384615384615418E-2</v>
      </c>
      <c r="L154" s="56">
        <f t="shared" si="657"/>
        <v>2.0384615384615418E-2</v>
      </c>
      <c r="M154" s="56">
        <f t="shared" si="658"/>
        <v>2.0384615384615418E-2</v>
      </c>
      <c r="N154" s="56">
        <f t="shared" si="659"/>
        <v>2.0384615384615418E-2</v>
      </c>
    </row>
    <row r="155" spans="1:14" x14ac:dyDescent="0.3">
      <c r="A155" s="49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3">
        <f>Historicals!I128</f>
        <v>26</v>
      </c>
      <c r="J155" s="3">
        <f>+I155*(1+J156)</f>
        <v>23.310344827586206</v>
      </c>
      <c r="K155" s="3">
        <f t="shared" ref="K155" si="661">+J155*(1+K156)</f>
        <v>20.898929845422117</v>
      </c>
      <c r="L155" s="3">
        <f t="shared" ref="L155" si="662">+K155*(1+L156)</f>
        <v>18.736971585550865</v>
      </c>
      <c r="M155" s="3">
        <f t="shared" ref="M155" si="663">+L155*(1+M156)</f>
        <v>16.798664180149053</v>
      </c>
      <c r="N155" s="3">
        <f t="shared" ref="N155" si="664">+M155*(1+N156)</f>
        <v>15.060871333926737</v>
      </c>
    </row>
    <row r="156" spans="1:14" x14ac:dyDescent="0.3">
      <c r="A156" s="48" t="s">
        <v>129</v>
      </c>
      <c r="B156" s="51" t="str">
        <f t="shared" ref="B156" si="665">+IFERROR(B155/A155-1,"nm")</f>
        <v>nm</v>
      </c>
      <c r="C156" s="51" t="str">
        <f t="shared" ref="C156" si="666">+IFERROR(C155/B155-1,"nm")</f>
        <v>nm</v>
      </c>
      <c r="D156" s="51" t="str">
        <f t="shared" ref="D156" si="667">+IFERROR(D155/C155-1,"nm")</f>
        <v>nm</v>
      </c>
      <c r="E156" s="51" t="str">
        <f t="shared" ref="E156" si="668">+IFERROR(E155/D155-1,"nm")</f>
        <v>nm</v>
      </c>
      <c r="F156" s="51">
        <f t="shared" ref="F156" si="669">+IFERROR(F155/E155-1,"nm")</f>
        <v>-0.1428571428571429</v>
      </c>
      <c r="G156" s="51">
        <f t="shared" ref="G156" si="670">+IFERROR(G155/F155-1,"nm")</f>
        <v>4.1666666666666741E-2</v>
      </c>
      <c r="H156" s="51">
        <f t="shared" ref="H156" si="671">+IFERROR(H155/G155-1,"nm")</f>
        <v>0.15999999999999992</v>
      </c>
      <c r="I156" s="51">
        <f t="shared" ref="I156" si="672">+IFERROR(I155/H155-1,"nm")</f>
        <v>-0.10344827586206895</v>
      </c>
      <c r="J156" s="51">
        <f>+J157+J158</f>
        <v>-0.10344827586206895</v>
      </c>
      <c r="K156" s="51">
        <f t="shared" ref="K156:N156" si="673">+K157+K158</f>
        <v>-0.10344827586206895</v>
      </c>
      <c r="L156" s="51">
        <f t="shared" si="673"/>
        <v>-0.10344827586206895</v>
      </c>
      <c r="M156" s="51">
        <f t="shared" si="673"/>
        <v>-0.10344827586206895</v>
      </c>
      <c r="N156" s="51">
        <f t="shared" si="673"/>
        <v>-0.10344827586206895</v>
      </c>
    </row>
    <row r="157" spans="1:14" x14ac:dyDescent="0.3">
      <c r="A157" s="48" t="s">
        <v>137</v>
      </c>
      <c r="B157" s="51">
        <f>Historicals!B200</f>
        <v>0</v>
      </c>
      <c r="C157" s="51" t="e">
        <f>Historicals!C200</f>
        <v>#DIV/0!</v>
      </c>
      <c r="D157" s="51" t="e">
        <f>Historicals!D200</f>
        <v>#DIV/0!</v>
      </c>
      <c r="E157" s="51" t="e">
        <f>Historicals!E200</f>
        <v>#DIV/0!</v>
      </c>
      <c r="F157" s="51">
        <f>Historicals!F200</f>
        <v>-0.14285714285714285</v>
      </c>
      <c r="G157" s="51">
        <f>Historicals!G200</f>
        <v>4.1666666666666664E-2</v>
      </c>
      <c r="H157" s="51">
        <f>Historicals!H200</f>
        <v>0.16</v>
      </c>
      <c r="I157" s="51">
        <f>Historicals!I200</f>
        <v>-0.16</v>
      </c>
      <c r="J157" s="63">
        <f>I157</f>
        <v>-0.16</v>
      </c>
      <c r="K157" s="63">
        <f t="shared" ref="K157:K158" si="674">+J157</f>
        <v>-0.16</v>
      </c>
      <c r="L157" s="63">
        <f t="shared" ref="L157:L158" si="675">+K157</f>
        <v>-0.16</v>
      </c>
      <c r="M157" s="63">
        <f t="shared" ref="M157:M158" si="676">+L157</f>
        <v>-0.16</v>
      </c>
      <c r="N157" s="63">
        <f t="shared" ref="N157:N158" si="677">+M157</f>
        <v>-0.16</v>
      </c>
    </row>
    <row r="158" spans="1:14" x14ac:dyDescent="0.3">
      <c r="A158" s="48" t="s">
        <v>138</v>
      </c>
      <c r="B158" s="51" t="str">
        <f t="shared" ref="B158:I158" si="678">+IFERROR(B156-B157,"nm")</f>
        <v>nm</v>
      </c>
      <c r="C158" s="51" t="str">
        <f t="shared" si="678"/>
        <v>nm</v>
      </c>
      <c r="D158" s="51" t="str">
        <f t="shared" si="678"/>
        <v>nm</v>
      </c>
      <c r="E158" s="51" t="str">
        <f t="shared" si="678"/>
        <v>nm</v>
      </c>
      <c r="F158" s="51">
        <f t="shared" si="678"/>
        <v>-5.5511151231257827E-17</v>
      </c>
      <c r="G158" s="51">
        <f t="shared" si="678"/>
        <v>7.6327832942979512E-17</v>
      </c>
      <c r="H158" s="51">
        <f t="shared" si="678"/>
        <v>-8.3266726846886741E-17</v>
      </c>
      <c r="I158" s="51">
        <f t="shared" si="678"/>
        <v>5.6551724137931053E-2</v>
      </c>
      <c r="J158" s="56">
        <f>I158</f>
        <v>5.6551724137931053E-2</v>
      </c>
      <c r="K158" s="56">
        <f t="shared" si="674"/>
        <v>5.6551724137931053E-2</v>
      </c>
      <c r="L158" s="56">
        <f t="shared" si="675"/>
        <v>5.6551724137931053E-2</v>
      </c>
      <c r="M158" s="56">
        <f t="shared" si="676"/>
        <v>5.6551724137931053E-2</v>
      </c>
      <c r="N158" s="56">
        <f t="shared" si="677"/>
        <v>5.6551724137931053E-2</v>
      </c>
    </row>
    <row r="159" spans="1:14" x14ac:dyDescent="0.3">
      <c r="A159" s="49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3">
        <f>Historicals!I129</f>
        <v>123</v>
      </c>
      <c r="J159" s="3">
        <f>+I159*(1+J160)</f>
        <v>175.91860465116281</v>
      </c>
      <c r="K159" s="3">
        <f t="shared" ref="K159" si="679">+J159*(1+K160)</f>
        <v>251.60451595457008</v>
      </c>
      <c r="L159" s="3">
        <f t="shared" ref="L159" si="680">+K159*(1+L160)</f>
        <v>359.85297049316421</v>
      </c>
      <c r="M159" s="3">
        <f t="shared" ref="M159" si="681">+L159*(1+M160)</f>
        <v>514.67343454254888</v>
      </c>
      <c r="N159" s="3">
        <f t="shared" ref="N159" si="682">+M159*(1+N160)</f>
        <v>736.10270289225014</v>
      </c>
    </row>
    <row r="160" spans="1:14" x14ac:dyDescent="0.3">
      <c r="A160" s="48" t="s">
        <v>129</v>
      </c>
      <c r="B160" s="51" t="str">
        <f t="shared" ref="B160" si="683">+IFERROR(B159/A159-1,"nm")</f>
        <v>nm</v>
      </c>
      <c r="C160" s="51">
        <f t="shared" ref="C160" si="684">+IFERROR(C159/B159-1,"nm")</f>
        <v>-1.3622603430877955E-2</v>
      </c>
      <c r="D160" s="51">
        <f t="shared" ref="D160" si="685">+IFERROR(D159/C159-1,"nm")</f>
        <v>4.4501278772378416E-2</v>
      </c>
      <c r="E160" s="51">
        <f t="shared" ref="E160" si="686">+IFERROR(E159/D159-1,"nm")</f>
        <v>-0.9495592556317336</v>
      </c>
      <c r="F160" s="51">
        <f t="shared" ref="F160" si="687">+IFERROR(F159/E159-1,"nm")</f>
        <v>2.9126213592232997E-2</v>
      </c>
      <c r="G160" s="51">
        <f t="shared" ref="G160" si="688">+IFERROR(G159/F159-1,"nm")</f>
        <v>-0.15094339622641506</v>
      </c>
      <c r="H160" s="51">
        <f t="shared" ref="H160" si="689">+IFERROR(H159/G159-1,"nm")</f>
        <v>-4.4444444444444398E-2</v>
      </c>
      <c r="I160" s="51">
        <f t="shared" ref="I160" si="690">+IFERROR(I159/H159-1,"nm")</f>
        <v>0.43023255813953498</v>
      </c>
      <c r="J160" s="51">
        <f>+J161+J162</f>
        <v>0.43023255813953498</v>
      </c>
      <c r="K160" s="51">
        <f t="shared" ref="K160:N160" si="691">+K161+K162</f>
        <v>0.43023255813953498</v>
      </c>
      <c r="L160" s="51">
        <f t="shared" si="691"/>
        <v>0.43023255813953498</v>
      </c>
      <c r="M160" s="51">
        <f t="shared" si="691"/>
        <v>0.43023255813953498</v>
      </c>
      <c r="N160" s="51">
        <f t="shared" si="691"/>
        <v>0.43023255813953498</v>
      </c>
    </row>
    <row r="161" spans="1:14" x14ac:dyDescent="0.3">
      <c r="A161" s="48" t="s">
        <v>137</v>
      </c>
      <c r="B161" s="51">
        <f>Historicals!B201</f>
        <v>0</v>
      </c>
      <c r="C161" s="51">
        <f>Historicals!C201</f>
        <v>-1.3622603430877902E-2</v>
      </c>
      <c r="D161" s="51">
        <f>Historicals!D201</f>
        <v>4.4501278772378514E-2</v>
      </c>
      <c r="E161" s="51">
        <f>Historicals!E201</f>
        <v>-0.9495592556317336</v>
      </c>
      <c r="F161" s="51">
        <f>Historicals!F201</f>
        <v>2.9126213592233011E-2</v>
      </c>
      <c r="G161" s="51">
        <f>Historicals!G201</f>
        <v>-0.15094339622641509</v>
      </c>
      <c r="H161" s="51">
        <f>Historicals!H201</f>
        <v>-4.4444444444444446E-2</v>
      </c>
      <c r="I161" s="51">
        <f>Historicals!I201</f>
        <v>0.42</v>
      </c>
      <c r="J161" s="63">
        <f>I161</f>
        <v>0.42</v>
      </c>
      <c r="K161" s="63">
        <f t="shared" ref="K161:K162" si="692">+J161</f>
        <v>0.42</v>
      </c>
      <c r="L161" s="63">
        <f t="shared" ref="L161:L162" si="693">+K161</f>
        <v>0.42</v>
      </c>
      <c r="M161" s="63">
        <f t="shared" ref="M161:M162" si="694">+L161</f>
        <v>0.42</v>
      </c>
      <c r="N161" s="63">
        <f t="shared" ref="N161:N162" si="695">+M161</f>
        <v>0.42</v>
      </c>
    </row>
    <row r="162" spans="1:14" x14ac:dyDescent="0.3">
      <c r="A162" s="48" t="s">
        <v>138</v>
      </c>
      <c r="B162" s="51" t="str">
        <f t="shared" ref="B162:I162" si="696">+IFERROR(B160-B161,"nm")</f>
        <v>nm</v>
      </c>
      <c r="C162" s="51">
        <f t="shared" si="696"/>
        <v>-5.377642775528102E-17</v>
      </c>
      <c r="D162" s="51">
        <f t="shared" si="696"/>
        <v>-9.7144514654701197E-17</v>
      </c>
      <c r="E162" s="51">
        <f t="shared" si="696"/>
        <v>0</v>
      </c>
      <c r="F162" s="51">
        <f t="shared" si="696"/>
        <v>-1.3877787807814457E-17</v>
      </c>
      <c r="G162" s="51">
        <f t="shared" si="696"/>
        <v>2.7755575615628914E-17</v>
      </c>
      <c r="H162" s="51">
        <f t="shared" si="696"/>
        <v>4.8572257327350599E-17</v>
      </c>
      <c r="I162" s="51">
        <f t="shared" si="696"/>
        <v>1.0232558139534997E-2</v>
      </c>
      <c r="J162" s="56">
        <f>I162</f>
        <v>1.0232558139534997E-2</v>
      </c>
      <c r="K162" s="56">
        <f t="shared" si="692"/>
        <v>1.0232558139534997E-2</v>
      </c>
      <c r="L162" s="56">
        <f t="shared" si="693"/>
        <v>1.0232558139534997E-2</v>
      </c>
      <c r="M162" s="56">
        <f t="shared" si="694"/>
        <v>1.0232558139534997E-2</v>
      </c>
      <c r="N162" s="56">
        <f t="shared" si="695"/>
        <v>1.0232558139534997E-2</v>
      </c>
    </row>
    <row r="163" spans="1:14" x14ac:dyDescent="0.3">
      <c r="A163" s="9" t="s">
        <v>130</v>
      </c>
      <c r="B163" s="52">
        <f t="shared" ref="B163:H163" si="697">+B170+B166</f>
        <v>535</v>
      </c>
      <c r="C163" s="52">
        <f t="shared" si="697"/>
        <v>514</v>
      </c>
      <c r="D163" s="52">
        <f t="shared" si="697"/>
        <v>505</v>
      </c>
      <c r="E163" s="52">
        <f t="shared" si="697"/>
        <v>343</v>
      </c>
      <c r="F163" s="52">
        <f t="shared" si="697"/>
        <v>334</v>
      </c>
      <c r="G163" s="52">
        <f t="shared" si="697"/>
        <v>322</v>
      </c>
      <c r="H163" s="52">
        <f t="shared" si="697"/>
        <v>569</v>
      </c>
      <c r="I163" s="52">
        <f>+I170+I166</f>
        <v>691</v>
      </c>
      <c r="J163" s="52">
        <f>+J145*J165</f>
        <v>739.04355011179723</v>
      </c>
      <c r="K163" s="52">
        <f t="shared" ref="K163:N163" si="698">+K145*K165</f>
        <v>795.70179229772373</v>
      </c>
      <c r="L163" s="52">
        <f t="shared" si="698"/>
        <v>863.95053707641068</v>
      </c>
      <c r="M163" s="52">
        <f t="shared" si="698"/>
        <v>948.01314185124966</v>
      </c>
      <c r="N163" s="52">
        <f t="shared" si="698"/>
        <v>1053.8947507114683</v>
      </c>
    </row>
    <row r="164" spans="1:14" x14ac:dyDescent="0.3">
      <c r="A164" s="50" t="s">
        <v>129</v>
      </c>
      <c r="B164" s="51" t="str">
        <f t="shared" ref="B164" si="699">+IFERROR(B163/A163-1,"nm")</f>
        <v>nm</v>
      </c>
      <c r="C164" s="51">
        <f t="shared" ref="C164" si="700">+IFERROR(C163/B163-1,"nm")</f>
        <v>-3.9252336448598157E-2</v>
      </c>
      <c r="D164" s="51">
        <f t="shared" ref="D164" si="701">+IFERROR(D163/C163-1,"nm")</f>
        <v>-1.7509727626459193E-2</v>
      </c>
      <c r="E164" s="51">
        <f t="shared" ref="E164" si="702">+IFERROR(E163/D163-1,"nm")</f>
        <v>-0.32079207920792074</v>
      </c>
      <c r="F164" s="51">
        <f t="shared" ref="F164" si="703">+IFERROR(F163/E163-1,"nm")</f>
        <v>-2.6239067055393583E-2</v>
      </c>
      <c r="G164" s="51">
        <f t="shared" ref="G164" si="704">+IFERROR(G163/F163-1,"nm")</f>
        <v>-3.59281437125748E-2</v>
      </c>
      <c r="H164" s="51">
        <f t="shared" ref="H164" si="705">+IFERROR(H163/G163-1,"nm")</f>
        <v>0.76708074534161486</v>
      </c>
      <c r="I164" s="51">
        <f t="shared" ref="I164" si="706">+IFERROR(I163/H163-1,"nm")</f>
        <v>0.21441124780316345</v>
      </c>
      <c r="J164" s="51">
        <f t="shared" ref="J164" si="707">+IFERROR(J163/I163-1,"nm")</f>
        <v>6.9527568902745696E-2</v>
      </c>
      <c r="K164" s="51">
        <f t="shared" ref="K164" si="708">+IFERROR(K163/J163-1,"nm")</f>
        <v>7.6664280714384914E-2</v>
      </c>
      <c r="L164" s="51">
        <f t="shared" ref="L164" si="709">+IFERROR(L163/K163-1,"nm")</f>
        <v>8.5771762033622023E-2</v>
      </c>
      <c r="M164" s="51">
        <f t="shared" ref="M164" si="710">+IFERROR(M163/L163-1,"nm")</f>
        <v>9.7300251770552793E-2</v>
      </c>
      <c r="N164" s="51">
        <f t="shared" ref="N164" si="711">+IFERROR(N163/M163-1,"nm")</f>
        <v>0.11168791252561805</v>
      </c>
    </row>
    <row r="165" spans="1:14" x14ac:dyDescent="0.3">
      <c r="A165" s="50" t="s">
        <v>131</v>
      </c>
      <c r="B165" s="51">
        <f>+IFERROR(B163/B$145,"nm")</f>
        <v>0.26992936427850656</v>
      </c>
      <c r="C165" s="51">
        <f t="shared" ref="C165:I165" si="712">+IFERROR(C163/C$145,"nm")</f>
        <v>0.26291560102301792</v>
      </c>
      <c r="D165" s="51">
        <f t="shared" si="712"/>
        <v>0.24730656219392752</v>
      </c>
      <c r="E165" s="51">
        <f t="shared" si="712"/>
        <v>0.18186638388123011</v>
      </c>
      <c r="F165" s="51">
        <f t="shared" si="712"/>
        <v>0.17523609653725078</v>
      </c>
      <c r="G165" s="51">
        <f t="shared" si="712"/>
        <v>0.17443120260021669</v>
      </c>
      <c r="H165" s="51">
        <f t="shared" si="712"/>
        <v>0.25804988662131517</v>
      </c>
      <c r="I165" s="51">
        <f t="shared" si="712"/>
        <v>0.29454390451832907</v>
      </c>
      <c r="J165" s="56">
        <f>+I165</f>
        <v>0.29454390451832907</v>
      </c>
      <c r="K165" s="56">
        <f t="shared" ref="K165" si="713">+J165</f>
        <v>0.29454390451832907</v>
      </c>
      <c r="L165" s="56">
        <f t="shared" ref="L165" si="714">+K165</f>
        <v>0.29454390451832907</v>
      </c>
      <c r="M165" s="56">
        <f t="shared" ref="M165" si="715">+L165</f>
        <v>0.29454390451832907</v>
      </c>
      <c r="N165" s="56">
        <f t="shared" ref="N165" si="716">+M165</f>
        <v>0.29454390451832907</v>
      </c>
    </row>
    <row r="166" spans="1:14" x14ac:dyDescent="0.3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2">
        <f>+J169*J176</f>
        <v>23.529606515860404</v>
      </c>
      <c r="K166" s="52">
        <f t="shared" ref="K166:N166" si="717">+K169*K176</f>
        <v>25.333486874891353</v>
      </c>
      <c r="L166" s="52">
        <f t="shared" si="717"/>
        <v>27.50638468260642</v>
      </c>
      <c r="M166" s="52">
        <f t="shared" si="717"/>
        <v>30.182762837521697</v>
      </c>
      <c r="N166" s="52">
        <f t="shared" si="717"/>
        <v>33.553812613100291</v>
      </c>
    </row>
    <row r="167" spans="1:14" x14ac:dyDescent="0.3">
      <c r="A167" s="50" t="s">
        <v>129</v>
      </c>
      <c r="B167" s="51" t="str">
        <f t="shared" ref="B167" si="718">+IFERROR(B166/A166-1,"nm")</f>
        <v>nm</v>
      </c>
      <c r="C167" s="51">
        <f t="shared" ref="C167" si="719">+IFERROR(C166/B166-1,"nm")</f>
        <v>0.5</v>
      </c>
      <c r="D167" s="51">
        <f t="shared" ref="D167" si="720">+IFERROR(D166/C166-1,"nm")</f>
        <v>3.7037037037036979E-2</v>
      </c>
      <c r="E167" s="51">
        <f t="shared" ref="E167" si="721">+IFERROR(E166/D166-1,"nm")</f>
        <v>0.1785714285714286</v>
      </c>
      <c r="F167" s="51">
        <f t="shared" ref="F167" si="722">+IFERROR(F166/E166-1,"nm")</f>
        <v>-6.0606060606060552E-2</v>
      </c>
      <c r="G167" s="51">
        <f t="shared" ref="G167" si="723">+IFERROR(G166/F166-1,"nm")</f>
        <v>-0.19354838709677424</v>
      </c>
      <c r="H167" s="51">
        <f t="shared" ref="H167" si="724">+IFERROR(H166/G166-1,"nm")</f>
        <v>4.0000000000000036E-2</v>
      </c>
      <c r="I167" s="51">
        <f t="shared" ref="I167" si="725">+IFERROR(I166/H166-1,"nm")</f>
        <v>-0.15384615384615385</v>
      </c>
      <c r="J167" s="51">
        <f t="shared" ref="J167" si="726">+IFERROR(J166/I166-1,"nm")</f>
        <v>6.9527568902745696E-2</v>
      </c>
      <c r="K167" s="51">
        <f t="shared" ref="K167" si="727">+IFERROR(K166/J166-1,"nm")</f>
        <v>7.6664280714385136E-2</v>
      </c>
      <c r="L167" s="51">
        <f t="shared" ref="L167" si="728">+IFERROR(L166/K166-1,"nm")</f>
        <v>8.5771762033622023E-2</v>
      </c>
      <c r="M167" s="51">
        <f t="shared" ref="M167" si="729">+IFERROR(M166/L166-1,"nm")</f>
        <v>9.730025177055257E-2</v>
      </c>
      <c r="N167" s="51">
        <f t="shared" ref="N167" si="730">+IFERROR(N166/M166-1,"nm")</f>
        <v>0.11168791252561783</v>
      </c>
    </row>
    <row r="168" spans="1:14" x14ac:dyDescent="0.3">
      <c r="A168" s="50" t="s">
        <v>133</v>
      </c>
      <c r="B168" s="51">
        <f>+IFERROR(B166/B$145,"nm")</f>
        <v>9.0817356205852677E-3</v>
      </c>
      <c r="C168" s="51">
        <f t="shared" ref="C168:I168" si="731">+IFERROR(C166/C$145,"nm")</f>
        <v>1.3810741687979539E-2</v>
      </c>
      <c r="D168" s="51">
        <f t="shared" si="731"/>
        <v>1.3712047012732615E-2</v>
      </c>
      <c r="E168" s="51">
        <f t="shared" si="731"/>
        <v>1.7497348886532343E-2</v>
      </c>
      <c r="F168" s="51">
        <f t="shared" si="731"/>
        <v>1.6264428121720881E-2</v>
      </c>
      <c r="G168" s="51">
        <f t="shared" si="731"/>
        <v>1.3542795232936078E-2</v>
      </c>
      <c r="H168" s="51">
        <f t="shared" si="731"/>
        <v>1.1791383219954649E-2</v>
      </c>
      <c r="I168" s="51">
        <f t="shared" si="731"/>
        <v>9.3776641091219103E-3</v>
      </c>
      <c r="J168" s="51">
        <f t="shared" ref="J168:N168" si="732">+IFERROR(J166/J$21,"nm")</f>
        <v>1.1986296045402218E-3</v>
      </c>
      <c r="K168" s="51">
        <f t="shared" si="732"/>
        <v>1.2049523162162151E-3</v>
      </c>
      <c r="L168" s="51">
        <f t="shared" si="732"/>
        <v>1.219756238970406E-3</v>
      </c>
      <c r="M168" s="51">
        <f t="shared" si="732"/>
        <v>1.2457987658285796E-3</v>
      </c>
      <c r="N168" s="51">
        <f t="shared" si="732"/>
        <v>1.2867098230468499E-3</v>
      </c>
    </row>
    <row r="169" spans="1:14" x14ac:dyDescent="0.3">
      <c r="A169" s="50" t="s">
        <v>142</v>
      </c>
      <c r="B169" s="51">
        <f t="shared" ref="B169:I169" si="733">+IFERROR(B166/B176,"nm")</f>
        <v>0.14754098360655737</v>
      </c>
      <c r="C169" s="51">
        <f t="shared" si="733"/>
        <v>0.216</v>
      </c>
      <c r="D169" s="51">
        <f t="shared" si="733"/>
        <v>0.224</v>
      </c>
      <c r="E169" s="51">
        <f t="shared" si="733"/>
        <v>0.28695652173913044</v>
      </c>
      <c r="F169" s="51">
        <f t="shared" si="733"/>
        <v>0.31</v>
      </c>
      <c r="G169" s="51">
        <f t="shared" si="733"/>
        <v>0.3125</v>
      </c>
      <c r="H169" s="51">
        <f t="shared" si="733"/>
        <v>0.41269841269841268</v>
      </c>
      <c r="I169" s="51">
        <f t="shared" si="733"/>
        <v>0.44897959183673469</v>
      </c>
      <c r="J169" s="56">
        <f>+I169</f>
        <v>0.44897959183673469</v>
      </c>
      <c r="K169" s="56">
        <f t="shared" ref="K169" si="734">+J169</f>
        <v>0.44897959183673469</v>
      </c>
      <c r="L169" s="56">
        <f t="shared" ref="L169" si="735">+K169</f>
        <v>0.44897959183673469</v>
      </c>
      <c r="M169" s="56">
        <f t="shared" ref="M169" si="736">+L169</f>
        <v>0.44897959183673469</v>
      </c>
      <c r="N169" s="56">
        <f t="shared" ref="N169" si="737">+M169</f>
        <v>0.44897959183673469</v>
      </c>
    </row>
    <row r="170" spans="1:14" x14ac:dyDescent="0.3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715.51394359593678</v>
      </c>
      <c r="K170" s="9">
        <f t="shared" ref="K170:N170" si="738">+K163-K166</f>
        <v>770.36830542283235</v>
      </c>
      <c r="L170" s="9">
        <f t="shared" si="738"/>
        <v>836.4441523938043</v>
      </c>
      <c r="M170" s="9">
        <f t="shared" si="738"/>
        <v>917.83037901372791</v>
      </c>
      <c r="N170" s="9">
        <f t="shared" si="738"/>
        <v>1020.340938098368</v>
      </c>
    </row>
    <row r="171" spans="1:14" x14ac:dyDescent="0.3">
      <c r="A171" s="50" t="s">
        <v>129</v>
      </c>
      <c r="B171" s="51" t="str">
        <f t="shared" ref="B171" si="739">+IFERROR(B170/A170-1,"nm")</f>
        <v>nm</v>
      </c>
      <c r="C171" s="51">
        <f t="shared" ref="C171" si="740">+IFERROR(C170/B170-1,"nm")</f>
        <v>-5.8027079303675011E-2</v>
      </c>
      <c r="D171" s="51">
        <f t="shared" ref="D171" si="741">+IFERROR(D170/C170-1,"nm")</f>
        <v>-2.0533880903490731E-2</v>
      </c>
      <c r="E171" s="51">
        <f t="shared" ref="E171" si="742">+IFERROR(E170/D170-1,"nm")</f>
        <v>-0.35010482180293501</v>
      </c>
      <c r="F171" s="51">
        <f t="shared" ref="F171" si="743">+IFERROR(F170/E170-1,"nm")</f>
        <v>-2.2580645161290325E-2</v>
      </c>
      <c r="G171" s="51">
        <f t="shared" ref="G171" si="744">+IFERROR(G170/F170-1,"nm")</f>
        <v>-1.980198019801982E-2</v>
      </c>
      <c r="H171" s="51">
        <f t="shared" ref="H171" si="745">+IFERROR(H170/G170-1,"nm")</f>
        <v>0.82828282828282829</v>
      </c>
      <c r="I171" s="51">
        <f>+IFERROR(I170/H170-1,"nm")</f>
        <v>0.2320441988950277</v>
      </c>
      <c r="J171" s="51">
        <f t="shared" ref="J171" si="746">+IFERROR(J170/I170-1,"nm")</f>
        <v>6.9527568902745474E-2</v>
      </c>
      <c r="K171" s="51">
        <f t="shared" ref="K171" si="747">+IFERROR(K170/J170-1,"nm")</f>
        <v>7.6664280714385136E-2</v>
      </c>
      <c r="L171" s="51">
        <f t="shared" ref="L171" si="748">+IFERROR(L170/K170-1,"nm")</f>
        <v>8.5771762033622245E-2</v>
      </c>
      <c r="M171" s="51">
        <f t="shared" ref="M171" si="749">+IFERROR(M170/L170-1,"nm")</f>
        <v>9.730025177055257E-2</v>
      </c>
      <c r="N171" s="51">
        <f t="shared" ref="N171" si="750">+IFERROR(N170/M170-1,"nm")</f>
        <v>0.11168791252561805</v>
      </c>
    </row>
    <row r="172" spans="1:14" x14ac:dyDescent="0.3">
      <c r="A172" s="50" t="s">
        <v>131</v>
      </c>
      <c r="B172" s="51">
        <f>+IFERROR(B170/B$145,"nm")</f>
        <v>0.26084762865792127</v>
      </c>
      <c r="C172" s="51">
        <f t="shared" ref="C172:I172" si="751">+IFERROR(C170/C$145,"nm")</f>
        <v>0.24910485933503837</v>
      </c>
      <c r="D172" s="51">
        <f t="shared" si="751"/>
        <v>0.23359451518119489</v>
      </c>
      <c r="E172" s="51">
        <f t="shared" si="751"/>
        <v>0.16436903499469777</v>
      </c>
      <c r="F172" s="51">
        <f t="shared" si="751"/>
        <v>0.1589716684155299</v>
      </c>
      <c r="G172" s="51">
        <f t="shared" si="751"/>
        <v>0.16088840736728061</v>
      </c>
      <c r="H172" s="51">
        <f t="shared" si="751"/>
        <v>0.24625850340136055</v>
      </c>
      <c r="I172" s="51">
        <f t="shared" si="751"/>
        <v>0.28516624040920718</v>
      </c>
      <c r="J172" s="51">
        <f t="shared" ref="J172:N172" si="752">+IFERROR(J170/J$21,"nm")</f>
        <v>3.6449236610791289E-2</v>
      </c>
      <c r="K172" s="51">
        <f t="shared" si="752"/>
        <v>3.6641504524938535E-2</v>
      </c>
      <c r="L172" s="51">
        <f t="shared" si="752"/>
        <v>3.709167835778189E-2</v>
      </c>
      <c r="M172" s="51">
        <f t="shared" si="752"/>
        <v>3.7883607924514527E-2</v>
      </c>
      <c r="N172" s="51">
        <f t="shared" si="752"/>
        <v>3.912767598265194E-2</v>
      </c>
    </row>
    <row r="173" spans="1:14" x14ac:dyDescent="0.3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52">
        <f>+J145*J175</f>
        <v>9.6257481201247117</v>
      </c>
      <c r="K173" s="52">
        <f t="shared" ref="K173:N173" si="753">+K145*K175</f>
        <v>10.363699176091917</v>
      </c>
      <c r="L173" s="52">
        <f t="shared" si="753"/>
        <v>11.252611915611716</v>
      </c>
      <c r="M173" s="52">
        <f t="shared" si="753"/>
        <v>12.347493888077057</v>
      </c>
      <c r="N173" s="52">
        <f t="shared" si="753"/>
        <v>13.726559705359211</v>
      </c>
    </row>
    <row r="174" spans="1:14" x14ac:dyDescent="0.3">
      <c r="A174" s="50" t="s">
        <v>129</v>
      </c>
      <c r="B174" s="51" t="str">
        <f t="shared" ref="B174" si="754">+IFERROR(B173/A173-1,"nm")</f>
        <v>nm</v>
      </c>
      <c r="C174" s="51">
        <f t="shared" ref="C174" si="755">+IFERROR(C173/B173-1,"nm")</f>
        <v>-0.43478260869565222</v>
      </c>
      <c r="D174" s="51">
        <f t="shared" ref="D174" si="756">+IFERROR(D173/C173-1,"nm")</f>
        <v>-0.23076923076923073</v>
      </c>
      <c r="E174" s="51">
        <f t="shared" ref="E174" si="757">+IFERROR(E173/D173-1,"nm")</f>
        <v>-0.26666666666666672</v>
      </c>
      <c r="F174" s="51">
        <f t="shared" ref="F174" si="758">+IFERROR(F173/E173-1,"nm")</f>
        <v>-0.18181818181818177</v>
      </c>
      <c r="G174" s="51">
        <f t="shared" ref="G174" si="759">+IFERROR(G173/F173-1,"nm")</f>
        <v>-0.33333333333333337</v>
      </c>
      <c r="H174" s="51">
        <f t="shared" ref="H174" si="760">+IFERROR(H173/G173-1,"nm")</f>
        <v>-0.41666666666666663</v>
      </c>
      <c r="I174" s="51">
        <f t="shared" ref="I174" si="761">+IFERROR(I173/H173-1,"nm")</f>
        <v>0.28571428571428581</v>
      </c>
      <c r="J174" s="51">
        <f t="shared" ref="J174" si="762">+IFERROR(J173/I173-1,"nm")</f>
        <v>6.9527568902745696E-2</v>
      </c>
      <c r="K174" s="51">
        <f t="shared" ref="K174" si="763">+IFERROR(K173/J173-1,"nm")</f>
        <v>7.6664280714385136E-2</v>
      </c>
      <c r="L174" s="51">
        <f t="shared" ref="L174" si="764">+IFERROR(L173/K173-1,"nm")</f>
        <v>8.5771762033622023E-2</v>
      </c>
      <c r="M174" s="51">
        <f t="shared" ref="M174" si="765">+IFERROR(M173/L173-1,"nm")</f>
        <v>9.7300251770552793E-2</v>
      </c>
      <c r="N174" s="51">
        <f t="shared" ref="N174" si="766">+IFERROR(N173/M173-1,"nm")</f>
        <v>0.11168791252561805</v>
      </c>
    </row>
    <row r="175" spans="1:14" x14ac:dyDescent="0.3">
      <c r="A175" s="50" t="s">
        <v>133</v>
      </c>
      <c r="B175" s="51">
        <f>+IFERROR(B173/B$145,"nm")</f>
        <v>3.481331987891019E-2</v>
      </c>
      <c r="C175" s="51">
        <f t="shared" ref="C175:I175" si="767">+IFERROR(C173/C$145,"nm")</f>
        <v>1.9948849104859334E-2</v>
      </c>
      <c r="D175" s="51">
        <f t="shared" si="767"/>
        <v>1.4691478942213516E-2</v>
      </c>
      <c r="E175" s="51">
        <f t="shared" si="767"/>
        <v>1.166489925768823E-2</v>
      </c>
      <c r="F175" s="51">
        <f t="shared" si="767"/>
        <v>9.4438614900314802E-3</v>
      </c>
      <c r="G175" s="51">
        <f t="shared" si="767"/>
        <v>6.5005417118093175E-3</v>
      </c>
      <c r="H175" s="51">
        <f t="shared" si="767"/>
        <v>3.1746031746031746E-3</v>
      </c>
      <c r="I175" s="51">
        <f t="shared" si="767"/>
        <v>3.8363171355498722E-3</v>
      </c>
      <c r="J175" s="56">
        <f>+I175</f>
        <v>3.8363171355498722E-3</v>
      </c>
      <c r="K175" s="56">
        <f t="shared" ref="K175" si="768">+J175</f>
        <v>3.8363171355498722E-3</v>
      </c>
      <c r="L175" s="56">
        <f t="shared" ref="L175" si="769">+K175</f>
        <v>3.8363171355498722E-3</v>
      </c>
      <c r="M175" s="56">
        <f t="shared" ref="M175" si="770">+L175</f>
        <v>3.8363171355498722E-3</v>
      </c>
      <c r="N175" s="56">
        <f t="shared" ref="N175" si="771">+M175</f>
        <v>3.8363171355498722E-3</v>
      </c>
    </row>
    <row r="176" spans="1:14" x14ac:dyDescent="0.3">
      <c r="A176" s="9" t="s">
        <v>143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52">
        <f>+J145*J178</f>
        <v>52.406850876234536</v>
      </c>
      <c r="K176" s="52">
        <f t="shared" ref="K176:N176" si="772">+K145*K178</f>
        <v>56.424584403167103</v>
      </c>
      <c r="L176" s="52">
        <f t="shared" si="772"/>
        <v>61.264220429441572</v>
      </c>
      <c r="M176" s="52">
        <f t="shared" si="772"/>
        <v>67.225244501752869</v>
      </c>
      <c r="N176" s="52">
        <f t="shared" si="772"/>
        <v>74.733491729177928</v>
      </c>
    </row>
    <row r="177" spans="1:14" x14ac:dyDescent="0.3">
      <c r="A177" s="50" t="s">
        <v>129</v>
      </c>
      <c r="B177" s="51" t="str">
        <f t="shared" ref="B177" si="773">+IFERROR(B176/A176-1,"nm")</f>
        <v>nm</v>
      </c>
      <c r="C177" s="51">
        <f t="shared" ref="C177" si="774">+IFERROR(C176/B176-1,"nm")</f>
        <v>2.4590163934426146E-2</v>
      </c>
      <c r="D177" s="51">
        <f t="shared" ref="D177" si="775">+IFERROR(D176/C176-1,"nm")</f>
        <v>0</v>
      </c>
      <c r="E177" s="51">
        <f t="shared" ref="E177" si="776">+IFERROR(E176/D176-1,"nm")</f>
        <v>-7.999999999999996E-2</v>
      </c>
      <c r="F177" s="51">
        <f t="shared" ref="F177" si="777">+IFERROR(F176/E176-1,"nm")</f>
        <v>-0.13043478260869568</v>
      </c>
      <c r="G177" s="51">
        <f t="shared" ref="G177" si="778">+IFERROR(G176/F176-1,"nm")</f>
        <v>-0.19999999999999996</v>
      </c>
      <c r="H177" s="51">
        <f t="shared" ref="H177" si="779">+IFERROR(H176/G176-1,"nm")</f>
        <v>-0.21250000000000002</v>
      </c>
      <c r="I177" s="51">
        <f>+IFERROR(I176/H176-1,"nm")</f>
        <v>-0.22222222222222221</v>
      </c>
      <c r="J177" s="51">
        <f>+J178+J179</f>
        <v>2.0886615515771527E-2</v>
      </c>
      <c r="K177" s="51">
        <f>+K178+K179</f>
        <v>2.0886615515771527E-2</v>
      </c>
      <c r="L177" s="51">
        <f>+L178+L179</f>
        <v>2.0886615515771527E-2</v>
      </c>
      <c r="M177" s="51">
        <f>+M178+M179</f>
        <v>2.0886615515771527E-2</v>
      </c>
      <c r="N177" s="51">
        <f>+N178+N179</f>
        <v>2.0886615515771527E-2</v>
      </c>
    </row>
    <row r="178" spans="1:14" x14ac:dyDescent="0.3">
      <c r="A178" s="50" t="s">
        <v>133</v>
      </c>
      <c r="B178" s="51">
        <f>+IFERROR(B176/B$145,"nm")</f>
        <v>6.1553985872855703E-2</v>
      </c>
      <c r="C178" s="51">
        <f t="shared" ref="C178:I178" si="780">+IFERROR(C176/C$145,"nm")</f>
        <v>6.3938618925831206E-2</v>
      </c>
      <c r="D178" s="51">
        <f t="shared" si="780"/>
        <v>6.1214495592556317E-2</v>
      </c>
      <c r="E178" s="51">
        <f t="shared" si="780"/>
        <v>6.097560975609756E-2</v>
      </c>
      <c r="F178" s="51">
        <f t="shared" si="780"/>
        <v>5.2465897166841552E-2</v>
      </c>
      <c r="G178" s="51">
        <f t="shared" si="780"/>
        <v>4.3336944745395449E-2</v>
      </c>
      <c r="H178" s="51">
        <f t="shared" si="780"/>
        <v>2.8571428571428571E-2</v>
      </c>
      <c r="I178" s="51">
        <f t="shared" si="780"/>
        <v>2.0886615515771527E-2</v>
      </c>
      <c r="J178" s="56">
        <f>+I178</f>
        <v>2.0886615515771527E-2</v>
      </c>
      <c r="K178" s="56">
        <f t="shared" ref="K178" si="781">+J178</f>
        <v>2.0886615515771527E-2</v>
      </c>
      <c r="L178" s="56">
        <f t="shared" ref="L178" si="782">+K178</f>
        <v>2.0886615515771527E-2</v>
      </c>
      <c r="M178" s="56">
        <f t="shared" ref="M178" si="783">+L178</f>
        <v>2.0886615515771527E-2</v>
      </c>
      <c r="N178" s="56">
        <f t="shared" ref="N178" si="784">+M178</f>
        <v>2.0886615515771527E-2</v>
      </c>
    </row>
    <row r="179" spans="1:14" x14ac:dyDescent="0.3">
      <c r="A179" s="47" t="s">
        <v>107</v>
      </c>
      <c r="B179" s="47"/>
      <c r="C179" s="47"/>
      <c r="D179" s="47"/>
      <c r="E179" s="47"/>
      <c r="F179" s="47"/>
      <c r="G179" s="47"/>
      <c r="H179" s="47"/>
      <c r="I179" s="47"/>
      <c r="J179" s="43"/>
      <c r="K179" s="43"/>
      <c r="L179" s="43"/>
      <c r="M179" s="43"/>
      <c r="N179" s="43"/>
    </row>
    <row r="180" spans="1:14" x14ac:dyDescent="0.3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9">
        <f>Historicals!I123</f>
        <v>102</v>
      </c>
      <c r="J180" s="9">
        <f>I180*(1+J181)</f>
        <v>416.16</v>
      </c>
      <c r="K180" s="9">
        <f t="shared" ref="K180:N180" si="785">J180*(1+K181)</f>
        <v>1697.9328</v>
      </c>
      <c r="L180" s="9">
        <f t="shared" si="785"/>
        <v>6927.5658240000002</v>
      </c>
      <c r="M180" s="9">
        <f t="shared" si="785"/>
        <v>28264.468561920003</v>
      </c>
      <c r="N180" s="9">
        <f t="shared" si="785"/>
        <v>115319.03173263361</v>
      </c>
    </row>
    <row r="181" spans="1:14" x14ac:dyDescent="0.3">
      <c r="A181" s="48" t="s">
        <v>129</v>
      </c>
      <c r="B181" s="51" t="str">
        <f t="shared" ref="B181" si="786">+IFERROR(B180/A180-1,"nm")</f>
        <v>nm</v>
      </c>
      <c r="C181" s="51">
        <f t="shared" ref="C181" si="787">+IFERROR(C180/B180-1,"nm")</f>
        <v>-0.36521739130434783</v>
      </c>
      <c r="D181" s="51">
        <f t="shared" ref="D181" si="788">+IFERROR(D180/C180-1,"nm")</f>
        <v>0</v>
      </c>
      <c r="E181" s="51">
        <f t="shared" ref="E181" si="789">+IFERROR(E180/D180-1,"nm")</f>
        <v>0.20547945205479445</v>
      </c>
      <c r="F181" s="51">
        <f t="shared" ref="F181" si="790">+IFERROR(F180/E180-1,"nm")</f>
        <v>-0.52272727272727271</v>
      </c>
      <c r="G181" s="51">
        <f t="shared" ref="G181" si="791">+IFERROR(G180/F180-1,"nm")</f>
        <v>-0.2857142857142857</v>
      </c>
      <c r="H181" s="51">
        <f t="shared" ref="H181" si="792">+IFERROR(H180/G180-1,"nm")</f>
        <v>-0.16666666666666663</v>
      </c>
      <c r="I181" s="51">
        <f t="shared" ref="I181" si="793">+IFERROR(I180/H180-1,"nm")</f>
        <v>3.08</v>
      </c>
      <c r="J181" s="64">
        <f>I181</f>
        <v>3.08</v>
      </c>
      <c r="K181" s="64">
        <f t="shared" ref="K180:N181" si="794">J181</f>
        <v>3.08</v>
      </c>
      <c r="L181" s="64">
        <f t="shared" si="794"/>
        <v>3.08</v>
      </c>
      <c r="M181" s="64">
        <f t="shared" si="794"/>
        <v>3.08</v>
      </c>
      <c r="N181" s="64">
        <f t="shared" si="794"/>
        <v>3.08</v>
      </c>
    </row>
    <row r="182" spans="1:14" x14ac:dyDescent="0.3">
      <c r="A182" s="9" t="s">
        <v>130</v>
      </c>
      <c r="B182" s="52">
        <f t="shared" ref="B182:H182" si="795">+B189+B185</f>
        <v>-2057</v>
      </c>
      <c r="C182" s="52">
        <f t="shared" si="795"/>
        <v>-2366</v>
      </c>
      <c r="D182" s="52">
        <f t="shared" si="795"/>
        <v>-2444</v>
      </c>
      <c r="E182" s="52">
        <f t="shared" si="795"/>
        <v>-2441</v>
      </c>
      <c r="F182" s="52">
        <f t="shared" si="795"/>
        <v>-3067</v>
      </c>
      <c r="G182" s="52">
        <f t="shared" si="795"/>
        <v>-3254</v>
      </c>
      <c r="H182" s="52">
        <f t="shared" si="795"/>
        <v>-3434</v>
      </c>
      <c r="I182" s="52">
        <f>+I189+I185</f>
        <v>-4042</v>
      </c>
      <c r="J182" s="52">
        <f>+J180*J184</f>
        <v>-16491.36</v>
      </c>
      <c r="K182" s="52">
        <f>+K180*K184</f>
        <v>-67284.748800000001</v>
      </c>
      <c r="L182" s="52">
        <f>+L180*L184</f>
        <v>-274521.775104</v>
      </c>
      <c r="M182" s="52">
        <f>+M180*M184</f>
        <v>-1120048.8424243201</v>
      </c>
      <c r="N182" s="52">
        <f>+N180*N184</f>
        <v>-4569799.2770912256</v>
      </c>
    </row>
    <row r="183" spans="1:14" x14ac:dyDescent="0.3">
      <c r="A183" s="50" t="s">
        <v>129</v>
      </c>
      <c r="B183" s="51" t="str">
        <f t="shared" ref="B183" si="796">+IFERROR(B182/A182-1,"nm")</f>
        <v>nm</v>
      </c>
      <c r="C183" s="51">
        <f t="shared" ref="C183" si="797">+IFERROR(C182/B182-1,"nm")</f>
        <v>0.15021876519202726</v>
      </c>
      <c r="D183" s="51">
        <f t="shared" ref="D183" si="798">+IFERROR(D182/C182-1,"nm")</f>
        <v>3.2967032967033072E-2</v>
      </c>
      <c r="E183" s="51">
        <f t="shared" ref="E183" si="799">+IFERROR(E182/D182-1,"nm")</f>
        <v>-1.2274959083469206E-3</v>
      </c>
      <c r="F183" s="51">
        <f t="shared" ref="F183" si="800">+IFERROR(F182/E182-1,"nm")</f>
        <v>0.25645227365833678</v>
      </c>
      <c r="G183" s="51">
        <f t="shared" ref="G183" si="801">+IFERROR(G182/F182-1,"nm")</f>
        <v>6.0971633518095869E-2</v>
      </c>
      <c r="H183" s="51">
        <f t="shared" ref="H183" si="802">+IFERROR(H182/G182-1,"nm")</f>
        <v>5.5316533497234088E-2</v>
      </c>
      <c r="I183" s="51">
        <f>+IFERROR(I182/H182-1,"nm")</f>
        <v>0.1770529994175889</v>
      </c>
      <c r="J183" s="51">
        <f t="shared" ref="J183" si="803">+IFERROR(J182/I182-1,"nm")</f>
        <v>3.08</v>
      </c>
      <c r="K183" s="51">
        <f t="shared" ref="K183" si="804">+IFERROR(K182/J182-1,"nm")</f>
        <v>3.08</v>
      </c>
      <c r="L183" s="51">
        <f t="shared" ref="L183" si="805">+IFERROR(L182/K182-1,"nm")</f>
        <v>3.08</v>
      </c>
      <c r="M183" s="51">
        <f t="shared" ref="M183" si="806">+IFERROR(M182/L182-1,"nm")</f>
        <v>3.08</v>
      </c>
      <c r="N183" s="51">
        <f t="shared" ref="N183" si="807">+IFERROR(N182/M182-1,"nm")</f>
        <v>3.08</v>
      </c>
    </row>
    <row r="184" spans="1:14" x14ac:dyDescent="0.3">
      <c r="A184" s="50" t="s">
        <v>131</v>
      </c>
      <c r="B184" s="51">
        <f>+IFERROR(B182/B$180,"nm")</f>
        <v>-17.88695652173913</v>
      </c>
      <c r="C184" s="51">
        <f t="shared" ref="C184:I184" si="808">+IFERROR(C182/C$180,"nm")</f>
        <v>-32.410958904109592</v>
      </c>
      <c r="D184" s="51">
        <f t="shared" si="808"/>
        <v>-33.479452054794521</v>
      </c>
      <c r="E184" s="51">
        <f t="shared" si="808"/>
        <v>-27.738636363636363</v>
      </c>
      <c r="F184" s="51">
        <f t="shared" si="808"/>
        <v>-73.023809523809518</v>
      </c>
      <c r="G184" s="51">
        <f t="shared" si="808"/>
        <v>-108.46666666666667</v>
      </c>
      <c r="H184" s="51">
        <f t="shared" si="808"/>
        <v>-137.36000000000001</v>
      </c>
      <c r="I184" s="51">
        <f t="shared" si="808"/>
        <v>-39.627450980392155</v>
      </c>
      <c r="J184" s="56">
        <f>+I184</f>
        <v>-39.627450980392155</v>
      </c>
      <c r="K184" s="56">
        <f t="shared" ref="K184" si="809">+J184</f>
        <v>-39.627450980392155</v>
      </c>
      <c r="L184" s="56">
        <f t="shared" ref="L184" si="810">+K184</f>
        <v>-39.627450980392155</v>
      </c>
      <c r="M184" s="56">
        <f t="shared" ref="M184" si="811">+L184</f>
        <v>-39.627450980392155</v>
      </c>
      <c r="N184" s="56">
        <f t="shared" ref="N184" si="812">+M184</f>
        <v>-39.627450980392155</v>
      </c>
    </row>
    <row r="185" spans="1:14" x14ac:dyDescent="0.3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52">
        <f>+J188*J195</f>
        <v>897.6</v>
      </c>
      <c r="K185" s="52">
        <f t="shared" ref="K185:N185" si="813">+K188*K195</f>
        <v>3662.2080000000001</v>
      </c>
      <c r="L185" s="52">
        <f t="shared" si="813"/>
        <v>14941.808639999999</v>
      </c>
      <c r="M185" s="52">
        <f t="shared" si="813"/>
        <v>60962.579251200004</v>
      </c>
      <c r="N185" s="52">
        <f t="shared" si="813"/>
        <v>248727.32334489599</v>
      </c>
    </row>
    <row r="186" spans="1:14" x14ac:dyDescent="0.3">
      <c r="A186" s="50" t="s">
        <v>129</v>
      </c>
      <c r="B186" s="51" t="str">
        <f t="shared" ref="B186" si="814">+IFERROR(B185/A185-1,"nm")</f>
        <v>nm</v>
      </c>
      <c r="C186" s="51">
        <f t="shared" ref="C186" si="815">+IFERROR(C185/B185-1,"nm")</f>
        <v>9.5238095238095344E-2</v>
      </c>
      <c r="D186" s="51">
        <f t="shared" ref="D186" si="816">+IFERROR(D185/C185-1,"nm")</f>
        <v>1.304347826086949E-2</v>
      </c>
      <c r="E186" s="51">
        <f t="shared" ref="E186" si="817">+IFERROR(E185/D185-1,"nm")</f>
        <v>-6.8669527896995763E-2</v>
      </c>
      <c r="F186" s="51">
        <f t="shared" ref="F186" si="818">+IFERROR(F185/E185-1,"nm")</f>
        <v>-0.10138248847926268</v>
      </c>
      <c r="G186" s="51">
        <f t="shared" ref="G186" si="819">+IFERROR(G185/F185-1,"nm")</f>
        <v>9.7435897435897534E-2</v>
      </c>
      <c r="H186" s="51">
        <f t="shared" ref="H186" si="820">+IFERROR(H185/G185-1,"nm")</f>
        <v>3.7383177570093462E-2</v>
      </c>
      <c r="I186" s="51">
        <f t="shared" ref="I186" si="821">+IFERROR(I185/H185-1,"nm")</f>
        <v>-9.009009009009028E-3</v>
      </c>
      <c r="J186" s="51">
        <f t="shared" ref="J186" si="822">+IFERROR(J185/I185-1,"nm")</f>
        <v>3.08</v>
      </c>
      <c r="K186" s="51">
        <f t="shared" ref="K186" si="823">+IFERROR(K185/J185-1,"nm")</f>
        <v>3.08</v>
      </c>
      <c r="L186" s="51">
        <f t="shared" ref="L186" si="824">+IFERROR(L185/K185-1,"nm")</f>
        <v>3.08</v>
      </c>
      <c r="M186" s="51">
        <f t="shared" ref="M186" si="825">+IFERROR(M185/L185-1,"nm")</f>
        <v>3.08</v>
      </c>
      <c r="N186" s="51">
        <f t="shared" ref="N186" si="826">+IFERROR(N185/M185-1,"nm")</f>
        <v>3.0799999999999992</v>
      </c>
    </row>
    <row r="187" spans="1:14" x14ac:dyDescent="0.3">
      <c r="A187" s="50" t="s">
        <v>133</v>
      </c>
      <c r="B187" s="51">
        <f>+IFERROR(B185/B$180,"nm")</f>
        <v>1.826086956521739</v>
      </c>
      <c r="C187" s="51">
        <f t="shared" ref="C187:I187" si="827">+IFERROR(C185/C$180,"nm")</f>
        <v>3.1506849315068495</v>
      </c>
      <c r="D187" s="51">
        <f t="shared" si="827"/>
        <v>3.1917808219178081</v>
      </c>
      <c r="E187" s="51">
        <f t="shared" si="827"/>
        <v>2.4659090909090908</v>
      </c>
      <c r="F187" s="51">
        <f t="shared" si="827"/>
        <v>4.6428571428571432</v>
      </c>
      <c r="G187" s="51">
        <f t="shared" si="827"/>
        <v>7.1333333333333337</v>
      </c>
      <c r="H187" s="51">
        <f t="shared" si="827"/>
        <v>8.8800000000000008</v>
      </c>
      <c r="I187" s="51">
        <f t="shared" si="827"/>
        <v>2.1568627450980391</v>
      </c>
      <c r="J187" s="51">
        <f t="shared" ref="J187:N187" si="828">+IFERROR(J185/J$21,"nm")</f>
        <v>4.5724943692113468E-2</v>
      </c>
      <c r="K187" s="51">
        <f t="shared" si="828"/>
        <v>0.17418786580220721</v>
      </c>
      <c r="L187" s="51">
        <f t="shared" si="828"/>
        <v>0.66258668743430571</v>
      </c>
      <c r="M187" s="51">
        <f t="shared" si="828"/>
        <v>2.5162410214633599</v>
      </c>
      <c r="N187" s="51">
        <f t="shared" si="828"/>
        <v>9.5381080504418065</v>
      </c>
    </row>
    <row r="188" spans="1:14" x14ac:dyDescent="0.3">
      <c r="A188" s="50" t="s">
        <v>142</v>
      </c>
      <c r="B188" s="51">
        <f t="shared" ref="B188:I188" si="829">+IFERROR(B185/B195,"nm")</f>
        <v>0.43388429752066116</v>
      </c>
      <c r="C188" s="51">
        <f t="shared" si="829"/>
        <v>0.45009784735812131</v>
      </c>
      <c r="D188" s="51">
        <f t="shared" si="829"/>
        <v>0.43714821763602252</v>
      </c>
      <c r="E188" s="51">
        <f t="shared" si="829"/>
        <v>0.36348408710217756</v>
      </c>
      <c r="F188" s="51">
        <f t="shared" si="829"/>
        <v>0.2932330827067669</v>
      </c>
      <c r="G188" s="51">
        <f t="shared" si="829"/>
        <v>0.25783132530120484</v>
      </c>
      <c r="H188" s="51">
        <f t="shared" si="829"/>
        <v>0.2846153846153846</v>
      </c>
      <c r="I188" s="51">
        <f t="shared" si="829"/>
        <v>0.27883396704689478</v>
      </c>
      <c r="J188" s="56">
        <f>+I188</f>
        <v>0.27883396704689478</v>
      </c>
      <c r="K188" s="56">
        <f t="shared" ref="K188" si="830">+J188</f>
        <v>0.27883396704689478</v>
      </c>
      <c r="L188" s="56">
        <f t="shared" ref="L188" si="831">+K188</f>
        <v>0.27883396704689478</v>
      </c>
      <c r="M188" s="56">
        <f t="shared" ref="M188" si="832">+L188</f>
        <v>0.27883396704689478</v>
      </c>
      <c r="N188" s="56">
        <f t="shared" ref="N188" si="833">+M188</f>
        <v>0.27883396704689478</v>
      </c>
    </row>
    <row r="189" spans="1:14" x14ac:dyDescent="0.3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-17388.96</v>
      </c>
      <c r="K189" s="9">
        <f t="shared" ref="K189:N189" si="834">+K182-K185</f>
        <v>-70946.9568</v>
      </c>
      <c r="L189" s="9">
        <f t="shared" si="834"/>
        <v>-289463.583744</v>
      </c>
      <c r="M189" s="9">
        <f t="shared" si="834"/>
        <v>-1181011.42167552</v>
      </c>
      <c r="N189" s="9">
        <f t="shared" si="834"/>
        <v>-4818526.6004361212</v>
      </c>
    </row>
    <row r="190" spans="1:14" x14ac:dyDescent="0.3">
      <c r="A190" s="50" t="s">
        <v>129</v>
      </c>
      <c r="B190" s="51" t="str">
        <f t="shared" ref="B190" si="835">+IFERROR(B189/A189-1,"nm")</f>
        <v>nm</v>
      </c>
      <c r="C190" s="51">
        <f t="shared" ref="C190" si="836">+IFERROR(C189/B189-1,"nm")</f>
        <v>0.145125716806352</v>
      </c>
      <c r="D190" s="51">
        <f t="shared" ref="D190" si="837">+IFERROR(D189/C189-1,"nm")</f>
        <v>3.1201848998459125E-2</v>
      </c>
      <c r="E190" s="51">
        <f t="shared" ref="E190" si="838">+IFERROR(E189/D189-1,"nm")</f>
        <v>-7.097497198356395E-3</v>
      </c>
      <c r="F190" s="51">
        <f t="shared" ref="F190" si="839">+IFERROR(F189/E189-1,"nm")</f>
        <v>0.22723852520692245</v>
      </c>
      <c r="G190" s="51">
        <f t="shared" ref="G190" si="840">+IFERROR(G189/F189-1,"nm")</f>
        <v>6.3151440833844275E-2</v>
      </c>
      <c r="H190" s="51">
        <f t="shared" ref="H190" si="841">+IFERROR(H189/G189-1,"nm")</f>
        <v>5.4209919261822392E-2</v>
      </c>
      <c r="I190" s="51">
        <f t="shared" ref="I190" si="842">+IFERROR(I189/H189-1,"nm")</f>
        <v>0.16575492341356668</v>
      </c>
      <c r="J190" s="51">
        <f t="shared" ref="J190" si="843">+IFERROR(J189/I189-1,"nm")</f>
        <v>3.08</v>
      </c>
      <c r="K190" s="51">
        <f t="shared" ref="K190" si="844">+IFERROR(K189/J189-1,"nm")</f>
        <v>3.08</v>
      </c>
      <c r="L190" s="51">
        <f t="shared" ref="L190" si="845">+IFERROR(L189/K189-1,"nm")</f>
        <v>3.08</v>
      </c>
      <c r="M190" s="51">
        <f t="shared" ref="M190" si="846">+IFERROR(M189/L189-1,"nm")</f>
        <v>3.08</v>
      </c>
      <c r="N190" s="51">
        <f t="shared" ref="N190" si="847">+IFERROR(N189/M189-1,"nm")</f>
        <v>3.0799999999999992</v>
      </c>
    </row>
    <row r="191" spans="1:14" x14ac:dyDescent="0.3">
      <c r="A191" s="50" t="s">
        <v>131</v>
      </c>
      <c r="B191" s="51">
        <f>+IFERROR(B189/B$180,"nm")</f>
        <v>-19.713043478260868</v>
      </c>
      <c r="C191" s="51">
        <f t="shared" ref="C191:I191" si="848">+IFERROR(C189/C$180,"nm")</f>
        <v>-35.561643835616437</v>
      </c>
      <c r="D191" s="51">
        <f t="shared" si="848"/>
        <v>-36.671232876712331</v>
      </c>
      <c r="E191" s="51">
        <f t="shared" si="848"/>
        <v>-30.204545454545453</v>
      </c>
      <c r="F191" s="51">
        <f t="shared" si="848"/>
        <v>-77.666666666666671</v>
      </c>
      <c r="G191" s="51">
        <f t="shared" si="848"/>
        <v>-115.6</v>
      </c>
      <c r="H191" s="51">
        <f t="shared" si="848"/>
        <v>-146.24</v>
      </c>
      <c r="I191" s="51">
        <f t="shared" si="848"/>
        <v>-41.784313725490193</v>
      </c>
      <c r="J191" s="51">
        <f t="shared" ref="J191:N191" si="849">+IFERROR(J189/J$21,"nm")</f>
        <v>-0.8858168637081254</v>
      </c>
      <c r="K191" s="51">
        <f t="shared" si="849"/>
        <v>-3.3744940184045782</v>
      </c>
      <c r="L191" s="51">
        <f t="shared" si="849"/>
        <v>-12.836111190204596</v>
      </c>
      <c r="M191" s="51">
        <f t="shared" si="849"/>
        <v>-48.746451061258362</v>
      </c>
      <c r="N191" s="51">
        <f t="shared" si="849"/>
        <v>-184.77916595901354</v>
      </c>
    </row>
    <row r="192" spans="1:14" x14ac:dyDescent="0.3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52">
        <f>+J180*J194</f>
        <v>905.76</v>
      </c>
      <c r="K192" s="52">
        <f>+K180*K194</f>
        <v>3695.5007999999998</v>
      </c>
      <c r="L192" s="52">
        <f>+L180*L194</f>
        <v>15077.643263999998</v>
      </c>
      <c r="M192" s="52">
        <f>+M180*M194</f>
        <v>61516.784517120002</v>
      </c>
      <c r="N192" s="52">
        <f>+N180*N194</f>
        <v>250988.48082984961</v>
      </c>
    </row>
    <row r="193" spans="1:14" x14ac:dyDescent="0.3">
      <c r="A193" s="50" t="s">
        <v>129</v>
      </c>
      <c r="B193" s="51" t="str">
        <f t="shared" ref="B193" si="850">+IFERROR(B192/A192-1,"nm")</f>
        <v>nm</v>
      </c>
      <c r="C193" s="51">
        <f t="shared" ref="C193" si="851">+IFERROR(C192/B192-1,"nm")</f>
        <v>0.14666666666666672</v>
      </c>
      <c r="D193" s="51">
        <f t="shared" ref="D193" si="852">+IFERROR(D192/C192-1,"nm")</f>
        <v>7.7519379844961156E-2</v>
      </c>
      <c r="E193" s="51">
        <f t="shared" ref="E193" si="853">+IFERROR(E192/D192-1,"nm")</f>
        <v>2.877697841726623E-2</v>
      </c>
      <c r="F193" s="51">
        <f t="shared" ref="F193" si="854">+IFERROR(F192/E192-1,"nm")</f>
        <v>-2.7972027972028024E-2</v>
      </c>
      <c r="G193" s="51">
        <f t="shared" ref="G193" si="855">+IFERROR(G192/F192-1,"nm")</f>
        <v>0.57553956834532372</v>
      </c>
      <c r="H193" s="51">
        <f t="shared" ref="H193" si="856">+IFERROR(H192/G192-1,"nm")</f>
        <v>-0.36529680365296802</v>
      </c>
      <c r="I193" s="51">
        <f t="shared" ref="I193" si="857">+IFERROR(I192/H192-1,"nm")</f>
        <v>-0.20143884892086328</v>
      </c>
      <c r="J193" s="51">
        <f t="shared" ref="J193" si="858">+IFERROR(J192/I192-1,"nm")</f>
        <v>3.08</v>
      </c>
      <c r="K193" s="51">
        <f t="shared" ref="K193" si="859">+IFERROR(K192/J192-1,"nm")</f>
        <v>3.08</v>
      </c>
      <c r="L193" s="51">
        <f t="shared" ref="L193" si="860">+IFERROR(L192/K192-1,"nm")</f>
        <v>3.08</v>
      </c>
      <c r="M193" s="51">
        <f t="shared" ref="M193" si="861">+IFERROR(M192/L192-1,"nm")</f>
        <v>3.080000000000001</v>
      </c>
      <c r="N193" s="51">
        <f t="shared" ref="N193" si="862">+IFERROR(N192/M192-1,"nm")</f>
        <v>3.08</v>
      </c>
    </row>
    <row r="194" spans="1:14" x14ac:dyDescent="0.3">
      <c r="A194" s="50" t="s">
        <v>133</v>
      </c>
      <c r="B194" s="51">
        <f>+IFERROR(B192/B$180,"nm")</f>
        <v>1.9565217391304348</v>
      </c>
      <c r="C194" s="51">
        <f t="shared" ref="C194:I194" si="863">+IFERROR(C192/C$180,"nm")</f>
        <v>3.5342465753424657</v>
      </c>
      <c r="D194" s="51">
        <f t="shared" si="863"/>
        <v>3.8082191780821919</v>
      </c>
      <c r="E194" s="51">
        <f t="shared" si="863"/>
        <v>3.25</v>
      </c>
      <c r="F194" s="51">
        <f t="shared" si="863"/>
        <v>6.6190476190476186</v>
      </c>
      <c r="G194" s="51">
        <f t="shared" si="863"/>
        <v>14.6</v>
      </c>
      <c r="H194" s="51">
        <f t="shared" si="863"/>
        <v>11.12</v>
      </c>
      <c r="I194" s="51">
        <f t="shared" si="863"/>
        <v>2.1764705882352939</v>
      </c>
      <c r="J194" s="56">
        <f>+I194</f>
        <v>2.1764705882352939</v>
      </c>
      <c r="K194" s="56">
        <f t="shared" ref="K194" si="864">+J194</f>
        <v>2.1764705882352939</v>
      </c>
      <c r="L194" s="56">
        <f t="shared" ref="L194" si="865">+K194</f>
        <v>2.1764705882352939</v>
      </c>
      <c r="M194" s="56">
        <f t="shared" ref="M194" si="866">+L194</f>
        <v>2.1764705882352939</v>
      </c>
      <c r="N194" s="56">
        <f t="shared" ref="N194" si="867">+M194</f>
        <v>2.1764705882352939</v>
      </c>
    </row>
    <row r="195" spans="1:14" x14ac:dyDescent="0.3">
      <c r="A195" s="9" t="s">
        <v>143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52">
        <f>+J180*J197</f>
        <v>3219.1200000000003</v>
      </c>
      <c r="K195" s="52">
        <f>+K180*K197</f>
        <v>13134.009600000001</v>
      </c>
      <c r="L195" s="52">
        <f>+L180*L197</f>
        <v>53586.759168000004</v>
      </c>
      <c r="M195" s="52">
        <f>+M180*M197</f>
        <v>218633.97740544003</v>
      </c>
      <c r="N195" s="52">
        <f>+N180*N197</f>
        <v>892026.62781419524</v>
      </c>
    </row>
    <row r="196" spans="1:14" x14ac:dyDescent="0.3">
      <c r="A196" s="50" t="s">
        <v>129</v>
      </c>
      <c r="B196" s="51" t="str">
        <f t="shared" ref="B196" si="868">+IFERROR(B195/A195-1,"nm")</f>
        <v>nm</v>
      </c>
      <c r="C196" s="51">
        <f t="shared" ref="C196" si="869">+IFERROR(C195/B195-1,"nm")</f>
        <v>5.5785123966942241E-2</v>
      </c>
      <c r="D196" s="51">
        <f t="shared" ref="D196" si="870">+IFERROR(D195/C195-1,"nm")</f>
        <v>4.3052837573385627E-2</v>
      </c>
      <c r="E196" s="51">
        <f t="shared" ref="E196" si="871">+IFERROR(E195/D195-1,"nm")</f>
        <v>0.12007504690431525</v>
      </c>
      <c r="F196" s="51">
        <f t="shared" ref="F196" si="872">+IFERROR(F195/E195-1,"nm")</f>
        <v>0.11390284757118918</v>
      </c>
      <c r="G196" s="51">
        <f t="shared" ref="G196" si="873">+IFERROR(G195/F195-1,"nm")</f>
        <v>0.24812030075187974</v>
      </c>
      <c r="H196" s="51">
        <f t="shared" ref="H196" si="874">+IFERROR(H195/G195-1,"nm")</f>
        <v>-6.0240963855421659E-2</v>
      </c>
      <c r="I196" s="51">
        <f t="shared" ref="I196" si="875">+IFERROR(I195/H195-1,"nm")</f>
        <v>1.1538461538461497E-2</v>
      </c>
      <c r="J196" s="51">
        <f>+J197+J198</f>
        <v>7.7352941176470589</v>
      </c>
      <c r="K196" s="51">
        <f>+K197+K198</f>
        <v>7.7352941176470589</v>
      </c>
      <c r="L196" s="51">
        <f>+L197+L198</f>
        <v>7.7352941176470589</v>
      </c>
      <c r="M196" s="51">
        <f>+M197+M198</f>
        <v>7.7352941176470589</v>
      </c>
      <c r="N196" s="51">
        <f>+N197+N198</f>
        <v>7.7352941176470589</v>
      </c>
    </row>
    <row r="197" spans="1:14" x14ac:dyDescent="0.3">
      <c r="A197" s="50" t="s">
        <v>133</v>
      </c>
      <c r="B197" s="51">
        <f>+IFERROR(B195/B$180,"nm")</f>
        <v>4.2086956521739127</v>
      </c>
      <c r="C197" s="51">
        <f t="shared" ref="C197:I197" si="876">+IFERROR(C195/C$180,"nm")</f>
        <v>7</v>
      </c>
      <c r="D197" s="51">
        <f t="shared" si="876"/>
        <v>7.3013698630136989</v>
      </c>
      <c r="E197" s="51">
        <f t="shared" si="876"/>
        <v>6.7840909090909092</v>
      </c>
      <c r="F197" s="51">
        <f t="shared" si="876"/>
        <v>15.833333333333334</v>
      </c>
      <c r="G197" s="51">
        <f t="shared" si="876"/>
        <v>27.666666666666668</v>
      </c>
      <c r="H197" s="51">
        <f t="shared" si="876"/>
        <v>31.2</v>
      </c>
      <c r="I197" s="51">
        <f t="shared" si="876"/>
        <v>7.7352941176470589</v>
      </c>
      <c r="J197" s="56">
        <f>+I197</f>
        <v>7.7352941176470589</v>
      </c>
      <c r="K197" s="56">
        <f t="shared" ref="K197" si="877">+J197</f>
        <v>7.7352941176470589</v>
      </c>
      <c r="L197" s="56">
        <f t="shared" ref="L197" si="878">+K197</f>
        <v>7.7352941176470589</v>
      </c>
      <c r="M197" s="56">
        <f t="shared" ref="M197" si="879">+L197</f>
        <v>7.7352941176470589</v>
      </c>
      <c r="N197" s="56">
        <f t="shared" ref="N197" si="880">+M197</f>
        <v>7.7352941176470589</v>
      </c>
    </row>
    <row r="198" spans="1:14" x14ac:dyDescent="0.3">
      <c r="A198" s="47" t="s">
        <v>108</v>
      </c>
      <c r="B198" s="47"/>
      <c r="C198" s="47"/>
      <c r="D198" s="47"/>
      <c r="E198" s="47"/>
      <c r="F198" s="47"/>
      <c r="G198" s="47"/>
      <c r="H198" s="47"/>
      <c r="I198" s="47"/>
      <c r="J198" s="43"/>
      <c r="K198" s="43"/>
      <c r="L198" s="43"/>
      <c r="M198" s="43"/>
      <c r="N198" s="43"/>
    </row>
    <row r="199" spans="1:14" x14ac:dyDescent="0.3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9">
        <f>Historicals!I130</f>
        <v>-72</v>
      </c>
      <c r="J199" s="9">
        <f>I199*(1-J200)</f>
        <v>-273.59999999999997</v>
      </c>
      <c r="K199" s="9">
        <f t="shared" ref="K199:N199" si="881">J199*(1-K200)</f>
        <v>-1039.6799999999998</v>
      </c>
      <c r="L199" s="9">
        <f t="shared" si="881"/>
        <v>-3950.7839999999992</v>
      </c>
      <c r="M199" s="9">
        <f t="shared" si="881"/>
        <v>-15012.979199999996</v>
      </c>
      <c r="N199" s="9">
        <f t="shared" si="881"/>
        <v>-57049.320959999983</v>
      </c>
    </row>
    <row r="200" spans="1:14" x14ac:dyDescent="0.3">
      <c r="A200" s="48" t="s">
        <v>129</v>
      </c>
      <c r="B200" s="51" t="str">
        <f t="shared" ref="B200" si="882">+IFERROR(B199/A199-1,"nm")</f>
        <v>nm</v>
      </c>
      <c r="C200" s="51">
        <f t="shared" ref="C200" si="883">+IFERROR(C199/B199-1,"nm")</f>
        <v>4.8780487804878092E-2</v>
      </c>
      <c r="D200" s="51">
        <f t="shared" ref="D200" si="884">+IFERROR(D199/C199-1,"nm")</f>
        <v>-1.8720930232558139</v>
      </c>
      <c r="E200" s="51">
        <f t="shared" ref="E200" si="885">+IFERROR(E199/D199-1,"nm")</f>
        <v>-0.65333333333333332</v>
      </c>
      <c r="F200" s="51">
        <f t="shared" ref="F200" si="886">+IFERROR(F199/E199-1,"nm")</f>
        <v>-1.2692307692307692</v>
      </c>
      <c r="G200" s="51">
        <f t="shared" ref="G200" si="887">+IFERROR(G199/F199-1,"nm")</f>
        <v>0.5714285714285714</v>
      </c>
      <c r="H200" s="51">
        <f t="shared" ref="H200" si="888">+IFERROR(H199/G199-1,"nm")</f>
        <v>-4.6363636363636367</v>
      </c>
      <c r="I200" s="51">
        <f t="shared" ref="I200" si="889">+IFERROR(I199/H199-1,"nm")</f>
        <v>-2.8</v>
      </c>
      <c r="J200" s="64">
        <f>I200</f>
        <v>-2.8</v>
      </c>
      <c r="K200" s="64">
        <f t="shared" ref="K199:N200" si="890">J200</f>
        <v>-2.8</v>
      </c>
      <c r="L200" s="64">
        <f t="shared" si="890"/>
        <v>-2.8</v>
      </c>
      <c r="M200" s="64">
        <f t="shared" si="890"/>
        <v>-2.8</v>
      </c>
      <c r="N200" s="64">
        <f t="shared" si="890"/>
        <v>-2.8</v>
      </c>
    </row>
    <row r="201" spans="1:14" x14ac:dyDescent="0.3">
      <c r="A201" s="9" t="s">
        <v>130</v>
      </c>
      <c r="B201" s="52">
        <f t="shared" ref="B201:H201" si="891">+B208+B204</f>
        <v>-1022</v>
      </c>
      <c r="C201" s="52">
        <f t="shared" si="891"/>
        <v>-1089</v>
      </c>
      <c r="D201" s="52">
        <f t="shared" si="891"/>
        <v>-633</v>
      </c>
      <c r="E201" s="52">
        <f t="shared" si="891"/>
        <v>-1346</v>
      </c>
      <c r="F201" s="52">
        <f t="shared" si="891"/>
        <v>-1694</v>
      </c>
      <c r="G201" s="52">
        <f t="shared" si="891"/>
        <v>-1855</v>
      </c>
      <c r="H201" s="52">
        <f t="shared" si="891"/>
        <v>-2120</v>
      </c>
      <c r="I201" s="52">
        <f>+I208+I204</f>
        <v>-2085</v>
      </c>
      <c r="J201" s="52">
        <f>+J199*J203</f>
        <v>-7922.9999999999991</v>
      </c>
      <c r="K201" s="52">
        <f>+K199*K203</f>
        <v>-30107.399999999994</v>
      </c>
      <c r="L201" s="52">
        <f>+L199*L203</f>
        <v>-114408.11999999997</v>
      </c>
      <c r="M201" s="52">
        <f>+M199*M203</f>
        <v>-434750.85599999985</v>
      </c>
      <c r="N201" s="52">
        <f>+N199*N203</f>
        <v>-1652053.2527999994</v>
      </c>
    </row>
    <row r="202" spans="1:14" x14ac:dyDescent="0.3">
      <c r="A202" s="50" t="s">
        <v>129</v>
      </c>
      <c r="B202" s="51" t="str">
        <f t="shared" ref="B202" si="892">+IFERROR(B201/A201-1,"nm")</f>
        <v>nm</v>
      </c>
      <c r="C202" s="51">
        <f t="shared" ref="C202" si="893">+IFERROR(C201/B201-1,"nm")</f>
        <v>6.5557729941291498E-2</v>
      </c>
      <c r="D202" s="51">
        <f t="shared" ref="D202" si="894">+IFERROR(D201/C201-1,"nm")</f>
        <v>-0.41873278236914602</v>
      </c>
      <c r="E202" s="51">
        <f t="shared" ref="E202" si="895">+IFERROR(E201/D201-1,"nm")</f>
        <v>1.126382306477093</v>
      </c>
      <c r="F202" s="51">
        <f t="shared" ref="F202" si="896">+IFERROR(F201/E201-1,"nm")</f>
        <v>0.25854383358098065</v>
      </c>
      <c r="G202" s="51">
        <f t="shared" ref="G202" si="897">+IFERROR(G201/F201-1,"nm")</f>
        <v>9.5041322314049603E-2</v>
      </c>
      <c r="H202" s="51">
        <f t="shared" ref="H202" si="898">+IFERROR(H201/G201-1,"nm")</f>
        <v>0.14285714285714279</v>
      </c>
      <c r="I202" s="51">
        <f>+IFERROR(I201/H201-1,"nm")</f>
        <v>-1.650943396226412E-2</v>
      </c>
      <c r="J202" s="51">
        <f t="shared" ref="J202" si="899">+IFERROR(J201/I201-1,"nm")</f>
        <v>2.7999999999999994</v>
      </c>
      <c r="K202" s="51">
        <f t="shared" ref="K202" si="900">+IFERROR(K201/J201-1,"nm")</f>
        <v>2.8</v>
      </c>
      <c r="L202" s="51">
        <f t="shared" ref="L202" si="901">+IFERROR(L201/K201-1,"nm")</f>
        <v>2.8</v>
      </c>
      <c r="M202" s="51">
        <f t="shared" ref="M202" si="902">+IFERROR(M201/L201-1,"nm")</f>
        <v>2.8</v>
      </c>
      <c r="N202" s="51">
        <f t="shared" ref="N202" si="903">+IFERROR(N201/M201-1,"nm")</f>
        <v>2.8</v>
      </c>
    </row>
    <row r="203" spans="1:14" x14ac:dyDescent="0.3">
      <c r="A203" s="50" t="s">
        <v>131</v>
      </c>
      <c r="B203" s="51">
        <f>+IFERROR(B201/B$199,"nm")</f>
        <v>12.463414634146341</v>
      </c>
      <c r="C203" s="51">
        <f t="shared" ref="C203:I203" si="904">+IFERROR(C201/C$199,"nm")</f>
        <v>12.662790697674419</v>
      </c>
      <c r="D203" s="51">
        <f t="shared" si="904"/>
        <v>-8.44</v>
      </c>
      <c r="E203" s="51">
        <f t="shared" si="904"/>
        <v>-51.769230769230766</v>
      </c>
      <c r="F203" s="51">
        <f t="shared" si="904"/>
        <v>242</v>
      </c>
      <c r="G203" s="51">
        <f t="shared" si="904"/>
        <v>168.63636363636363</v>
      </c>
      <c r="H203" s="51">
        <f t="shared" si="904"/>
        <v>-53</v>
      </c>
      <c r="I203" s="51">
        <f t="shared" si="904"/>
        <v>28.958333333333332</v>
      </c>
      <c r="J203" s="56">
        <f>+I203</f>
        <v>28.958333333333332</v>
      </c>
      <c r="K203" s="56">
        <f t="shared" ref="K203" si="905">+J203</f>
        <v>28.958333333333332</v>
      </c>
      <c r="L203" s="56">
        <f t="shared" ref="L203" si="906">+K203</f>
        <v>28.958333333333332</v>
      </c>
      <c r="M203" s="56">
        <f t="shared" ref="M203" si="907">+L203</f>
        <v>28.958333333333332</v>
      </c>
      <c r="N203" s="56">
        <f t="shared" ref="N203" si="908">+M203</f>
        <v>28.958333333333332</v>
      </c>
    </row>
    <row r="204" spans="1:14" x14ac:dyDescent="0.3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52">
        <f>+J207*J214</f>
        <v>509.2</v>
      </c>
      <c r="K204" s="52">
        <f t="shared" ref="K204:N204" si="909">+K207*K214</f>
        <v>1934.9599999999998</v>
      </c>
      <c r="L204" s="52">
        <f t="shared" si="909"/>
        <v>7352.847999999999</v>
      </c>
      <c r="M204" s="52">
        <f t="shared" si="909"/>
        <v>27940.822399999994</v>
      </c>
      <c r="N204" s="52">
        <f t="shared" si="909"/>
        <v>106175.12511999997</v>
      </c>
    </row>
    <row r="205" spans="1:14" x14ac:dyDescent="0.3">
      <c r="A205" s="50" t="s">
        <v>129</v>
      </c>
      <c r="B205" s="51" t="str">
        <f t="shared" ref="B205" si="910">+IFERROR(B204/A204-1,"nm")</f>
        <v>nm</v>
      </c>
      <c r="C205" s="51">
        <f t="shared" ref="C205" si="911">+IFERROR(C204/B204-1,"nm")</f>
        <v>0.12000000000000011</v>
      </c>
      <c r="D205" s="51">
        <f t="shared" ref="D205" si="912">+IFERROR(D204/C204-1,"nm")</f>
        <v>8.3333333333333259E-2</v>
      </c>
      <c r="E205" s="51">
        <f t="shared" ref="E205" si="913">+IFERROR(E204/D204-1,"nm")</f>
        <v>0.20879120879120872</v>
      </c>
      <c r="F205" s="51">
        <f t="shared" ref="F205" si="914">+IFERROR(F204/E204-1,"nm")</f>
        <v>5.4545454545454453E-2</v>
      </c>
      <c r="G205" s="51">
        <f t="shared" ref="G205" si="915">+IFERROR(G204/F204-1,"nm")</f>
        <v>-3.4482758620689613E-2</v>
      </c>
      <c r="H205" s="51">
        <f t="shared" ref="H205" si="916">+IFERROR(H204/G204-1,"nm")</f>
        <v>0.2589285714285714</v>
      </c>
      <c r="I205" s="51">
        <f t="shared" ref="I205" si="917">+IFERROR(I204/H204-1,"nm")</f>
        <v>-4.9645390070921946E-2</v>
      </c>
      <c r="J205" s="51">
        <f t="shared" ref="J205" si="918">+IFERROR(J204/I204-1,"nm")</f>
        <v>2.8</v>
      </c>
      <c r="K205" s="51">
        <f t="shared" ref="K205" si="919">+IFERROR(K204/J204-1,"nm")</f>
        <v>2.8</v>
      </c>
      <c r="L205" s="51">
        <f t="shared" ref="L205" si="920">+IFERROR(L204/K204-1,"nm")</f>
        <v>2.8</v>
      </c>
      <c r="M205" s="51">
        <f t="shared" ref="M205" si="921">+IFERROR(M204/L204-1,"nm")</f>
        <v>2.8</v>
      </c>
      <c r="N205" s="51">
        <f t="shared" ref="N205" si="922">+IFERROR(N204/M204-1,"nm")</f>
        <v>2.8</v>
      </c>
    </row>
    <row r="206" spans="1:14" x14ac:dyDescent="0.3">
      <c r="A206" s="50" t="s">
        <v>133</v>
      </c>
      <c r="B206" s="51">
        <f>+IFERROR(B204/B$199,"nm")</f>
        <v>-0.91463414634146345</v>
      </c>
      <c r="C206" s="51">
        <f t="shared" ref="C206:I206" si="923">+IFERROR(C204/C$199,"nm")</f>
        <v>-0.97674418604651159</v>
      </c>
      <c r="D206" s="51">
        <f t="shared" si="923"/>
        <v>1.2133333333333334</v>
      </c>
      <c r="E206" s="51">
        <f t="shared" si="923"/>
        <v>4.2307692307692308</v>
      </c>
      <c r="F206" s="51">
        <f t="shared" si="923"/>
        <v>-16.571428571428573</v>
      </c>
      <c r="G206" s="51">
        <f t="shared" si="923"/>
        <v>-10.181818181818182</v>
      </c>
      <c r="H206" s="51">
        <f t="shared" si="923"/>
        <v>3.5249999999999999</v>
      </c>
      <c r="I206" s="51">
        <f t="shared" si="923"/>
        <v>-1.8611111111111112</v>
      </c>
      <c r="J206" s="51">
        <f t="shared" ref="J206:N206" si="924">+IFERROR(J204/J$21,"nm")</f>
        <v>2.5939328574001979E-2</v>
      </c>
      <c r="K206" s="51">
        <f t="shared" si="924"/>
        <v>9.2033700110053504E-2</v>
      </c>
      <c r="L206" s="51">
        <f t="shared" si="924"/>
        <v>0.32605819796712104</v>
      </c>
      <c r="M206" s="51">
        <f t="shared" si="924"/>
        <v>1.1532622858131185</v>
      </c>
      <c r="N206" s="51">
        <f t="shared" si="924"/>
        <v>4.0715664127477895</v>
      </c>
    </row>
    <row r="207" spans="1:14" x14ac:dyDescent="0.3">
      <c r="A207" s="50" t="s">
        <v>142</v>
      </c>
      <c r="B207" s="51">
        <f t="shared" ref="B207:I207" si="925">+IFERROR(B204/B214,"nm")</f>
        <v>0.10518934081346423</v>
      </c>
      <c r="C207" s="51">
        <f t="shared" si="925"/>
        <v>8.9647812166488788E-2</v>
      </c>
      <c r="D207" s="51">
        <f t="shared" si="925"/>
        <v>7.3505654281098551E-2</v>
      </c>
      <c r="E207" s="51">
        <f t="shared" si="925"/>
        <v>7.586206896551724E-2</v>
      </c>
      <c r="F207" s="51">
        <f t="shared" si="925"/>
        <v>6.9336521219366412E-2</v>
      </c>
      <c r="G207" s="51">
        <f t="shared" si="925"/>
        <v>5.845511482254697E-2</v>
      </c>
      <c r="H207" s="51">
        <f t="shared" si="925"/>
        <v>7.5401069518716571E-2</v>
      </c>
      <c r="I207" s="51">
        <f t="shared" si="925"/>
        <v>7.374793615850303E-2</v>
      </c>
      <c r="J207" s="56">
        <f>+I207</f>
        <v>7.374793615850303E-2</v>
      </c>
      <c r="K207" s="56">
        <f t="shared" ref="K207" si="926">+J207</f>
        <v>7.374793615850303E-2</v>
      </c>
      <c r="L207" s="56">
        <f t="shared" ref="L207" si="927">+K207</f>
        <v>7.374793615850303E-2</v>
      </c>
      <c r="M207" s="56">
        <f t="shared" ref="M207" si="928">+L207</f>
        <v>7.374793615850303E-2</v>
      </c>
      <c r="N207" s="56">
        <f t="shared" ref="N207" si="929">+M207</f>
        <v>7.374793615850303E-2</v>
      </c>
    </row>
    <row r="208" spans="1:14" x14ac:dyDescent="0.3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-8432.1999999999989</v>
      </c>
      <c r="K208" s="9">
        <f t="shared" ref="K208:N208" si="930">+K201-K204</f>
        <v>-32042.359999999993</v>
      </c>
      <c r="L208" s="9">
        <f t="shared" si="930"/>
        <v>-121760.96799999996</v>
      </c>
      <c r="M208" s="9">
        <f t="shared" si="930"/>
        <v>-462691.67839999986</v>
      </c>
      <c r="N208" s="9">
        <f t="shared" si="930"/>
        <v>-1758228.3779199994</v>
      </c>
    </row>
    <row r="209" spans="1:14" x14ac:dyDescent="0.3">
      <c r="A209" s="50" t="s">
        <v>129</v>
      </c>
      <c r="B209" s="51" t="str">
        <f t="shared" ref="B209" si="931">+IFERROR(B208/A208-1,"nm")</f>
        <v>nm</v>
      </c>
      <c r="C209" s="51">
        <f t="shared" ref="C209" si="932">+IFERROR(C208/B208-1,"nm")</f>
        <v>6.9279854147675568E-2</v>
      </c>
      <c r="D209" s="51">
        <f t="shared" ref="D209" si="933">+IFERROR(D208/C208-1,"nm")</f>
        <v>-0.38277919863597609</v>
      </c>
      <c r="E209" s="51">
        <f t="shared" ref="E209" si="934">+IFERROR(E208/D208-1,"nm")</f>
        <v>1.0110497237569063</v>
      </c>
      <c r="F209" s="51">
        <f t="shared" ref="F209" si="935">+IFERROR(F208/E208-1,"nm")</f>
        <v>0.24313186813186816</v>
      </c>
      <c r="G209" s="51">
        <f t="shared" ref="G209" si="936">+IFERROR(G208/F208-1,"nm")</f>
        <v>8.6740331491712785E-2</v>
      </c>
      <c r="H209" s="51">
        <f t="shared" ref="H209" si="937">+IFERROR(H208/G208-1,"nm")</f>
        <v>0.14946619217081847</v>
      </c>
      <c r="I209" s="51">
        <f t="shared" ref="I209" si="938">+IFERROR(I208/H208-1,"nm")</f>
        <v>-1.8575851393188847E-2</v>
      </c>
      <c r="J209" s="51">
        <f t="shared" ref="J209" si="939">+IFERROR(J208/I208-1,"nm")</f>
        <v>2.7999999999999994</v>
      </c>
      <c r="K209" s="51">
        <f t="shared" ref="K209" si="940">+IFERROR(K208/J208-1,"nm")</f>
        <v>2.8</v>
      </c>
      <c r="L209" s="51">
        <f t="shared" ref="L209" si="941">+IFERROR(L208/K208-1,"nm")</f>
        <v>2.8</v>
      </c>
      <c r="M209" s="51">
        <f t="shared" ref="M209" si="942">+IFERROR(M208/L208-1,"nm")</f>
        <v>2.8</v>
      </c>
      <c r="N209" s="51">
        <f t="shared" ref="N209" si="943">+IFERROR(N208/M208-1,"nm")</f>
        <v>2.8</v>
      </c>
    </row>
    <row r="210" spans="1:14" x14ac:dyDescent="0.3">
      <c r="A210" s="50" t="s">
        <v>131</v>
      </c>
      <c r="B210" s="51">
        <f>+IFERROR(B208/B$199,"nm")</f>
        <v>13.378048780487806</v>
      </c>
      <c r="C210" s="51">
        <f t="shared" ref="C210:I210" si="944">+IFERROR(C208/C$199,"nm")</f>
        <v>13.63953488372093</v>
      </c>
      <c r="D210" s="51">
        <f t="shared" si="944"/>
        <v>-9.6533333333333342</v>
      </c>
      <c r="E210" s="51">
        <f t="shared" si="944"/>
        <v>-56</v>
      </c>
      <c r="F210" s="51">
        <f t="shared" si="944"/>
        <v>258.57142857142856</v>
      </c>
      <c r="G210" s="51">
        <f t="shared" si="944"/>
        <v>178.81818181818181</v>
      </c>
      <c r="H210" s="51">
        <f t="shared" si="944"/>
        <v>-56.524999999999999</v>
      </c>
      <c r="I210" s="51">
        <f t="shared" si="944"/>
        <v>30.819444444444443</v>
      </c>
      <c r="J210" s="51">
        <f t="shared" ref="J210:N210" si="945">+IFERROR(J208/J$21,"nm")</f>
        <v>-0.42954753810231633</v>
      </c>
      <c r="K210" s="51">
        <f t="shared" si="945"/>
        <v>-1.5240506010761845</v>
      </c>
      <c r="L210" s="51">
        <f t="shared" si="945"/>
        <v>-5.3994264275301607</v>
      </c>
      <c r="M210" s="51">
        <f t="shared" si="945"/>
        <v>-19.097679195666494</v>
      </c>
      <c r="N210" s="51">
        <f t="shared" si="945"/>
        <v>-67.423924402144365</v>
      </c>
    </row>
    <row r="211" spans="1:14" x14ac:dyDescent="0.3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52">
        <f>+J199*J213</f>
        <v>189.99999999999997</v>
      </c>
      <c r="K211" s="52">
        <f>+K199*K213</f>
        <v>721.99999999999989</v>
      </c>
      <c r="L211" s="52">
        <f>+L199*L213</f>
        <v>2743.5999999999995</v>
      </c>
      <c r="M211" s="52">
        <f>+M199*M213</f>
        <v>10425.679999999997</v>
      </c>
      <c r="N211" s="52">
        <f>+N199*N213</f>
        <v>39617.583999999988</v>
      </c>
    </row>
    <row r="212" spans="1:14" x14ac:dyDescent="0.3">
      <c r="A212" s="50" t="s">
        <v>129</v>
      </c>
      <c r="B212" s="51" t="str">
        <f t="shared" ref="B212" si="946">+IFERROR(B211/A211-1,"nm")</f>
        <v>nm</v>
      </c>
      <c r="C212" s="51">
        <f t="shared" ref="C212" si="947">+IFERROR(C211/B211-1,"nm")</f>
        <v>1.5384615384615383</v>
      </c>
      <c r="D212" s="51">
        <f t="shared" ref="D212" si="948">+IFERROR(D211/C211-1,"nm")</f>
        <v>0.10227272727272729</v>
      </c>
      <c r="E212" s="51">
        <f t="shared" ref="E212" si="949">+IFERROR(E211/D211-1,"nm")</f>
        <v>-0.45360824742268047</v>
      </c>
      <c r="F212" s="51">
        <f t="shared" ref="F212" si="950">+IFERROR(F211/E211-1,"nm")</f>
        <v>1.3710691823899372</v>
      </c>
      <c r="G212" s="51">
        <f t="shared" ref="G212" si="951">+IFERROR(G211/F211-1,"nm")</f>
        <v>-0.156498673740053</v>
      </c>
      <c r="H212" s="51">
        <f t="shared" ref="H212" si="952">+IFERROR(H211/G211-1,"nm")</f>
        <v>-0.96540880503144655</v>
      </c>
      <c r="I212" s="51">
        <f t="shared" ref="I212" si="953">+IFERROR(I211/H211-1,"nm")</f>
        <v>3.5454545454545459</v>
      </c>
      <c r="J212" s="51">
        <f t="shared" ref="J212" si="954">+IFERROR(J211/I211-1,"nm")</f>
        <v>2.7999999999999994</v>
      </c>
      <c r="K212" s="51">
        <f t="shared" ref="K212" si="955">+IFERROR(K211/J211-1,"nm")</f>
        <v>2.8</v>
      </c>
      <c r="L212" s="51">
        <f t="shared" ref="L212" si="956">+IFERROR(L211/K211-1,"nm")</f>
        <v>2.8</v>
      </c>
      <c r="M212" s="51">
        <f t="shared" ref="M212" si="957">+IFERROR(M211/L211-1,"nm")</f>
        <v>2.7999999999999994</v>
      </c>
      <c r="N212" s="51">
        <f t="shared" ref="N212" si="958">+IFERROR(N211/M211-1,"nm")</f>
        <v>2.8000000000000003</v>
      </c>
    </row>
    <row r="213" spans="1:14" x14ac:dyDescent="0.3">
      <c r="A213" s="50" t="s">
        <v>133</v>
      </c>
      <c r="B213" s="51">
        <f>+IFERROR(B211/B$199,"nm")</f>
        <v>-1.2682926829268293</v>
      </c>
      <c r="C213" s="51">
        <f t="shared" ref="C213:I213" si="959">+IFERROR(C211/C$199,"nm")</f>
        <v>-3.0697674418604652</v>
      </c>
      <c r="D213" s="51">
        <f t="shared" si="959"/>
        <v>3.88</v>
      </c>
      <c r="E213" s="51">
        <f t="shared" si="959"/>
        <v>6.115384615384615</v>
      </c>
      <c r="F213" s="51">
        <f t="shared" si="959"/>
        <v>-53.857142857142854</v>
      </c>
      <c r="G213" s="51">
        <f t="shared" si="959"/>
        <v>-28.90909090909091</v>
      </c>
      <c r="H213" s="51">
        <f t="shared" si="959"/>
        <v>0.27500000000000002</v>
      </c>
      <c r="I213" s="51">
        <f t="shared" si="959"/>
        <v>-0.69444444444444442</v>
      </c>
      <c r="J213" s="56">
        <f>+I213</f>
        <v>-0.69444444444444442</v>
      </c>
      <c r="K213" s="56">
        <f t="shared" ref="K213" si="960">+J213</f>
        <v>-0.69444444444444442</v>
      </c>
      <c r="L213" s="56">
        <f t="shared" ref="L213" si="961">+K213</f>
        <v>-0.69444444444444442</v>
      </c>
      <c r="M213" s="56">
        <f t="shared" ref="M213" si="962">+L213</f>
        <v>-0.69444444444444442</v>
      </c>
      <c r="N213" s="56">
        <f t="shared" ref="N213" si="963">+M213</f>
        <v>-0.69444444444444442</v>
      </c>
    </row>
    <row r="214" spans="1:14" x14ac:dyDescent="0.3">
      <c r="A214" s="9" t="s">
        <v>143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52">
        <f>+J199*J216</f>
        <v>6904.5999999999995</v>
      </c>
      <c r="K214" s="52">
        <f>+K199*K216</f>
        <v>26237.479999999996</v>
      </c>
      <c r="L214" s="52">
        <f>+L199*L216</f>
        <v>99702.423999999985</v>
      </c>
      <c r="M214" s="52">
        <f>+M199*M216</f>
        <v>378869.2111999999</v>
      </c>
      <c r="N214" s="52">
        <f>+N199*N216</f>
        <v>1439703.0025599995</v>
      </c>
    </row>
    <row r="215" spans="1:14" x14ac:dyDescent="0.3">
      <c r="A215" s="50" t="s">
        <v>129</v>
      </c>
      <c r="B215" s="51" t="str">
        <f t="shared" ref="B215" si="964">+IFERROR(B214/A214-1,"nm")</f>
        <v>nm</v>
      </c>
      <c r="C215" s="51">
        <f t="shared" ref="C215" si="965">+IFERROR(C214/B214-1,"nm")</f>
        <v>0.31416549789621318</v>
      </c>
      <c r="D215" s="51">
        <f t="shared" ref="D215" si="966">+IFERROR(D214/C214-1,"nm")</f>
        <v>0.32123799359658478</v>
      </c>
      <c r="E215" s="51">
        <f t="shared" ref="E215" si="967">+IFERROR(E214/D214-1,"nm")</f>
        <v>0.17124394184168024</v>
      </c>
      <c r="F215" s="51">
        <f t="shared" ref="F215" si="968">+IFERROR(F214/E214-1,"nm")</f>
        <v>0.15379310344827579</v>
      </c>
      <c r="G215" s="51">
        <f t="shared" ref="G215" si="969">+IFERROR(G214/F214-1,"nm")</f>
        <v>0.14524805738194857</v>
      </c>
      <c r="H215" s="51">
        <f t="shared" ref="H215" si="970">+IFERROR(H214/G214-1,"nm")</f>
        <v>-2.4008350730688965E-2</v>
      </c>
      <c r="I215" s="51">
        <f t="shared" ref="I215" si="971">+IFERROR(I214/H214-1,"nm")</f>
        <v>-2.8342245989304793E-2</v>
      </c>
      <c r="J215" s="51">
        <f>+J216+J217</f>
        <v>-25.236111111111111</v>
      </c>
      <c r="K215" s="51">
        <f>+K216+K217</f>
        <v>-25.236111111111111</v>
      </c>
      <c r="L215" s="51">
        <f>+L216+L217</f>
        <v>-25.236111111111111</v>
      </c>
      <c r="M215" s="51">
        <f>+M216+M217</f>
        <v>-25.236111111111111</v>
      </c>
      <c r="N215" s="51">
        <f>+N216+N217</f>
        <v>-25.236111111111111</v>
      </c>
    </row>
    <row r="216" spans="1:14" x14ac:dyDescent="0.3">
      <c r="A216" s="50" t="s">
        <v>133</v>
      </c>
      <c r="B216" s="51">
        <f>+IFERROR(B214/B$199,"nm")</f>
        <v>-8.6951219512195124</v>
      </c>
      <c r="C216" s="51">
        <f t="shared" ref="C216:I216" si="972">+IFERROR(C214/C$199,"nm")</f>
        <v>-10.895348837209303</v>
      </c>
      <c r="D216" s="51">
        <f t="shared" si="972"/>
        <v>16.506666666666668</v>
      </c>
      <c r="E216" s="51">
        <f t="shared" si="972"/>
        <v>55.769230769230766</v>
      </c>
      <c r="F216" s="51">
        <f t="shared" si="972"/>
        <v>-239</v>
      </c>
      <c r="G216" s="51">
        <f t="shared" si="972"/>
        <v>-174.18181818181819</v>
      </c>
      <c r="H216" s="51">
        <f t="shared" si="972"/>
        <v>46.75</v>
      </c>
      <c r="I216" s="51">
        <f t="shared" si="972"/>
        <v>-25.236111111111111</v>
      </c>
      <c r="J216" s="56">
        <f>+I216</f>
        <v>-25.236111111111111</v>
      </c>
      <c r="K216" s="56">
        <f t="shared" ref="K216" si="973">+J216</f>
        <v>-25.236111111111111</v>
      </c>
      <c r="L216" s="56">
        <f t="shared" ref="L216" si="974">+K216</f>
        <v>-25.236111111111111</v>
      </c>
      <c r="M216" s="56">
        <f t="shared" ref="M216" si="975">+L216</f>
        <v>-25.236111111111111</v>
      </c>
      <c r="N216" s="56">
        <f t="shared" ref="N216" si="976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2024-03-12T20:39:03Z</dcterms:modified>
</cp:coreProperties>
</file>