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AABC1DA9-F802-7544-8EAD-96EC0971B4F1}" xr6:coauthVersionLast="47" xr6:coauthVersionMax="47" xr10:uidLastSave="{00000000-0000-0000-0000-000000000000}"/>
  <bookViews>
    <workbookView xWindow="0" yWindow="500" windowWidth="23260" windowHeight="139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4" i="3" l="1"/>
  <c r="L164" i="3"/>
  <c r="M164" i="3"/>
  <c r="N164" i="3"/>
  <c r="J164" i="3"/>
  <c r="K133" i="3"/>
  <c r="L133" i="3"/>
  <c r="M133" i="3"/>
  <c r="N133" i="3"/>
  <c r="J133" i="3"/>
  <c r="K102" i="3"/>
  <c r="L102" i="3"/>
  <c r="M102" i="3"/>
  <c r="N102" i="3"/>
  <c r="J102" i="3"/>
  <c r="K71" i="3"/>
  <c r="L71" i="3"/>
  <c r="M71" i="3"/>
  <c r="N71" i="3"/>
  <c r="J71" i="3"/>
  <c r="I153" i="3"/>
  <c r="J153" i="3" s="1"/>
  <c r="K153" i="3" s="1"/>
  <c r="L153" i="3" s="1"/>
  <c r="M153" i="3" s="1"/>
  <c r="N153" i="3" s="1"/>
  <c r="C214" i="3"/>
  <c r="D214" i="3"/>
  <c r="D215" i="3" s="1"/>
  <c r="E214" i="3"/>
  <c r="E215" i="3" s="1"/>
  <c r="F214" i="3"/>
  <c r="G214" i="3"/>
  <c r="H214" i="3"/>
  <c r="I214" i="3"/>
  <c r="J214" i="3" s="1"/>
  <c r="K214" i="3" s="1"/>
  <c r="L214" i="3" s="1"/>
  <c r="M214" i="3" s="1"/>
  <c r="N214" i="3" s="1"/>
  <c r="B214" i="3"/>
  <c r="C211" i="3"/>
  <c r="D211" i="3"/>
  <c r="E211" i="3"/>
  <c r="F211" i="3"/>
  <c r="G211" i="3"/>
  <c r="H211" i="3"/>
  <c r="I211" i="3"/>
  <c r="J211" i="3" s="1"/>
  <c r="K211" i="3" s="1"/>
  <c r="L211" i="3" s="1"/>
  <c r="M211" i="3" s="1"/>
  <c r="N211" i="3" s="1"/>
  <c r="B211" i="3"/>
  <c r="B212" i="3" s="1"/>
  <c r="C208" i="3"/>
  <c r="D208" i="3"/>
  <c r="E208" i="3"/>
  <c r="F208" i="3"/>
  <c r="G208" i="3"/>
  <c r="H208" i="3"/>
  <c r="I208" i="3"/>
  <c r="B208" i="3"/>
  <c r="C204" i="3"/>
  <c r="C207" i="3" s="1"/>
  <c r="D204" i="3"/>
  <c r="D207" i="3" s="1"/>
  <c r="E204" i="3"/>
  <c r="E207" i="3" s="1"/>
  <c r="F204" i="3"/>
  <c r="F207" i="3" s="1"/>
  <c r="G204" i="3"/>
  <c r="H204" i="3"/>
  <c r="H207" i="3" s="1"/>
  <c r="I204" i="3"/>
  <c r="J204" i="3" s="1"/>
  <c r="K204" i="3" s="1"/>
  <c r="L204" i="3" s="1"/>
  <c r="M204" i="3" s="1"/>
  <c r="N204" i="3" s="1"/>
  <c r="B204" i="3"/>
  <c r="B205" i="3" s="1"/>
  <c r="C199" i="3"/>
  <c r="D199" i="3"/>
  <c r="E199" i="3"/>
  <c r="F199" i="3"/>
  <c r="G199" i="3"/>
  <c r="H199" i="3"/>
  <c r="I199" i="3"/>
  <c r="B199" i="3"/>
  <c r="B200" i="3" s="1"/>
  <c r="B164" i="3"/>
  <c r="B165" i="3" s="1"/>
  <c r="B170" i="3"/>
  <c r="B171" i="3" s="1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I178" i="3"/>
  <c r="J178" i="3" s="1"/>
  <c r="K178" i="3" s="1"/>
  <c r="L178" i="3" s="1"/>
  <c r="M178" i="3" s="1"/>
  <c r="N178" i="3" s="1"/>
  <c r="B178" i="3"/>
  <c r="B179" i="3" s="1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B196" i="3" s="1"/>
  <c r="C192" i="3"/>
  <c r="D192" i="3"/>
  <c r="E192" i="3"/>
  <c r="F192" i="3"/>
  <c r="G192" i="3"/>
  <c r="H192" i="3"/>
  <c r="I192" i="3"/>
  <c r="J192" i="3" s="1"/>
  <c r="K192" i="3" s="1"/>
  <c r="L192" i="3" s="1"/>
  <c r="M192" i="3" s="1"/>
  <c r="N192" i="3" s="1"/>
  <c r="B192" i="3"/>
  <c r="C189" i="3"/>
  <c r="D189" i="3"/>
  <c r="E189" i="3"/>
  <c r="F189" i="3"/>
  <c r="G189" i="3"/>
  <c r="H189" i="3"/>
  <c r="I189" i="3"/>
  <c r="B189" i="3"/>
  <c r="C185" i="3"/>
  <c r="C188" i="3" s="1"/>
  <c r="D185" i="3"/>
  <c r="D188" i="3" s="1"/>
  <c r="E185" i="3"/>
  <c r="E188" i="3" s="1"/>
  <c r="F185" i="3"/>
  <c r="F188" i="3" s="1"/>
  <c r="G185" i="3"/>
  <c r="G188" i="3" s="1"/>
  <c r="H185" i="3"/>
  <c r="H188" i="3" s="1"/>
  <c r="I185" i="3"/>
  <c r="J185" i="3" s="1"/>
  <c r="K185" i="3" s="1"/>
  <c r="L185" i="3" s="1"/>
  <c r="M185" i="3" s="1"/>
  <c r="N185" i="3" s="1"/>
  <c r="B185" i="3"/>
  <c r="B188" i="3" s="1"/>
  <c r="C176" i="3"/>
  <c r="D176" i="3"/>
  <c r="E176" i="3"/>
  <c r="F176" i="3"/>
  <c r="G176" i="3"/>
  <c r="H176" i="3"/>
  <c r="I176" i="3"/>
  <c r="B176" i="3"/>
  <c r="B172" i="3"/>
  <c r="C172" i="3"/>
  <c r="D172" i="3"/>
  <c r="E172" i="3"/>
  <c r="F172" i="3"/>
  <c r="G172" i="3"/>
  <c r="H172" i="3"/>
  <c r="I172" i="3"/>
  <c r="B168" i="3"/>
  <c r="C168" i="3"/>
  <c r="D168" i="3"/>
  <c r="E168" i="3"/>
  <c r="F168" i="3"/>
  <c r="G168" i="3"/>
  <c r="H168" i="3"/>
  <c r="I168" i="3"/>
  <c r="C174" i="3"/>
  <c r="D174" i="3"/>
  <c r="E174" i="3"/>
  <c r="F174" i="3"/>
  <c r="G174" i="3"/>
  <c r="H174" i="3"/>
  <c r="I174" i="3"/>
  <c r="J174" i="3" s="1"/>
  <c r="K174" i="3" s="1"/>
  <c r="L174" i="3" s="1"/>
  <c r="M174" i="3" s="1"/>
  <c r="N174" i="3" s="1"/>
  <c r="B174" i="3"/>
  <c r="B175" i="3" s="1"/>
  <c r="B177" i="3" s="1"/>
  <c r="C170" i="3"/>
  <c r="D170" i="3"/>
  <c r="E170" i="3"/>
  <c r="F170" i="3"/>
  <c r="G170" i="3"/>
  <c r="H170" i="3"/>
  <c r="I170" i="3"/>
  <c r="J170" i="3" s="1"/>
  <c r="K170" i="3" s="1"/>
  <c r="L170" i="3" s="1"/>
  <c r="M170" i="3" s="1"/>
  <c r="N170" i="3" s="1"/>
  <c r="C166" i="3"/>
  <c r="D166" i="3"/>
  <c r="E166" i="3"/>
  <c r="F166" i="3"/>
  <c r="G166" i="3"/>
  <c r="H166" i="3"/>
  <c r="I166" i="3"/>
  <c r="J166" i="3" s="1"/>
  <c r="K166" i="3" s="1"/>
  <c r="L166" i="3" s="1"/>
  <c r="M166" i="3" s="1"/>
  <c r="N166" i="3" s="1"/>
  <c r="B166" i="3"/>
  <c r="B167" i="3" s="1"/>
  <c r="C164" i="3"/>
  <c r="D164" i="3"/>
  <c r="E164" i="3"/>
  <c r="C145" i="3"/>
  <c r="D145" i="3"/>
  <c r="E145" i="3"/>
  <c r="F145" i="3"/>
  <c r="G145" i="3"/>
  <c r="H145" i="3"/>
  <c r="I145" i="3"/>
  <c r="B145" i="3"/>
  <c r="B141" i="3"/>
  <c r="C141" i="3"/>
  <c r="D141" i="3"/>
  <c r="E141" i="3"/>
  <c r="F141" i="3"/>
  <c r="G141" i="3"/>
  <c r="H141" i="3"/>
  <c r="I141" i="3"/>
  <c r="C137" i="3"/>
  <c r="D137" i="3"/>
  <c r="E137" i="3"/>
  <c r="F137" i="3"/>
  <c r="G137" i="3"/>
  <c r="H137" i="3"/>
  <c r="I137" i="3"/>
  <c r="B137" i="3"/>
  <c r="B110" i="3"/>
  <c r="B106" i="3"/>
  <c r="C160" i="3"/>
  <c r="C153" i="3" s="1"/>
  <c r="D160" i="3"/>
  <c r="D153" i="3" s="1"/>
  <c r="E160" i="3"/>
  <c r="F160" i="3"/>
  <c r="G160" i="3"/>
  <c r="H160" i="3"/>
  <c r="I160" i="3"/>
  <c r="B160" i="3"/>
  <c r="B129" i="3"/>
  <c r="B130" i="3" s="1"/>
  <c r="C157" i="3"/>
  <c r="D157" i="3"/>
  <c r="E157" i="3"/>
  <c r="F157" i="3"/>
  <c r="G157" i="3"/>
  <c r="H157" i="3"/>
  <c r="I157" i="3"/>
  <c r="B157" i="3"/>
  <c r="B158" i="3" s="1"/>
  <c r="B126" i="3"/>
  <c r="C154" i="3"/>
  <c r="D154" i="3"/>
  <c r="E154" i="3"/>
  <c r="F154" i="3"/>
  <c r="G154" i="3"/>
  <c r="H154" i="3"/>
  <c r="I154" i="3"/>
  <c r="B154" i="3"/>
  <c r="B123" i="3"/>
  <c r="C150" i="3"/>
  <c r="D150" i="3"/>
  <c r="E150" i="3"/>
  <c r="E153" i="3" s="1"/>
  <c r="F150" i="3"/>
  <c r="G150" i="3"/>
  <c r="H150" i="3"/>
  <c r="H153" i="3" s="1"/>
  <c r="I150" i="3"/>
  <c r="J150" i="3" s="1"/>
  <c r="K150" i="3" s="1"/>
  <c r="L150" i="3" s="1"/>
  <c r="M150" i="3" s="1"/>
  <c r="N150" i="3" s="1"/>
  <c r="B150" i="3"/>
  <c r="B153" i="3" s="1"/>
  <c r="B119" i="3"/>
  <c r="B122" i="3" s="1"/>
  <c r="C143" i="3"/>
  <c r="D143" i="3"/>
  <c r="E143" i="3"/>
  <c r="F143" i="3"/>
  <c r="G143" i="3"/>
  <c r="H143" i="3"/>
  <c r="I143" i="3"/>
  <c r="J143" i="3" s="1"/>
  <c r="K143" i="3" s="1"/>
  <c r="L143" i="3" s="1"/>
  <c r="M143" i="3" s="1"/>
  <c r="N143" i="3" s="1"/>
  <c r="B143" i="3"/>
  <c r="B144" i="3" s="1"/>
  <c r="B139" i="3"/>
  <c r="B140" i="3" s="1"/>
  <c r="C139" i="3"/>
  <c r="D139" i="3"/>
  <c r="E139" i="3"/>
  <c r="F139" i="3"/>
  <c r="G139" i="3"/>
  <c r="H139" i="3"/>
  <c r="I139" i="3"/>
  <c r="J139" i="3" s="1"/>
  <c r="K139" i="3" s="1"/>
  <c r="L139" i="3" s="1"/>
  <c r="M139" i="3" s="1"/>
  <c r="N139" i="3" s="1"/>
  <c r="B135" i="3"/>
  <c r="B136" i="3" s="1"/>
  <c r="C135" i="3"/>
  <c r="D135" i="3"/>
  <c r="E135" i="3"/>
  <c r="F135" i="3"/>
  <c r="G135" i="3"/>
  <c r="H135" i="3"/>
  <c r="I135" i="3"/>
  <c r="B104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C106" i="3"/>
  <c r="D106" i="3"/>
  <c r="E106" i="3"/>
  <c r="F106" i="3"/>
  <c r="G106" i="3"/>
  <c r="H106" i="3"/>
  <c r="I106" i="3"/>
  <c r="B75" i="3"/>
  <c r="C129" i="3"/>
  <c r="D129" i="3"/>
  <c r="E129" i="3"/>
  <c r="F129" i="3"/>
  <c r="G129" i="3"/>
  <c r="H129" i="3"/>
  <c r="I129" i="3"/>
  <c r="J129" i="3" s="1"/>
  <c r="K129" i="3" s="1"/>
  <c r="L129" i="3" s="1"/>
  <c r="M129" i="3" s="1"/>
  <c r="N129" i="3" s="1"/>
  <c r="B98" i="3"/>
  <c r="B99" i="3" s="1"/>
  <c r="C126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B95" i="3"/>
  <c r="B96" i="3" s="1"/>
  <c r="C123" i="3"/>
  <c r="D123" i="3"/>
  <c r="E123" i="3"/>
  <c r="F123" i="3"/>
  <c r="G123" i="3"/>
  <c r="H123" i="3"/>
  <c r="I123" i="3"/>
  <c r="C119" i="3"/>
  <c r="D119" i="3"/>
  <c r="E119" i="3"/>
  <c r="F119" i="3"/>
  <c r="G119" i="3"/>
  <c r="H119" i="3"/>
  <c r="I119" i="3"/>
  <c r="C112" i="3"/>
  <c r="D112" i="3"/>
  <c r="E112" i="3"/>
  <c r="F112" i="3"/>
  <c r="G112" i="3"/>
  <c r="H112" i="3"/>
  <c r="I112" i="3"/>
  <c r="B112" i="3"/>
  <c r="B113" i="3" s="1"/>
  <c r="C108" i="3"/>
  <c r="D108" i="3"/>
  <c r="E108" i="3"/>
  <c r="F108" i="3"/>
  <c r="G108" i="3"/>
  <c r="H108" i="3"/>
  <c r="I108" i="3"/>
  <c r="B108" i="3"/>
  <c r="B109" i="3" s="1"/>
  <c r="C104" i="3"/>
  <c r="D104" i="3"/>
  <c r="E104" i="3"/>
  <c r="F104" i="3"/>
  <c r="G104" i="3"/>
  <c r="H104" i="3"/>
  <c r="I104" i="3"/>
  <c r="C83" i="3"/>
  <c r="D83" i="3"/>
  <c r="E83" i="3"/>
  <c r="F83" i="3"/>
  <c r="G83" i="3"/>
  <c r="H83" i="3"/>
  <c r="I83" i="3"/>
  <c r="B83" i="3"/>
  <c r="B79" i="3"/>
  <c r="C79" i="3"/>
  <c r="D79" i="3"/>
  <c r="E79" i="3"/>
  <c r="F79" i="3"/>
  <c r="G79" i="3"/>
  <c r="H79" i="3"/>
  <c r="I79" i="3"/>
  <c r="C75" i="3"/>
  <c r="D75" i="3"/>
  <c r="E75" i="3"/>
  <c r="F75" i="3"/>
  <c r="G75" i="3"/>
  <c r="H75" i="3"/>
  <c r="I75" i="3"/>
  <c r="C98" i="3"/>
  <c r="D98" i="3"/>
  <c r="E98" i="3"/>
  <c r="F98" i="3"/>
  <c r="G98" i="3"/>
  <c r="H98" i="3"/>
  <c r="I98" i="3"/>
  <c r="J98" i="3" s="1"/>
  <c r="K98" i="3" s="1"/>
  <c r="L98" i="3" s="1"/>
  <c r="M98" i="3" s="1"/>
  <c r="N98" i="3" s="1"/>
  <c r="C95" i="3"/>
  <c r="D95" i="3"/>
  <c r="E95" i="3"/>
  <c r="F95" i="3"/>
  <c r="G95" i="3"/>
  <c r="H95" i="3"/>
  <c r="I95" i="3"/>
  <c r="J95" i="3" s="1"/>
  <c r="K95" i="3" s="1"/>
  <c r="L95" i="3" s="1"/>
  <c r="M95" i="3" s="1"/>
  <c r="N95" i="3" s="1"/>
  <c r="B92" i="3"/>
  <c r="C92" i="3"/>
  <c r="D92" i="3"/>
  <c r="E92" i="3"/>
  <c r="F92" i="3"/>
  <c r="G92" i="3"/>
  <c r="H92" i="3"/>
  <c r="I92" i="3"/>
  <c r="B88" i="3"/>
  <c r="C88" i="3"/>
  <c r="D88" i="3"/>
  <c r="E88" i="3"/>
  <c r="F88" i="3"/>
  <c r="G88" i="3"/>
  <c r="H88" i="3"/>
  <c r="I88" i="3"/>
  <c r="J88" i="3" s="1"/>
  <c r="K88" i="3" s="1"/>
  <c r="L88" i="3" s="1"/>
  <c r="M88" i="3" s="1"/>
  <c r="N88" i="3" s="1"/>
  <c r="C81" i="3"/>
  <c r="D81" i="3"/>
  <c r="E81" i="3"/>
  <c r="F81" i="3"/>
  <c r="G81" i="3"/>
  <c r="H81" i="3"/>
  <c r="I81" i="3"/>
  <c r="J81" i="3" s="1"/>
  <c r="K81" i="3" s="1"/>
  <c r="L81" i="3" s="1"/>
  <c r="M81" i="3" s="1"/>
  <c r="N81" i="3" s="1"/>
  <c r="B81" i="3"/>
  <c r="B82" i="3" s="1"/>
  <c r="C77" i="3"/>
  <c r="D77" i="3"/>
  <c r="E77" i="3"/>
  <c r="F77" i="3"/>
  <c r="G77" i="3"/>
  <c r="H77" i="3"/>
  <c r="I77" i="3"/>
  <c r="B77" i="3"/>
  <c r="B78" i="3" s="1"/>
  <c r="C73" i="3"/>
  <c r="D73" i="3"/>
  <c r="E73" i="3"/>
  <c r="F73" i="3"/>
  <c r="G73" i="3"/>
  <c r="H73" i="3"/>
  <c r="I73" i="3"/>
  <c r="J73" i="3" s="1"/>
  <c r="K73" i="3" s="1"/>
  <c r="L73" i="3" s="1"/>
  <c r="M73" i="3" s="1"/>
  <c r="N73" i="3" s="1"/>
  <c r="B73" i="3"/>
  <c r="C64" i="3"/>
  <c r="D64" i="3"/>
  <c r="E64" i="3"/>
  <c r="F64" i="3"/>
  <c r="G64" i="3"/>
  <c r="H64" i="3"/>
  <c r="I64" i="3"/>
  <c r="B64" i="3"/>
  <c r="C67" i="3"/>
  <c r="D67" i="3"/>
  <c r="E67" i="3"/>
  <c r="F67" i="3"/>
  <c r="G67" i="3"/>
  <c r="H67" i="3"/>
  <c r="I67" i="3"/>
  <c r="B67" i="3"/>
  <c r="C57" i="3"/>
  <c r="D57" i="3"/>
  <c r="E57" i="3"/>
  <c r="F57" i="3"/>
  <c r="G57" i="3"/>
  <c r="H57" i="3"/>
  <c r="I57" i="3"/>
  <c r="B57" i="3"/>
  <c r="C61" i="3"/>
  <c r="D61" i="3"/>
  <c r="E61" i="3"/>
  <c r="F61" i="3"/>
  <c r="G61" i="3"/>
  <c r="H61" i="3"/>
  <c r="I61" i="3"/>
  <c r="B61" i="3"/>
  <c r="C52" i="3"/>
  <c r="D52" i="3"/>
  <c r="D69" i="3" s="1"/>
  <c r="E52" i="3"/>
  <c r="F52" i="3"/>
  <c r="G52" i="3"/>
  <c r="H52" i="3"/>
  <c r="H69" i="3" s="1"/>
  <c r="I52" i="3"/>
  <c r="B52" i="3"/>
  <c r="B53" i="3" s="1"/>
  <c r="A51" i="3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D164" i="1"/>
  <c r="G163" i="1"/>
  <c r="G161" i="1"/>
  <c r="G164" i="1" s="1"/>
  <c r="F161" i="1"/>
  <c r="F164" i="1" s="1"/>
  <c r="E161" i="1"/>
  <c r="E164" i="1" s="1"/>
  <c r="D161" i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D59" i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C45" i="1"/>
  <c r="B45" i="1"/>
  <c r="G36" i="1"/>
  <c r="B36" i="1"/>
  <c r="G30" i="1"/>
  <c r="F30" i="1"/>
  <c r="F36" i="1" s="1"/>
  <c r="E30" i="1"/>
  <c r="E36" i="1" s="1"/>
  <c r="D30" i="1"/>
  <c r="D36" i="1" s="1"/>
  <c r="C30" i="1"/>
  <c r="C36" i="1" s="1"/>
  <c r="B30" i="1"/>
  <c r="G7" i="1"/>
  <c r="F7" i="1"/>
  <c r="E7" i="1"/>
  <c r="D7" i="1"/>
  <c r="D10" i="1" s="1"/>
  <c r="D12" i="1" s="1"/>
  <c r="C7" i="1"/>
  <c r="B7" i="1"/>
  <c r="G4" i="1"/>
  <c r="G10" i="1" s="1"/>
  <c r="F4" i="1"/>
  <c r="F10" i="1" s="1"/>
  <c r="F12" i="1" s="1"/>
  <c r="E4" i="1"/>
  <c r="E10" i="1" s="1"/>
  <c r="E12" i="1" s="1"/>
  <c r="D4" i="1"/>
  <c r="C4" i="1"/>
  <c r="C10" i="1" s="1"/>
  <c r="C12" i="1" s="1"/>
  <c r="B4" i="1"/>
  <c r="B10" i="1" s="1"/>
  <c r="B12" i="1" s="1"/>
  <c r="G201" i="3" l="1"/>
  <c r="I207" i="3"/>
  <c r="J207" i="3" s="1"/>
  <c r="K207" i="3" s="1"/>
  <c r="L207" i="3" s="1"/>
  <c r="M207" i="3" s="1"/>
  <c r="N207" i="3" s="1"/>
  <c r="B207" i="3"/>
  <c r="E71" i="3"/>
  <c r="E90" i="3" s="1"/>
  <c r="B138" i="3"/>
  <c r="H144" i="3"/>
  <c r="D60" i="3"/>
  <c r="G153" i="3"/>
  <c r="H164" i="3"/>
  <c r="H197" i="3" s="1"/>
  <c r="C182" i="3"/>
  <c r="C184" i="3" s="1"/>
  <c r="I216" i="3"/>
  <c r="J216" i="3" s="1"/>
  <c r="K216" i="3" s="1"/>
  <c r="L216" i="3" s="1"/>
  <c r="M216" i="3" s="1"/>
  <c r="N216" i="3" s="1"/>
  <c r="C60" i="3"/>
  <c r="F153" i="3"/>
  <c r="G164" i="3"/>
  <c r="D122" i="3"/>
  <c r="F164" i="3"/>
  <c r="F194" i="3" s="1"/>
  <c r="C102" i="3"/>
  <c r="C131" i="3" s="1"/>
  <c r="G207" i="3"/>
  <c r="B60" i="3"/>
  <c r="I60" i="3"/>
  <c r="J60" i="3" s="1"/>
  <c r="K60" i="3" s="1"/>
  <c r="L60" i="3" s="1"/>
  <c r="M60" i="3" s="1"/>
  <c r="N60" i="3" s="1"/>
  <c r="H91" i="3"/>
  <c r="F136" i="3"/>
  <c r="F138" i="3" s="1"/>
  <c r="B181" i="3"/>
  <c r="D210" i="3"/>
  <c r="I188" i="3"/>
  <c r="J188" i="3" s="1"/>
  <c r="K188" i="3" s="1"/>
  <c r="L188" i="3" s="1"/>
  <c r="M188" i="3" s="1"/>
  <c r="N188" i="3" s="1"/>
  <c r="E54" i="3"/>
  <c r="E55" i="3" s="1"/>
  <c r="E102" i="3"/>
  <c r="D54" i="3"/>
  <c r="D55" i="3" s="1"/>
  <c r="D102" i="3"/>
  <c r="D125" i="3" s="1"/>
  <c r="C54" i="3"/>
  <c r="C56" i="3" s="1"/>
  <c r="H60" i="3"/>
  <c r="G60" i="3"/>
  <c r="B54" i="3"/>
  <c r="B56" i="3" s="1"/>
  <c r="F60" i="3"/>
  <c r="D91" i="3"/>
  <c r="E122" i="3"/>
  <c r="F91" i="3"/>
  <c r="G91" i="3"/>
  <c r="C122" i="3"/>
  <c r="H122" i="3"/>
  <c r="G122" i="3"/>
  <c r="I122" i="3"/>
  <c r="J122" i="3" s="1"/>
  <c r="K122" i="3" s="1"/>
  <c r="L122" i="3" s="1"/>
  <c r="M122" i="3" s="1"/>
  <c r="N122" i="3" s="1"/>
  <c r="F122" i="3"/>
  <c r="B91" i="3"/>
  <c r="E91" i="3"/>
  <c r="G179" i="3"/>
  <c r="G181" i="3" s="1"/>
  <c r="E60" i="3"/>
  <c r="C91" i="3"/>
  <c r="C213" i="3"/>
  <c r="G213" i="3"/>
  <c r="F205" i="3"/>
  <c r="F212" i="3"/>
  <c r="F215" i="3"/>
  <c r="B169" i="3"/>
  <c r="B71" i="3"/>
  <c r="B90" i="3" s="1"/>
  <c r="I91" i="3"/>
  <c r="J91" i="3" s="1"/>
  <c r="K91" i="3" s="1"/>
  <c r="L91" i="3" s="1"/>
  <c r="M91" i="3" s="1"/>
  <c r="N91" i="3" s="1"/>
  <c r="H200" i="3"/>
  <c r="I179" i="3"/>
  <c r="I181" i="3" s="1"/>
  <c r="H99" i="3"/>
  <c r="I164" i="3"/>
  <c r="D201" i="3"/>
  <c r="D203" i="3" s="1"/>
  <c r="F175" i="3"/>
  <c r="F177" i="3" s="1"/>
  <c r="F179" i="3"/>
  <c r="F181" i="3" s="1"/>
  <c r="I213" i="3"/>
  <c r="J213" i="3" s="1"/>
  <c r="K213" i="3" s="1"/>
  <c r="L213" i="3" s="1"/>
  <c r="M213" i="3" s="1"/>
  <c r="N213" i="3" s="1"/>
  <c r="H179" i="3"/>
  <c r="H181" i="3" s="1"/>
  <c r="H206" i="3"/>
  <c r="H210" i="3"/>
  <c r="H213" i="3"/>
  <c r="H216" i="3"/>
  <c r="F130" i="3"/>
  <c r="G200" i="3"/>
  <c r="G203" i="3"/>
  <c r="G210" i="3"/>
  <c r="G216" i="3"/>
  <c r="F210" i="3"/>
  <c r="F201" i="3"/>
  <c r="F203" i="3" s="1"/>
  <c r="D206" i="3"/>
  <c r="D216" i="3"/>
  <c r="E196" i="3"/>
  <c r="E179" i="3"/>
  <c r="E181" i="3" s="1"/>
  <c r="C200" i="3"/>
  <c r="C206" i="3"/>
  <c r="C210" i="3"/>
  <c r="C216" i="3"/>
  <c r="F206" i="3"/>
  <c r="E206" i="3"/>
  <c r="E213" i="3"/>
  <c r="D213" i="3"/>
  <c r="B210" i="3"/>
  <c r="B213" i="3"/>
  <c r="B216" i="3"/>
  <c r="F213" i="3"/>
  <c r="F200" i="3"/>
  <c r="E210" i="3"/>
  <c r="F216" i="3"/>
  <c r="C179" i="3"/>
  <c r="C181" i="3" s="1"/>
  <c r="I206" i="3"/>
  <c r="J206" i="3" s="1"/>
  <c r="K206" i="3" s="1"/>
  <c r="L206" i="3" s="1"/>
  <c r="M206" i="3" s="1"/>
  <c r="N206" i="3" s="1"/>
  <c r="I210" i="3"/>
  <c r="J210" i="3" s="1"/>
  <c r="K210" i="3" s="1"/>
  <c r="L210" i="3" s="1"/>
  <c r="M210" i="3" s="1"/>
  <c r="N210" i="3" s="1"/>
  <c r="I215" i="3"/>
  <c r="E216" i="3"/>
  <c r="C215" i="3"/>
  <c r="D200" i="3"/>
  <c r="B206" i="3"/>
  <c r="B215" i="3"/>
  <c r="D196" i="3"/>
  <c r="E200" i="3"/>
  <c r="I200" i="3"/>
  <c r="J199" i="3"/>
  <c r="B80" i="3"/>
  <c r="D179" i="3"/>
  <c r="D181" i="3" s="1"/>
  <c r="H215" i="3"/>
  <c r="C99" i="3"/>
  <c r="C193" i="3"/>
  <c r="G206" i="3"/>
  <c r="G215" i="3"/>
  <c r="E201" i="3"/>
  <c r="E203" i="3" s="1"/>
  <c r="H167" i="3"/>
  <c r="H169" i="3" s="1"/>
  <c r="H171" i="3"/>
  <c r="H173" i="3" s="1"/>
  <c r="H175" i="3"/>
  <c r="H177" i="3" s="1"/>
  <c r="H186" i="3"/>
  <c r="H196" i="3"/>
  <c r="C201" i="3"/>
  <c r="C203" i="3" s="1"/>
  <c r="I201" i="3"/>
  <c r="H201" i="3"/>
  <c r="H203" i="3" s="1"/>
  <c r="G205" i="3"/>
  <c r="B201" i="3"/>
  <c r="B203" i="3" s="1"/>
  <c r="B209" i="3"/>
  <c r="C205" i="3"/>
  <c r="C209" i="3"/>
  <c r="C212" i="3"/>
  <c r="D205" i="3"/>
  <c r="D209" i="3"/>
  <c r="D212" i="3"/>
  <c r="E205" i="3"/>
  <c r="E209" i="3"/>
  <c r="E212" i="3"/>
  <c r="F209" i="3"/>
  <c r="G209" i="3"/>
  <c r="G212" i="3"/>
  <c r="H205" i="3"/>
  <c r="H209" i="3"/>
  <c r="H212" i="3"/>
  <c r="I205" i="3"/>
  <c r="I209" i="3"/>
  <c r="I212" i="3"/>
  <c r="G78" i="3"/>
  <c r="G80" i="3" s="1"/>
  <c r="F89" i="3"/>
  <c r="F96" i="3"/>
  <c r="E109" i="3"/>
  <c r="E111" i="3" s="1"/>
  <c r="E113" i="3"/>
  <c r="E115" i="3" s="1"/>
  <c r="H140" i="3"/>
  <c r="H142" i="3" s="1"/>
  <c r="B116" i="3"/>
  <c r="B117" i="3" s="1"/>
  <c r="C155" i="3"/>
  <c r="I196" i="3"/>
  <c r="G197" i="3"/>
  <c r="G167" i="3"/>
  <c r="G169" i="3" s="1"/>
  <c r="F197" i="3"/>
  <c r="C125" i="3"/>
  <c r="C130" i="3"/>
  <c r="F74" i="3"/>
  <c r="F76" i="3" s="1"/>
  <c r="F78" i="3"/>
  <c r="F80" i="3" s="1"/>
  <c r="F82" i="3"/>
  <c r="F84" i="3" s="1"/>
  <c r="E96" i="3"/>
  <c r="D105" i="3"/>
  <c r="D107" i="3" s="1"/>
  <c r="D109" i="3"/>
  <c r="D111" i="3" s="1"/>
  <c r="D151" i="3"/>
  <c r="G161" i="3"/>
  <c r="D187" i="3"/>
  <c r="D194" i="3"/>
  <c r="H78" i="3"/>
  <c r="H80" i="3" s="1"/>
  <c r="G85" i="3"/>
  <c r="E136" i="3"/>
  <c r="E138" i="3" s="1"/>
  <c r="C167" i="3"/>
  <c r="C169" i="3" s="1"/>
  <c r="C171" i="3"/>
  <c r="C173" i="3" s="1"/>
  <c r="C175" i="3"/>
  <c r="C177" i="3" s="1"/>
  <c r="C190" i="3"/>
  <c r="C196" i="3"/>
  <c r="B194" i="3"/>
  <c r="D82" i="3"/>
  <c r="D84" i="3" s="1"/>
  <c r="B111" i="3"/>
  <c r="H133" i="3"/>
  <c r="H152" i="3" s="1"/>
  <c r="F161" i="3"/>
  <c r="G196" i="3"/>
  <c r="B66" i="3"/>
  <c r="D165" i="3"/>
  <c r="E66" i="3"/>
  <c r="G99" i="3"/>
  <c r="D140" i="3"/>
  <c r="D142" i="3" s="1"/>
  <c r="E144" i="3"/>
  <c r="E146" i="3" s="1"/>
  <c r="E165" i="3"/>
  <c r="E171" i="3"/>
  <c r="E173" i="3" s="1"/>
  <c r="E175" i="3"/>
  <c r="E177" i="3" s="1"/>
  <c r="E193" i="3"/>
  <c r="B197" i="3"/>
  <c r="C194" i="3"/>
  <c r="H68" i="3"/>
  <c r="E78" i="3"/>
  <c r="E80" i="3" s="1"/>
  <c r="B147" i="3"/>
  <c r="B148" i="3" s="1"/>
  <c r="E161" i="3"/>
  <c r="E197" i="3"/>
  <c r="D144" i="3"/>
  <c r="D146" i="3" s="1"/>
  <c r="B173" i="3"/>
  <c r="G59" i="3"/>
  <c r="C113" i="3"/>
  <c r="C115" i="3" s="1"/>
  <c r="G194" i="3"/>
  <c r="D197" i="3"/>
  <c r="C68" i="3"/>
  <c r="E69" i="3"/>
  <c r="B84" i="3"/>
  <c r="F196" i="3"/>
  <c r="C197" i="3"/>
  <c r="E187" i="3"/>
  <c r="E191" i="3"/>
  <c r="B74" i="3"/>
  <c r="B76" i="3" s="1"/>
  <c r="C128" i="3"/>
  <c r="C133" i="3"/>
  <c r="C152" i="3" s="1"/>
  <c r="E53" i="3"/>
  <c r="F69" i="3"/>
  <c r="C74" i="3"/>
  <c r="C76" i="3" s="1"/>
  <c r="C71" i="3"/>
  <c r="C94" i="3" s="1"/>
  <c r="B85" i="3"/>
  <c r="I99" i="3"/>
  <c r="B102" i="3"/>
  <c r="B103" i="3" s="1"/>
  <c r="E147" i="3"/>
  <c r="F155" i="3"/>
  <c r="D171" i="3"/>
  <c r="D173" i="3" s="1"/>
  <c r="D175" i="3"/>
  <c r="D177" i="3" s="1"/>
  <c r="D182" i="3"/>
  <c r="D184" i="3" s="1"/>
  <c r="C187" i="3"/>
  <c r="C191" i="3"/>
  <c r="B187" i="3"/>
  <c r="B191" i="3"/>
  <c r="C116" i="3"/>
  <c r="C118" i="3" s="1"/>
  <c r="I116" i="3"/>
  <c r="I130" i="3"/>
  <c r="D68" i="3"/>
  <c r="F66" i="3"/>
  <c r="I105" i="3"/>
  <c r="I107" i="3" s="1"/>
  <c r="I109" i="3"/>
  <c r="I111" i="3" s="1"/>
  <c r="I113" i="3"/>
  <c r="I115" i="3" s="1"/>
  <c r="H116" i="3"/>
  <c r="C144" i="3"/>
  <c r="C146" i="3" s="1"/>
  <c r="C165" i="3"/>
  <c r="D53" i="3"/>
  <c r="B68" i="3"/>
  <c r="D161" i="3"/>
  <c r="H63" i="3"/>
  <c r="I69" i="3"/>
  <c r="J69" i="3" s="1"/>
  <c r="K69" i="3" s="1"/>
  <c r="L69" i="3" s="1"/>
  <c r="M69" i="3" s="1"/>
  <c r="N69" i="3" s="1"/>
  <c r="D66" i="3"/>
  <c r="D99" i="3"/>
  <c r="G105" i="3"/>
  <c r="G107" i="3" s="1"/>
  <c r="G109" i="3"/>
  <c r="G111" i="3" s="1"/>
  <c r="G113" i="3"/>
  <c r="G115" i="3" s="1"/>
  <c r="J104" i="3"/>
  <c r="K104" i="3" s="1"/>
  <c r="L104" i="3" s="1"/>
  <c r="M104" i="3" s="1"/>
  <c r="N104" i="3" s="1"/>
  <c r="G187" i="3"/>
  <c r="G191" i="3"/>
  <c r="F85" i="3"/>
  <c r="F105" i="3"/>
  <c r="F107" i="3" s="1"/>
  <c r="G53" i="3"/>
  <c r="G63" i="3"/>
  <c r="C66" i="3"/>
  <c r="F109" i="3"/>
  <c r="F111" i="3" s="1"/>
  <c r="F113" i="3"/>
  <c r="F115" i="3" s="1"/>
  <c r="E121" i="3"/>
  <c r="D116" i="3"/>
  <c r="D118" i="3" s="1"/>
  <c r="D128" i="3"/>
  <c r="J119" i="3"/>
  <c r="K119" i="3" s="1"/>
  <c r="L119" i="3" s="1"/>
  <c r="M119" i="3" s="1"/>
  <c r="N119" i="3" s="1"/>
  <c r="E140" i="3"/>
  <c r="E142" i="3" s="1"/>
  <c r="B182" i="3"/>
  <c r="B184" i="3" s="1"/>
  <c r="F165" i="3"/>
  <c r="F171" i="3"/>
  <c r="F173" i="3" s="1"/>
  <c r="F187" i="3"/>
  <c r="F191" i="3"/>
  <c r="B193" i="3"/>
  <c r="E94" i="3"/>
  <c r="I63" i="3"/>
  <c r="J63" i="3" s="1"/>
  <c r="K63" i="3" s="1"/>
  <c r="L63" i="3" s="1"/>
  <c r="M63" i="3" s="1"/>
  <c r="N63" i="3" s="1"/>
  <c r="J61" i="3"/>
  <c r="K61" i="3" s="1"/>
  <c r="L61" i="3" s="1"/>
  <c r="M61" i="3" s="1"/>
  <c r="N61" i="3" s="1"/>
  <c r="G144" i="3"/>
  <c r="G146" i="3" s="1"/>
  <c r="G69" i="3"/>
  <c r="G68" i="3"/>
  <c r="J157" i="3"/>
  <c r="K157" i="3" s="1"/>
  <c r="L157" i="3" s="1"/>
  <c r="M157" i="3" s="1"/>
  <c r="N157" i="3" s="1"/>
  <c r="C161" i="3"/>
  <c r="B161" i="3"/>
  <c r="C69" i="3"/>
  <c r="I59" i="3"/>
  <c r="J59" i="3" s="1"/>
  <c r="K59" i="3" s="1"/>
  <c r="L59" i="3" s="1"/>
  <c r="M59" i="3" s="1"/>
  <c r="N59" i="3" s="1"/>
  <c r="J57" i="3"/>
  <c r="K57" i="3" s="1"/>
  <c r="L57" i="3" s="1"/>
  <c r="M57" i="3" s="1"/>
  <c r="N57" i="3" s="1"/>
  <c r="I66" i="3"/>
  <c r="J66" i="3" s="1"/>
  <c r="K66" i="3" s="1"/>
  <c r="L66" i="3" s="1"/>
  <c r="M66" i="3" s="1"/>
  <c r="N66" i="3" s="1"/>
  <c r="D71" i="3"/>
  <c r="D97" i="3" s="1"/>
  <c r="D74" i="3"/>
  <c r="D76" i="3" s="1"/>
  <c r="D133" i="3"/>
  <c r="I53" i="3"/>
  <c r="J52" i="3"/>
  <c r="K52" i="3" s="1"/>
  <c r="L52" i="3" s="1"/>
  <c r="M52" i="3" s="1"/>
  <c r="N52" i="3" s="1"/>
  <c r="J67" i="3"/>
  <c r="K67" i="3" s="1"/>
  <c r="L67" i="3" s="1"/>
  <c r="M67" i="3" s="1"/>
  <c r="N67" i="3" s="1"/>
  <c r="I68" i="3"/>
  <c r="C93" i="3"/>
  <c r="F133" i="3"/>
  <c r="F152" i="3" s="1"/>
  <c r="F144" i="3"/>
  <c r="F146" i="3" s="1"/>
  <c r="C59" i="3"/>
  <c r="E82" i="3"/>
  <c r="E84" i="3" s="1"/>
  <c r="E124" i="3"/>
  <c r="E125" i="3"/>
  <c r="F127" i="3"/>
  <c r="E128" i="3"/>
  <c r="E131" i="3"/>
  <c r="E130" i="3"/>
  <c r="H130" i="3"/>
  <c r="J160" i="3"/>
  <c r="K160" i="3" s="1"/>
  <c r="L160" i="3" s="1"/>
  <c r="M160" i="3" s="1"/>
  <c r="N160" i="3" s="1"/>
  <c r="E182" i="3"/>
  <c r="E184" i="3" s="1"/>
  <c r="H187" i="3"/>
  <c r="C58" i="3"/>
  <c r="H66" i="3"/>
  <c r="B69" i="3"/>
  <c r="J64" i="3"/>
  <c r="K64" i="3" s="1"/>
  <c r="L64" i="3" s="1"/>
  <c r="M64" i="3" s="1"/>
  <c r="N64" i="3" s="1"/>
  <c r="D93" i="3"/>
  <c r="E105" i="3"/>
  <c r="E107" i="3" s="1"/>
  <c r="H105" i="3"/>
  <c r="H107" i="3" s="1"/>
  <c r="H109" i="3"/>
  <c r="H111" i="3" s="1"/>
  <c r="H113" i="3"/>
  <c r="H115" i="3" s="1"/>
  <c r="F116" i="3"/>
  <c r="G130" i="3"/>
  <c r="B133" i="3"/>
  <c r="E151" i="3"/>
  <c r="G140" i="3"/>
  <c r="G142" i="3" s="1"/>
  <c r="I147" i="3"/>
  <c r="D190" i="3"/>
  <c r="G165" i="3"/>
  <c r="G171" i="3"/>
  <c r="G173" i="3" s="1"/>
  <c r="G175" i="3"/>
  <c r="G177" i="3" s="1"/>
  <c r="E194" i="3"/>
  <c r="F167" i="3"/>
  <c r="F169" i="3" s="1"/>
  <c r="F68" i="3"/>
  <c r="J108" i="3"/>
  <c r="K108" i="3" s="1"/>
  <c r="L108" i="3" s="1"/>
  <c r="M108" i="3" s="1"/>
  <c r="N108" i="3" s="1"/>
  <c r="D191" i="3"/>
  <c r="F53" i="3"/>
  <c r="F63" i="3"/>
  <c r="F59" i="3"/>
  <c r="E68" i="3"/>
  <c r="E85" i="3"/>
  <c r="E87" i="3" s="1"/>
  <c r="I78" i="3"/>
  <c r="I80" i="3" s="1"/>
  <c r="I82" i="3"/>
  <c r="I84" i="3" s="1"/>
  <c r="F99" i="3"/>
  <c r="D124" i="3"/>
  <c r="I136" i="3"/>
  <c r="I138" i="3" s="1"/>
  <c r="B142" i="3"/>
  <c r="F158" i="3"/>
  <c r="I161" i="3"/>
  <c r="H193" i="3"/>
  <c r="D130" i="3"/>
  <c r="H53" i="3"/>
  <c r="E63" i="3"/>
  <c r="E59" i="3"/>
  <c r="G66" i="3"/>
  <c r="H82" i="3"/>
  <c r="H84" i="3" s="1"/>
  <c r="E99" i="3"/>
  <c r="J77" i="3"/>
  <c r="K77" i="3" s="1"/>
  <c r="L77" i="3" s="1"/>
  <c r="M77" i="3" s="1"/>
  <c r="N77" i="3" s="1"/>
  <c r="B105" i="3"/>
  <c r="B107" i="3" s="1"/>
  <c r="H136" i="3"/>
  <c r="H138" i="3" s="1"/>
  <c r="I140" i="3"/>
  <c r="I142" i="3" s="1"/>
  <c r="B146" i="3"/>
  <c r="H161" i="3"/>
  <c r="H59" i="3"/>
  <c r="D56" i="3"/>
  <c r="D59" i="3"/>
  <c r="G74" i="3"/>
  <c r="G76" i="3" s="1"/>
  <c r="G82" i="3"/>
  <c r="G84" i="3" s="1"/>
  <c r="J112" i="3"/>
  <c r="K112" i="3" s="1"/>
  <c r="L112" i="3" s="1"/>
  <c r="M112" i="3" s="1"/>
  <c r="N112" i="3" s="1"/>
  <c r="G133" i="3"/>
  <c r="G162" i="3" s="1"/>
  <c r="I144" i="3"/>
  <c r="I146" i="3" s="1"/>
  <c r="J135" i="3"/>
  <c r="K135" i="3" s="1"/>
  <c r="L135" i="3" s="1"/>
  <c r="M135" i="3" s="1"/>
  <c r="N135" i="3" s="1"/>
  <c r="I167" i="3"/>
  <c r="I169" i="3" s="1"/>
  <c r="I171" i="3"/>
  <c r="I173" i="3" s="1"/>
  <c r="I175" i="3"/>
  <c r="I177" i="3" s="1"/>
  <c r="I182" i="3"/>
  <c r="F182" i="3"/>
  <c r="F184" i="3" s="1"/>
  <c r="G182" i="3"/>
  <c r="G184" i="3" s="1"/>
  <c r="H182" i="3"/>
  <c r="E167" i="3"/>
  <c r="E169" i="3" s="1"/>
  <c r="H190" i="3"/>
  <c r="B186" i="3"/>
  <c r="B190" i="3"/>
  <c r="D167" i="3"/>
  <c r="D169" i="3" s="1"/>
  <c r="E186" i="3"/>
  <c r="E190" i="3"/>
  <c r="F186" i="3"/>
  <c r="F190" i="3"/>
  <c r="F193" i="3"/>
  <c r="D186" i="3"/>
  <c r="D193" i="3"/>
  <c r="G186" i="3"/>
  <c r="G190" i="3"/>
  <c r="G193" i="3"/>
  <c r="C186" i="3"/>
  <c r="I186" i="3"/>
  <c r="I190" i="3"/>
  <c r="I193" i="3"/>
  <c r="H146" i="3"/>
  <c r="G147" i="3"/>
  <c r="H147" i="3"/>
  <c r="F140" i="3"/>
  <c r="F142" i="3" s="1"/>
  <c r="C140" i="3"/>
  <c r="C142" i="3" s="1"/>
  <c r="I133" i="3"/>
  <c r="I156" i="3" s="1"/>
  <c r="J156" i="3" s="1"/>
  <c r="K156" i="3" s="1"/>
  <c r="L156" i="3" s="1"/>
  <c r="M156" i="3" s="1"/>
  <c r="N156" i="3" s="1"/>
  <c r="D136" i="3"/>
  <c r="D138" i="3" s="1"/>
  <c r="G136" i="3"/>
  <c r="G138" i="3" s="1"/>
  <c r="E155" i="3"/>
  <c r="F147" i="3"/>
  <c r="F151" i="3"/>
  <c r="B151" i="3"/>
  <c r="B155" i="3"/>
  <c r="C147" i="3"/>
  <c r="C158" i="3"/>
  <c r="C136" i="3"/>
  <c r="C138" i="3" s="1"/>
  <c r="D147" i="3"/>
  <c r="D155" i="3"/>
  <c r="D158" i="3"/>
  <c r="E158" i="3"/>
  <c r="G151" i="3"/>
  <c r="G155" i="3"/>
  <c r="G158" i="3"/>
  <c r="C151" i="3"/>
  <c r="E133" i="3"/>
  <c r="E152" i="3" s="1"/>
  <c r="H151" i="3"/>
  <c r="H155" i="3"/>
  <c r="H158" i="3"/>
  <c r="I151" i="3"/>
  <c r="I155" i="3"/>
  <c r="I158" i="3"/>
  <c r="B115" i="3"/>
  <c r="E127" i="3"/>
  <c r="C127" i="3"/>
  <c r="G116" i="3"/>
  <c r="C120" i="3"/>
  <c r="F102" i="3"/>
  <c r="F103" i="3" s="1"/>
  <c r="G102" i="3"/>
  <c r="H102" i="3"/>
  <c r="H121" i="3" s="1"/>
  <c r="I102" i="3"/>
  <c r="D113" i="3"/>
  <c r="D115" i="3" s="1"/>
  <c r="E116" i="3"/>
  <c r="E118" i="3" s="1"/>
  <c r="F120" i="3"/>
  <c r="F124" i="3"/>
  <c r="B120" i="3"/>
  <c r="B124" i="3"/>
  <c r="B127" i="3"/>
  <c r="D120" i="3"/>
  <c r="D127" i="3"/>
  <c r="C105" i="3"/>
  <c r="C107" i="3" s="1"/>
  <c r="C109" i="3"/>
  <c r="C111" i="3" s="1"/>
  <c r="C124" i="3"/>
  <c r="E120" i="3"/>
  <c r="G120" i="3"/>
  <c r="G124" i="3"/>
  <c r="G127" i="3"/>
  <c r="H120" i="3"/>
  <c r="H124" i="3"/>
  <c r="H127" i="3"/>
  <c r="I120" i="3"/>
  <c r="I124" i="3"/>
  <c r="I127" i="3"/>
  <c r="D85" i="3"/>
  <c r="I85" i="3"/>
  <c r="H85" i="3"/>
  <c r="D89" i="3"/>
  <c r="C89" i="3"/>
  <c r="C85" i="3"/>
  <c r="H71" i="3"/>
  <c r="H100" i="3" s="1"/>
  <c r="G71" i="3"/>
  <c r="C82" i="3"/>
  <c r="C84" i="3" s="1"/>
  <c r="I71" i="3"/>
  <c r="I100" i="3" s="1"/>
  <c r="J100" i="3" s="1"/>
  <c r="K100" i="3" s="1"/>
  <c r="L100" i="3" s="1"/>
  <c r="M100" i="3" s="1"/>
  <c r="N100" i="3" s="1"/>
  <c r="C78" i="3"/>
  <c r="C80" i="3" s="1"/>
  <c r="F71" i="3"/>
  <c r="F100" i="3" s="1"/>
  <c r="H74" i="3"/>
  <c r="H76" i="3" s="1"/>
  <c r="I74" i="3"/>
  <c r="I76" i="3" s="1"/>
  <c r="D96" i="3"/>
  <c r="B89" i="3"/>
  <c r="B93" i="3"/>
  <c r="E74" i="3"/>
  <c r="E76" i="3" s="1"/>
  <c r="E89" i="3"/>
  <c r="E93" i="3"/>
  <c r="G89" i="3"/>
  <c r="G93" i="3"/>
  <c r="G96" i="3"/>
  <c r="C96" i="3"/>
  <c r="D78" i="3"/>
  <c r="D80" i="3" s="1"/>
  <c r="F93" i="3"/>
  <c r="H89" i="3"/>
  <c r="H93" i="3"/>
  <c r="H96" i="3"/>
  <c r="I89" i="3"/>
  <c r="I93" i="3"/>
  <c r="I96" i="3"/>
  <c r="C65" i="3"/>
  <c r="C63" i="3"/>
  <c r="B59" i="3"/>
  <c r="B63" i="3"/>
  <c r="C53" i="3"/>
  <c r="C62" i="3"/>
  <c r="D65" i="3"/>
  <c r="D63" i="3"/>
  <c r="H54" i="3"/>
  <c r="H56" i="3" s="1"/>
  <c r="I54" i="3"/>
  <c r="G54" i="3"/>
  <c r="G56" i="3" s="1"/>
  <c r="F54" i="3"/>
  <c r="F56" i="3" s="1"/>
  <c r="B55" i="3"/>
  <c r="B58" i="3"/>
  <c r="B62" i="3"/>
  <c r="B65" i="3"/>
  <c r="D62" i="3"/>
  <c r="G58" i="3"/>
  <c r="G62" i="3"/>
  <c r="G65" i="3"/>
  <c r="H58" i="3"/>
  <c r="H62" i="3"/>
  <c r="H65" i="3"/>
  <c r="D58" i="3"/>
  <c r="E58" i="3"/>
  <c r="E62" i="3"/>
  <c r="E65" i="3"/>
  <c r="F58" i="3"/>
  <c r="F62" i="3"/>
  <c r="F65" i="3"/>
  <c r="I58" i="3"/>
  <c r="I62" i="3"/>
  <c r="I65" i="3"/>
  <c r="C163" i="1"/>
  <c r="C164" i="1" s="1"/>
  <c r="B164" i="1"/>
  <c r="B94" i="3" l="1"/>
  <c r="H194" i="3"/>
  <c r="E103" i="3"/>
  <c r="D121" i="3"/>
  <c r="H165" i="3"/>
  <c r="H191" i="3"/>
  <c r="E100" i="3"/>
  <c r="E97" i="3"/>
  <c r="D131" i="3"/>
  <c r="C121" i="3"/>
  <c r="K199" i="3"/>
  <c r="J201" i="3"/>
  <c r="J208" i="3" s="1"/>
  <c r="B97" i="3"/>
  <c r="D103" i="3"/>
  <c r="H184" i="3"/>
  <c r="E56" i="3"/>
  <c r="C55" i="3"/>
  <c r="B100" i="3"/>
  <c r="I165" i="3"/>
  <c r="G202" i="3"/>
  <c r="G86" i="3"/>
  <c r="I187" i="3"/>
  <c r="J187" i="3" s="1"/>
  <c r="K187" i="3" s="1"/>
  <c r="L187" i="3" s="1"/>
  <c r="M187" i="3" s="1"/>
  <c r="N187" i="3" s="1"/>
  <c r="I191" i="3"/>
  <c r="J191" i="3" s="1"/>
  <c r="K191" i="3" s="1"/>
  <c r="L191" i="3" s="1"/>
  <c r="M191" i="3" s="1"/>
  <c r="N191" i="3" s="1"/>
  <c r="I194" i="3"/>
  <c r="J194" i="3" s="1"/>
  <c r="K194" i="3" s="1"/>
  <c r="L194" i="3" s="1"/>
  <c r="M194" i="3" s="1"/>
  <c r="N194" i="3" s="1"/>
  <c r="C72" i="3"/>
  <c r="B72" i="3"/>
  <c r="B87" i="3"/>
  <c r="B131" i="3"/>
  <c r="B125" i="3"/>
  <c r="C149" i="3"/>
  <c r="B121" i="3"/>
  <c r="F202" i="3"/>
  <c r="C162" i="3"/>
  <c r="I197" i="3"/>
  <c r="J197" i="3" s="1"/>
  <c r="K197" i="3" s="1"/>
  <c r="L197" i="3" s="1"/>
  <c r="M197" i="3" s="1"/>
  <c r="N197" i="3" s="1"/>
  <c r="H86" i="3"/>
  <c r="I202" i="3"/>
  <c r="D87" i="3"/>
  <c r="H149" i="3"/>
  <c r="H202" i="3"/>
  <c r="E202" i="3"/>
  <c r="C202" i="3"/>
  <c r="I184" i="3"/>
  <c r="J184" i="3" s="1"/>
  <c r="K184" i="3" s="1"/>
  <c r="L184" i="3" s="1"/>
  <c r="M184" i="3" s="1"/>
  <c r="N184" i="3" s="1"/>
  <c r="G117" i="3"/>
  <c r="B202" i="3"/>
  <c r="D202" i="3"/>
  <c r="B86" i="3"/>
  <c r="I118" i="3"/>
  <c r="J118" i="3" s="1"/>
  <c r="K118" i="3" s="1"/>
  <c r="L118" i="3" s="1"/>
  <c r="M118" i="3" s="1"/>
  <c r="N118" i="3" s="1"/>
  <c r="I203" i="3"/>
  <c r="J203" i="3" s="1"/>
  <c r="K203" i="3" s="1"/>
  <c r="L203" i="3" s="1"/>
  <c r="M203" i="3" s="1"/>
  <c r="N203" i="3" s="1"/>
  <c r="C156" i="3"/>
  <c r="C103" i="3"/>
  <c r="B118" i="3"/>
  <c r="C134" i="3"/>
  <c r="B128" i="3"/>
  <c r="G103" i="3"/>
  <c r="H162" i="3"/>
  <c r="I148" i="3"/>
  <c r="I117" i="3"/>
  <c r="E72" i="3"/>
  <c r="D94" i="3"/>
  <c r="H156" i="3"/>
  <c r="H159" i="3"/>
  <c r="F125" i="3"/>
  <c r="H134" i="3"/>
  <c r="C87" i="3"/>
  <c r="C117" i="3"/>
  <c r="D183" i="3"/>
  <c r="D72" i="3"/>
  <c r="H117" i="3"/>
  <c r="H148" i="3"/>
  <c r="C100" i="3"/>
  <c r="D117" i="3"/>
  <c r="D90" i="3"/>
  <c r="I55" i="3"/>
  <c r="F86" i="3"/>
  <c r="G152" i="3"/>
  <c r="G159" i="3"/>
  <c r="G156" i="3"/>
  <c r="C97" i="3"/>
  <c r="C90" i="3"/>
  <c r="C183" i="3"/>
  <c r="G134" i="3"/>
  <c r="H72" i="3"/>
  <c r="H87" i="3"/>
  <c r="G149" i="3"/>
  <c r="B183" i="3"/>
  <c r="C159" i="3"/>
  <c r="I159" i="3"/>
  <c r="J159" i="3" s="1"/>
  <c r="K159" i="3" s="1"/>
  <c r="L159" i="3" s="1"/>
  <c r="M159" i="3" s="1"/>
  <c r="N159" i="3" s="1"/>
  <c r="F90" i="3"/>
  <c r="I56" i="3"/>
  <c r="J56" i="3" s="1"/>
  <c r="K56" i="3" s="1"/>
  <c r="L56" i="3" s="1"/>
  <c r="M56" i="3" s="1"/>
  <c r="N56" i="3" s="1"/>
  <c r="J54" i="3"/>
  <c r="K54" i="3" s="1"/>
  <c r="L54" i="3" s="1"/>
  <c r="M54" i="3" s="1"/>
  <c r="N54" i="3" s="1"/>
  <c r="F94" i="3"/>
  <c r="B134" i="3"/>
  <c r="B159" i="3"/>
  <c r="B152" i="3"/>
  <c r="F159" i="3"/>
  <c r="F162" i="3"/>
  <c r="F156" i="3"/>
  <c r="G131" i="3"/>
  <c r="I103" i="3"/>
  <c r="I128" i="3"/>
  <c r="J128" i="3" s="1"/>
  <c r="K128" i="3" s="1"/>
  <c r="L128" i="3" s="1"/>
  <c r="M128" i="3" s="1"/>
  <c r="N128" i="3" s="1"/>
  <c r="I125" i="3"/>
  <c r="J125" i="3" s="1"/>
  <c r="K125" i="3" s="1"/>
  <c r="L125" i="3" s="1"/>
  <c r="M125" i="3" s="1"/>
  <c r="N125" i="3" s="1"/>
  <c r="I131" i="3"/>
  <c r="J131" i="3" s="1"/>
  <c r="K131" i="3" s="1"/>
  <c r="L131" i="3" s="1"/>
  <c r="M131" i="3" s="1"/>
  <c r="N131" i="3" s="1"/>
  <c r="H125" i="3"/>
  <c r="D162" i="3"/>
  <c r="D159" i="3"/>
  <c r="D156" i="3"/>
  <c r="D152" i="3"/>
  <c r="G128" i="3"/>
  <c r="F87" i="3"/>
  <c r="I134" i="3"/>
  <c r="F131" i="3"/>
  <c r="G125" i="3"/>
  <c r="F183" i="3"/>
  <c r="E183" i="3"/>
  <c r="B156" i="3"/>
  <c r="F121" i="3"/>
  <c r="F128" i="3"/>
  <c r="H118" i="3"/>
  <c r="B162" i="3"/>
  <c r="B149" i="3"/>
  <c r="I72" i="3"/>
  <c r="I94" i="3"/>
  <c r="J94" i="3" s="1"/>
  <c r="K94" i="3" s="1"/>
  <c r="L94" i="3" s="1"/>
  <c r="M94" i="3" s="1"/>
  <c r="N94" i="3" s="1"/>
  <c r="I90" i="3"/>
  <c r="J90" i="3" s="1"/>
  <c r="K90" i="3" s="1"/>
  <c r="L90" i="3" s="1"/>
  <c r="M90" i="3" s="1"/>
  <c r="N90" i="3" s="1"/>
  <c r="H55" i="3"/>
  <c r="E86" i="3"/>
  <c r="G94" i="3"/>
  <c r="G87" i="3"/>
  <c r="G90" i="3"/>
  <c r="G97" i="3"/>
  <c r="E134" i="3"/>
  <c r="E156" i="3"/>
  <c r="E159" i="3"/>
  <c r="E162" i="3"/>
  <c r="D149" i="3"/>
  <c r="F149" i="3"/>
  <c r="D134" i="3"/>
  <c r="G183" i="3"/>
  <c r="I149" i="3"/>
  <c r="J149" i="3" s="1"/>
  <c r="K149" i="3" s="1"/>
  <c r="L149" i="3" s="1"/>
  <c r="M149" i="3" s="1"/>
  <c r="N149" i="3" s="1"/>
  <c r="F118" i="3"/>
  <c r="D100" i="3"/>
  <c r="G121" i="3"/>
  <c r="I152" i="3"/>
  <c r="J152" i="3" s="1"/>
  <c r="K152" i="3" s="1"/>
  <c r="L152" i="3" s="1"/>
  <c r="M152" i="3" s="1"/>
  <c r="N152" i="3" s="1"/>
  <c r="F72" i="3"/>
  <c r="F97" i="3"/>
  <c r="H128" i="3"/>
  <c r="H131" i="3"/>
  <c r="I87" i="3"/>
  <c r="J87" i="3" s="1"/>
  <c r="K87" i="3" s="1"/>
  <c r="L87" i="3" s="1"/>
  <c r="M87" i="3" s="1"/>
  <c r="N87" i="3" s="1"/>
  <c r="I86" i="3"/>
  <c r="H94" i="3"/>
  <c r="H90" i="3"/>
  <c r="H97" i="3"/>
  <c r="F117" i="3"/>
  <c r="G118" i="3"/>
  <c r="I121" i="3"/>
  <c r="J121" i="3" s="1"/>
  <c r="K121" i="3" s="1"/>
  <c r="L121" i="3" s="1"/>
  <c r="M121" i="3" s="1"/>
  <c r="N121" i="3" s="1"/>
  <c r="G100" i="3"/>
  <c r="I162" i="3"/>
  <c r="J162" i="3" s="1"/>
  <c r="K162" i="3" s="1"/>
  <c r="L162" i="3" s="1"/>
  <c r="M162" i="3" s="1"/>
  <c r="N162" i="3" s="1"/>
  <c r="I97" i="3"/>
  <c r="J97" i="3" s="1"/>
  <c r="K97" i="3" s="1"/>
  <c r="L97" i="3" s="1"/>
  <c r="M97" i="3" s="1"/>
  <c r="N97" i="3" s="1"/>
  <c r="E149" i="3"/>
  <c r="I183" i="3"/>
  <c r="H183" i="3"/>
  <c r="E148" i="3"/>
  <c r="D148" i="3"/>
  <c r="F148" i="3"/>
  <c r="G148" i="3"/>
  <c r="C148" i="3"/>
  <c r="F134" i="3"/>
  <c r="H103" i="3"/>
  <c r="E117" i="3"/>
  <c r="C86" i="3"/>
  <c r="D86" i="3"/>
  <c r="G72" i="3"/>
  <c r="F55" i="3"/>
  <c r="G55" i="3"/>
  <c r="L199" i="3" l="1"/>
  <c r="K201" i="3"/>
  <c r="K208" i="3" s="1"/>
  <c r="J147" i="3"/>
  <c r="J154" i="3" s="1"/>
  <c r="J116" i="3"/>
  <c r="J123" i="3" s="1"/>
  <c r="J85" i="3"/>
  <c r="J92" i="3" s="1"/>
  <c r="J182" i="3"/>
  <c r="J189" i="3" s="1"/>
  <c r="K182" i="3"/>
  <c r="K189" i="3" s="1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5" i="3" l="1"/>
  <c r="K92" i="3" s="1"/>
  <c r="K147" i="3"/>
  <c r="K154" i="3" s="1"/>
  <c r="L182" i="3"/>
  <c r="L189" i="3" s="1"/>
  <c r="K116" i="3"/>
  <c r="K123" i="3" s="1"/>
  <c r="M199" i="3"/>
  <c r="L201" i="3"/>
  <c r="L208" i="3" s="1"/>
  <c r="D18" i="3"/>
  <c r="B49" i="3"/>
  <c r="C18" i="3"/>
  <c r="N24" i="3"/>
  <c r="E18" i="3"/>
  <c r="F18" i="3"/>
  <c r="G18" i="3"/>
  <c r="H18" i="3"/>
  <c r="I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99" i="3" l="1"/>
  <c r="N201" i="3" s="1"/>
  <c r="N208" i="3" s="1"/>
  <c r="M201" i="3"/>
  <c r="M208" i="3" s="1"/>
  <c r="N182" i="3"/>
  <c r="N189" i="3" s="1"/>
  <c r="M182" i="3"/>
  <c r="M189" i="3" s="1"/>
  <c r="L116" i="3"/>
  <c r="L123" i="3" s="1"/>
  <c r="L147" i="3"/>
  <c r="L154" i="3" s="1"/>
  <c r="L85" i="3"/>
  <c r="L92" i="3" s="1"/>
  <c r="B8" i="3"/>
  <c r="B41" i="3"/>
  <c r="D15" i="3"/>
  <c r="B18" i="3"/>
  <c r="B24" i="3"/>
  <c r="B26" i="3" s="1"/>
  <c r="I41" i="3"/>
  <c r="J41" i="3" s="1"/>
  <c r="K41" i="3" s="1"/>
  <c r="L41" i="3" s="1"/>
  <c r="H15" i="3"/>
  <c r="J23" i="3"/>
  <c r="J21" i="3" s="1"/>
  <c r="J3" i="3" s="1"/>
  <c r="B15" i="3"/>
  <c r="D41" i="3"/>
  <c r="E15" i="3"/>
  <c r="I15" i="3"/>
  <c r="C15" i="3"/>
  <c r="F41" i="3"/>
  <c r="G41" i="3"/>
  <c r="F15" i="3"/>
  <c r="C41" i="3"/>
  <c r="E41" i="3"/>
  <c r="H41" i="3"/>
  <c r="G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I11" i="3" s="1"/>
  <c r="E32" i="3"/>
  <c r="E34" i="3" s="1"/>
  <c r="C32" i="3"/>
  <c r="C34" i="3" s="1"/>
  <c r="B35" i="3"/>
  <c r="B5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11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11" i="3" s="1"/>
  <c r="I39" i="3"/>
  <c r="I43" i="3"/>
  <c r="I46" i="3"/>
  <c r="D35" i="3"/>
  <c r="D5" i="3" s="1"/>
  <c r="D11" i="3" s="1"/>
  <c r="E43" i="3"/>
  <c r="F24" i="3"/>
  <c r="F26" i="3" s="1"/>
  <c r="E35" i="3"/>
  <c r="E5" i="3" s="1"/>
  <c r="E11" i="3" s="1"/>
  <c r="F35" i="3"/>
  <c r="F5" i="3" s="1"/>
  <c r="F11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6" i="1"/>
  <c r="I172" i="1"/>
  <c r="I175" i="1" s="1"/>
  <c r="I176" i="1" s="1"/>
  <c r="H172" i="1"/>
  <c r="H175" i="1" s="1"/>
  <c r="H176" i="1" s="1"/>
  <c r="G176" i="1"/>
  <c r="E176" i="1"/>
  <c r="D176" i="1"/>
  <c r="C176" i="1"/>
  <c r="B176" i="1"/>
  <c r="I163" i="1"/>
  <c r="I164" i="1" s="1"/>
  <c r="I165" i="1" s="1"/>
  <c r="I161" i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G154" i="1"/>
  <c r="F154" i="1"/>
  <c r="E154" i="1"/>
  <c r="D154" i="1"/>
  <c r="C154" i="1"/>
  <c r="B154" i="1"/>
  <c r="N85" i="3" l="1"/>
  <c r="N92" i="3" s="1"/>
  <c r="M85" i="3"/>
  <c r="M92" i="3" s="1"/>
  <c r="N116" i="3"/>
  <c r="N123" i="3" s="1"/>
  <c r="M116" i="3"/>
  <c r="M123" i="3" s="1"/>
  <c r="N147" i="3"/>
  <c r="N154" i="3" s="1"/>
  <c r="M147" i="3"/>
  <c r="M154" i="3" s="1"/>
  <c r="I36" i="3"/>
  <c r="C6" i="3"/>
  <c r="B36" i="3"/>
  <c r="B9" i="3"/>
  <c r="I9" i="3"/>
  <c r="D9" i="3"/>
  <c r="F6" i="3"/>
  <c r="K23" i="3"/>
  <c r="L23" i="3" s="1"/>
  <c r="M23" i="3" s="1"/>
  <c r="N23" i="3" s="1"/>
  <c r="D6" i="3"/>
  <c r="F9" i="3"/>
  <c r="C9" i="3"/>
  <c r="H6" i="3"/>
  <c r="H9" i="3"/>
  <c r="E6" i="3"/>
  <c r="G9" i="3"/>
  <c r="G6" i="3"/>
  <c r="E9" i="3"/>
  <c r="B165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F21" i="3"/>
  <c r="E21" i="3"/>
  <c r="E3" i="3" s="1"/>
  <c r="D21" i="3"/>
  <c r="D3" i="3" s="1"/>
  <c r="C21" i="3"/>
  <c r="C3" i="3" s="1"/>
  <c r="B21" i="3"/>
  <c r="I107" i="1"/>
  <c r="I21" i="3" s="1"/>
  <c r="I3" i="3" s="1"/>
  <c r="I139" i="1"/>
  <c r="I142" i="1" s="1"/>
  <c r="H139" i="1"/>
  <c r="H142" i="1" s="1"/>
  <c r="F3" i="3" l="1"/>
  <c r="F7" i="3" s="1"/>
  <c r="G3" i="3"/>
  <c r="G7" i="3" s="1"/>
  <c r="H3" i="3"/>
  <c r="H16" i="3" s="1"/>
  <c r="B3" i="3"/>
  <c r="B16" i="3" s="1"/>
  <c r="C37" i="3"/>
  <c r="D37" i="3"/>
  <c r="D13" i="3"/>
  <c r="E37" i="3"/>
  <c r="I50" i="3"/>
  <c r="J50" i="3" s="1"/>
  <c r="J48" i="3" s="1"/>
  <c r="F4" i="3"/>
  <c r="F19" i="3"/>
  <c r="F16" i="3"/>
  <c r="C13" i="3"/>
  <c r="F13" i="3"/>
  <c r="F12" i="3"/>
  <c r="H12" i="3"/>
  <c r="B11" i="3"/>
  <c r="B6" i="3"/>
  <c r="G12" i="3"/>
  <c r="I6" i="3"/>
  <c r="I7" i="3"/>
  <c r="K21" i="3"/>
  <c r="E12" i="3"/>
  <c r="E13" i="3"/>
  <c r="D12" i="3"/>
  <c r="F50" i="3"/>
  <c r="F47" i="3"/>
  <c r="F40" i="3"/>
  <c r="F22" i="3"/>
  <c r="F44" i="3"/>
  <c r="G44" i="3"/>
  <c r="G50" i="3"/>
  <c r="G47" i="3"/>
  <c r="G40" i="3"/>
  <c r="G22" i="3"/>
  <c r="H50" i="3"/>
  <c r="H44" i="3"/>
  <c r="H22" i="3"/>
  <c r="H47" i="3"/>
  <c r="H40" i="3"/>
  <c r="F37" i="3"/>
  <c r="B22" i="3"/>
  <c r="B47" i="3"/>
  <c r="B44" i="3"/>
  <c r="B50" i="3"/>
  <c r="B40" i="3"/>
  <c r="C50" i="3"/>
  <c r="C22" i="3"/>
  <c r="C44" i="3"/>
  <c r="C47" i="3"/>
  <c r="C40" i="3"/>
  <c r="D40" i="3"/>
  <c r="D22" i="3"/>
  <c r="D50" i="3"/>
  <c r="D44" i="3"/>
  <c r="D47" i="3"/>
  <c r="N41" i="3"/>
  <c r="H3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M32" i="3"/>
  <c r="M31" i="3" s="1"/>
  <c r="N33" i="3"/>
  <c r="N32" i="3" s="1"/>
  <c r="L21" i="3"/>
  <c r="L3" i="3" s="1"/>
  <c r="M28" i="3"/>
  <c r="M27" i="3" s="1"/>
  <c r="N29" i="3"/>
  <c r="N28" i="3" s="1"/>
  <c r="H124" i="1"/>
  <c r="H131" i="1" s="1"/>
  <c r="H132" i="1" s="1"/>
  <c r="I124" i="1"/>
  <c r="K22" i="3" l="1"/>
  <c r="K3" i="3"/>
  <c r="J38" i="3"/>
  <c r="J8" i="3" s="1"/>
  <c r="J17" i="3"/>
  <c r="J49" i="3"/>
  <c r="G19" i="3"/>
  <c r="G16" i="3"/>
  <c r="G4" i="3"/>
  <c r="G13" i="3"/>
  <c r="F10" i="3"/>
  <c r="B7" i="3"/>
  <c r="B4" i="3"/>
  <c r="H19" i="3"/>
  <c r="G10" i="3"/>
  <c r="B19" i="3"/>
  <c r="H10" i="3"/>
  <c r="H7" i="3"/>
  <c r="H13" i="3"/>
  <c r="H4" i="3"/>
  <c r="B10" i="3"/>
  <c r="K50" i="3"/>
  <c r="K48" i="3" s="1"/>
  <c r="E4" i="3"/>
  <c r="E16" i="3"/>
  <c r="E19" i="3"/>
  <c r="E10" i="3"/>
  <c r="E7" i="3"/>
  <c r="C4" i="3"/>
  <c r="C19" i="3"/>
  <c r="C16" i="3"/>
  <c r="C10" i="3"/>
  <c r="C7" i="3"/>
  <c r="D4" i="3"/>
  <c r="D19" i="3"/>
  <c r="D16" i="3"/>
  <c r="D7" i="3"/>
  <c r="D10" i="3"/>
  <c r="I16" i="3"/>
  <c r="I4" i="3"/>
  <c r="I19" i="3"/>
  <c r="I10" i="3"/>
  <c r="I12" i="3"/>
  <c r="I13" i="3"/>
  <c r="B13" i="3"/>
  <c r="B12" i="3"/>
  <c r="C12" i="3"/>
  <c r="N31" i="3"/>
  <c r="K47" i="3"/>
  <c r="J45" i="3"/>
  <c r="K37" i="3"/>
  <c r="J35" i="3"/>
  <c r="L22" i="3"/>
  <c r="N27" i="3"/>
  <c r="M21" i="3"/>
  <c r="M3" i="3" s="1"/>
  <c r="E132" i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J36" i="3" l="1"/>
  <c r="J5" i="3"/>
  <c r="K49" i="3"/>
  <c r="K38" i="3"/>
  <c r="K8" i="3" s="1"/>
  <c r="K17" i="3"/>
  <c r="L50" i="3"/>
  <c r="L48" i="3" s="1"/>
  <c r="J46" i="3"/>
  <c r="J14" i="3"/>
  <c r="N21" i="3"/>
  <c r="N3" i="3" s="1"/>
  <c r="J16" i="3"/>
  <c r="J19" i="3"/>
  <c r="J10" i="3"/>
  <c r="J42" i="3"/>
  <c r="E60" i="1"/>
  <c r="L47" i="3"/>
  <c r="K45" i="3"/>
  <c r="L49" i="3"/>
  <c r="M50" i="3"/>
  <c r="M48" i="3" s="1"/>
  <c r="L37" i="3"/>
  <c r="K35" i="3"/>
  <c r="K5" i="3" s="1"/>
  <c r="K11" i="3" s="1"/>
  <c r="M22" i="3"/>
  <c r="N22" i="3"/>
  <c r="E20" i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F60" i="1"/>
  <c r="I59" i="1"/>
  <c r="I60" i="1" s="1"/>
  <c r="G60" i="1"/>
  <c r="H60" i="1"/>
  <c r="C60" i="1"/>
  <c r="D60" i="1"/>
  <c r="M38" i="3" l="1"/>
  <c r="M8" i="3" s="1"/>
  <c r="M17" i="3"/>
  <c r="K7" i="3"/>
  <c r="K46" i="3"/>
  <c r="K14" i="3"/>
  <c r="J11" i="3"/>
  <c r="J13" i="3" s="1"/>
  <c r="J7" i="3"/>
  <c r="L38" i="3"/>
  <c r="L8" i="3" s="1"/>
  <c r="L17" i="3"/>
  <c r="K16" i="3"/>
  <c r="K19" i="3"/>
  <c r="K10" i="3"/>
  <c r="K13" i="3"/>
  <c r="J43" i="3"/>
  <c r="J44" i="3"/>
  <c r="M47" i="3"/>
  <c r="L45" i="3"/>
  <c r="K36" i="3"/>
  <c r="K42" i="3"/>
  <c r="M49" i="3"/>
  <c r="N50" i="3"/>
  <c r="M37" i="3"/>
  <c r="L35" i="3"/>
  <c r="L5" i="3" s="1"/>
  <c r="L11" i="3" s="1"/>
  <c r="I64" i="1"/>
  <c r="I76" i="1" s="1"/>
  <c r="I94" i="1" s="1"/>
  <c r="G20" i="1"/>
  <c r="G143" i="1"/>
  <c r="I95" i="1"/>
  <c r="I96" i="1" s="1"/>
  <c r="I97" i="1" s="1"/>
  <c r="H97" i="1"/>
  <c r="L46" i="3" l="1"/>
  <c r="L14" i="3"/>
  <c r="L7" i="3"/>
  <c r="L16" i="3"/>
  <c r="L19" i="3"/>
  <c r="L10" i="3"/>
  <c r="L13" i="3"/>
  <c r="N47" i="3"/>
  <c r="M45" i="3"/>
  <c r="K43" i="3"/>
  <c r="K44" i="3"/>
  <c r="L36" i="3"/>
  <c r="L42" i="3"/>
  <c r="N49" i="3"/>
  <c r="N48" i="3"/>
  <c r="N37" i="3"/>
  <c r="N35" i="3" s="1"/>
  <c r="N5" i="3" s="1"/>
  <c r="M35" i="3"/>
  <c r="M5" i="3" s="1"/>
  <c r="M11" i="3" s="1"/>
  <c r="H1" i="1"/>
  <c r="G1" i="1" s="1"/>
  <c r="F1" i="1" s="1"/>
  <c r="E1" i="1" s="1"/>
  <c r="D1" i="1" s="1"/>
  <c r="C1" i="1" s="1"/>
  <c r="B1" i="1" s="1"/>
  <c r="M46" i="3" l="1"/>
  <c r="M14" i="3"/>
  <c r="N38" i="3"/>
  <c r="N8" i="3" s="1"/>
  <c r="N11" i="3" s="1"/>
  <c r="N17" i="3"/>
  <c r="M16" i="3"/>
  <c r="M19" i="3"/>
  <c r="M10" i="3"/>
  <c r="M7" i="3"/>
  <c r="N42" i="3"/>
  <c r="N44" i="3" s="1"/>
  <c r="M13" i="3"/>
  <c r="L44" i="3"/>
  <c r="L43" i="3"/>
  <c r="M36" i="3"/>
  <c r="M42" i="3"/>
  <c r="N45" i="3"/>
  <c r="N36" i="3"/>
  <c r="N46" i="3" l="1"/>
  <c r="N14" i="3"/>
  <c r="N13" i="3"/>
  <c r="N19" i="3"/>
  <c r="N16" i="3"/>
  <c r="N10" i="3"/>
  <c r="N7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<sst xmlns="http://schemas.openxmlformats.org/spreadsheetml/2006/main" count="446" uniqueCount="161">
  <si>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</si>
  <si>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</si>
  <si>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</si>
  <si>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</si>
  <si>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</si>
  <si>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</si>
  <si>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</si>
  <si>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</si>
  <si>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</si>
  <si>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</si>
  <si>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</si>
  <si>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</si>
  <si>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</si>
  <si>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</si>
  <si>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</si>
  <si>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</si>
  <si>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</si>
  <si>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</si>
  <si>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</si>
  <si>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</si>
  <si>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</si>
  <si>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</si>
  <si>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</si>
  <si>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</si>
  <si>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</si>
  <si>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</si>
  <si>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</si>
  <si>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</si>
  <si>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</si>
  <si>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</si>
  <si>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</si>
  <si>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</si>
  <si>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</si>
  <si>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</si>
  <si>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</si>
  <si>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</si>
  <si>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</si>
  <si>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</si>
  <si>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</si>
  <si>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</si>
  <si>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</si>
  <si>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</si>
  <si>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</si>
  <si>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</si>
  <si>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</si>
  <si>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</si>
  <si>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</si>
  <si>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</si>
  <si>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</si>
  <si>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</si>
  <si>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</si>
  <si>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</si>
  <si>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</si>
  <si>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</si>
  <si>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</si>
  <si>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</si>
  <si>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</si>
  <si>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</si>
  <si>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</si>
  <si>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</si>
  <si>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</si>
  <si>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</si>
  <si>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</si>
  <si>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</si>
  <si>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</si>
  <si>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</si>
  <si>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</si>
  <si>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</si>
  <si>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</si>
  <si>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</si>
  <si>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</si>
  <si>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</si>
  <si>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</si>
  <si>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</si>
  <si>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</si>
  <si>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</si>
  <si>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</si>
  <si>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</si>
  <si>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</si>
  <si>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</si>
  <si>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</si>
  <si>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</si>
  <si>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</si>
  <si>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</si>
  <si>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</si>
  <si>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</si>
  <si>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</si>
  <si>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</si>
  <si>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</si>
  <si>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</si>
  <si>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</si>
  <si>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</si>
  <si>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</si>
  <si>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</si>
  <si>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</si>
  <si>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</si>
  <si>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</si>
  <si>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</si>
  <si>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</si>
  <si>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</si>
  <si>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</si>
  <si>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</si>
  <si>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</si>
  <si>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</si>
  <si>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</si>
  <si>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</si>
  <si>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</si>
  <si>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</si>
  <si>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</si>
  <si>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</si>
  <si>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</si>
  <si>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</si>
  <si>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</si>
  <si>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</si>
  <si>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</si>
  <si>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</si>
  <si>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</si>
  <si>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</si>
  <si>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</si>
  <si>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</si>
  <si>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</si>
  <si>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</si>
  <si>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</si>
  <si>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</si>
  <si>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</si>
  <si>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</si>
  <si>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</si>
  <si>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</si>
  <si>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</si>
  <si>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</si>
  <si>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</si>
  <si>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</si>
  <si>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</si>
  <si>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</si>
  <si>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</si>
  <si>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</si>
  <si>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</si>
  <si>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</si>
  <si>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</si>
  <si>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</si>
  <si>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</si>
  <si>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</si>
  <si>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</si>
  <si>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</si>
  <si>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</si>
  <si>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</si>
  <si>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</si>
  <si>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</si>
  <si>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</si>
  <si>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</si>
  <si>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</si>
  <si>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</si>
  <si>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</si>
  <si>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</si>
  <si>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Should be addition of below segments (similar to I3)</t>
  </si>
  <si>
    <t>Should be addition of below segments (similar to I5)</t>
  </si>
  <si>
    <t>Should be addition of below segments (similar to I8)</t>
  </si>
  <si>
    <t>Should be addition of below segments (similar to I14)</t>
  </si>
  <si>
    <t>Should be addition of below segments (similar to I17)</t>
  </si>
  <si>
    <t>should be forecasted based on margins (Margin *revenue)</t>
  </si>
  <si>
    <t>should be the addition of Footwear, apparel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</si>
</sst>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9" fontId="13" fillId="0" borderId="0" xfId="2" applyFont="1"/>
    <xf numFmtId="9" fontId="0" fillId="0" borderId="0" xfId="2" applyFont="1"/>
    <xf numFmtId="0" fontId="2" fillId="0" borderId="0" xfId="2" applyNumberFormat="1" applyFont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5" fontId="2" fillId="8" borderId="0" xfId="1" applyNumberFormat="1" applyFont="1" applyFill="1" applyAlignment="1">
      <alignment horizontal="left" indent="1"/>
    </xf>
    <xf numFmtId="0" fontId="0" fillId="9" borderId="0" xfId="0" applyFill="1"/>
    <xf numFmtId="10" fontId="13" fillId="0" borderId="0" xfId="0" applyNumberFormat="1" applyFont="1"/>
    <xf numFmtId="0" fontId="13" fillId="0" borderId="0" xfId="0" applyFont="1"/>
    <xf numFmtId="0" fontId="13" fillId="0" borderId="0" xfId="2" applyNumberFormat="1" applyFont="1"/>
    <xf numFmtId="10" fontId="0" fillId="0" borderId="0" xfId="0" applyNumberFormat="1"/>
    <xf numFmtId="0" fontId="0" fillId="0" borderId="0" xfId="2" applyNumberFormat="1" applyFont="1"/>
    <xf numFmtId="165" fontId="1" fillId="0" borderId="0" xfId="1" applyNumberFormat="1" applyFont="1" applyAlignment="1">
      <alignment horizontal="left" indent="2"/>
    </xf>
    <xf numFmtId="9" fontId="0" fillId="10" borderId="0" xfId="2" applyFont="1" applyFill="1"/>
    <xf numFmtId="10" fontId="13" fillId="10" borderId="0" xfId="0" applyNumberFormat="1" applyFont="1" applyFill="1"/>
    <xf numFmtId="10" fontId="0" fillId="10" borderId="0" xfId="0" applyNumberFormat="1" applyFill="1"/>
    <xf numFmtId="0" fontId="16" fillId="0" borderId="0" xfId="0" applyFont="1"/>
    <xf numFmtId="2" fontId="2" fillId="11" borderId="0" xfId="0" applyNumberFormat="1" applyFont="1" applyFill="1"/>
    <xf numFmtId="0" fontId="2" fillId="11" borderId="0" xfId="0" applyFont="1" applyFill="1"/>
    <xf numFmtId="0" fontId="2" fillId="11" borderId="0" xfId="2" applyNumberFormat="1" applyFont="1" applyFill="1"/>
    <xf numFmtId="165" fontId="2" fillId="11" borderId="0" xfId="1" applyNumberFormat="1" applyFont="1" applyFill="1"/>
    <xf numFmtId="167" fontId="1" fillId="11" borderId="0" xfId="1" applyNumberFormat="1" applyFill="1" applyBorder="1" applyProtection="1"/>
    <xf numFmtId="165" fontId="2" fillId="11" borderId="0" xfId="0" applyNumberFormat="1" applyFont="1" applyFill="1"/>
    <xf numFmtId="0" fontId="0" fillId="11" borderId="0" xfId="0" applyFill="1"/>
    <xf numFmtId="0" fontId="16" fillId="11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A188" sqref="A18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7"/>
  <sheetViews>
    <sheetView tabSelected="1" topLeftCell="A39" workbookViewId="0">
      <selection activeCell="O164" sqref="O164:P164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>B21+B52+B71+B102+B133+B164+B199</f>
        <v>30601</v>
      </c>
      <c r="C3" s="9">
        <f t="shared" ref="C3:N3" si="2">C21+C52+C71+C102+C133+C164+C199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 t="shared" si="2"/>
        <v>46710</v>
      </c>
      <c r="K3" s="71">
        <f t="shared" si="2"/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O3" s="71"/>
      <c r="P3" s="72" t="s">
        <v>154</v>
      </c>
      <c r="Q3" t="s">
        <v>144</v>
      </c>
    </row>
    <row r="4" spans="1:17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/>
      <c r="P4" s="47"/>
    </row>
    <row r="5" spans="1:17" x14ac:dyDescent="0.2">
      <c r="A5" s="41" t="s">
        <v>130</v>
      </c>
      <c r="B5" s="48">
        <f>B35+B54+B85+B116+B147+B182+B201</f>
        <v>4839</v>
      </c>
      <c r="C5" s="48">
        <f t="shared" ref="C5:N5" si="4">C35+C54+C85+C116+C147+C182+C201</f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73">
        <f t="shared" si="4"/>
        <v>7573</v>
      </c>
      <c r="K5" s="73">
        <f t="shared" si="4"/>
        <v>7573</v>
      </c>
      <c r="L5" s="73">
        <f t="shared" si="4"/>
        <v>7573</v>
      </c>
      <c r="M5" s="73">
        <f t="shared" si="4"/>
        <v>7573</v>
      </c>
      <c r="N5" s="73">
        <f t="shared" si="4"/>
        <v>7573</v>
      </c>
      <c r="O5" s="73"/>
      <c r="P5" s="72" t="s">
        <v>155</v>
      </c>
      <c r="Q5" t="s">
        <v>145</v>
      </c>
    </row>
    <row r="6" spans="1:17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/>
      <c r="P6" s="47"/>
    </row>
    <row r="7" spans="1:17" x14ac:dyDescent="0.2">
      <c r="A7" s="42" t="s">
        <v>131</v>
      </c>
      <c r="B7" s="47">
        <f>+IFERROR(B5/B$3,"nm")</f>
        <v>0.15813208718669325</v>
      </c>
      <c r="C7" s="47">
        <f t="shared" ref="C7:I7" si="6">+IFERROR(C5/C$3,"nm")</f>
        <v>0.16342352359772672</v>
      </c>
      <c r="D7" s="47">
        <f t="shared" si="6"/>
        <v>0.16451237263464338</v>
      </c>
      <c r="E7" s="47">
        <f t="shared" si="6"/>
        <v>0.14083578316894249</v>
      </c>
      <c r="F7" s="47">
        <f t="shared" si="6"/>
        <v>0.14200986783240024</v>
      </c>
      <c r="G7" s="47">
        <f t="shared" si="6"/>
        <v>9.8842338849824879E-2</v>
      </c>
      <c r="H7" s="47">
        <f t="shared" si="6"/>
        <v>0.17214513449189456</v>
      </c>
      <c r="I7" s="47">
        <f t="shared" si="6"/>
        <v>0.16212802397773496</v>
      </c>
      <c r="J7" s="47">
        <f t="shared" ref="J7:N7" si="7">+IFERROR(J5/J$3,"nm")</f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  <c r="O7" s="47"/>
      <c r="P7" s="47"/>
    </row>
    <row r="8" spans="1:17" x14ac:dyDescent="0.2">
      <c r="A8" s="41" t="s">
        <v>132</v>
      </c>
      <c r="B8" s="48">
        <f>B38+B57+B88+B119+B150+B185+B204</f>
        <v>606</v>
      </c>
      <c r="C8" s="48">
        <f t="shared" ref="C8:N8" si="8">C38+C57+C88+C119+C150+C185+C204</f>
        <v>649</v>
      </c>
      <c r="D8" s="48">
        <f t="shared" si="8"/>
        <v>706</v>
      </c>
      <c r="E8" s="48">
        <f t="shared" si="8"/>
        <v>747</v>
      </c>
      <c r="F8" s="48">
        <f t="shared" si="8"/>
        <v>705</v>
      </c>
      <c r="G8" s="48">
        <f t="shared" si="8"/>
        <v>721</v>
      </c>
      <c r="H8" s="48">
        <f t="shared" si="8"/>
        <v>744</v>
      </c>
      <c r="I8" s="48">
        <f t="shared" si="8"/>
        <v>717</v>
      </c>
      <c r="J8" s="73">
        <f t="shared" si="8"/>
        <v>717</v>
      </c>
      <c r="K8" s="73">
        <f t="shared" si="8"/>
        <v>717</v>
      </c>
      <c r="L8" s="73">
        <f t="shared" si="8"/>
        <v>717</v>
      </c>
      <c r="M8" s="73">
        <f t="shared" si="8"/>
        <v>717</v>
      </c>
      <c r="N8" s="73">
        <f t="shared" si="8"/>
        <v>717</v>
      </c>
      <c r="O8" s="73"/>
      <c r="P8" s="72" t="s">
        <v>156</v>
      </c>
      <c r="Q8" t="s">
        <v>146</v>
      </c>
    </row>
    <row r="9" spans="1:17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/>
      <c r="P9" s="47"/>
    </row>
    <row r="10" spans="1:17" x14ac:dyDescent="0.2">
      <c r="A10" s="42" t="s">
        <v>133</v>
      </c>
      <c r="B10" s="47">
        <f>+IFERROR(B8/B$3,"nm")</f>
        <v>1.9803274402797295E-2</v>
      </c>
      <c r="C10" s="47">
        <f t="shared" ref="C10:I10" si="10">+IFERROR(C8/C$3,"nm")</f>
        <v>2.0045712873733631E-2</v>
      </c>
      <c r="D10" s="47">
        <f t="shared" si="10"/>
        <v>2.0553129548762736E-2</v>
      </c>
      <c r="E10" s="47">
        <f t="shared" si="10"/>
        <v>2.0523669533203285E-2</v>
      </c>
      <c r="F10" s="47">
        <f t="shared" si="10"/>
        <v>1.8022854513382928E-2</v>
      </c>
      <c r="G10" s="47">
        <f t="shared" si="10"/>
        <v>1.9276528620698875E-2</v>
      </c>
      <c r="H10" s="47">
        <f t="shared" si="10"/>
        <v>1.6704836319547355E-2</v>
      </c>
      <c r="I10" s="47">
        <f t="shared" si="10"/>
        <v>1.5350032113037893E-2</v>
      </c>
      <c r="J10" s="47">
        <f t="shared" ref="J10:N10" si="11">+IFERROR(J8/J$3,"nm")</f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  <c r="O10" s="47"/>
      <c r="P10" s="47"/>
    </row>
    <row r="11" spans="1:17" x14ac:dyDescent="0.2">
      <c r="A11" s="41" t="s">
        <v>134</v>
      </c>
      <c r="B11" s="48">
        <f>B5-B8</f>
        <v>4233</v>
      </c>
      <c r="C11" s="48">
        <f t="shared" ref="C11:N11" si="12">C5-C8</f>
        <v>4642</v>
      </c>
      <c r="D11" s="48">
        <f t="shared" si="12"/>
        <v>4945</v>
      </c>
      <c r="E11" s="48">
        <f t="shared" si="12"/>
        <v>4379</v>
      </c>
      <c r="F11" s="48">
        <f t="shared" si="12"/>
        <v>4850</v>
      </c>
      <c r="G11" s="48">
        <f t="shared" si="12"/>
        <v>2976</v>
      </c>
      <c r="H11" s="48">
        <f t="shared" si="12"/>
        <v>6923</v>
      </c>
      <c r="I11" s="48">
        <f t="shared" si="12"/>
        <v>6856</v>
      </c>
      <c r="J11" s="73">
        <f t="shared" si="12"/>
        <v>6856</v>
      </c>
      <c r="K11" s="73">
        <f t="shared" si="12"/>
        <v>6856</v>
      </c>
      <c r="L11" s="73">
        <f t="shared" si="12"/>
        <v>6856</v>
      </c>
      <c r="M11" s="73">
        <f t="shared" si="12"/>
        <v>6856</v>
      </c>
      <c r="N11" s="73">
        <f t="shared" si="12"/>
        <v>6856</v>
      </c>
      <c r="O11" s="73"/>
      <c r="P11" s="74" t="s">
        <v>147</v>
      </c>
      <c r="Q11" t="s">
        <v>147</v>
      </c>
    </row>
    <row r="12" spans="1:17" x14ac:dyDescent="0.2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/>
      <c r="P12" s="47"/>
    </row>
    <row r="13" spans="1:17" x14ac:dyDescent="0.2">
      <c r="A13" s="42" t="s">
        <v>131</v>
      </c>
      <c r="B13" s="47">
        <f>+IFERROR(B11/B$3,"nm")</f>
        <v>0.13832881278389594</v>
      </c>
      <c r="C13" s="47">
        <f t="shared" ref="C13:I13" si="14">+IFERROR(C11/C$3,"nm")</f>
        <v>0.14337781072399308</v>
      </c>
      <c r="D13" s="47">
        <f t="shared" si="14"/>
        <v>0.14395924308588065</v>
      </c>
      <c r="E13" s="47">
        <f t="shared" si="14"/>
        <v>0.12031211363573921</v>
      </c>
      <c r="F13" s="47">
        <f t="shared" si="14"/>
        <v>0.12398701331901731</v>
      </c>
      <c r="G13" s="47">
        <f t="shared" si="14"/>
        <v>7.9565810229126011E-2</v>
      </c>
      <c r="H13" s="47">
        <f t="shared" si="14"/>
        <v>0.1554402981723472</v>
      </c>
      <c r="I13" s="47">
        <f t="shared" si="14"/>
        <v>0.14677799186469706</v>
      </c>
      <c r="J13" s="47">
        <f t="shared" ref="J13:N13" si="15">+IFERROR(J11/J$3,"nm")</f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  <c r="O13" s="47"/>
      <c r="P13" s="47"/>
    </row>
    <row r="14" spans="1:17" x14ac:dyDescent="0.2">
      <c r="A14" s="41" t="s">
        <v>135</v>
      </c>
      <c r="B14" s="48">
        <f>B45+B64+B95+B126+B157+B192+B211</f>
        <v>963</v>
      </c>
      <c r="C14" s="48">
        <f t="shared" ref="C14:N14" si="16">C45+C64+C95+C126+C157+C192+C211</f>
        <v>1143</v>
      </c>
      <c r="D14" s="48">
        <f t="shared" si="16"/>
        <v>1105</v>
      </c>
      <c r="E14" s="48">
        <f t="shared" si="16"/>
        <v>1028</v>
      </c>
      <c r="F14" s="48">
        <f t="shared" si="16"/>
        <v>1119</v>
      </c>
      <c r="G14" s="48">
        <f t="shared" si="16"/>
        <v>1086</v>
      </c>
      <c r="H14" s="48">
        <f t="shared" si="16"/>
        <v>695</v>
      </c>
      <c r="I14" s="48">
        <f t="shared" si="16"/>
        <v>758</v>
      </c>
      <c r="J14" s="73">
        <f t="shared" si="16"/>
        <v>758</v>
      </c>
      <c r="K14" s="73">
        <f t="shared" si="16"/>
        <v>758</v>
      </c>
      <c r="L14" s="73">
        <f t="shared" si="16"/>
        <v>758</v>
      </c>
      <c r="M14" s="73">
        <f t="shared" si="16"/>
        <v>758</v>
      </c>
      <c r="N14" s="73">
        <f t="shared" si="16"/>
        <v>758</v>
      </c>
      <c r="O14" s="73"/>
      <c r="P14" s="72" t="s">
        <v>157</v>
      </c>
      <c r="Q14" t="s">
        <v>148</v>
      </c>
    </row>
    <row r="15" spans="1:17" x14ac:dyDescent="0.2">
      <c r="A15" s="42" t="s">
        <v>129</v>
      </c>
      <c r="B15" s="47" t="str">
        <f t="shared" ref="B15:H15" si="17">+IFERROR(B14/A14-1,"nm")</f>
        <v>nm</v>
      </c>
      <c r="C15" s="47">
        <f t="shared" si="17"/>
        <v>0.18691588785046731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  <c r="P15" s="47"/>
    </row>
    <row r="16" spans="1:17" x14ac:dyDescent="0.2">
      <c r="A16" s="42" t="s">
        <v>133</v>
      </c>
      <c r="B16" s="47">
        <f>+IFERROR(B14/B$3,"nm")</f>
        <v>3.146955981830659E-2</v>
      </c>
      <c r="C16" s="47">
        <f t="shared" ref="C16:I16" si="18">+IFERROR(C14/C$3,"nm")</f>
        <v>3.5303928836174947E-2</v>
      </c>
      <c r="D16" s="47">
        <f t="shared" si="18"/>
        <v>3.2168850072780204E-2</v>
      </c>
      <c r="E16" s="47">
        <f t="shared" si="18"/>
        <v>2.8244086051048164E-2</v>
      </c>
      <c r="F16" s="47">
        <f t="shared" si="18"/>
        <v>2.8606488227624818E-2</v>
      </c>
      <c r="G16" s="47">
        <f t="shared" si="18"/>
        <v>2.9035104136031869E-2</v>
      </c>
      <c r="H16" s="47">
        <f t="shared" si="18"/>
        <v>1.5604652207104046E-2</v>
      </c>
      <c r="I16" s="47">
        <f t="shared" si="18"/>
        <v>1.6227788482123744E-2</v>
      </c>
      <c r="J16" s="47">
        <f t="shared" ref="J16:N16" si="19">+IFERROR(J14/J$3,"nm")</f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  <c r="O16" s="47"/>
      <c r="P16" s="47"/>
    </row>
    <row r="17" spans="1:17" x14ac:dyDescent="0.2">
      <c r="A17" s="9" t="s">
        <v>143</v>
      </c>
      <c r="B17" s="48">
        <f>B48+B67+B98+B129+B160+B195+B214</f>
        <v>3011</v>
      </c>
      <c r="C17" s="48">
        <f t="shared" ref="C17:N17" si="20">C48+C67+C98+C129+C160+C195+C214</f>
        <v>3520</v>
      </c>
      <c r="D17" s="48">
        <f t="shared" si="20"/>
        <v>3989</v>
      </c>
      <c r="E17" s="48">
        <f t="shared" si="20"/>
        <v>4454</v>
      </c>
      <c r="F17" s="48">
        <f t="shared" si="20"/>
        <v>4744</v>
      </c>
      <c r="G17" s="48">
        <f t="shared" si="20"/>
        <v>4866</v>
      </c>
      <c r="H17" s="48">
        <f t="shared" si="20"/>
        <v>4904</v>
      </c>
      <c r="I17" s="48">
        <f t="shared" si="20"/>
        <v>4791</v>
      </c>
      <c r="J17" s="73">
        <f t="shared" si="20"/>
        <v>4791</v>
      </c>
      <c r="K17" s="73">
        <f t="shared" si="20"/>
        <v>4791</v>
      </c>
      <c r="L17" s="73">
        <f t="shared" si="20"/>
        <v>4791</v>
      </c>
      <c r="M17" s="73">
        <f t="shared" si="20"/>
        <v>4791</v>
      </c>
      <c r="N17" s="73">
        <f t="shared" si="20"/>
        <v>4791</v>
      </c>
      <c r="O17" s="73"/>
      <c r="P17" s="72" t="s">
        <v>158</v>
      </c>
      <c r="Q17" t="s">
        <v>149</v>
      </c>
    </row>
    <row r="18" spans="1:17" x14ac:dyDescent="0.2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>+IFERROR(B17/B$3,"nm")</f>
        <v>9.8395477271984569E-2</v>
      </c>
      <c r="C19" s="47">
        <f t="shared" ref="C19:I19" si="22">+IFERROR(C17/C$3,"nm")</f>
        <v>0.10872251050160613</v>
      </c>
      <c r="D19" s="47">
        <f t="shared" si="22"/>
        <v>0.11612809315866085</v>
      </c>
      <c r="E19" s="47">
        <f t="shared" si="22"/>
        <v>0.12237272302662307</v>
      </c>
      <c r="F19" s="47">
        <f t="shared" si="22"/>
        <v>0.1212771940588491</v>
      </c>
      <c r="G19" s="47">
        <f t="shared" si="22"/>
        <v>0.13009651632222013</v>
      </c>
      <c r="H19" s="47">
        <f t="shared" si="22"/>
        <v>0.11010822219228523</v>
      </c>
      <c r="I19" s="47">
        <f t="shared" si="22"/>
        <v>0.10256904303147078</v>
      </c>
      <c r="J19" s="47">
        <f t="shared" ref="J19:N19" si="23">+IFERROR(J17/J$3,"nm")</f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  <c r="O19" s="47"/>
      <c r="P19" s="47"/>
    </row>
    <row r="20" spans="1:17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  <c r="O21" s="67"/>
      <c r="P21" s="9"/>
    </row>
    <row r="22" spans="1:17" x14ac:dyDescent="0.2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  <c r="O22" s="47"/>
      <c r="P22" s="47"/>
    </row>
    <row r="23" spans="1:17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  <c r="O23" s="3"/>
      <c r="P23" s="3"/>
    </row>
    <row r="24" spans="1:17" x14ac:dyDescent="0.2">
      <c r="A24" s="44" t="s">
        <v>129</v>
      </c>
      <c r="B24" s="47" t="str">
        <f t="shared" ref="B24" si="28">+IFERROR(B23/A23-1,"nm")</f>
        <v>nm</v>
      </c>
      <c r="C24" s="47">
        <f t="shared" ref="C24" si="29">+IFERROR(C23/B23-1,"nm")</f>
        <v>9.3228309428638578E-2</v>
      </c>
      <c r="D24" s="47">
        <f t="shared" ref="D24" si="30">+IFERROR(D23/C23-1,"nm")</f>
        <v>4.1402301322722934E-2</v>
      </c>
      <c r="E24" s="47">
        <f t="shared" ref="E24" si="31">+IFERROR(E23/D23-1,"nm")</f>
        <v>-3.7381247418422192E-2</v>
      </c>
      <c r="F24" s="47">
        <f t="shared" ref="F24" si="32">+IFERROR(F23/E23-1,"nm")</f>
        <v>7.755846384895948E-2</v>
      </c>
      <c r="G24" s="47">
        <f t="shared" ref="G24" si="33">+IFERROR(G23/F23-1,"nm")</f>
        <v>-7.1279243404678949E-2</v>
      </c>
      <c r="H24" s="47">
        <f t="shared" ref="H24" si="34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5">+K25+K26</f>
        <v>0</v>
      </c>
      <c r="L24" s="47">
        <f t="shared" si="35"/>
        <v>0</v>
      </c>
      <c r="M24" s="47">
        <f t="shared" si="35"/>
        <v>0</v>
      </c>
      <c r="N24" s="47">
        <f t="shared" si="35"/>
        <v>0</v>
      </c>
      <c r="O24" s="47"/>
      <c r="P24" s="47"/>
    </row>
    <row r="25" spans="1:17" x14ac:dyDescent="0.2">
      <c r="A25" s="44" t="s">
        <v>137</v>
      </c>
      <c r="B25" s="47">
        <f>+Historicals!B180</f>
        <v>0.13</v>
      </c>
      <c r="C25" s="47">
        <f>+Historicals!C180</f>
        <v>0.09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6">+J25</f>
        <v>0</v>
      </c>
      <c r="L25" s="49">
        <f t="shared" si="36"/>
        <v>0</v>
      </c>
      <c r="M25" s="49">
        <f t="shared" si="36"/>
        <v>0</v>
      </c>
      <c r="N25" s="49">
        <f t="shared" si="36"/>
        <v>0</v>
      </c>
      <c r="O25" s="49"/>
      <c r="P25" s="49"/>
    </row>
    <row r="26" spans="1:17" x14ac:dyDescent="0.2">
      <c r="A26" s="44" t="s">
        <v>138</v>
      </c>
      <c r="B26" s="47" t="str">
        <f t="shared" ref="B26:H26" si="37">+IFERROR(B24-B25,"nm")</f>
        <v>nm</v>
      </c>
      <c r="C26" s="47">
        <f t="shared" si="37"/>
        <v>3.2283094286385816E-3</v>
      </c>
      <c r="D26" s="47">
        <f t="shared" si="37"/>
        <v>1.4023013227229333E-3</v>
      </c>
      <c r="E26" s="47">
        <f t="shared" si="37"/>
        <v>2.6187525815778087E-3</v>
      </c>
      <c r="F26" s="47">
        <f t="shared" si="37"/>
        <v>-2.4415361510405215E-3</v>
      </c>
      <c r="G26" s="47">
        <f t="shared" si="37"/>
        <v>-1.2792434046789425E-3</v>
      </c>
      <c r="H26" s="47">
        <f t="shared" si="37"/>
        <v>-1.849072783792538E-3</v>
      </c>
      <c r="I26" s="47">
        <f>+IFERROR(I24-I25,"nm")</f>
        <v>1.5458605290268046E-4</v>
      </c>
      <c r="J26" s="49">
        <v>0</v>
      </c>
      <c r="K26" s="49">
        <f t="shared" si="36"/>
        <v>0</v>
      </c>
      <c r="L26" s="49">
        <f t="shared" si="36"/>
        <v>0</v>
      </c>
      <c r="M26" s="49">
        <f t="shared" si="36"/>
        <v>0</v>
      </c>
      <c r="N26" s="49">
        <f t="shared" si="36"/>
        <v>0</v>
      </c>
      <c r="O26" s="49"/>
      <c r="P26" s="49"/>
    </row>
    <row r="27" spans="1:17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" si="42">+IFERROR(B27/A27-1,"nm")</f>
        <v>nm</v>
      </c>
      <c r="C28" s="47">
        <f t="shared" ref="C28" si="43">+IFERROR(C27/B27-1,"nm")</f>
        <v>7.6190476190476142E-2</v>
      </c>
      <c r="D28" s="47">
        <f t="shared" ref="D28" si="44">+IFERROR(D27/C27-1,"nm")</f>
        <v>2.9498525073746285E-2</v>
      </c>
      <c r="E28" s="47">
        <f t="shared" ref="E28" si="45">+IFERROR(E27/D27-1,"nm")</f>
        <v>1.0642652476463343E-2</v>
      </c>
      <c r="F28" s="47">
        <f t="shared" ref="F28" si="46">+IFERROR(F27/E27-1,"nm")</f>
        <v>6.5208586472256025E-2</v>
      </c>
      <c r="G28" s="47">
        <f t="shared" ref="G28" si="47">+IFERROR(G27/F27-1,"nm")</f>
        <v>-0.11806083650190113</v>
      </c>
      <c r="H28" s="47">
        <f t="shared" ref="H28" si="48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9">+K29+K30</f>
        <v>0</v>
      </c>
      <c r="L28" s="47">
        <f t="shared" ref="L28" si="50">+L29+L30</f>
        <v>0</v>
      </c>
      <c r="M28" s="47">
        <f t="shared" ref="M28" si="51">+M29+M30</f>
        <v>0</v>
      </c>
      <c r="N28" s="47">
        <f t="shared" ref="N28" si="52">+N29+N30</f>
        <v>0</v>
      </c>
      <c r="O28" s="47"/>
      <c r="P28" s="47"/>
    </row>
    <row r="29" spans="1:17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2.5999999999999999E-2</v>
      </c>
      <c r="E29" s="47">
        <f>+Historicals!E184</f>
        <v>0.13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0.18</v>
      </c>
      <c r="I29" s="47">
        <f>+Historicals!I184</f>
        <v>0.09</v>
      </c>
      <c r="J29" s="49">
        <v>0</v>
      </c>
      <c r="K29" s="49">
        <f t="shared" ref="K29:N29" si="53">+J29</f>
        <v>0</v>
      </c>
      <c r="L29" s="49">
        <f t="shared" si="53"/>
        <v>0</v>
      </c>
      <c r="M29" s="49">
        <f t="shared" si="53"/>
        <v>0</v>
      </c>
      <c r="N29" s="49">
        <f t="shared" si="53"/>
        <v>0</v>
      </c>
      <c r="O29" s="49"/>
      <c r="P29" s="49"/>
    </row>
    <row r="30" spans="1:17" x14ac:dyDescent="0.2">
      <c r="A30" s="44" t="s">
        <v>138</v>
      </c>
      <c r="B30" s="47" t="str">
        <f t="shared" ref="B30" si="54">+IFERROR(B28-B29,"nm")</f>
        <v>nm</v>
      </c>
      <c r="C30" s="47">
        <f t="shared" ref="C30" si="55">+IFERROR(C28-C29,"nm")</f>
        <v>4.1190476190476139E-2</v>
      </c>
      <c r="D30" s="47">
        <f t="shared" ref="D30" si="56">+IFERROR(D28-D29,"nm")</f>
        <v>3.4985250737462857E-3</v>
      </c>
      <c r="E30" s="47">
        <f t="shared" ref="E30" si="57">+IFERROR(E28-E29,"nm")</f>
        <v>-0.11935734752353666</v>
      </c>
      <c r="F30" s="47">
        <f t="shared" ref="F30" si="58">+IFERROR(F28-F29,"nm")</f>
        <v>-4.7914135277439818E-3</v>
      </c>
      <c r="G30" s="47">
        <f t="shared" ref="G30" si="59">+IFERROR(G28-G29,"nm")</f>
        <v>-5.8060836501901136E-2</v>
      </c>
      <c r="H30" s="47">
        <f t="shared" ref="H30" si="60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1">+J30</f>
        <v>0</v>
      </c>
      <c r="L30" s="49">
        <f t="shared" si="61"/>
        <v>0</v>
      </c>
      <c r="M30" s="49">
        <f t="shared" si="61"/>
        <v>0</v>
      </c>
      <c r="N30" s="49">
        <f t="shared" si="61"/>
        <v>0</v>
      </c>
      <c r="O30" s="49"/>
      <c r="P30" s="49"/>
    </row>
    <row r="31" spans="1:17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" si="66">+IFERROR(B31/A31-1,"nm")</f>
        <v>nm</v>
      </c>
      <c r="C32" s="47">
        <f t="shared" ref="C32" si="67">+IFERROR(C31/B31-1,"nm")</f>
        <v>-0.12742718446601942</v>
      </c>
      <c r="D32" s="47">
        <f t="shared" ref="D32" si="68">+IFERROR(D31/C31-1,"nm")</f>
        <v>-0.10152990264255912</v>
      </c>
      <c r="E32" s="47">
        <f t="shared" ref="E32" si="69">+IFERROR(E31/D31-1,"nm")</f>
        <v>-7.8947368421052655E-2</v>
      </c>
      <c r="F32" s="47">
        <f t="shared" ref="F32" si="70">+IFERROR(F31/E31-1,"nm")</f>
        <v>3.3613445378151141E-3</v>
      </c>
      <c r="G32" s="47">
        <f t="shared" ref="G32" si="71">+IFERROR(G31/F31-1,"nm")</f>
        <v>-0.13567839195979903</v>
      </c>
      <c r="H32" s="47">
        <f t="shared" ref="H32" si="72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3">+K33+K34</f>
        <v>0</v>
      </c>
      <c r="L32" s="47">
        <f t="shared" ref="L32" si="74">+L33+L34</f>
        <v>0</v>
      </c>
      <c r="M32" s="47">
        <f t="shared" ref="M32" si="75">+M33+M34</f>
        <v>0</v>
      </c>
      <c r="N32" s="47">
        <f t="shared" ref="N32" si="76">+N33+N34</f>
        <v>0</v>
      </c>
      <c r="O32" s="47"/>
      <c r="P32" s="47"/>
    </row>
    <row r="33" spans="1:16" x14ac:dyDescent="0.2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  <c r="O33" s="49"/>
      <c r="P33" s="49"/>
    </row>
    <row r="34" spans="1:16" x14ac:dyDescent="0.2">
      <c r="A34" s="44" t="s">
        <v>138</v>
      </c>
      <c r="B34" s="47" t="str">
        <f t="shared" ref="B34" si="78">+IFERROR(B32-B33,"nm")</f>
        <v>nm</v>
      </c>
      <c r="C34" s="47">
        <f t="shared" ref="C34" si="79">+IFERROR(C32-C33,"nm")</f>
        <v>2.572815533980588E-3</v>
      </c>
      <c r="D34" s="47">
        <f t="shared" ref="D34" si="80">+IFERROR(D32-D33,"nm")</f>
        <v>-1.5299026425591167E-3</v>
      </c>
      <c r="E34" s="47">
        <f t="shared" ref="E34" si="81">+IFERROR(E32-E33,"nm")</f>
        <v>1.0526315789473467E-3</v>
      </c>
      <c r="F34" s="47">
        <f t="shared" ref="F34" si="82">+IFERROR(F32-F33,"nm")</f>
        <v>3.3613445378151141E-3</v>
      </c>
      <c r="G34" s="47">
        <f t="shared" ref="G34" si="83">+IFERROR(G32-G33,"nm")</f>
        <v>4.321608040200986E-3</v>
      </c>
      <c r="H34" s="47">
        <f t="shared" ref="H34" si="84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  <c r="O34" s="49"/>
      <c r="P34" s="49"/>
    </row>
    <row r="35" spans="1:16" x14ac:dyDescent="0.2">
      <c r="A35" s="9" t="s">
        <v>130</v>
      </c>
      <c r="B35" s="48">
        <f t="shared" ref="B35:H35" si="86">+B42+B38</f>
        <v>3766</v>
      </c>
      <c r="C35" s="48">
        <f t="shared" si="86"/>
        <v>3896</v>
      </c>
      <c r="D35" s="48">
        <f t="shared" si="86"/>
        <v>4015</v>
      </c>
      <c r="E35" s="48">
        <f t="shared" si="86"/>
        <v>3760</v>
      </c>
      <c r="F35" s="48">
        <f t="shared" si="86"/>
        <v>4074</v>
      </c>
      <c r="G35" s="48">
        <f t="shared" si="86"/>
        <v>3047</v>
      </c>
      <c r="H35" s="48">
        <f t="shared" si="86"/>
        <v>5219</v>
      </c>
      <c r="I35" s="48">
        <f>+I42+I38</f>
        <v>5238</v>
      </c>
      <c r="J35" s="48">
        <f>+J21*J37</f>
        <v>5238</v>
      </c>
      <c r="K35" s="48">
        <f t="shared" ref="K35:N35" si="87">+K21*K37</f>
        <v>5238</v>
      </c>
      <c r="L35" s="48">
        <f t="shared" si="87"/>
        <v>5238</v>
      </c>
      <c r="M35" s="48">
        <f t="shared" si="87"/>
        <v>5238</v>
      </c>
      <c r="N35" s="48">
        <f t="shared" si="87"/>
        <v>5238</v>
      </c>
      <c r="O35" s="48"/>
      <c r="P35" s="48"/>
    </row>
    <row r="36" spans="1:16" x14ac:dyDescent="0.2">
      <c r="A36" s="46" t="s">
        <v>129</v>
      </c>
      <c r="B36" s="47" t="str">
        <f t="shared" ref="B36" si="88">+IFERROR(B35/A35-1,"nm")</f>
        <v>nm</v>
      </c>
      <c r="C36" s="47">
        <f t="shared" ref="C36" si="89">+IFERROR(C35/B35-1,"nm")</f>
        <v>3.4519383961763239E-2</v>
      </c>
      <c r="D36" s="47">
        <f t="shared" ref="D36" si="90">+IFERROR(D35/C35-1,"nm")</f>
        <v>3.0544147843942548E-2</v>
      </c>
      <c r="E36" s="47">
        <f t="shared" ref="E36" si="91">+IFERROR(E35/D35-1,"nm")</f>
        <v>-6.3511830635118338E-2</v>
      </c>
      <c r="F36" s="47">
        <f t="shared" ref="F36" si="92">+IFERROR(F35/E35-1,"nm")</f>
        <v>8.3510638297872308E-2</v>
      </c>
      <c r="G36" s="47">
        <f t="shared" ref="G36" si="93">+IFERROR(G35/F35-1,"nm")</f>
        <v>-0.25208640157093765</v>
      </c>
      <c r="H36" s="47">
        <f t="shared" ref="H36" si="94">+IFERROR(H35/G35-1,"nm")</f>
        <v>0.71283229405973092</v>
      </c>
      <c r="I36" s="47">
        <f>+IFERROR(I35/H35-1,"nm")</f>
        <v>3.6405441655489312E-3</v>
      </c>
      <c r="J36" s="47">
        <f t="shared" ref="J36:N36" si="95">+IFERROR(J35/I35-1,"nm")</f>
        <v>0</v>
      </c>
      <c r="K36" s="47">
        <f t="shared" si="95"/>
        <v>0</v>
      </c>
      <c r="L36" s="47">
        <f t="shared" si="95"/>
        <v>0</v>
      </c>
      <c r="M36" s="47">
        <f t="shared" si="95"/>
        <v>0</v>
      </c>
      <c r="N36" s="47">
        <f t="shared" si="95"/>
        <v>0</v>
      </c>
      <c r="O36" s="47"/>
      <c r="P36" s="47"/>
    </row>
    <row r="37" spans="1:16" x14ac:dyDescent="0.2">
      <c r="A37" s="46" t="s">
        <v>131</v>
      </c>
      <c r="B37" s="47">
        <f t="shared" ref="B37:H37" si="96">+IFERROR(B35/B$21,"nm")</f>
        <v>0.27409024745269289</v>
      </c>
      <c r="C37" s="47">
        <f t="shared" si="96"/>
        <v>0.26388512598211866</v>
      </c>
      <c r="D37" s="47">
        <f t="shared" si="96"/>
        <v>0.26386698212407994</v>
      </c>
      <c r="E37" s="47">
        <f t="shared" si="96"/>
        <v>0.25311342982160889</v>
      </c>
      <c r="F37" s="47">
        <f t="shared" si="96"/>
        <v>0.25619418941013711</v>
      </c>
      <c r="G37" s="47">
        <f t="shared" si="96"/>
        <v>0.2103700635183651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  <c r="O37" s="49"/>
      <c r="P37" s="49"/>
    </row>
    <row r="38" spans="1:16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98">+K41*K48</f>
        <v>124.00000000000001</v>
      </c>
      <c r="L38" s="48">
        <f t="shared" si="98"/>
        <v>124.00000000000001</v>
      </c>
      <c r="M38" s="48">
        <f t="shared" si="98"/>
        <v>124.00000000000001</v>
      </c>
      <c r="N38" s="48">
        <f t="shared" si="98"/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" si="99">+IFERROR(B38/A38-1,"nm")</f>
        <v>nm</v>
      </c>
      <c r="C39" s="47">
        <f t="shared" ref="C39" si="100">+IFERROR(C38/B38-1,"nm")</f>
        <v>9.9173553719008156E-2</v>
      </c>
      <c r="D39" s="47">
        <f t="shared" ref="D39" si="101">+IFERROR(D38/C38-1,"nm")</f>
        <v>5.2631578947368363E-2</v>
      </c>
      <c r="E39" s="47">
        <f t="shared" ref="E39" si="102">+IFERROR(E38/D38-1,"nm")</f>
        <v>0.14285714285714279</v>
      </c>
      <c r="F39" s="47">
        <f t="shared" ref="F39" si="103">+IFERROR(F38/E38-1,"nm")</f>
        <v>-6.8749999999999978E-2</v>
      </c>
      <c r="G39" s="47">
        <f t="shared" ref="G39" si="104">+IFERROR(G38/F38-1,"nm")</f>
        <v>-6.7114093959731447E-3</v>
      </c>
      <c r="H39" s="47">
        <f t="shared" ref="H39" si="105">+IFERROR(H38/G38-1,"nm")</f>
        <v>-0.1216216216216216</v>
      </c>
      <c r="I39" s="47">
        <f>+IFERROR(I38/H38-1,"nm")</f>
        <v>-4.6153846153846101E-2</v>
      </c>
      <c r="J39" s="47">
        <f t="shared" ref="J39" si="106">+IFERROR(J38/I38-1,"nm")</f>
        <v>2.2204460492503131E-16</v>
      </c>
      <c r="K39" s="47">
        <f t="shared" ref="K39" si="107">+IFERROR(K38/J38-1,"nm")</f>
        <v>0</v>
      </c>
      <c r="L39" s="47">
        <f t="shared" ref="L39" si="108">+IFERROR(L38/K38-1,"nm")</f>
        <v>0</v>
      </c>
      <c r="M39" s="47">
        <f t="shared" ref="M39" si="109">+IFERROR(M38/L38-1,"nm")</f>
        <v>0</v>
      </c>
      <c r="N39" s="47">
        <f t="shared" ref="N39" si="110">+IFERROR(N38/M38-1,"nm")</f>
        <v>0</v>
      </c>
      <c r="O39" s="47"/>
      <c r="P39" s="47"/>
    </row>
    <row r="40" spans="1:16" x14ac:dyDescent="0.2">
      <c r="A40" s="46" t="s">
        <v>133</v>
      </c>
      <c r="B40" s="47">
        <f t="shared" ref="B40:H40" si="111">+IFERROR(B38/B$21,"nm")</f>
        <v>8.8064046579330417E-3</v>
      </c>
      <c r="C40" s="47">
        <f t="shared" si="111"/>
        <v>9.0083988079111346E-3</v>
      </c>
      <c r="D40" s="47">
        <f t="shared" si="111"/>
        <v>9.2008412197686646E-3</v>
      </c>
      <c r="E40" s="47">
        <f t="shared" si="111"/>
        <v>1.0770784247728038E-2</v>
      </c>
      <c r="F40" s="47">
        <f t="shared" si="111"/>
        <v>9.3698905798012821E-3</v>
      </c>
      <c r="G40" s="47">
        <f t="shared" si="111"/>
        <v>1.0218171775752554E-2</v>
      </c>
      <c r="H40" s="47">
        <f t="shared" si="111"/>
        <v>7.5673787764130628E-3</v>
      </c>
      <c r="I40" s="47">
        <f>+IFERROR(I38/I$21,"nm")</f>
        <v>6.7563886013185855E-3</v>
      </c>
      <c r="J40" s="47">
        <f t="shared" ref="J40:N40" si="112">+IFERROR(J38/J$21,"nm")</f>
        <v>6.7563886013185864E-3</v>
      </c>
      <c r="K40" s="47">
        <f t="shared" si="112"/>
        <v>6.7563886013185864E-3</v>
      </c>
      <c r="L40" s="47">
        <f t="shared" si="112"/>
        <v>6.7563886013185864E-3</v>
      </c>
      <c r="M40" s="47">
        <f t="shared" si="112"/>
        <v>6.7563886013185864E-3</v>
      </c>
      <c r="N40" s="47">
        <f t="shared" si="112"/>
        <v>6.7563886013185864E-3</v>
      </c>
      <c r="O40" s="47"/>
      <c r="P40" s="47"/>
    </row>
    <row r="41" spans="1:16" x14ac:dyDescent="0.2">
      <c r="A41" s="46" t="s">
        <v>142</v>
      </c>
      <c r="B41" s="47">
        <f>+IFERROR(B38/B48,"nm")</f>
        <v>0.19145569620253164</v>
      </c>
      <c r="C41" s="47">
        <f t="shared" ref="C41:H41" si="113">+IFERROR(C38/C48,"nm")</f>
        <v>0.17924528301886791</v>
      </c>
      <c r="D41" s="47">
        <f t="shared" si="113"/>
        <v>0.17094017094017094</v>
      </c>
      <c r="E41" s="47">
        <f t="shared" si="113"/>
        <v>0.18867924528301888</v>
      </c>
      <c r="F41" s="47">
        <f t="shared" si="113"/>
        <v>0.18304668304668303</v>
      </c>
      <c r="G41" s="47">
        <f t="shared" si="113"/>
        <v>0.22945736434108527</v>
      </c>
      <c r="H41" s="47">
        <f t="shared" si="11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4">+J41</f>
        <v>0.19405320813771518</v>
      </c>
      <c r="L41" s="49">
        <f t="shared" si="114"/>
        <v>0.19405320813771518</v>
      </c>
      <c r="M41" s="49">
        <f t="shared" si="114"/>
        <v>0.19405320813771518</v>
      </c>
      <c r="N41" s="49">
        <f t="shared" si="114"/>
        <v>0.19405320813771518</v>
      </c>
      <c r="O41" s="49"/>
      <c r="P41" s="49"/>
    </row>
    <row r="42" spans="1:16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  <c r="O42" s="9"/>
      <c r="P42" s="9"/>
    </row>
    <row r="43" spans="1:16" x14ac:dyDescent="0.2">
      <c r="A43" s="46" t="s">
        <v>129</v>
      </c>
      <c r="B43" s="47" t="str">
        <f t="shared" ref="B43" si="116">+IFERROR(B42/A42-1,"nm")</f>
        <v>nm</v>
      </c>
      <c r="C43" s="47">
        <f t="shared" ref="C43" si="117">+IFERROR(C42/B42-1,"nm")</f>
        <v>3.2373113854595292E-2</v>
      </c>
      <c r="D43" s="47">
        <f t="shared" ref="D43" si="118">+IFERROR(D42/C42-1,"nm")</f>
        <v>2.9763486579856391E-2</v>
      </c>
      <c r="E43" s="47">
        <f t="shared" ref="E43" si="119">+IFERROR(E42/D42-1,"nm")</f>
        <v>-7.096774193548383E-2</v>
      </c>
      <c r="F43" s="47">
        <f t="shared" ref="F43" si="120">+IFERROR(F42/E42-1,"nm")</f>
        <v>9.0277777777777679E-2</v>
      </c>
      <c r="G43" s="47">
        <f t="shared" ref="G43" si="121">+IFERROR(G42/F42-1,"nm")</f>
        <v>-0.26140127388535028</v>
      </c>
      <c r="H43" s="47">
        <f t="shared" ref="H43" si="122">+IFERROR(H42/G42-1,"nm")</f>
        <v>0.75543290789927564</v>
      </c>
      <c r="I43" s="47">
        <f>+IFERROR(I42/H42-1,"nm")</f>
        <v>4.9125564943997002E-3</v>
      </c>
      <c r="J43" s="47">
        <f t="shared" ref="J43:N43" si="123">+IFERROR(J42/I42-1,"nm")</f>
        <v>0</v>
      </c>
      <c r="K43" s="47">
        <f t="shared" si="123"/>
        <v>0</v>
      </c>
      <c r="L43" s="47">
        <f t="shared" si="123"/>
        <v>0</v>
      </c>
      <c r="M43" s="47">
        <f t="shared" si="123"/>
        <v>0</v>
      </c>
      <c r="N43" s="47">
        <f t="shared" si="123"/>
        <v>0</v>
      </c>
      <c r="O43" s="47"/>
      <c r="P43" s="47"/>
    </row>
    <row r="44" spans="1:16" x14ac:dyDescent="0.2">
      <c r="A44" s="46" t="s">
        <v>131</v>
      </c>
      <c r="B44" s="47">
        <f t="shared" ref="B44:H44" si="124">+IFERROR(B42/B$21,"nm")</f>
        <v>0.26528384279475981</v>
      </c>
      <c r="C44" s="47">
        <f t="shared" si="124"/>
        <v>0.25487672717420751</v>
      </c>
      <c r="D44" s="47">
        <f t="shared" si="124"/>
        <v>0.25466614090431128</v>
      </c>
      <c r="E44" s="47">
        <f t="shared" si="124"/>
        <v>0.24234264557388085</v>
      </c>
      <c r="F44" s="47">
        <f t="shared" si="124"/>
        <v>0.2468242988303358</v>
      </c>
      <c r="G44" s="47">
        <f t="shared" si="124"/>
        <v>0.20015189174261253</v>
      </c>
      <c r="H44" s="47">
        <f t="shared" si="124"/>
        <v>0.29623377379358518</v>
      </c>
      <c r="I44" s="47">
        <f>+IFERROR(I42/I$21,"nm")</f>
        <v>0.27864654279954232</v>
      </c>
      <c r="J44" s="47">
        <f t="shared" ref="J44:N44" si="125">+IFERROR(J42/J$21,"nm")</f>
        <v>0.27864654279954232</v>
      </c>
      <c r="K44" s="47">
        <f t="shared" si="125"/>
        <v>0.27864654279954232</v>
      </c>
      <c r="L44" s="47">
        <f t="shared" si="125"/>
        <v>0.27864654279954232</v>
      </c>
      <c r="M44" s="47">
        <f t="shared" si="125"/>
        <v>0.27864654279954232</v>
      </c>
      <c r="N44" s="47">
        <f t="shared" si="125"/>
        <v>0.27864654279954232</v>
      </c>
      <c r="O44" s="47"/>
      <c r="P44" s="47"/>
    </row>
    <row r="45" spans="1:16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26">+K21*K47</f>
        <v>146</v>
      </c>
      <c r="L45" s="48">
        <f t="shared" si="126"/>
        <v>146</v>
      </c>
      <c r="M45" s="48">
        <f t="shared" si="126"/>
        <v>146</v>
      </c>
      <c r="N45" s="48">
        <f t="shared" si="126"/>
        <v>146</v>
      </c>
      <c r="O45" s="48"/>
      <c r="P45" s="48"/>
    </row>
    <row r="46" spans="1:16" x14ac:dyDescent="0.2">
      <c r="A46" s="46" t="s">
        <v>129</v>
      </c>
      <c r="B46" s="47" t="str">
        <f t="shared" ref="B46" si="127">+IFERROR(B45/A45-1,"nm")</f>
        <v>nm</v>
      </c>
      <c r="C46" s="47">
        <f t="shared" ref="C46" si="128">+IFERROR(C45/B45-1,"nm")</f>
        <v>0.16346153846153855</v>
      </c>
      <c r="D46" s="47">
        <f t="shared" ref="D46" si="129">+IFERROR(D45/C45-1,"nm")</f>
        <v>-7.8512396694214837E-2</v>
      </c>
      <c r="E46" s="47">
        <f t="shared" ref="E46" si="130">+IFERROR(E45/D45-1,"nm")</f>
        <v>-0.12107623318385652</v>
      </c>
      <c r="F46" s="47">
        <f t="shared" ref="F46" si="131">+IFERROR(F45/E45-1,"nm")</f>
        <v>-0.40306122448979587</v>
      </c>
      <c r="G46" s="47">
        <f t="shared" ref="G46" si="132">+IFERROR(G45/F45-1,"nm")</f>
        <v>-5.9829059829059839E-2</v>
      </c>
      <c r="H46" s="47">
        <f t="shared" ref="H46" si="133">+IFERROR(H45/G45-1,"nm")</f>
        <v>-0.10909090909090913</v>
      </c>
      <c r="I46" s="47">
        <f>+IFERROR(I45/H45-1,"nm")</f>
        <v>0.48979591836734704</v>
      </c>
      <c r="J46" s="47">
        <f t="shared" ref="J46" si="134">+IFERROR(J45/I45-1,"nm")</f>
        <v>0</v>
      </c>
      <c r="K46" s="47">
        <f t="shared" ref="K46" si="135">+IFERROR(K45/J45-1,"nm")</f>
        <v>0</v>
      </c>
      <c r="L46" s="47">
        <f t="shared" ref="L46" si="136">+IFERROR(L45/K45-1,"nm")</f>
        <v>0</v>
      </c>
      <c r="M46" s="47">
        <f t="shared" ref="M46" si="137">+IFERROR(M45/L45-1,"nm")</f>
        <v>0</v>
      </c>
      <c r="N46" s="47">
        <f t="shared" ref="N46" si="138">+IFERROR(N45/M45-1,"nm")</f>
        <v>0</v>
      </c>
      <c r="O46" s="47"/>
      <c r="P46" s="47"/>
    </row>
    <row r="47" spans="1:16" x14ac:dyDescent="0.2">
      <c r="A47" s="46" t="s">
        <v>133</v>
      </c>
      <c r="B47" s="47">
        <f t="shared" ref="B47:H47" si="139">+IFERROR(B45/B$21,"nm")</f>
        <v>1.5138282387190683E-2</v>
      </c>
      <c r="C47" s="47">
        <f t="shared" si="139"/>
        <v>1.6391221891086428E-2</v>
      </c>
      <c r="D47" s="47">
        <f t="shared" si="139"/>
        <v>1.4655625657202945E-2</v>
      </c>
      <c r="E47" s="47">
        <f t="shared" si="139"/>
        <v>1.3194210703466847E-2</v>
      </c>
      <c r="F47" s="47">
        <f t="shared" si="139"/>
        <v>7.3575650861526856E-3</v>
      </c>
      <c r="G47" s="47">
        <f t="shared" si="139"/>
        <v>7.5945871306268989E-3</v>
      </c>
      <c r="H47" s="47">
        <f t="shared" si="13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0">+J47</f>
        <v>7.9551027080041418E-3</v>
      </c>
      <c r="L47" s="49">
        <f t="shared" si="140"/>
        <v>7.9551027080041418E-3</v>
      </c>
      <c r="M47" s="49">
        <f t="shared" si="140"/>
        <v>7.9551027080041418E-3</v>
      </c>
      <c r="N47" s="49">
        <f t="shared" si="140"/>
        <v>7.9551027080041418E-3</v>
      </c>
      <c r="O47" s="49"/>
      <c r="P47" s="49"/>
    </row>
    <row r="48" spans="1:16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1">+K21*K50</f>
        <v>639.00000000000011</v>
      </c>
      <c r="L48" s="48">
        <f t="shared" si="141"/>
        <v>639.00000000000011</v>
      </c>
      <c r="M48" s="48">
        <f t="shared" si="141"/>
        <v>639.00000000000011</v>
      </c>
      <c r="N48" s="48">
        <f t="shared" si="141"/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" si="142">+IFERROR(B48/A48-1,"nm")</f>
        <v>nm</v>
      </c>
      <c r="C49" s="47">
        <f t="shared" ref="C49" si="143">+IFERROR(C48/B48-1,"nm")</f>
        <v>0.17405063291139244</v>
      </c>
      <c r="D49" s="47">
        <f t="shared" ref="D49" si="144">+IFERROR(D48/C48-1,"nm")</f>
        <v>0.10377358490566047</v>
      </c>
      <c r="E49" s="47">
        <f t="shared" ref="E49" si="145">+IFERROR(E48/D48-1,"nm")</f>
        <v>3.5409035409035505E-2</v>
      </c>
      <c r="F49" s="47">
        <f t="shared" ref="F49" si="146">+IFERROR(F48/E48-1,"nm")</f>
        <v>-4.0094339622641528E-2</v>
      </c>
      <c r="G49" s="47">
        <f t="shared" ref="G49" si="147">+IFERROR(G48/F48-1,"nm")</f>
        <v>-0.20761670761670759</v>
      </c>
      <c r="H49" s="47">
        <f t="shared" ref="H49" si="148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9">+K50+K51</f>
        <v>3.4817196098730456E-2</v>
      </c>
      <c r="L49" s="47">
        <f t="shared" ref="L49" si="150">+L50+L51</f>
        <v>3.4817196098730456E-2</v>
      </c>
      <c r="M49" s="47">
        <f t="shared" ref="M49" si="151">+M50+M51</f>
        <v>3.4817196098730456E-2</v>
      </c>
      <c r="N49" s="47">
        <f t="shared" ref="N49" si="152"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H50" si="153">+IFERROR(B48/B$21,"nm")</f>
        <v>4.599708879184862E-2</v>
      </c>
      <c r="C50" s="47">
        <f t="shared" si="153"/>
        <v>5.0257382823083174E-2</v>
      </c>
      <c r="D50" s="47">
        <f t="shared" si="153"/>
        <v>5.3824921135646686E-2</v>
      </c>
      <c r="E50" s="47">
        <f t="shared" si="153"/>
        <v>5.7085156512958597E-2</v>
      </c>
      <c r="F50" s="47">
        <f t="shared" si="153"/>
        <v>5.1188529744686205E-2</v>
      </c>
      <c r="G50" s="47">
        <f t="shared" si="153"/>
        <v>4.4531897265948632E-2</v>
      </c>
      <c r="H50" s="47">
        <f t="shared" si="153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4">+J50</f>
        <v>3.4817196098730456E-2</v>
      </c>
      <c r="L50" s="49">
        <f t="shared" si="154"/>
        <v>3.4817196098730456E-2</v>
      </c>
      <c r="M50" s="49">
        <f t="shared" si="154"/>
        <v>3.4817196098730456E-2</v>
      </c>
      <c r="N50" s="49">
        <f t="shared" si="154"/>
        <v>3.4817196098730456E-2</v>
      </c>
      <c r="O50" s="49"/>
      <c r="P50" s="49"/>
    </row>
    <row r="51" spans="1:16" x14ac:dyDescent="0.2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f>+Historicals!B123</f>
        <v>115</v>
      </c>
      <c r="C52" s="1">
        <f>+Historicals!C123</f>
        <v>73</v>
      </c>
      <c r="D52" s="1">
        <f>+Historicals!D123</f>
        <v>73</v>
      </c>
      <c r="E52" s="1">
        <f>+Historicals!E123</f>
        <v>88</v>
      </c>
      <c r="F52" s="1">
        <f>+Historicals!F123</f>
        <v>42</v>
      </c>
      <c r="G52" s="1">
        <f>+Historicals!G123</f>
        <v>30</v>
      </c>
      <c r="H52" s="1">
        <f>+Historicals!H123</f>
        <v>25</v>
      </c>
      <c r="I52" s="1">
        <f>+Historicals!I123</f>
        <v>102</v>
      </c>
      <c r="J52" s="52">
        <f>I52*1+J53</f>
        <v>102</v>
      </c>
      <c r="K52" s="52">
        <f t="shared" ref="K52:N52" si="155">J52*1+K53</f>
        <v>102</v>
      </c>
      <c r="L52" s="52">
        <f t="shared" si="155"/>
        <v>102</v>
      </c>
      <c r="M52" s="52">
        <f t="shared" si="155"/>
        <v>102</v>
      </c>
      <c r="N52" s="52">
        <f t="shared" si="155"/>
        <v>102</v>
      </c>
      <c r="O52" s="52"/>
      <c r="P52" s="52"/>
    </row>
    <row r="53" spans="1:16" x14ac:dyDescent="0.2">
      <c r="A53" s="44" t="s">
        <v>129</v>
      </c>
      <c r="B53" s="50" t="str">
        <f>+IFERROR(B52/A52-1,"nm")</f>
        <v>nm</v>
      </c>
      <c r="C53" s="50">
        <f t="shared" ref="C53:I53" si="156">+IFERROR(C52/B52-1,"nm")</f>
        <v>-0.36521739130434783</v>
      </c>
      <c r="D53" s="50">
        <f t="shared" si="156"/>
        <v>0</v>
      </c>
      <c r="E53" s="50">
        <f t="shared" si="156"/>
        <v>0.20547945205479445</v>
      </c>
      <c r="F53" s="50">
        <f t="shared" si="156"/>
        <v>-0.52272727272727271</v>
      </c>
      <c r="G53" s="50">
        <f t="shared" si="156"/>
        <v>-0.2857142857142857</v>
      </c>
      <c r="H53" s="50">
        <f t="shared" si="156"/>
        <v>-0.16666666666666663</v>
      </c>
      <c r="I53" s="50">
        <f t="shared" si="156"/>
        <v>3.08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/>
      <c r="P53" s="51"/>
    </row>
    <row r="54" spans="1:16" x14ac:dyDescent="0.2">
      <c r="A54" s="9" t="s">
        <v>130</v>
      </c>
      <c r="B54" s="1">
        <f>B61+B57</f>
        <v>-2057</v>
      </c>
      <c r="C54" s="1">
        <f t="shared" ref="C54:I54" si="157">C61+C57</f>
        <v>-2366</v>
      </c>
      <c r="D54" s="1">
        <f t="shared" si="157"/>
        <v>-2444</v>
      </c>
      <c r="E54" s="1">
        <f t="shared" si="157"/>
        <v>-2441</v>
      </c>
      <c r="F54" s="1">
        <f t="shared" si="157"/>
        <v>-3067</v>
      </c>
      <c r="G54" s="1">
        <f t="shared" si="157"/>
        <v>-3254</v>
      </c>
      <c r="H54" s="1">
        <f t="shared" si="157"/>
        <v>-3434</v>
      </c>
      <c r="I54" s="1">
        <f t="shared" si="157"/>
        <v>-4042</v>
      </c>
      <c r="J54" s="52">
        <f>I54*1+J55</f>
        <v>-4042</v>
      </c>
      <c r="K54" s="52">
        <f t="shared" ref="K54:N54" si="158">J54*1+K55</f>
        <v>-4042</v>
      </c>
      <c r="L54" s="52">
        <f t="shared" si="158"/>
        <v>-4042</v>
      </c>
      <c r="M54" s="52">
        <f t="shared" si="158"/>
        <v>-4042</v>
      </c>
      <c r="N54" s="52">
        <f t="shared" si="158"/>
        <v>-4042</v>
      </c>
      <c r="O54" s="52"/>
      <c r="P54" s="52"/>
    </row>
    <row r="55" spans="1:16" x14ac:dyDescent="0.2">
      <c r="A55" s="46" t="s">
        <v>129</v>
      </c>
      <c r="B55" s="50" t="str">
        <f>+IFERROR(B54/A54-1,"nm")</f>
        <v>nm</v>
      </c>
      <c r="C55" s="50">
        <f t="shared" ref="C55:I55" si="159">+IFERROR(C54/B54-1,"nm")</f>
        <v>0.15021876519202726</v>
      </c>
      <c r="D55" s="50">
        <f t="shared" si="159"/>
        <v>3.2967032967033072E-2</v>
      </c>
      <c r="E55" s="50">
        <f t="shared" si="159"/>
        <v>-1.2274959083469206E-3</v>
      </c>
      <c r="F55" s="50">
        <f t="shared" si="159"/>
        <v>0.25645227365833678</v>
      </c>
      <c r="G55" s="50">
        <f t="shared" si="159"/>
        <v>6.0971633518095869E-2</v>
      </c>
      <c r="H55" s="50">
        <f t="shared" si="159"/>
        <v>5.5316533497234088E-2</v>
      </c>
      <c r="I55" s="50">
        <f t="shared" si="159"/>
        <v>0.1770529994175889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/>
      <c r="P55" s="51"/>
    </row>
    <row r="56" spans="1:16" x14ac:dyDescent="0.2">
      <c r="A56" s="46" t="s">
        <v>131</v>
      </c>
      <c r="B56" s="50">
        <f>+IFERROR(B54/B$52,"nm")</f>
        <v>-17.88695652173913</v>
      </c>
      <c r="C56" s="50">
        <f t="shared" ref="C56:I56" si="160">+IFERROR(C54/C$52,"nm")</f>
        <v>-32.410958904109592</v>
      </c>
      <c r="D56" s="50">
        <f t="shared" si="160"/>
        <v>-33.479452054794521</v>
      </c>
      <c r="E56" s="50">
        <f t="shared" si="160"/>
        <v>-27.738636363636363</v>
      </c>
      <c r="F56" s="50">
        <f t="shared" si="160"/>
        <v>-73.023809523809518</v>
      </c>
      <c r="G56" s="50">
        <f t="shared" si="160"/>
        <v>-108.46666666666667</v>
      </c>
      <c r="H56" s="50">
        <f t="shared" si="160"/>
        <v>-137.36000000000001</v>
      </c>
      <c r="I56" s="50">
        <f t="shared" si="160"/>
        <v>-39.627450980392155</v>
      </c>
      <c r="J56" s="64">
        <f>I56</f>
        <v>-39.627450980392155</v>
      </c>
      <c r="K56" s="64">
        <f t="shared" ref="K56:N56" si="161">J56</f>
        <v>-39.627450980392155</v>
      </c>
      <c r="L56" s="64">
        <f t="shared" si="161"/>
        <v>-39.627450980392155</v>
      </c>
      <c r="M56" s="64">
        <f t="shared" si="161"/>
        <v>-39.627450980392155</v>
      </c>
      <c r="N56" s="64">
        <f t="shared" si="161"/>
        <v>-39.627450980392155</v>
      </c>
      <c r="O56" s="64"/>
      <c r="P56" s="64"/>
    </row>
    <row r="57" spans="1:16" x14ac:dyDescent="0.2">
      <c r="A57" s="9" t="s">
        <v>132</v>
      </c>
      <c r="B57" s="1">
        <f>+Historicals!B171</f>
        <v>210</v>
      </c>
      <c r="C57" s="1">
        <f>+Historicals!C171</f>
        <v>230</v>
      </c>
      <c r="D57" s="1">
        <f>+Historicals!D171</f>
        <v>233</v>
      </c>
      <c r="E57" s="1">
        <f>+Historicals!E171</f>
        <v>217</v>
      </c>
      <c r="F57" s="1">
        <f>+Historicals!F171</f>
        <v>195</v>
      </c>
      <c r="G57" s="1">
        <f>+Historicals!G171</f>
        <v>214</v>
      </c>
      <c r="H57" s="1">
        <f>+Historicals!H171</f>
        <v>222</v>
      </c>
      <c r="I57" s="1">
        <f>+Historicals!I171</f>
        <v>220</v>
      </c>
      <c r="J57" s="52">
        <f>I57*1+J58</f>
        <v>220</v>
      </c>
      <c r="K57" s="52">
        <f t="shared" ref="K57:N57" si="162">J57*1+K58</f>
        <v>220</v>
      </c>
      <c r="L57" s="52">
        <f t="shared" si="162"/>
        <v>220</v>
      </c>
      <c r="M57" s="52">
        <f t="shared" si="162"/>
        <v>220</v>
      </c>
      <c r="N57" s="52">
        <f t="shared" si="162"/>
        <v>220</v>
      </c>
      <c r="O57" s="52"/>
      <c r="P57" s="52"/>
    </row>
    <row r="58" spans="1:16" x14ac:dyDescent="0.2">
      <c r="A58" s="46" t="s">
        <v>129</v>
      </c>
      <c r="B58" s="50" t="str">
        <f>+IFERROR(B57/A57-1,"nm")</f>
        <v>nm</v>
      </c>
      <c r="C58" s="50">
        <f t="shared" ref="C58:I58" si="163">+IFERROR(C57/B57-1,"nm")</f>
        <v>9.5238095238095344E-2</v>
      </c>
      <c r="D58" s="50">
        <f t="shared" si="163"/>
        <v>1.304347826086949E-2</v>
      </c>
      <c r="E58" s="50">
        <f t="shared" si="163"/>
        <v>-6.8669527896995763E-2</v>
      </c>
      <c r="F58" s="50">
        <f t="shared" si="163"/>
        <v>-0.10138248847926268</v>
      </c>
      <c r="G58" s="50">
        <f t="shared" si="163"/>
        <v>9.7435897435897534E-2</v>
      </c>
      <c r="H58" s="50">
        <f t="shared" si="163"/>
        <v>3.7383177570093462E-2</v>
      </c>
      <c r="I58" s="50">
        <f t="shared" si="163"/>
        <v>-9.009009009009028E-3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/>
      <c r="P58" s="51"/>
    </row>
    <row r="59" spans="1:16" x14ac:dyDescent="0.2">
      <c r="A59" s="46" t="s">
        <v>133</v>
      </c>
      <c r="B59" s="50">
        <f>+IFERROR(B57/B$52,"nm")</f>
        <v>1.826086956521739</v>
      </c>
      <c r="C59" s="50">
        <f t="shared" ref="C59:I59" si="164">+IFERROR(C57/C$52,"nm")</f>
        <v>3.1506849315068495</v>
      </c>
      <c r="D59" s="50">
        <f t="shared" si="164"/>
        <v>3.1917808219178081</v>
      </c>
      <c r="E59" s="50">
        <f t="shared" si="164"/>
        <v>2.4659090909090908</v>
      </c>
      <c r="F59" s="50">
        <f t="shared" si="164"/>
        <v>4.6428571428571432</v>
      </c>
      <c r="G59" s="50">
        <f t="shared" si="164"/>
        <v>7.1333333333333337</v>
      </c>
      <c r="H59" s="50">
        <f t="shared" si="164"/>
        <v>8.8800000000000008</v>
      </c>
      <c r="I59" s="50">
        <f t="shared" si="164"/>
        <v>2.1568627450980391</v>
      </c>
      <c r="J59" s="64">
        <f>I59</f>
        <v>2.1568627450980391</v>
      </c>
      <c r="K59" s="64">
        <f t="shared" ref="K59:N59" si="165">J59</f>
        <v>2.1568627450980391</v>
      </c>
      <c r="L59" s="64">
        <f t="shared" si="165"/>
        <v>2.1568627450980391</v>
      </c>
      <c r="M59" s="64">
        <f t="shared" si="165"/>
        <v>2.1568627450980391</v>
      </c>
      <c r="N59" s="64">
        <f t="shared" si="165"/>
        <v>2.1568627450980391</v>
      </c>
      <c r="O59" s="64"/>
      <c r="P59" s="64"/>
    </row>
    <row r="60" spans="1:16" x14ac:dyDescent="0.2">
      <c r="A60" s="46" t="s">
        <v>142</v>
      </c>
      <c r="B60" s="50">
        <f>+IFERROR(B57/B67,"nm")</f>
        <v>0.43388429752066116</v>
      </c>
      <c r="C60" s="50">
        <f t="shared" ref="C60:I60" si="166">+IFERROR(C57/C67,"nm")</f>
        <v>0.45009784735812131</v>
      </c>
      <c r="D60" s="50">
        <f t="shared" si="166"/>
        <v>0.43714821763602252</v>
      </c>
      <c r="E60" s="50">
        <f t="shared" si="166"/>
        <v>0.36348408710217756</v>
      </c>
      <c r="F60" s="50">
        <f t="shared" si="166"/>
        <v>0.2932330827067669</v>
      </c>
      <c r="G60" s="50">
        <f t="shared" si="166"/>
        <v>0.25783132530120484</v>
      </c>
      <c r="H60" s="50">
        <f t="shared" si="166"/>
        <v>0.2846153846153846</v>
      </c>
      <c r="I60" s="50">
        <f t="shared" si="166"/>
        <v>0.27883396704689478</v>
      </c>
      <c r="J60" s="64">
        <f>I60</f>
        <v>0.27883396704689478</v>
      </c>
      <c r="K60" s="64">
        <f t="shared" ref="K60:N60" si="167">J60</f>
        <v>0.27883396704689478</v>
      </c>
      <c r="L60" s="64">
        <f t="shared" si="167"/>
        <v>0.27883396704689478</v>
      </c>
      <c r="M60" s="64">
        <f t="shared" si="167"/>
        <v>0.27883396704689478</v>
      </c>
      <c r="N60" s="64">
        <f t="shared" si="167"/>
        <v>0.27883396704689478</v>
      </c>
      <c r="O60" s="64"/>
      <c r="P60" s="64"/>
    </row>
    <row r="61" spans="1:16" x14ac:dyDescent="0.2">
      <c r="A61" s="9" t="s">
        <v>134</v>
      </c>
      <c r="B61" s="1">
        <f>+Historicals!B138</f>
        <v>-2267</v>
      </c>
      <c r="C61" s="1">
        <f>+Historicals!C138</f>
        <v>-2596</v>
      </c>
      <c r="D61" s="1">
        <f>+Historicals!D138</f>
        <v>-2677</v>
      </c>
      <c r="E61" s="1">
        <f>+Historicals!E138</f>
        <v>-2658</v>
      </c>
      <c r="F61" s="1">
        <f>+Historicals!F138</f>
        <v>-3262</v>
      </c>
      <c r="G61" s="1">
        <f>+Historicals!G138</f>
        <v>-3468</v>
      </c>
      <c r="H61" s="1">
        <f>+Historicals!H138</f>
        <v>-3656</v>
      </c>
      <c r="I61" s="1">
        <f>+Historicals!I138</f>
        <v>-4262</v>
      </c>
      <c r="J61" s="52">
        <f>I61*1+J62</f>
        <v>-4262</v>
      </c>
      <c r="K61" s="52">
        <f t="shared" ref="K61:N61" si="168">J61*1+K62</f>
        <v>-4262</v>
      </c>
      <c r="L61" s="52">
        <f t="shared" si="168"/>
        <v>-4262</v>
      </c>
      <c r="M61" s="52">
        <f t="shared" si="168"/>
        <v>-4262</v>
      </c>
      <c r="N61" s="52">
        <f t="shared" si="168"/>
        <v>-4262</v>
      </c>
      <c r="O61" s="52"/>
      <c r="P61" s="52"/>
    </row>
    <row r="62" spans="1:16" x14ac:dyDescent="0.2">
      <c r="A62" s="46" t="s">
        <v>129</v>
      </c>
      <c r="B62" s="50" t="str">
        <f>+IFERROR(B61/A61-1,"nm")</f>
        <v>nm</v>
      </c>
      <c r="C62" s="50">
        <f t="shared" ref="C62:I62" si="169">+IFERROR(C61/B61-1,"nm")</f>
        <v>0.145125716806352</v>
      </c>
      <c r="D62" s="50">
        <f t="shared" si="169"/>
        <v>3.1201848998459125E-2</v>
      </c>
      <c r="E62" s="50">
        <f t="shared" si="169"/>
        <v>-7.097497198356395E-3</v>
      </c>
      <c r="F62" s="50">
        <f t="shared" si="169"/>
        <v>0.22723852520692245</v>
      </c>
      <c r="G62" s="50">
        <f t="shared" si="169"/>
        <v>6.3151440833844275E-2</v>
      </c>
      <c r="H62" s="50">
        <f t="shared" si="169"/>
        <v>5.4209919261822392E-2</v>
      </c>
      <c r="I62" s="50">
        <f t="shared" si="169"/>
        <v>0.16575492341356668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/>
      <c r="P62" s="51"/>
    </row>
    <row r="63" spans="1:16" x14ac:dyDescent="0.2">
      <c r="A63" s="46" t="s">
        <v>131</v>
      </c>
      <c r="B63" s="50">
        <f>+IFERROR(B61/B$52,"nm")</f>
        <v>-19.713043478260868</v>
      </c>
      <c r="C63" s="50">
        <f t="shared" ref="C63:I63" si="170">+IFERROR(C61/C$52,"nm")</f>
        <v>-35.561643835616437</v>
      </c>
      <c r="D63" s="50">
        <f t="shared" si="170"/>
        <v>-36.671232876712331</v>
      </c>
      <c r="E63" s="50">
        <f t="shared" si="170"/>
        <v>-30.204545454545453</v>
      </c>
      <c r="F63" s="50">
        <f t="shared" si="170"/>
        <v>-77.666666666666671</v>
      </c>
      <c r="G63" s="50">
        <f t="shared" si="170"/>
        <v>-115.6</v>
      </c>
      <c r="H63" s="50">
        <f t="shared" si="170"/>
        <v>-146.24</v>
      </c>
      <c r="I63" s="50">
        <f t="shared" si="170"/>
        <v>-41.784313725490193</v>
      </c>
      <c r="J63" s="64">
        <f>I63</f>
        <v>-41.784313725490193</v>
      </c>
      <c r="K63" s="64">
        <f t="shared" ref="K63:N63" si="171">J63</f>
        <v>-41.784313725490193</v>
      </c>
      <c r="L63" s="64">
        <f t="shared" si="171"/>
        <v>-41.784313725490193</v>
      </c>
      <c r="M63" s="64">
        <f t="shared" si="171"/>
        <v>-41.784313725490193</v>
      </c>
      <c r="N63" s="64">
        <f t="shared" si="171"/>
        <v>-41.784313725490193</v>
      </c>
      <c r="O63" s="64"/>
      <c r="P63" s="64"/>
    </row>
    <row r="64" spans="1:16" x14ac:dyDescent="0.2">
      <c r="A64" s="9" t="s">
        <v>135</v>
      </c>
      <c r="B64" s="1">
        <f>+Historicals!B160</f>
        <v>225</v>
      </c>
      <c r="C64" s="1">
        <f>+Historicals!C160</f>
        <v>258</v>
      </c>
      <c r="D64" s="1">
        <f>+Historicals!D160</f>
        <v>278</v>
      </c>
      <c r="E64" s="1">
        <f>+Historicals!E160</f>
        <v>286</v>
      </c>
      <c r="F64" s="1">
        <f>+Historicals!F160</f>
        <v>278</v>
      </c>
      <c r="G64" s="1">
        <f>+Historicals!G160</f>
        <v>438</v>
      </c>
      <c r="H64" s="1">
        <f>+Historicals!H160</f>
        <v>278</v>
      </c>
      <c r="I64" s="1">
        <f>+Historicals!I160</f>
        <v>222</v>
      </c>
      <c r="J64" s="52">
        <f>I64*1+J65</f>
        <v>222</v>
      </c>
      <c r="K64" s="52">
        <f t="shared" ref="K64:N64" si="172">J64*1+K65</f>
        <v>222</v>
      </c>
      <c r="L64" s="52">
        <f t="shared" si="172"/>
        <v>222</v>
      </c>
      <c r="M64" s="52">
        <f t="shared" si="172"/>
        <v>222</v>
      </c>
      <c r="N64" s="52">
        <f t="shared" si="172"/>
        <v>222</v>
      </c>
      <c r="O64" s="52"/>
      <c r="P64" s="52"/>
    </row>
    <row r="65" spans="1:16" x14ac:dyDescent="0.2">
      <c r="A65" s="46" t="s">
        <v>129</v>
      </c>
      <c r="B65" s="50" t="str">
        <f>+IFERROR(B64/A64-1,"nm")</f>
        <v>nm</v>
      </c>
      <c r="C65" s="50">
        <f t="shared" ref="C65:I65" si="173">+IFERROR(C64/B64-1,"nm")</f>
        <v>0.14666666666666672</v>
      </c>
      <c r="D65" s="50">
        <f t="shared" si="173"/>
        <v>7.7519379844961156E-2</v>
      </c>
      <c r="E65" s="50">
        <f t="shared" si="173"/>
        <v>2.877697841726623E-2</v>
      </c>
      <c r="F65" s="50">
        <f t="shared" si="173"/>
        <v>-2.7972027972028024E-2</v>
      </c>
      <c r="G65" s="50">
        <f t="shared" si="173"/>
        <v>0.57553956834532372</v>
      </c>
      <c r="H65" s="50">
        <f t="shared" si="173"/>
        <v>-0.36529680365296802</v>
      </c>
      <c r="I65" s="50">
        <f t="shared" si="173"/>
        <v>-0.20143884892086328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/>
      <c r="P65" s="51"/>
    </row>
    <row r="66" spans="1:16" x14ac:dyDescent="0.2">
      <c r="A66" s="46" t="s">
        <v>133</v>
      </c>
      <c r="B66" s="50">
        <f t="shared" ref="B66:I66" si="174">+IFERROR(B64/B$52,"nm")</f>
        <v>1.9565217391304348</v>
      </c>
      <c r="C66" s="50">
        <f t="shared" si="174"/>
        <v>3.5342465753424657</v>
      </c>
      <c r="D66" s="50">
        <f t="shared" si="174"/>
        <v>3.8082191780821919</v>
      </c>
      <c r="E66" s="50">
        <f t="shared" si="174"/>
        <v>3.25</v>
      </c>
      <c r="F66" s="50">
        <f t="shared" si="174"/>
        <v>6.6190476190476186</v>
      </c>
      <c r="G66" s="50">
        <f t="shared" si="174"/>
        <v>14.6</v>
      </c>
      <c r="H66" s="50">
        <f t="shared" si="174"/>
        <v>11.12</v>
      </c>
      <c r="I66" s="50">
        <f t="shared" si="174"/>
        <v>2.1764705882352939</v>
      </c>
      <c r="J66" s="64">
        <f>I66</f>
        <v>2.1764705882352939</v>
      </c>
      <c r="K66" s="64">
        <f t="shared" ref="K66:N66" si="175">J66</f>
        <v>2.1764705882352939</v>
      </c>
      <c r="L66" s="64">
        <f t="shared" si="175"/>
        <v>2.1764705882352939</v>
      </c>
      <c r="M66" s="64">
        <f t="shared" si="175"/>
        <v>2.1764705882352939</v>
      </c>
      <c r="N66" s="64">
        <f t="shared" si="175"/>
        <v>2.1764705882352939</v>
      </c>
      <c r="O66" s="64"/>
      <c r="P66" s="64"/>
    </row>
    <row r="67" spans="1:16" x14ac:dyDescent="0.2">
      <c r="A67" s="9" t="s">
        <v>143</v>
      </c>
      <c r="B67" s="1">
        <f>+Historicals!B149</f>
        <v>484</v>
      </c>
      <c r="C67" s="1">
        <f>+Historicals!C149</f>
        <v>511</v>
      </c>
      <c r="D67" s="1">
        <f>+Historicals!D149</f>
        <v>533</v>
      </c>
      <c r="E67" s="1">
        <f>+Historicals!E149</f>
        <v>597</v>
      </c>
      <c r="F67" s="1">
        <f>+Historicals!F149</f>
        <v>665</v>
      </c>
      <c r="G67" s="1">
        <f>+Historicals!G149</f>
        <v>830</v>
      </c>
      <c r="H67" s="1">
        <f>+Historicals!H149</f>
        <v>780</v>
      </c>
      <c r="I67" s="1">
        <f>+Historicals!I149</f>
        <v>789</v>
      </c>
      <c r="J67" s="52">
        <f>I67*1+J68</f>
        <v>789</v>
      </c>
      <c r="K67" s="52">
        <f t="shared" ref="K67:N67" si="176">J67*1+K68</f>
        <v>789</v>
      </c>
      <c r="L67" s="52">
        <f t="shared" si="176"/>
        <v>789</v>
      </c>
      <c r="M67" s="52">
        <f t="shared" si="176"/>
        <v>789</v>
      </c>
      <c r="N67" s="52">
        <f t="shared" si="176"/>
        <v>789</v>
      </c>
      <c r="O67" s="52"/>
      <c r="P67" s="52"/>
    </row>
    <row r="68" spans="1:16" x14ac:dyDescent="0.2">
      <c r="A68" s="46" t="s">
        <v>129</v>
      </c>
      <c r="B68" s="50" t="str">
        <f>+IFERROR(B67/A67-1,"nm")</f>
        <v>nm</v>
      </c>
      <c r="C68" s="50">
        <f t="shared" ref="C68:I68" si="177">+IFERROR(C67/B67-1,"nm")</f>
        <v>5.5785123966942241E-2</v>
      </c>
      <c r="D68" s="50">
        <f t="shared" si="177"/>
        <v>4.3052837573385627E-2</v>
      </c>
      <c r="E68" s="50">
        <f t="shared" si="177"/>
        <v>0.12007504690431525</v>
      </c>
      <c r="F68" s="50">
        <f t="shared" si="177"/>
        <v>0.11390284757118918</v>
      </c>
      <c r="G68" s="50">
        <f t="shared" si="177"/>
        <v>0.24812030075187974</v>
      </c>
      <c r="H68" s="50">
        <f t="shared" si="177"/>
        <v>-6.0240963855421659E-2</v>
      </c>
      <c r="I68" s="50">
        <f t="shared" si="177"/>
        <v>1.1538461538461497E-2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/>
      <c r="P68" s="51"/>
    </row>
    <row r="69" spans="1:16" x14ac:dyDescent="0.2">
      <c r="A69" s="46" t="s">
        <v>133</v>
      </c>
      <c r="B69" s="50">
        <f>+IFERROR(B67/B$52,"nm")</f>
        <v>4.2086956521739127</v>
      </c>
      <c r="C69" s="50">
        <f t="shared" ref="C69:I69" si="178">+IFERROR(C67/C$52,"nm")</f>
        <v>7</v>
      </c>
      <c r="D69" s="50">
        <f t="shared" si="178"/>
        <v>7.3013698630136989</v>
      </c>
      <c r="E69" s="50">
        <f t="shared" si="178"/>
        <v>6.7840909090909092</v>
      </c>
      <c r="F69" s="50">
        <f t="shared" si="178"/>
        <v>15.833333333333334</v>
      </c>
      <c r="G69" s="50">
        <f t="shared" si="178"/>
        <v>27.666666666666668</v>
      </c>
      <c r="H69" s="50">
        <f t="shared" si="178"/>
        <v>31.2</v>
      </c>
      <c r="I69" s="50">
        <f t="shared" si="178"/>
        <v>7.7352941176470589</v>
      </c>
      <c r="J69" s="64">
        <f>I69</f>
        <v>7.7352941176470589</v>
      </c>
      <c r="K69" s="64">
        <f t="shared" ref="K69:N69" si="179">J69</f>
        <v>7.7352941176470589</v>
      </c>
      <c r="L69" s="64">
        <f t="shared" si="179"/>
        <v>7.7352941176470589</v>
      </c>
      <c r="M69" s="64">
        <f t="shared" si="179"/>
        <v>7.7352941176470589</v>
      </c>
      <c r="N69" s="64">
        <f t="shared" si="179"/>
        <v>7.7352941176470589</v>
      </c>
      <c r="O69" s="64"/>
      <c r="P69" s="64"/>
    </row>
    <row r="70" spans="1:16" x14ac:dyDescent="0.2">
      <c r="A70" s="55" t="s">
        <v>153</v>
      </c>
      <c r="B70" s="53"/>
      <c r="C70" s="53"/>
      <c r="D70" s="53"/>
      <c r="E70" s="53"/>
      <c r="F70" s="53"/>
      <c r="G70" s="53"/>
      <c r="H70" s="53"/>
      <c r="I70" s="53"/>
      <c r="J70" s="54"/>
      <c r="K70" s="54"/>
      <c r="L70" s="54"/>
      <c r="M70" s="54"/>
      <c r="N70" s="54"/>
      <c r="O70" s="54"/>
      <c r="P70" s="54"/>
    </row>
    <row r="71" spans="1:16" x14ac:dyDescent="0.2">
      <c r="A71" s="9" t="s">
        <v>136</v>
      </c>
      <c r="B71" s="1">
        <f>B73+B77+B81</f>
        <v>7126</v>
      </c>
      <c r="C71" s="1">
        <f t="shared" ref="C71:I71" si="180">C73+C77+C81</f>
        <v>7315</v>
      </c>
      <c r="D71" s="1">
        <f t="shared" si="180"/>
        <v>7970</v>
      </c>
      <c r="E71" s="1">
        <f t="shared" si="180"/>
        <v>9242</v>
      </c>
      <c r="F71" s="1">
        <f t="shared" si="180"/>
        <v>9812</v>
      </c>
      <c r="G71" s="1">
        <f t="shared" si="180"/>
        <v>9347</v>
      </c>
      <c r="H71" s="1">
        <f t="shared" si="180"/>
        <v>11456</v>
      </c>
      <c r="I71" s="1">
        <f t="shared" si="180"/>
        <v>12479</v>
      </c>
      <c r="J71" s="69">
        <f>J73+J77+J81</f>
        <v>12479</v>
      </c>
      <c r="K71" s="69">
        <f t="shared" ref="K71:N71" si="181">K73+K77+K81</f>
        <v>12479</v>
      </c>
      <c r="L71" s="69">
        <f t="shared" si="181"/>
        <v>12479</v>
      </c>
      <c r="M71" s="69">
        <f t="shared" si="181"/>
        <v>12479</v>
      </c>
      <c r="N71" s="69">
        <f t="shared" si="181"/>
        <v>12479</v>
      </c>
      <c r="O71" s="75" t="s">
        <v>160</v>
      </c>
      <c r="P71" s="69"/>
    </row>
    <row r="72" spans="1:16" x14ac:dyDescent="0.2">
      <c r="A72" s="44" t="s">
        <v>129</v>
      </c>
      <c r="B72" s="58" t="str">
        <f>+IFERROR(B71/A71-1,"nm")</f>
        <v>nm</v>
      </c>
      <c r="C72" s="58">
        <f t="shared" ref="C72:I72" si="182">+IFERROR(C71/B71-1,"nm")</f>
        <v>2.6522593320235766E-2</v>
      </c>
      <c r="D72" s="58">
        <f t="shared" si="182"/>
        <v>8.9542036910458034E-2</v>
      </c>
      <c r="E72" s="58">
        <f t="shared" si="182"/>
        <v>0.15959849435382689</v>
      </c>
      <c r="F72" s="58">
        <f t="shared" si="182"/>
        <v>6.1674962129409261E-2</v>
      </c>
      <c r="G72" s="58">
        <f t="shared" si="182"/>
        <v>-4.7390949857317621E-2</v>
      </c>
      <c r="H72" s="58">
        <f t="shared" si="182"/>
        <v>0.22563389322777372</v>
      </c>
      <c r="I72" s="58">
        <f t="shared" si="182"/>
        <v>8.9298184357541999E-2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/>
      <c r="P72" s="58"/>
    </row>
    <row r="73" spans="1:16" x14ac:dyDescent="0.2">
      <c r="A73" s="45" t="s">
        <v>113</v>
      </c>
      <c r="B73" s="59">
        <f>+Historicals!B112</f>
        <v>4703</v>
      </c>
      <c r="C73" s="59">
        <f>+Historicals!C112</f>
        <v>4867</v>
      </c>
      <c r="D73" s="59">
        <f>+Historicals!D112</f>
        <v>5192</v>
      </c>
      <c r="E73" s="59">
        <f>+Historicals!E112</f>
        <v>5875</v>
      </c>
      <c r="F73" s="59">
        <f>+Historicals!F112</f>
        <v>6293</v>
      </c>
      <c r="G73" s="59">
        <f>+Historicals!G112</f>
        <v>5892</v>
      </c>
      <c r="H73" s="59">
        <f>+Historicals!H112</f>
        <v>6970</v>
      </c>
      <c r="I73" s="59">
        <f>+Historicals!I112</f>
        <v>7388</v>
      </c>
      <c r="J73">
        <f>I73*1</f>
        <v>7388</v>
      </c>
      <c r="K73">
        <f t="shared" ref="K73:N73" si="183">J73*1</f>
        <v>7388</v>
      </c>
      <c r="L73">
        <f t="shared" si="183"/>
        <v>7388</v>
      </c>
      <c r="M73">
        <f t="shared" si="183"/>
        <v>7388</v>
      </c>
      <c r="N73">
        <f t="shared" si="183"/>
        <v>7388</v>
      </c>
    </row>
    <row r="74" spans="1:16" x14ac:dyDescent="0.2">
      <c r="A74" s="44" t="s">
        <v>129</v>
      </c>
      <c r="B74" s="58" t="str">
        <f>+IFERROR(B73/A73-1,"nm")</f>
        <v>nm</v>
      </c>
      <c r="C74" s="58">
        <f t="shared" ref="C74:I74" si="184">+IFERROR(C73/B73-1,"nm")</f>
        <v>3.4871358707208255E-2</v>
      </c>
      <c r="D74" s="58">
        <f t="shared" si="184"/>
        <v>6.6776248202177868E-2</v>
      </c>
      <c r="E74" s="58">
        <f t="shared" si="184"/>
        <v>0.1315485362095532</v>
      </c>
      <c r="F74" s="58">
        <f t="shared" si="184"/>
        <v>7.1148936170212673E-2</v>
      </c>
      <c r="G74" s="58">
        <f t="shared" si="184"/>
        <v>-6.3721595423486432E-2</v>
      </c>
      <c r="H74" s="58">
        <f t="shared" si="184"/>
        <v>0.18295994568907004</v>
      </c>
      <c r="I74" s="58">
        <f t="shared" si="184"/>
        <v>5.9971305595408975E-2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/>
      <c r="P74" s="58"/>
    </row>
    <row r="75" spans="1:16" x14ac:dyDescent="0.2">
      <c r="A75" s="44" t="s">
        <v>137</v>
      </c>
      <c r="B75" s="58">
        <f>+Historicals!B184</f>
        <v>0.158</v>
      </c>
      <c r="C75" s="58">
        <f>+Historicals!C184</f>
        <v>3.5000000000000003E-2</v>
      </c>
      <c r="D75" s="58">
        <f>+Historicals!D184</f>
        <v>2.5999999999999999E-2</v>
      </c>
      <c r="E75" s="58">
        <f>+Historicals!E184</f>
        <v>0.13</v>
      </c>
      <c r="F75" s="58">
        <f>+Historicals!F184</f>
        <v>7.0000000000000007E-2</v>
      </c>
      <c r="G75" s="58">
        <f>+Historicals!G184</f>
        <v>-0.06</v>
      </c>
      <c r="H75" s="58">
        <f>+Historicals!H184</f>
        <v>0.18</v>
      </c>
      <c r="I75" s="58">
        <f>+Historicals!I184</f>
        <v>0.09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/>
      <c r="P75" s="58"/>
    </row>
    <row r="76" spans="1:16" x14ac:dyDescent="0.2">
      <c r="A76" s="44" t="s">
        <v>138</v>
      </c>
      <c r="B76" s="58" t="str">
        <f>+IFERROR(B74-B75,"nm")</f>
        <v>nm</v>
      </c>
      <c r="C76" s="58">
        <f t="shared" ref="C76:I76" si="185">+IFERROR(C74-C75,"nm")</f>
        <v>-1.2864129279174796E-4</v>
      </c>
      <c r="D76" s="58">
        <f t="shared" si="185"/>
        <v>4.0776248202177873E-2</v>
      </c>
      <c r="E76" s="58">
        <f t="shared" si="185"/>
        <v>1.5485362095531974E-3</v>
      </c>
      <c r="F76" s="58">
        <f t="shared" si="185"/>
        <v>1.1489361702126666E-3</v>
      </c>
      <c r="G76" s="58">
        <f t="shared" si="185"/>
        <v>-3.7215954234864346E-3</v>
      </c>
      <c r="H76" s="58">
        <f t="shared" si="185"/>
        <v>2.9599456890700426E-3</v>
      </c>
      <c r="I76" s="58">
        <f t="shared" si="185"/>
        <v>-3.0028694404591022E-2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/>
      <c r="P76" s="58"/>
    </row>
    <row r="77" spans="1:16" x14ac:dyDescent="0.2">
      <c r="A77" s="45" t="s">
        <v>114</v>
      </c>
      <c r="B77" s="59">
        <f>+Historicals!B113</f>
        <v>2051</v>
      </c>
      <c r="C77" s="59">
        <f>+Historicals!C113</f>
        <v>2091</v>
      </c>
      <c r="D77" s="59">
        <f>+Historicals!D113</f>
        <v>2395</v>
      </c>
      <c r="E77" s="59">
        <f>+Historicals!E113</f>
        <v>2940</v>
      </c>
      <c r="F77" s="59">
        <f>+Historicals!F113</f>
        <v>3087</v>
      </c>
      <c r="G77" s="59">
        <f>+Historicals!G113</f>
        <v>3053</v>
      </c>
      <c r="H77" s="59">
        <f>+Historicals!H113</f>
        <v>3996</v>
      </c>
      <c r="I77" s="59">
        <f>+Historicals!I113</f>
        <v>4527</v>
      </c>
      <c r="J77">
        <f>I77*1</f>
        <v>4527</v>
      </c>
      <c r="K77">
        <f t="shared" ref="K77:N77" si="186">J77*1</f>
        <v>4527</v>
      </c>
      <c r="L77">
        <f t="shared" si="186"/>
        <v>4527</v>
      </c>
      <c r="M77">
        <f t="shared" si="186"/>
        <v>4527</v>
      </c>
      <c r="N77">
        <f t="shared" si="186"/>
        <v>4527</v>
      </c>
    </row>
    <row r="78" spans="1:16" x14ac:dyDescent="0.2">
      <c r="A78" s="44" t="s">
        <v>129</v>
      </c>
      <c r="B78" s="50" t="str">
        <f>+IFERROR(B77/A77-1,"nm")</f>
        <v>nm</v>
      </c>
      <c r="C78" s="50">
        <f t="shared" ref="C78:I78" si="187">+IFERROR(C77/B77-1,"nm")</f>
        <v>1.9502681618722484E-2</v>
      </c>
      <c r="D78" s="50">
        <f t="shared" si="187"/>
        <v>0.14538498326159721</v>
      </c>
      <c r="E78" s="50">
        <f t="shared" si="187"/>
        <v>0.22755741127348639</v>
      </c>
      <c r="F78" s="50">
        <f t="shared" si="187"/>
        <v>5.0000000000000044E-2</v>
      </c>
      <c r="G78" s="50">
        <f t="shared" si="187"/>
        <v>-1.1013929381276322E-2</v>
      </c>
      <c r="H78" s="50">
        <f t="shared" si="187"/>
        <v>0.30887651490337364</v>
      </c>
      <c r="I78" s="50">
        <f t="shared" si="187"/>
        <v>0.13288288288288297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/>
      <c r="P78" s="58"/>
    </row>
    <row r="79" spans="1:16" x14ac:dyDescent="0.2">
      <c r="A79" s="44" t="s">
        <v>137</v>
      </c>
      <c r="B79" s="50">
        <f>+Historicals!B185</f>
        <v>4.7E-2</v>
      </c>
      <c r="C79" s="50">
        <f>+Historicals!C185</f>
        <v>0.02</v>
      </c>
      <c r="D79" s="50">
        <f>+Historicals!D185</f>
        <v>0.11899999999999999</v>
      </c>
      <c r="E79" s="50">
        <f>+Historicals!E185</f>
        <v>0.23</v>
      </c>
      <c r="F79" s="50">
        <f>+Historicals!F185</f>
        <v>0.05</v>
      </c>
      <c r="G79" s="50">
        <f>+Historicals!G185</f>
        <v>-0.01</v>
      </c>
      <c r="H79" s="50">
        <f>+Historicals!H185</f>
        <v>0.31</v>
      </c>
      <c r="I79" s="50">
        <f>+Historicals!I185</f>
        <v>0.16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/>
      <c r="P79" s="58"/>
    </row>
    <row r="80" spans="1:16" x14ac:dyDescent="0.2">
      <c r="A80" s="44" t="s">
        <v>138</v>
      </c>
      <c r="B80" s="50" t="str">
        <f>+IFERROR(B78-B79,"nm")</f>
        <v>nm</v>
      </c>
      <c r="C80" s="50">
        <f t="shared" ref="C80:I80" si="188">+IFERROR(C78-C79,"nm")</f>
        <v>-4.9731838127751657E-4</v>
      </c>
      <c r="D80" s="50">
        <f t="shared" si="188"/>
        <v>2.6384983261597217E-2</v>
      </c>
      <c r="E80" s="50">
        <f t="shared" si="188"/>
        <v>-2.4425887265136226E-3</v>
      </c>
      <c r="F80" s="50">
        <f t="shared" si="188"/>
        <v>4.163336342344337E-17</v>
      </c>
      <c r="G80" s="50">
        <f t="shared" si="188"/>
        <v>-1.0139293812763215E-3</v>
      </c>
      <c r="H80" s="50">
        <f t="shared" si="188"/>
        <v>-1.1234850966263532E-3</v>
      </c>
      <c r="I80" s="50">
        <f t="shared" si="188"/>
        <v>-2.7117117117117034E-2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/>
      <c r="P80" s="58"/>
    </row>
    <row r="81" spans="1:16" x14ac:dyDescent="0.2">
      <c r="A81" s="45" t="s">
        <v>115</v>
      </c>
      <c r="B81" s="60">
        <f>+Historicals!B114</f>
        <v>372</v>
      </c>
      <c r="C81" s="60">
        <f>+Historicals!C114</f>
        <v>357</v>
      </c>
      <c r="D81" s="60">
        <f>+Historicals!D114</f>
        <v>383</v>
      </c>
      <c r="E81" s="60">
        <f>+Historicals!E114</f>
        <v>427</v>
      </c>
      <c r="F81" s="60">
        <f>+Historicals!F114</f>
        <v>432</v>
      </c>
      <c r="G81" s="60">
        <f>+Historicals!G114</f>
        <v>402</v>
      </c>
      <c r="H81" s="60">
        <f>+Historicals!H114</f>
        <v>490</v>
      </c>
      <c r="I81" s="60">
        <f>+Historicals!I114</f>
        <v>564</v>
      </c>
      <c r="J81">
        <f>I81*1</f>
        <v>564</v>
      </c>
      <c r="K81">
        <f t="shared" ref="K81:N81" si="189">J81*1</f>
        <v>564</v>
      </c>
      <c r="L81">
        <f t="shared" si="189"/>
        <v>564</v>
      </c>
      <c r="M81">
        <f t="shared" si="189"/>
        <v>564</v>
      </c>
      <c r="N81">
        <f t="shared" si="189"/>
        <v>564</v>
      </c>
    </row>
    <row r="82" spans="1:16" x14ac:dyDescent="0.2">
      <c r="A82" s="44" t="s">
        <v>129</v>
      </c>
      <c r="B82" s="50" t="str">
        <f>+IFERROR(B81/A81-1,"nm")</f>
        <v>nm</v>
      </c>
      <c r="C82" s="50">
        <f t="shared" ref="C82:I82" si="190">+IFERROR(C81/B81-1,"nm")</f>
        <v>-4.0322580645161255E-2</v>
      </c>
      <c r="D82" s="50">
        <f t="shared" si="190"/>
        <v>7.2829131652661028E-2</v>
      </c>
      <c r="E82" s="50">
        <f t="shared" si="190"/>
        <v>0.11488250652741505</v>
      </c>
      <c r="F82" s="50">
        <f t="shared" si="190"/>
        <v>1.1709601873536313E-2</v>
      </c>
      <c r="G82" s="50">
        <f t="shared" si="190"/>
        <v>-6.944444444444442E-2</v>
      </c>
      <c r="H82" s="50">
        <f t="shared" si="190"/>
        <v>0.21890547263681581</v>
      </c>
      <c r="I82" s="50">
        <f t="shared" si="190"/>
        <v>0.15102040816326534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/>
      <c r="P82" s="58"/>
    </row>
    <row r="83" spans="1:16" x14ac:dyDescent="0.2">
      <c r="A83" s="44" t="s">
        <v>137</v>
      </c>
      <c r="B83" s="50">
        <f>+Historicals!B186</f>
        <v>7.8E-2</v>
      </c>
      <c r="C83" s="50">
        <f>+Historicals!C186</f>
        <v>-0.04</v>
      </c>
      <c r="D83" s="50">
        <f>+Historicals!D186</f>
        <v>0.02</v>
      </c>
      <c r="E83" s="50">
        <f>+Historicals!E186</f>
        <v>0.11</v>
      </c>
      <c r="F83" s="50">
        <f>+Historicals!F186</f>
        <v>0.01</v>
      </c>
      <c r="G83" s="50">
        <f>+Historicals!G186</f>
        <v>-7.0000000000000007E-2</v>
      </c>
      <c r="H83" s="50">
        <f>+Historicals!H186</f>
        <v>0.22</v>
      </c>
      <c r="I83" s="50">
        <f>+Historicals!I186</f>
        <v>0.17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/>
      <c r="P83" s="58"/>
    </row>
    <row r="84" spans="1:16" x14ac:dyDescent="0.2">
      <c r="A84" s="44" t="s">
        <v>138</v>
      </c>
      <c r="B84" s="50" t="str">
        <f>+IFERROR(B82-B83,"nm")</f>
        <v>nm</v>
      </c>
      <c r="C84" s="50">
        <f t="shared" ref="C84:I84" si="191">+IFERROR(C82-C83,"nm")</f>
        <v>-3.2258064516125368E-4</v>
      </c>
      <c r="D84" s="50">
        <f t="shared" si="191"/>
        <v>5.2829131652661024E-2</v>
      </c>
      <c r="E84" s="50">
        <f t="shared" si="191"/>
        <v>4.8825065274150509E-3</v>
      </c>
      <c r="F84" s="50">
        <f t="shared" si="191"/>
        <v>1.7096018735363126E-3</v>
      </c>
      <c r="G84" s="50">
        <f t="shared" si="191"/>
        <v>5.5555555555558689E-4</v>
      </c>
      <c r="H84" s="50">
        <f t="shared" si="191"/>
        <v>-1.094527363184189E-3</v>
      </c>
      <c r="I84" s="50">
        <f t="shared" si="191"/>
        <v>-1.8979591836734672E-2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/>
      <c r="P84" s="58"/>
    </row>
    <row r="85" spans="1:16" x14ac:dyDescent="0.2">
      <c r="A85" s="9" t="s">
        <v>130</v>
      </c>
      <c r="B85" s="1">
        <f>B92+B88</f>
        <v>1611</v>
      </c>
      <c r="C85" s="1">
        <f t="shared" ref="C85:I85" si="192">C92+C88</f>
        <v>1807</v>
      </c>
      <c r="D85" s="1">
        <f t="shared" si="192"/>
        <v>1613</v>
      </c>
      <c r="E85" s="1">
        <f t="shared" si="192"/>
        <v>1703</v>
      </c>
      <c r="F85" s="1">
        <f t="shared" si="192"/>
        <v>2106</v>
      </c>
      <c r="G85" s="1">
        <f t="shared" si="192"/>
        <v>1673</v>
      </c>
      <c r="H85" s="1">
        <f t="shared" si="192"/>
        <v>2571</v>
      </c>
      <c r="I85" s="1">
        <f t="shared" si="192"/>
        <v>3427</v>
      </c>
      <c r="J85" s="68">
        <f>J71*J87</f>
        <v>3427</v>
      </c>
      <c r="K85" s="68">
        <f t="shared" ref="K85:N85" si="193">K71*K87</f>
        <v>3427</v>
      </c>
      <c r="L85" s="68">
        <f t="shared" si="193"/>
        <v>3427</v>
      </c>
      <c r="M85" s="68">
        <f t="shared" si="193"/>
        <v>3427</v>
      </c>
      <c r="N85" s="68">
        <f t="shared" si="193"/>
        <v>3427</v>
      </c>
      <c r="O85" s="68"/>
      <c r="P85" s="75" t="s">
        <v>159</v>
      </c>
    </row>
    <row r="86" spans="1:16" x14ac:dyDescent="0.2">
      <c r="A86" s="46" t="s">
        <v>129</v>
      </c>
      <c r="B86" s="50" t="str">
        <f>+IFERROR(B85/A85-1,"nm")</f>
        <v>nm</v>
      </c>
      <c r="C86" s="50">
        <f t="shared" ref="C86:I86" si="194">+IFERROR(C85/B85-1,"nm")</f>
        <v>0.12166356300434522</v>
      </c>
      <c r="D86" s="50">
        <f t="shared" si="194"/>
        <v>-0.10736026563364698</v>
      </c>
      <c r="E86" s="50">
        <f t="shared" si="194"/>
        <v>5.5796652200867936E-2</v>
      </c>
      <c r="F86" s="50">
        <f t="shared" si="194"/>
        <v>0.23664122137404586</v>
      </c>
      <c r="G86" s="50">
        <f t="shared" si="194"/>
        <v>-0.20560303893637222</v>
      </c>
      <c r="H86" s="50">
        <f t="shared" si="194"/>
        <v>0.53676031081888831</v>
      </c>
      <c r="I86" s="50">
        <f t="shared" si="194"/>
        <v>0.33294437961882539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/>
      <c r="P86" s="61"/>
    </row>
    <row r="87" spans="1:16" x14ac:dyDescent="0.2">
      <c r="A87" s="46" t="s">
        <v>131</v>
      </c>
      <c r="B87" s="50">
        <f>+IFERROR(B85/B$71,"nm")</f>
        <v>0.22607353353915241</v>
      </c>
      <c r="C87" s="50">
        <f t="shared" ref="C87:I87" si="195">+IFERROR(C85/C$71,"nm")</f>
        <v>0.24702665755297334</v>
      </c>
      <c r="D87" s="50">
        <f t="shared" si="195"/>
        <v>0.20238393977415309</v>
      </c>
      <c r="E87" s="50">
        <f t="shared" si="195"/>
        <v>0.18426747457260334</v>
      </c>
      <c r="F87" s="50">
        <f t="shared" si="195"/>
        <v>0.21463514064410924</v>
      </c>
      <c r="G87" s="50">
        <f t="shared" si="195"/>
        <v>0.17898791055953783</v>
      </c>
      <c r="H87" s="50">
        <f t="shared" si="195"/>
        <v>0.22442388268156424</v>
      </c>
      <c r="I87" s="50">
        <f t="shared" si="195"/>
        <v>0.27462136389133746</v>
      </c>
      <c r="J87" s="65">
        <f>I87</f>
        <v>0.27462136389133746</v>
      </c>
      <c r="K87" s="65">
        <f t="shared" ref="K87:N87" si="196">J87</f>
        <v>0.27462136389133746</v>
      </c>
      <c r="L87" s="65">
        <f t="shared" si="196"/>
        <v>0.27462136389133746</v>
      </c>
      <c r="M87" s="65">
        <f t="shared" si="196"/>
        <v>0.27462136389133746</v>
      </c>
      <c r="N87" s="65">
        <f t="shared" si="196"/>
        <v>0.27462136389133746</v>
      </c>
      <c r="O87" s="65"/>
      <c r="P87" s="61"/>
    </row>
    <row r="88" spans="1:16" x14ac:dyDescent="0.2">
      <c r="A88" s="9" t="s">
        <v>132</v>
      </c>
      <c r="B88" s="1">
        <f>+Historicals!B168</f>
        <v>87</v>
      </c>
      <c r="C88" s="1">
        <f>+Historicals!C168</f>
        <v>84</v>
      </c>
      <c r="D88" s="1">
        <f>+Historicals!D168</f>
        <v>106</v>
      </c>
      <c r="E88" s="1">
        <f>+Historicals!E168</f>
        <v>116</v>
      </c>
      <c r="F88" s="1">
        <f>+Historicals!F168</f>
        <v>111</v>
      </c>
      <c r="G88" s="1">
        <f>+Historicals!G168</f>
        <v>132</v>
      </c>
      <c r="H88" s="1">
        <f>+Historicals!H168</f>
        <v>136</v>
      </c>
      <c r="I88" s="1">
        <f>+Historicals!I168</f>
        <v>134</v>
      </c>
      <c r="J88" s="1">
        <f>I88*1</f>
        <v>134</v>
      </c>
      <c r="K88" s="1">
        <f t="shared" ref="K88:N88" si="197">J88*1</f>
        <v>134</v>
      </c>
      <c r="L88" s="1">
        <f t="shared" si="197"/>
        <v>134</v>
      </c>
      <c r="M88" s="1">
        <f t="shared" si="197"/>
        <v>134</v>
      </c>
      <c r="N88" s="1">
        <f t="shared" si="197"/>
        <v>134</v>
      </c>
      <c r="O88" s="1"/>
      <c r="P88" s="67"/>
    </row>
    <row r="89" spans="1:16" x14ac:dyDescent="0.2">
      <c r="A89" s="46" t="s">
        <v>129</v>
      </c>
      <c r="B89" s="50" t="str">
        <f>+IFERROR(B88/A88-1,"nm")</f>
        <v>nm</v>
      </c>
      <c r="C89" s="50">
        <f t="shared" ref="C89:I89" si="198">+IFERROR(C88/B88-1,"nm")</f>
        <v>-3.4482758620689613E-2</v>
      </c>
      <c r="D89" s="50">
        <f t="shared" si="198"/>
        <v>0.26190476190476186</v>
      </c>
      <c r="E89" s="50">
        <f t="shared" si="198"/>
        <v>9.4339622641509413E-2</v>
      </c>
      <c r="F89" s="50">
        <f t="shared" si="198"/>
        <v>-4.31034482758621E-2</v>
      </c>
      <c r="G89" s="50">
        <f t="shared" si="198"/>
        <v>0.18918918918918926</v>
      </c>
      <c r="H89" s="50">
        <f t="shared" si="198"/>
        <v>3.0303030303030276E-2</v>
      </c>
      <c r="I89" s="50">
        <f t="shared" si="198"/>
        <v>-1.4705882352941124E-2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/>
      <c r="P89" s="61"/>
    </row>
    <row r="90" spans="1:16" x14ac:dyDescent="0.2">
      <c r="A90" s="46" t="s">
        <v>133</v>
      </c>
      <c r="B90" s="50">
        <f>+IFERROR(B88/B$71,"nm")</f>
        <v>1.2208812798203761E-2</v>
      </c>
      <c r="C90" s="50">
        <f t="shared" ref="C90:I90" si="199">+IFERROR(C88/C$71,"nm")</f>
        <v>1.1483253588516746E-2</v>
      </c>
      <c r="D90" s="50">
        <f t="shared" si="199"/>
        <v>1.3299874529485571E-2</v>
      </c>
      <c r="E90" s="50">
        <f t="shared" si="199"/>
        <v>1.2551395801774508E-2</v>
      </c>
      <c r="F90" s="50">
        <f t="shared" si="199"/>
        <v>1.1312678353037097E-2</v>
      </c>
      <c r="G90" s="50">
        <f t="shared" si="199"/>
        <v>1.4122178239007167E-2</v>
      </c>
      <c r="H90" s="50">
        <f t="shared" si="199"/>
        <v>1.1871508379888268E-2</v>
      </c>
      <c r="I90" s="50">
        <f t="shared" si="199"/>
        <v>1.0738039907043834E-2</v>
      </c>
      <c r="J90" s="65">
        <f>I90</f>
        <v>1.0738039907043834E-2</v>
      </c>
      <c r="K90" s="65">
        <f t="shared" ref="K90:N90" si="200">J90</f>
        <v>1.0738039907043834E-2</v>
      </c>
      <c r="L90" s="65">
        <f t="shared" si="200"/>
        <v>1.0738039907043834E-2</v>
      </c>
      <c r="M90" s="65">
        <f t="shared" si="200"/>
        <v>1.0738039907043834E-2</v>
      </c>
      <c r="N90" s="65">
        <f t="shared" si="200"/>
        <v>1.0738039907043834E-2</v>
      </c>
      <c r="O90" s="65"/>
      <c r="P90" s="61"/>
    </row>
    <row r="91" spans="1:16" x14ac:dyDescent="0.2">
      <c r="A91" s="46" t="s">
        <v>142</v>
      </c>
      <c r="B91" s="50">
        <f>+IFERROR(B88/B98,"nm")</f>
        <v>0.1746987951807229</v>
      </c>
      <c r="C91" s="50">
        <f t="shared" ref="C91:I91" si="201">+IFERROR(C88/C98,"nm")</f>
        <v>0.13145539906103287</v>
      </c>
      <c r="D91" s="50">
        <f t="shared" si="201"/>
        <v>0.1501416430594901</v>
      </c>
      <c r="E91" s="50">
        <f t="shared" si="201"/>
        <v>0.13663133097762073</v>
      </c>
      <c r="F91" s="50">
        <f t="shared" si="201"/>
        <v>0.11948331539289558</v>
      </c>
      <c r="G91" s="50">
        <f t="shared" si="201"/>
        <v>0.14915254237288136</v>
      </c>
      <c r="H91" s="50">
        <f t="shared" si="201"/>
        <v>0.1384928716904277</v>
      </c>
      <c r="I91" s="50">
        <f t="shared" si="201"/>
        <v>0.14565217391304347</v>
      </c>
      <c r="J91" s="65">
        <f>I91</f>
        <v>0.14565217391304347</v>
      </c>
      <c r="K91" s="65">
        <f t="shared" ref="K91:N91" si="202">J91</f>
        <v>0.14565217391304347</v>
      </c>
      <c r="L91" s="65">
        <f t="shared" si="202"/>
        <v>0.14565217391304347</v>
      </c>
      <c r="M91" s="65">
        <f t="shared" si="202"/>
        <v>0.14565217391304347</v>
      </c>
      <c r="N91" s="65">
        <f t="shared" si="202"/>
        <v>0.14565217391304347</v>
      </c>
      <c r="O91" s="65"/>
      <c r="P91" s="61"/>
    </row>
    <row r="92" spans="1:16" x14ac:dyDescent="0.2">
      <c r="A92" s="9" t="s">
        <v>134</v>
      </c>
      <c r="B92" s="1">
        <f>+Historicals!B135</f>
        <v>1524</v>
      </c>
      <c r="C92" s="1">
        <f>+Historicals!C135</f>
        <v>1723</v>
      </c>
      <c r="D92" s="1">
        <f>+Historicals!D135</f>
        <v>1507</v>
      </c>
      <c r="E92" s="1">
        <f>+Historicals!E135</f>
        <v>1587</v>
      </c>
      <c r="F92" s="1">
        <f>+Historicals!F135</f>
        <v>1995</v>
      </c>
      <c r="G92" s="1">
        <f>+Historicals!G135</f>
        <v>1541</v>
      </c>
      <c r="H92" s="1">
        <f>+Historicals!H135</f>
        <v>2435</v>
      </c>
      <c r="I92" s="1">
        <f>+Historicals!I135</f>
        <v>3293</v>
      </c>
      <c r="J92" s="68">
        <f>J85-J88</f>
        <v>3293</v>
      </c>
      <c r="K92" s="68">
        <f t="shared" ref="K92:N92" si="203">K85-K88</f>
        <v>3293</v>
      </c>
      <c r="L92" s="68">
        <f t="shared" si="203"/>
        <v>3293</v>
      </c>
      <c r="M92" s="68">
        <f t="shared" si="203"/>
        <v>3293</v>
      </c>
      <c r="N92" s="68">
        <f t="shared" si="203"/>
        <v>3293</v>
      </c>
      <c r="O92" s="68"/>
      <c r="P92" s="75" t="s">
        <v>147</v>
      </c>
    </row>
    <row r="93" spans="1:16" x14ac:dyDescent="0.2">
      <c r="A93" s="46" t="s">
        <v>129</v>
      </c>
      <c r="B93" s="50" t="str">
        <f>+IFERROR(B92/A92-1,"nm")</f>
        <v>nm</v>
      </c>
      <c r="C93" s="50">
        <f t="shared" ref="C93:I93" si="204">+IFERROR(C92/B92-1,"nm")</f>
        <v>0.13057742782152237</v>
      </c>
      <c r="D93" s="50">
        <f t="shared" si="204"/>
        <v>-0.12536273940800924</v>
      </c>
      <c r="E93" s="50">
        <f t="shared" si="204"/>
        <v>5.3085600530855981E-2</v>
      </c>
      <c r="F93" s="50">
        <f t="shared" si="204"/>
        <v>0.25708884688090738</v>
      </c>
      <c r="G93" s="50">
        <f t="shared" si="204"/>
        <v>-0.22756892230576442</v>
      </c>
      <c r="H93" s="50">
        <f t="shared" si="204"/>
        <v>0.58014276443867629</v>
      </c>
      <c r="I93" s="50">
        <f t="shared" si="204"/>
        <v>0.3523613963039014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/>
      <c r="P93" s="58"/>
    </row>
    <row r="94" spans="1:16" x14ac:dyDescent="0.2">
      <c r="A94" s="46" t="s">
        <v>131</v>
      </c>
      <c r="B94" s="50">
        <f>+IFERROR(B92/B$71,"nm")</f>
        <v>0.21386472074094864</v>
      </c>
      <c r="C94" s="50">
        <f t="shared" ref="C94:I94" si="205">+IFERROR(C92/C$71,"nm")</f>
        <v>0.23554340396445658</v>
      </c>
      <c r="D94" s="50">
        <f t="shared" si="205"/>
        <v>0.1890840652446675</v>
      </c>
      <c r="E94" s="50">
        <f t="shared" si="205"/>
        <v>0.17171607877082881</v>
      </c>
      <c r="F94" s="50">
        <f t="shared" si="205"/>
        <v>0.20332246229107215</v>
      </c>
      <c r="G94" s="50">
        <f t="shared" si="205"/>
        <v>0.16486573232053064</v>
      </c>
      <c r="H94" s="50">
        <f t="shared" si="205"/>
        <v>0.21255237430167598</v>
      </c>
      <c r="I94" s="50">
        <f t="shared" si="205"/>
        <v>0.26388332398429359</v>
      </c>
      <c r="J94" s="65">
        <f>I94</f>
        <v>0.26388332398429359</v>
      </c>
      <c r="K94" s="65">
        <f t="shared" ref="K94:N94" si="206">J94</f>
        <v>0.26388332398429359</v>
      </c>
      <c r="L94" s="65">
        <f t="shared" si="206"/>
        <v>0.26388332398429359</v>
      </c>
      <c r="M94" s="65">
        <f t="shared" si="206"/>
        <v>0.26388332398429359</v>
      </c>
      <c r="N94" s="65">
        <f t="shared" si="206"/>
        <v>0.26388332398429359</v>
      </c>
      <c r="O94" s="65"/>
      <c r="P94" s="65"/>
    </row>
    <row r="95" spans="1:16" x14ac:dyDescent="0.2">
      <c r="A95" s="9" t="s">
        <v>135</v>
      </c>
      <c r="B95" s="1">
        <f>+Historicals!B157</f>
        <v>236</v>
      </c>
      <c r="C95" s="1">
        <f>+Historicals!C157</f>
        <v>232</v>
      </c>
      <c r="D95" s="1">
        <f>+Historicals!D157</f>
        <v>173</v>
      </c>
      <c r="E95" s="1">
        <f>+Historicals!E157</f>
        <v>240</v>
      </c>
      <c r="F95" s="1">
        <f>+Historicals!F157</f>
        <v>233</v>
      </c>
      <c r="G95" s="1">
        <f>+Historicals!G157</f>
        <v>139</v>
      </c>
      <c r="H95" s="1">
        <f>+Historicals!H157</f>
        <v>153</v>
      </c>
      <c r="I95" s="1">
        <f>+Historicals!I157</f>
        <v>197</v>
      </c>
      <c r="J95" s="1">
        <f>I95*1</f>
        <v>197</v>
      </c>
      <c r="K95" s="1">
        <f t="shared" ref="K95:N95" si="207">J95*1</f>
        <v>197</v>
      </c>
      <c r="L95" s="1">
        <f t="shared" si="207"/>
        <v>197</v>
      </c>
      <c r="M95" s="1">
        <f t="shared" si="207"/>
        <v>197</v>
      </c>
      <c r="N95" s="1">
        <f t="shared" si="207"/>
        <v>197</v>
      </c>
      <c r="O95" s="1"/>
      <c r="P95" s="1"/>
    </row>
    <row r="96" spans="1:16" x14ac:dyDescent="0.2">
      <c r="A96" s="46" t="s">
        <v>129</v>
      </c>
      <c r="B96" s="50" t="str">
        <f>+IFERROR(B95/A95-1,"nm")</f>
        <v>nm</v>
      </c>
      <c r="C96" s="50">
        <f t="shared" ref="C96:I96" si="208">+IFERROR(C95/B95-1,"nm")</f>
        <v>-1.6949152542372836E-2</v>
      </c>
      <c r="D96" s="50">
        <f t="shared" si="208"/>
        <v>-0.25431034482758619</v>
      </c>
      <c r="E96" s="50">
        <f t="shared" si="208"/>
        <v>0.38728323699421963</v>
      </c>
      <c r="F96" s="50">
        <f t="shared" si="208"/>
        <v>-2.9166666666666674E-2</v>
      </c>
      <c r="G96" s="50">
        <f t="shared" si="208"/>
        <v>-0.40343347639484983</v>
      </c>
      <c r="H96" s="50">
        <f t="shared" si="208"/>
        <v>0.10071942446043169</v>
      </c>
      <c r="I96" s="50">
        <f t="shared" si="208"/>
        <v>0.28758169934640532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/>
      <c r="P96" s="58"/>
    </row>
    <row r="97" spans="1:16" x14ac:dyDescent="0.2">
      <c r="A97" s="46" t="s">
        <v>133</v>
      </c>
      <c r="B97" s="50">
        <f>+IFERROR(B95/B$71,"nm")</f>
        <v>3.3118158854897557E-2</v>
      </c>
      <c r="C97" s="50">
        <f t="shared" ref="C97:I97" si="209">+IFERROR(C95/C$71,"nm")</f>
        <v>3.171565276828435E-2</v>
      </c>
      <c r="D97" s="50">
        <f t="shared" si="209"/>
        <v>2.1706398996235884E-2</v>
      </c>
      <c r="E97" s="50">
        <f t="shared" si="209"/>
        <v>2.5968405107119671E-2</v>
      </c>
      <c r="F97" s="50">
        <f t="shared" si="209"/>
        <v>2.3746432939258051E-2</v>
      </c>
      <c r="G97" s="50">
        <f t="shared" si="209"/>
        <v>1.4871081630469669E-2</v>
      </c>
      <c r="H97" s="50">
        <f t="shared" si="209"/>
        <v>1.3355446927374302E-2</v>
      </c>
      <c r="I97" s="50">
        <f t="shared" si="209"/>
        <v>1.5786521355877874E-2</v>
      </c>
      <c r="J97" s="65">
        <f>I97</f>
        <v>1.5786521355877874E-2</v>
      </c>
      <c r="K97" s="65">
        <f t="shared" ref="K97:N97" si="210">J97</f>
        <v>1.5786521355877874E-2</v>
      </c>
      <c r="L97" s="65">
        <f t="shared" si="210"/>
        <v>1.5786521355877874E-2</v>
      </c>
      <c r="M97" s="65">
        <f t="shared" si="210"/>
        <v>1.5786521355877874E-2</v>
      </c>
      <c r="N97" s="65">
        <f t="shared" si="210"/>
        <v>1.5786521355877874E-2</v>
      </c>
      <c r="O97" s="65"/>
      <c r="P97" s="65"/>
    </row>
    <row r="98" spans="1:16" x14ac:dyDescent="0.2">
      <c r="A98" s="9" t="s">
        <v>143</v>
      </c>
      <c r="B98" s="1">
        <f>+Historicals!B146</f>
        <v>498</v>
      </c>
      <c r="C98" s="1">
        <f>+Historicals!C146</f>
        <v>639</v>
      </c>
      <c r="D98" s="1">
        <f>+Historicals!D146</f>
        <v>706</v>
      </c>
      <c r="E98" s="1">
        <f>+Historicals!E146</f>
        <v>849</v>
      </c>
      <c r="F98" s="1">
        <f>+Historicals!F146</f>
        <v>929</v>
      </c>
      <c r="G98" s="1">
        <f>+Historicals!G146</f>
        <v>885</v>
      </c>
      <c r="H98" s="1">
        <f>+Historicals!H146</f>
        <v>982</v>
      </c>
      <c r="I98" s="1">
        <f>+Historicals!I146</f>
        <v>920</v>
      </c>
      <c r="J98" s="1">
        <f>I98*1</f>
        <v>920</v>
      </c>
      <c r="K98" s="1">
        <f t="shared" ref="K98:N98" si="211">J98*1</f>
        <v>920</v>
      </c>
      <c r="L98" s="1">
        <f t="shared" si="211"/>
        <v>920</v>
      </c>
      <c r="M98" s="1">
        <f t="shared" si="211"/>
        <v>920</v>
      </c>
      <c r="N98" s="1">
        <f t="shared" si="211"/>
        <v>920</v>
      </c>
      <c r="O98" s="1"/>
      <c r="P98" s="1"/>
    </row>
    <row r="99" spans="1:16" x14ac:dyDescent="0.2">
      <c r="A99" s="46" t="s">
        <v>129</v>
      </c>
      <c r="B99" s="50" t="str">
        <f>+IFERROR(B98/A98-1,"nm")</f>
        <v>nm</v>
      </c>
      <c r="C99" s="50">
        <f t="shared" ref="C99:I99" si="212">+IFERROR(C98/B98-1,"nm")</f>
        <v>0.2831325301204819</v>
      </c>
      <c r="D99" s="50">
        <f t="shared" si="212"/>
        <v>0.10485133020344284</v>
      </c>
      <c r="E99" s="50">
        <f t="shared" si="212"/>
        <v>0.2025495750708215</v>
      </c>
      <c r="F99" s="50">
        <f t="shared" si="212"/>
        <v>9.4228504122497059E-2</v>
      </c>
      <c r="G99" s="50">
        <f t="shared" si="212"/>
        <v>-4.7362755651237931E-2</v>
      </c>
      <c r="H99" s="50">
        <f t="shared" si="212"/>
        <v>0.1096045197740112</v>
      </c>
      <c r="I99" s="50">
        <f t="shared" si="212"/>
        <v>-6.313645621181263E-2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/>
      <c r="P99" s="58"/>
    </row>
    <row r="100" spans="1:16" x14ac:dyDescent="0.2">
      <c r="A100" s="46" t="s">
        <v>133</v>
      </c>
      <c r="B100" s="50">
        <f>+IFERROR(B98/B$71,"nm")</f>
        <v>6.9884928431097393E-2</v>
      </c>
      <c r="C100" s="50">
        <f t="shared" ref="C100:I100" si="213">+IFERROR(C98/C$71,"nm")</f>
        <v>8.7354750512645254E-2</v>
      </c>
      <c r="D100" s="50">
        <f t="shared" si="213"/>
        <v>8.8582183186951061E-2</v>
      </c>
      <c r="E100" s="50">
        <f t="shared" si="213"/>
        <v>9.1863233066435832E-2</v>
      </c>
      <c r="F100" s="50">
        <f t="shared" si="213"/>
        <v>9.4679983693436609E-2</v>
      </c>
      <c r="G100" s="50">
        <f t="shared" si="213"/>
        <v>9.4682785920616241E-2</v>
      </c>
      <c r="H100" s="50">
        <f t="shared" si="213"/>
        <v>8.5719273743016758E-2</v>
      </c>
      <c r="I100" s="50">
        <f t="shared" si="213"/>
        <v>7.37238560782114E-2</v>
      </c>
      <c r="J100" s="65">
        <f>I100</f>
        <v>7.37238560782114E-2</v>
      </c>
      <c r="K100" s="65">
        <f t="shared" ref="K100:N100" si="214">J100</f>
        <v>7.37238560782114E-2</v>
      </c>
      <c r="L100" s="65">
        <f t="shared" si="214"/>
        <v>7.37238560782114E-2</v>
      </c>
      <c r="M100" s="65">
        <f t="shared" si="214"/>
        <v>7.37238560782114E-2</v>
      </c>
      <c r="N100" s="65">
        <f t="shared" si="214"/>
        <v>7.37238560782114E-2</v>
      </c>
      <c r="O100" s="65"/>
      <c r="P100" s="65"/>
    </row>
    <row r="101" spans="1:16" x14ac:dyDescent="0.2">
      <c r="A101" s="55" t="s">
        <v>102</v>
      </c>
      <c r="B101" s="53"/>
      <c r="C101" s="53"/>
      <c r="D101" s="53"/>
      <c r="E101" s="53"/>
      <c r="F101" s="53"/>
      <c r="G101" s="53"/>
      <c r="H101" s="53"/>
      <c r="I101" s="53"/>
      <c r="J101" s="54"/>
      <c r="K101" s="54"/>
      <c r="L101" s="54"/>
      <c r="M101" s="54"/>
      <c r="N101" s="54"/>
      <c r="O101" s="54"/>
      <c r="P101" s="54"/>
    </row>
    <row r="102" spans="1:16" x14ac:dyDescent="0.2">
      <c r="A102" s="9" t="s">
        <v>136</v>
      </c>
      <c r="B102" s="1">
        <f>B104+B108+B112</f>
        <v>3067</v>
      </c>
      <c r="C102" s="1">
        <f t="shared" ref="C102:I102" si="215">C104+C108+C112</f>
        <v>3785</v>
      </c>
      <c r="D102" s="1">
        <f t="shared" si="215"/>
        <v>4237</v>
      </c>
      <c r="E102" s="1">
        <f t="shared" si="215"/>
        <v>5134</v>
      </c>
      <c r="F102" s="1">
        <f t="shared" si="215"/>
        <v>6208</v>
      </c>
      <c r="G102" s="1">
        <f t="shared" si="215"/>
        <v>6679</v>
      </c>
      <c r="H102" s="1">
        <f t="shared" si="215"/>
        <v>8290</v>
      </c>
      <c r="I102" s="1">
        <f t="shared" si="215"/>
        <v>7547</v>
      </c>
      <c r="J102" s="69">
        <f>J104+J108+J112</f>
        <v>7547</v>
      </c>
      <c r="K102" s="69">
        <f t="shared" ref="K102:N102" si="216">K104+K108+K112</f>
        <v>7547</v>
      </c>
      <c r="L102" s="69">
        <f t="shared" si="216"/>
        <v>7547</v>
      </c>
      <c r="M102" s="69">
        <f t="shared" si="216"/>
        <v>7547</v>
      </c>
      <c r="N102" s="69">
        <f t="shared" si="216"/>
        <v>7547</v>
      </c>
      <c r="O102" s="75" t="s">
        <v>160</v>
      </c>
      <c r="P102" s="69"/>
    </row>
    <row r="103" spans="1:16" x14ac:dyDescent="0.2">
      <c r="A103" s="44" t="s">
        <v>129</v>
      </c>
      <c r="B103" s="50" t="str">
        <f>+IFERROR(B102/A102-1,"nm")</f>
        <v>nm</v>
      </c>
      <c r="C103" s="50">
        <f t="shared" ref="C103:I103" si="217">+IFERROR(C102/B102-1,"nm")</f>
        <v>0.23410498858819695</v>
      </c>
      <c r="D103" s="50">
        <f t="shared" si="217"/>
        <v>0.11941875825627468</v>
      </c>
      <c r="E103" s="50">
        <f t="shared" si="217"/>
        <v>0.21170639603493036</v>
      </c>
      <c r="F103" s="50">
        <f t="shared" si="217"/>
        <v>0.20919361121932223</v>
      </c>
      <c r="G103" s="50">
        <f t="shared" si="217"/>
        <v>7.5869845360824639E-2</v>
      </c>
      <c r="H103" s="50">
        <f t="shared" si="217"/>
        <v>0.24120377301991325</v>
      </c>
      <c r="I103" s="50">
        <f t="shared" si="217"/>
        <v>-8.9626055488540413E-2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/>
      <c r="P103" s="61"/>
    </row>
    <row r="104" spans="1:16" x14ac:dyDescent="0.2">
      <c r="A104" s="45" t="s">
        <v>113</v>
      </c>
      <c r="B104" s="59">
        <f>+Historicals!B116</f>
        <v>2016</v>
      </c>
      <c r="C104" s="59">
        <f>+Historicals!C116</f>
        <v>2599</v>
      </c>
      <c r="D104" s="59">
        <f>+Historicals!D116</f>
        <v>2920</v>
      </c>
      <c r="E104" s="59">
        <f>+Historicals!E116</f>
        <v>3496</v>
      </c>
      <c r="F104" s="59">
        <f>+Historicals!F116</f>
        <v>4262</v>
      </c>
      <c r="G104" s="59">
        <f>+Historicals!G116</f>
        <v>4635</v>
      </c>
      <c r="H104" s="59">
        <f>+Historicals!H116</f>
        <v>5748</v>
      </c>
      <c r="I104" s="59">
        <f>+Historicals!I116</f>
        <v>5416</v>
      </c>
      <c r="J104">
        <f>I104*1</f>
        <v>5416</v>
      </c>
      <c r="K104">
        <f t="shared" ref="K104:N104" si="218">J104*1</f>
        <v>5416</v>
      </c>
      <c r="L104">
        <f t="shared" si="218"/>
        <v>5416</v>
      </c>
      <c r="M104">
        <f t="shared" si="218"/>
        <v>5416</v>
      </c>
      <c r="N104">
        <f t="shared" si="218"/>
        <v>5416</v>
      </c>
    </row>
    <row r="105" spans="1:16" x14ac:dyDescent="0.2">
      <c r="A105" s="44" t="s">
        <v>129</v>
      </c>
      <c r="B105" s="50" t="str">
        <f>+IFERROR(B104/A104-1,"nm")</f>
        <v>nm</v>
      </c>
      <c r="C105" s="50">
        <f t="shared" ref="C105:I105" si="219">+IFERROR(C104/B104-1,"nm")</f>
        <v>0.28918650793650791</v>
      </c>
      <c r="D105" s="50">
        <f t="shared" si="219"/>
        <v>0.12350904193920731</v>
      </c>
      <c r="E105" s="50">
        <f t="shared" si="219"/>
        <v>0.19726027397260282</v>
      </c>
      <c r="F105" s="50">
        <f t="shared" si="219"/>
        <v>0.21910755148741412</v>
      </c>
      <c r="G105" s="50">
        <f t="shared" si="219"/>
        <v>8.7517597372125833E-2</v>
      </c>
      <c r="H105" s="50">
        <f t="shared" si="219"/>
        <v>0.24012944983818763</v>
      </c>
      <c r="I105" s="50">
        <f t="shared" si="219"/>
        <v>-5.7759220598469052E-2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/>
      <c r="P105" s="61"/>
    </row>
    <row r="106" spans="1:16" x14ac:dyDescent="0.2">
      <c r="A106" s="44" t="s">
        <v>137</v>
      </c>
      <c r="B106" s="50">
        <f>+Historicals!B188</f>
        <v>0.26</v>
      </c>
      <c r="C106" s="50">
        <f>+Historicals!C188</f>
        <v>0.28999999999999998</v>
      </c>
      <c r="D106" s="50">
        <f>+Historicals!D188</f>
        <v>0.12</v>
      </c>
      <c r="E106" s="50">
        <f>+Historicals!E188</f>
        <v>0.2</v>
      </c>
      <c r="F106" s="50">
        <f>+Historicals!F188</f>
        <v>0.22</v>
      </c>
      <c r="G106" s="50">
        <f>+Historicals!G188</f>
        <v>0.09</v>
      </c>
      <c r="H106" s="50">
        <f>+Historicals!H188</f>
        <v>0.24</v>
      </c>
      <c r="I106" s="50">
        <f>+Historicals!I188</f>
        <v>-0.1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/>
      <c r="P106" s="61"/>
    </row>
    <row r="107" spans="1:16" x14ac:dyDescent="0.2">
      <c r="A107" s="44" t="s">
        <v>138</v>
      </c>
      <c r="B107" s="50" t="str">
        <f>+IFERROR(B105-B106,"nm")</f>
        <v>nm</v>
      </c>
      <c r="C107" s="50">
        <f t="shared" ref="C107:I107" si="220">+IFERROR(C105-C106,"nm")</f>
        <v>-8.134920634920717E-4</v>
      </c>
      <c r="D107" s="50">
        <f t="shared" si="220"/>
        <v>3.5090419392073136E-3</v>
      </c>
      <c r="E107" s="50">
        <f t="shared" si="220"/>
        <v>-2.7397260273971935E-3</v>
      </c>
      <c r="F107" s="50">
        <f t="shared" si="220"/>
        <v>-8.9244851258588054E-4</v>
      </c>
      <c r="G107" s="50">
        <f t="shared" si="220"/>
        <v>-2.482402627874164E-3</v>
      </c>
      <c r="H107" s="50">
        <f t="shared" si="220"/>
        <v>1.2944983818763411E-4</v>
      </c>
      <c r="I107" s="50">
        <f t="shared" si="220"/>
        <v>4.2240779401530953E-2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/>
      <c r="P107" s="61"/>
    </row>
    <row r="108" spans="1:16" x14ac:dyDescent="0.2">
      <c r="A108" s="45" t="s">
        <v>114</v>
      </c>
      <c r="B108" s="59">
        <f>+Historicals!B117</f>
        <v>925</v>
      </c>
      <c r="C108" s="59">
        <f>+Historicals!C117</f>
        <v>1055</v>
      </c>
      <c r="D108" s="59">
        <f>+Historicals!D117</f>
        <v>1188</v>
      </c>
      <c r="E108" s="59">
        <f>+Historicals!E117</f>
        <v>1508</v>
      </c>
      <c r="F108" s="59">
        <f>+Historicals!F117</f>
        <v>1808</v>
      </c>
      <c r="G108" s="59">
        <f>+Historicals!G117</f>
        <v>1896</v>
      </c>
      <c r="H108" s="59">
        <f>+Historicals!H117</f>
        <v>2347</v>
      </c>
      <c r="I108" s="59">
        <f>+Historicals!I117</f>
        <v>1938</v>
      </c>
      <c r="J108">
        <f>I108*1</f>
        <v>1938</v>
      </c>
      <c r="K108">
        <f t="shared" ref="K108:N108" si="221">J108*1</f>
        <v>1938</v>
      </c>
      <c r="L108">
        <f t="shared" si="221"/>
        <v>1938</v>
      </c>
      <c r="M108">
        <f t="shared" si="221"/>
        <v>1938</v>
      </c>
      <c r="N108">
        <f t="shared" si="221"/>
        <v>1938</v>
      </c>
    </row>
    <row r="109" spans="1:16" x14ac:dyDescent="0.2">
      <c r="A109" s="44" t="s">
        <v>129</v>
      </c>
      <c r="B109" s="50" t="str">
        <f>+IFERROR(B108/A108-1,"nm")</f>
        <v>nm</v>
      </c>
      <c r="C109" s="50">
        <f t="shared" ref="C109:I109" si="222">+IFERROR(C108/B108-1,"nm")</f>
        <v>0.14054054054054044</v>
      </c>
      <c r="D109" s="50">
        <f t="shared" si="222"/>
        <v>0.12606635071090055</v>
      </c>
      <c r="E109" s="50">
        <f t="shared" si="222"/>
        <v>0.26936026936026947</v>
      </c>
      <c r="F109" s="50">
        <f t="shared" si="222"/>
        <v>0.19893899204244025</v>
      </c>
      <c r="G109" s="50">
        <f t="shared" si="222"/>
        <v>4.8672566371681381E-2</v>
      </c>
      <c r="H109" s="50">
        <f t="shared" si="222"/>
        <v>0.2378691983122363</v>
      </c>
      <c r="I109" s="50">
        <f t="shared" si="222"/>
        <v>-0.17426501917341286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/>
      <c r="P109" s="61"/>
    </row>
    <row r="110" spans="1:16" x14ac:dyDescent="0.2">
      <c r="A110" s="44" t="s">
        <v>137</v>
      </c>
      <c r="B110" s="50">
        <f>+Historicals!B189</f>
        <v>0.06</v>
      </c>
      <c r="C110" s="50">
        <f>+Historicals!C189</f>
        <v>0.14000000000000001</v>
      </c>
      <c r="D110" s="50">
        <f>+Historicals!D189</f>
        <v>0.13</v>
      </c>
      <c r="E110" s="50">
        <f>+Historicals!E189</f>
        <v>0.27</v>
      </c>
      <c r="F110" s="50">
        <f>+Historicals!F189</f>
        <v>0.2</v>
      </c>
      <c r="G110" s="50">
        <f>+Historicals!G189</f>
        <v>0.05</v>
      </c>
      <c r="H110" s="50">
        <f>+Historicals!H189</f>
        <v>0.24</v>
      </c>
      <c r="I110" s="50">
        <f>+Historicals!I189</f>
        <v>-0.21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/>
      <c r="P110" s="61"/>
    </row>
    <row r="111" spans="1:16" x14ac:dyDescent="0.2">
      <c r="A111" s="44" t="s">
        <v>138</v>
      </c>
      <c r="B111" s="50" t="str">
        <f>+IFERROR(B109-B110,"nm")</f>
        <v>nm</v>
      </c>
      <c r="C111" s="50">
        <f t="shared" ref="C111:I111" si="223">+IFERROR(C109-C110,"nm")</f>
        <v>5.40540540540424E-4</v>
      </c>
      <c r="D111" s="50">
        <f t="shared" si="223"/>
        <v>-3.9336492890994501E-3</v>
      </c>
      <c r="E111" s="50">
        <f t="shared" si="223"/>
        <v>-6.3973063973055133E-4</v>
      </c>
      <c r="F111" s="50">
        <f t="shared" si="223"/>
        <v>-1.0610079575597564E-3</v>
      </c>
      <c r="G111" s="50">
        <f t="shared" si="223"/>
        <v>-1.3274336283186222E-3</v>
      </c>
      <c r="H111" s="50">
        <f t="shared" si="223"/>
        <v>-2.1308016877636948E-3</v>
      </c>
      <c r="I111" s="50">
        <f t="shared" si="223"/>
        <v>3.5734980826587132E-2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/>
      <c r="P111" s="61"/>
    </row>
    <row r="112" spans="1:16" x14ac:dyDescent="0.2">
      <c r="A112" s="45" t="s">
        <v>115</v>
      </c>
      <c r="B112" s="59">
        <f>+Historicals!B118</f>
        <v>126</v>
      </c>
      <c r="C112" s="59">
        <f>+Historicals!C118</f>
        <v>131</v>
      </c>
      <c r="D112" s="59">
        <f>+Historicals!D118</f>
        <v>129</v>
      </c>
      <c r="E112" s="59">
        <f>+Historicals!E118</f>
        <v>130</v>
      </c>
      <c r="F112" s="59">
        <f>+Historicals!F118</f>
        <v>138</v>
      </c>
      <c r="G112" s="59">
        <f>+Historicals!G118</f>
        <v>148</v>
      </c>
      <c r="H112" s="59">
        <f>+Historicals!H118</f>
        <v>195</v>
      </c>
      <c r="I112" s="59">
        <f>+Historicals!I118</f>
        <v>193</v>
      </c>
      <c r="J112">
        <f>I112*1</f>
        <v>193</v>
      </c>
      <c r="K112">
        <f t="shared" ref="K112:N112" si="224">J112*1</f>
        <v>193</v>
      </c>
      <c r="L112">
        <f t="shared" si="224"/>
        <v>193</v>
      </c>
      <c r="M112">
        <f t="shared" si="224"/>
        <v>193</v>
      </c>
      <c r="N112">
        <f t="shared" si="224"/>
        <v>193</v>
      </c>
    </row>
    <row r="113" spans="1:16" x14ac:dyDescent="0.2">
      <c r="A113" s="44" t="s">
        <v>129</v>
      </c>
      <c r="B113" s="50" t="str">
        <f>+IFERROR(B112/A112-1,"nm")</f>
        <v>nm</v>
      </c>
      <c r="C113" s="50">
        <f t="shared" ref="C113:I113" si="225">+IFERROR(C112/B112-1,"nm")</f>
        <v>3.9682539682539764E-2</v>
      </c>
      <c r="D113" s="50">
        <f t="shared" si="225"/>
        <v>-1.5267175572519109E-2</v>
      </c>
      <c r="E113" s="50">
        <f t="shared" si="225"/>
        <v>7.7519379844961378E-3</v>
      </c>
      <c r="F113" s="50">
        <f t="shared" si="225"/>
        <v>6.1538461538461542E-2</v>
      </c>
      <c r="G113" s="50">
        <f t="shared" si="225"/>
        <v>7.2463768115942129E-2</v>
      </c>
      <c r="H113" s="50">
        <f t="shared" si="225"/>
        <v>0.31756756756756754</v>
      </c>
      <c r="I113" s="50">
        <f t="shared" si="225"/>
        <v>-1.025641025641022E-2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/>
      <c r="P113" s="61"/>
    </row>
    <row r="114" spans="1:16" x14ac:dyDescent="0.2">
      <c r="A114" s="44" t="s">
        <v>137</v>
      </c>
      <c r="B114" s="50">
        <f>+Historicals!B190</f>
        <v>0</v>
      </c>
      <c r="C114" s="50">
        <f>+Historicals!C190</f>
        <v>0.04</v>
      </c>
      <c r="D114" s="50">
        <f>+Historicals!D190</f>
        <v>-0.02</v>
      </c>
      <c r="E114" s="50">
        <f>+Historicals!E190</f>
        <v>0.01</v>
      </c>
      <c r="F114" s="50">
        <f>+Historicals!F190</f>
        <v>0.06</v>
      </c>
      <c r="G114" s="50">
        <f>+Historicals!G190</f>
        <v>7.0000000000000007E-2</v>
      </c>
      <c r="H114" s="50">
        <f>+Historicals!H190</f>
        <v>0.32</v>
      </c>
      <c r="I114" s="50">
        <f>+Historicals!I190</f>
        <v>-0.06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/>
      <c r="P114" s="61"/>
    </row>
    <row r="115" spans="1:16" x14ac:dyDescent="0.2">
      <c r="A115" s="44" t="s">
        <v>138</v>
      </c>
      <c r="B115" s="50" t="str">
        <f>+IFERROR(B113-B114,"nm")</f>
        <v>nm</v>
      </c>
      <c r="C115" s="50">
        <f t="shared" ref="C115:I115" si="226">+IFERROR(C113-C114,"nm")</f>
        <v>-3.1746031746023723E-4</v>
      </c>
      <c r="D115" s="50">
        <f t="shared" si="226"/>
        <v>4.732824427480891E-3</v>
      </c>
      <c r="E115" s="50">
        <f t="shared" si="226"/>
        <v>-2.2480620155038624E-3</v>
      </c>
      <c r="F115" s="50">
        <f t="shared" si="226"/>
        <v>1.5384615384615441E-3</v>
      </c>
      <c r="G115" s="50">
        <f t="shared" si="226"/>
        <v>2.4637681159421221E-3</v>
      </c>
      <c r="H115" s="50">
        <f t="shared" si="226"/>
        <v>-2.4324324324324631E-3</v>
      </c>
      <c r="I115" s="50">
        <f t="shared" si="226"/>
        <v>4.9743589743589778E-2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/>
      <c r="P115" s="61"/>
    </row>
    <row r="116" spans="1:16" x14ac:dyDescent="0.2">
      <c r="A116" s="9" t="s">
        <v>130</v>
      </c>
      <c r="B116" s="1">
        <f>B123+B119</f>
        <v>1039</v>
      </c>
      <c r="C116" s="1">
        <f t="shared" ref="C116:I116" si="227">C123+C119</f>
        <v>1420</v>
      </c>
      <c r="D116" s="1">
        <f t="shared" si="227"/>
        <v>1561</v>
      </c>
      <c r="E116" s="1">
        <f t="shared" si="227"/>
        <v>1863</v>
      </c>
      <c r="F116" s="1">
        <f t="shared" si="227"/>
        <v>2426</v>
      </c>
      <c r="G116" s="1">
        <f t="shared" si="227"/>
        <v>2534</v>
      </c>
      <c r="H116" s="1">
        <f t="shared" si="227"/>
        <v>3289</v>
      </c>
      <c r="I116" s="1">
        <f t="shared" si="227"/>
        <v>2406</v>
      </c>
      <c r="J116" s="69">
        <f>J102*J118</f>
        <v>2406</v>
      </c>
      <c r="K116" s="69">
        <f t="shared" ref="K116:N116" si="228">K102*K118</f>
        <v>2406</v>
      </c>
      <c r="L116" s="69">
        <f t="shared" si="228"/>
        <v>2406</v>
      </c>
      <c r="M116" s="69">
        <f t="shared" si="228"/>
        <v>2406</v>
      </c>
      <c r="N116" s="69">
        <f t="shared" si="228"/>
        <v>2406</v>
      </c>
      <c r="O116" s="69"/>
      <c r="P116" s="75" t="s">
        <v>159</v>
      </c>
    </row>
    <row r="117" spans="1:16" x14ac:dyDescent="0.2">
      <c r="A117" s="46" t="s">
        <v>129</v>
      </c>
      <c r="B117" s="50" t="str">
        <f>+IFERROR(B116/A116-1,"nm")</f>
        <v>nm</v>
      </c>
      <c r="C117" s="50">
        <f t="shared" ref="C117:I117" si="229">+IFERROR(C116/B116-1,"nm")</f>
        <v>0.36669874879692022</v>
      </c>
      <c r="D117" s="50">
        <f t="shared" si="229"/>
        <v>9.9295774647887303E-2</v>
      </c>
      <c r="E117" s="50">
        <f t="shared" si="229"/>
        <v>0.19346572709801402</v>
      </c>
      <c r="F117" s="50">
        <f t="shared" si="229"/>
        <v>0.3022007514761138</v>
      </c>
      <c r="G117" s="50">
        <f t="shared" si="229"/>
        <v>4.4517724649629109E-2</v>
      </c>
      <c r="H117" s="50">
        <f t="shared" si="229"/>
        <v>0.29794790844514596</v>
      </c>
      <c r="I117" s="50">
        <f t="shared" si="229"/>
        <v>-0.26847065977500761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/>
      <c r="P117" s="61"/>
    </row>
    <row r="118" spans="1:16" x14ac:dyDescent="0.2">
      <c r="A118" s="46" t="s">
        <v>131</v>
      </c>
      <c r="B118" s="50">
        <f>+IFERROR(B116/B$102,"nm")</f>
        <v>0.33876752526899251</v>
      </c>
      <c r="C118" s="50">
        <f t="shared" ref="C118:I118" si="230">+IFERROR(C116/C$102,"nm")</f>
        <v>0.37516512549537651</v>
      </c>
      <c r="D118" s="50">
        <f t="shared" si="230"/>
        <v>0.36842105263157893</v>
      </c>
      <c r="E118" s="50">
        <f t="shared" si="230"/>
        <v>0.36287495130502534</v>
      </c>
      <c r="F118" s="50">
        <f t="shared" si="230"/>
        <v>0.3907860824742268</v>
      </c>
      <c r="G118" s="50">
        <f t="shared" si="230"/>
        <v>0.37939811349004343</v>
      </c>
      <c r="H118" s="50">
        <f t="shared" si="230"/>
        <v>0.39674306393244874</v>
      </c>
      <c r="I118" s="50">
        <f t="shared" si="230"/>
        <v>0.31880217304889358</v>
      </c>
      <c r="J118" s="66">
        <f>I118</f>
        <v>0.31880217304889358</v>
      </c>
      <c r="K118" s="66">
        <f t="shared" ref="K118:N118" si="231">J118</f>
        <v>0.31880217304889358</v>
      </c>
      <c r="L118" s="66">
        <f t="shared" si="231"/>
        <v>0.31880217304889358</v>
      </c>
      <c r="M118" s="66">
        <f t="shared" si="231"/>
        <v>0.31880217304889358</v>
      </c>
      <c r="N118" s="66">
        <f t="shared" si="231"/>
        <v>0.31880217304889358</v>
      </c>
      <c r="O118" s="66"/>
      <c r="P118" s="61"/>
    </row>
    <row r="119" spans="1:16" x14ac:dyDescent="0.2">
      <c r="A119" s="9" t="s">
        <v>132</v>
      </c>
      <c r="B119" s="1">
        <f>+Historicals!B169</f>
        <v>46</v>
      </c>
      <c r="C119" s="1">
        <f>+Historicals!C169</f>
        <v>48</v>
      </c>
      <c r="D119" s="1">
        <f>+Historicals!D169</f>
        <v>54</v>
      </c>
      <c r="E119" s="1">
        <f>+Historicals!E169</f>
        <v>56</v>
      </c>
      <c r="F119" s="1">
        <f>+Historicals!F169</f>
        <v>50</v>
      </c>
      <c r="G119" s="1">
        <f>+Historicals!G169</f>
        <v>44</v>
      </c>
      <c r="H119" s="1">
        <f>+Historicals!H169</f>
        <v>46</v>
      </c>
      <c r="I119" s="1">
        <f>+Historicals!I169</f>
        <v>41</v>
      </c>
      <c r="J119" s="1">
        <f>I119*1</f>
        <v>41</v>
      </c>
      <c r="K119" s="1">
        <f t="shared" ref="K119:N119" si="232">J119*1</f>
        <v>41</v>
      </c>
      <c r="L119" s="1">
        <f t="shared" si="232"/>
        <v>41</v>
      </c>
      <c r="M119" s="1">
        <f t="shared" si="232"/>
        <v>41</v>
      </c>
      <c r="N119" s="1">
        <f t="shared" si="232"/>
        <v>41</v>
      </c>
      <c r="O119" s="1"/>
      <c r="P119" s="67"/>
    </row>
    <row r="120" spans="1:16" x14ac:dyDescent="0.2">
      <c r="A120" s="46" t="s">
        <v>129</v>
      </c>
      <c r="B120" s="51" t="str">
        <f t="shared" ref="B120:I120" si="233">+IFERROR(B119/A119-1,"nm")</f>
        <v>nm</v>
      </c>
      <c r="C120" s="51">
        <f t="shared" si="233"/>
        <v>4.3478260869565188E-2</v>
      </c>
      <c r="D120" s="51">
        <f t="shared" si="233"/>
        <v>0.125</v>
      </c>
      <c r="E120" s="51">
        <f t="shared" si="233"/>
        <v>3.7037037037036979E-2</v>
      </c>
      <c r="F120" s="51">
        <f t="shared" si="233"/>
        <v>-0.1071428571428571</v>
      </c>
      <c r="G120" s="51">
        <f t="shared" si="233"/>
        <v>-0.12</v>
      </c>
      <c r="H120" s="51">
        <f t="shared" si="233"/>
        <v>4.5454545454545414E-2</v>
      </c>
      <c r="I120" s="51">
        <f t="shared" si="233"/>
        <v>-0.10869565217391308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/>
      <c r="P120" s="61"/>
    </row>
    <row r="121" spans="1:16" x14ac:dyDescent="0.2">
      <c r="A121" s="46" t="s">
        <v>133</v>
      </c>
      <c r="B121" s="51">
        <f>+IFERROR(B119/B$102,"nm")</f>
        <v>1.4998369742419302E-2</v>
      </c>
      <c r="C121" s="51">
        <f t="shared" ref="C121:I121" si="234">+IFERROR(C119/C$102,"nm")</f>
        <v>1.2681638044914135E-2</v>
      </c>
      <c r="D121" s="51">
        <f t="shared" si="234"/>
        <v>1.2744866650932263E-2</v>
      </c>
      <c r="E121" s="51">
        <f t="shared" si="234"/>
        <v>1.090767432800935E-2</v>
      </c>
      <c r="F121" s="51">
        <f t="shared" si="234"/>
        <v>8.0541237113402053E-3</v>
      </c>
      <c r="G121" s="51">
        <f t="shared" si="234"/>
        <v>6.5878125467884411E-3</v>
      </c>
      <c r="H121" s="51">
        <f t="shared" si="234"/>
        <v>5.5488540410132689E-3</v>
      </c>
      <c r="I121" s="51">
        <f t="shared" si="234"/>
        <v>5.4326222340002651E-3</v>
      </c>
      <c r="J121" s="66">
        <f>I121</f>
        <v>5.4326222340002651E-3</v>
      </c>
      <c r="K121" s="66">
        <f t="shared" ref="K121:N121" si="235">J121</f>
        <v>5.4326222340002651E-3</v>
      </c>
      <c r="L121" s="66">
        <f t="shared" si="235"/>
        <v>5.4326222340002651E-3</v>
      </c>
      <c r="M121" s="66">
        <f t="shared" si="235"/>
        <v>5.4326222340002651E-3</v>
      </c>
      <c r="N121" s="66">
        <f t="shared" si="235"/>
        <v>5.4326222340002651E-3</v>
      </c>
      <c r="O121" s="66"/>
      <c r="P121" s="61"/>
    </row>
    <row r="122" spans="1:16" x14ac:dyDescent="0.2">
      <c r="A122" s="46" t="s">
        <v>142</v>
      </c>
      <c r="B122" s="51">
        <f>+IFERROR(B119/B129,"nm")</f>
        <v>0.18110236220472442</v>
      </c>
      <c r="C122" s="51">
        <f t="shared" ref="C122:I122" si="236">+IFERROR(C119/C129,"nm")</f>
        <v>0.20512820512820512</v>
      </c>
      <c r="D122" s="51">
        <f t="shared" si="236"/>
        <v>0.24</v>
      </c>
      <c r="E122" s="51">
        <f t="shared" si="236"/>
        <v>0.21875</v>
      </c>
      <c r="F122" s="51">
        <f t="shared" si="236"/>
        <v>0.2109704641350211</v>
      </c>
      <c r="G122" s="51">
        <f t="shared" si="236"/>
        <v>0.20560747663551401</v>
      </c>
      <c r="H122" s="51">
        <f t="shared" si="236"/>
        <v>0.15972222222222221</v>
      </c>
      <c r="I122" s="51">
        <f t="shared" si="236"/>
        <v>0.13531353135313531</v>
      </c>
      <c r="J122" s="66">
        <f>I122</f>
        <v>0.13531353135313531</v>
      </c>
      <c r="K122" s="66">
        <f t="shared" ref="K122:N122" si="237">J122</f>
        <v>0.13531353135313531</v>
      </c>
      <c r="L122" s="66">
        <f t="shared" si="237"/>
        <v>0.13531353135313531</v>
      </c>
      <c r="M122" s="66">
        <f t="shared" si="237"/>
        <v>0.13531353135313531</v>
      </c>
      <c r="N122" s="66">
        <f t="shared" si="237"/>
        <v>0.13531353135313531</v>
      </c>
      <c r="O122" s="66"/>
      <c r="P122" s="61"/>
    </row>
    <row r="123" spans="1:16" x14ac:dyDescent="0.2">
      <c r="A123" s="9" t="s">
        <v>134</v>
      </c>
      <c r="B123" s="1">
        <f>+Historicals!B136</f>
        <v>993</v>
      </c>
      <c r="C123" s="1">
        <f>+Historicals!C136</f>
        <v>1372</v>
      </c>
      <c r="D123" s="1">
        <f>+Historicals!D136</f>
        <v>1507</v>
      </c>
      <c r="E123" s="1">
        <f>+Historicals!E136</f>
        <v>1807</v>
      </c>
      <c r="F123" s="1">
        <f>+Historicals!F136</f>
        <v>2376</v>
      </c>
      <c r="G123" s="1">
        <f>+Historicals!G136</f>
        <v>2490</v>
      </c>
      <c r="H123" s="1">
        <f>+Historicals!H136</f>
        <v>3243</v>
      </c>
      <c r="I123" s="1">
        <f>+Historicals!I136</f>
        <v>2365</v>
      </c>
      <c r="J123" s="69">
        <f>J116-J119</f>
        <v>2365</v>
      </c>
      <c r="K123" s="69">
        <f t="shared" ref="K123:N123" si="238">K116-K119</f>
        <v>2365</v>
      </c>
      <c r="L123" s="69">
        <f t="shared" si="238"/>
        <v>2365</v>
      </c>
      <c r="M123" s="69">
        <f t="shared" si="238"/>
        <v>2365</v>
      </c>
      <c r="N123" s="69">
        <f t="shared" si="238"/>
        <v>2365</v>
      </c>
      <c r="O123" s="69"/>
      <c r="P123" s="75" t="s">
        <v>147</v>
      </c>
    </row>
    <row r="124" spans="1:16" x14ac:dyDescent="0.2">
      <c r="A124" s="46" t="s">
        <v>129</v>
      </c>
      <c r="B124" s="50" t="str">
        <f>+IFERROR(B123/A123-1,"nm")</f>
        <v>nm</v>
      </c>
      <c r="C124" s="50">
        <f t="shared" ref="C124:I124" si="239">+IFERROR(C123/B123-1,"nm")</f>
        <v>0.38167170191339372</v>
      </c>
      <c r="D124" s="50">
        <f t="shared" si="239"/>
        <v>9.8396501457725938E-2</v>
      </c>
      <c r="E124" s="50">
        <f t="shared" si="239"/>
        <v>0.19907100199071004</v>
      </c>
      <c r="F124" s="50">
        <f t="shared" si="239"/>
        <v>0.31488655229662421</v>
      </c>
      <c r="G124" s="50">
        <f t="shared" si="239"/>
        <v>4.7979797979798011E-2</v>
      </c>
      <c r="H124" s="50">
        <f t="shared" si="239"/>
        <v>0.30240963855421676</v>
      </c>
      <c r="I124" s="50">
        <f t="shared" si="239"/>
        <v>-0.27073697193956214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/>
      <c r="P124" s="61"/>
    </row>
    <row r="125" spans="1:16" x14ac:dyDescent="0.2">
      <c r="A125" s="46" t="s">
        <v>131</v>
      </c>
      <c r="B125" s="50">
        <f>+IFERROR(B123/B$102,"nm")</f>
        <v>0.3237691555265732</v>
      </c>
      <c r="C125" s="50">
        <f t="shared" ref="C125:I125" si="240">+IFERROR(C123/C$102,"nm")</f>
        <v>0.36248348745046233</v>
      </c>
      <c r="D125" s="50">
        <f t="shared" si="240"/>
        <v>0.35567618598064671</v>
      </c>
      <c r="E125" s="50">
        <f t="shared" si="240"/>
        <v>0.35196727697701596</v>
      </c>
      <c r="F125" s="50">
        <f t="shared" si="240"/>
        <v>0.38273195876288657</v>
      </c>
      <c r="G125" s="50">
        <f t="shared" si="240"/>
        <v>0.37281030094325496</v>
      </c>
      <c r="H125" s="50">
        <f t="shared" si="240"/>
        <v>0.39119420989143544</v>
      </c>
      <c r="I125" s="50">
        <f t="shared" si="240"/>
        <v>0.31336955081489332</v>
      </c>
      <c r="J125" s="66">
        <f>I125</f>
        <v>0.31336955081489332</v>
      </c>
      <c r="K125" s="66">
        <f t="shared" ref="K125:N125" si="241">J125</f>
        <v>0.31336955081489332</v>
      </c>
      <c r="L125" s="66">
        <f t="shared" si="241"/>
        <v>0.31336955081489332</v>
      </c>
      <c r="M125" s="66">
        <f>L125</f>
        <v>0.31336955081489332</v>
      </c>
      <c r="N125" s="66">
        <f t="shared" si="241"/>
        <v>0.31336955081489332</v>
      </c>
      <c r="O125" s="66"/>
      <c r="P125" s="66"/>
    </row>
    <row r="126" spans="1:16" x14ac:dyDescent="0.2">
      <c r="A126" s="9" t="s">
        <v>135</v>
      </c>
      <c r="B126" s="1">
        <f>+Historicals!B158</f>
        <v>69</v>
      </c>
      <c r="C126" s="1">
        <f>+Historicals!C158</f>
        <v>44</v>
      </c>
      <c r="D126" s="1">
        <f>+Historicals!D158</f>
        <v>51</v>
      </c>
      <c r="E126" s="1">
        <f>+Historicals!E158</f>
        <v>76</v>
      </c>
      <c r="F126" s="1">
        <f>+Historicals!F158</f>
        <v>49</v>
      </c>
      <c r="G126" s="1">
        <f>+Historicals!G158</f>
        <v>28</v>
      </c>
      <c r="H126" s="1">
        <f>+Historicals!H158</f>
        <v>94</v>
      </c>
      <c r="I126" s="1">
        <f>+Historicals!I158</f>
        <v>78</v>
      </c>
      <c r="J126" s="1">
        <f>I126*1</f>
        <v>78</v>
      </c>
      <c r="K126" s="1">
        <f t="shared" ref="K126:N126" si="242">J126*1</f>
        <v>78</v>
      </c>
      <c r="L126" s="1">
        <f t="shared" si="242"/>
        <v>78</v>
      </c>
      <c r="M126" s="1">
        <f t="shared" si="242"/>
        <v>78</v>
      </c>
      <c r="N126" s="1">
        <f t="shared" si="242"/>
        <v>78</v>
      </c>
      <c r="O126" s="1"/>
      <c r="P126" s="1"/>
    </row>
    <row r="127" spans="1:16" x14ac:dyDescent="0.2">
      <c r="A127" s="46" t="s">
        <v>129</v>
      </c>
      <c r="B127" s="51" t="str">
        <f>+IFERROR(B126/A126-1,"nm")</f>
        <v>nm</v>
      </c>
      <c r="C127" s="51">
        <f t="shared" ref="C127:I127" si="243">+IFERROR(C126/B126-1,"nm")</f>
        <v>-0.3623188405797102</v>
      </c>
      <c r="D127" s="51">
        <f t="shared" si="243"/>
        <v>0.15909090909090917</v>
      </c>
      <c r="E127" s="51">
        <f t="shared" si="243"/>
        <v>0.49019607843137258</v>
      </c>
      <c r="F127" s="51">
        <f t="shared" si="243"/>
        <v>-0.35526315789473684</v>
      </c>
      <c r="G127" s="51">
        <f t="shared" si="243"/>
        <v>-0.4285714285714286</v>
      </c>
      <c r="H127" s="51">
        <f t="shared" si="243"/>
        <v>2.3571428571428572</v>
      </c>
      <c r="I127" s="51">
        <f t="shared" si="243"/>
        <v>-0.17021276595744683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/>
      <c r="P127" s="61"/>
    </row>
    <row r="128" spans="1:16" x14ac:dyDescent="0.2">
      <c r="A128" s="46" t="s">
        <v>133</v>
      </c>
      <c r="B128" s="51">
        <f>+IFERROR(B126/B$102,"nm")</f>
        <v>2.2497554613628953E-2</v>
      </c>
      <c r="C128" s="51">
        <f t="shared" ref="C128:I128" si="244">+IFERROR(C126/C$102,"nm")</f>
        <v>1.1624834874504624E-2</v>
      </c>
      <c r="D128" s="51">
        <f t="shared" si="244"/>
        <v>1.2036818503658248E-2</v>
      </c>
      <c r="E128" s="51">
        <f t="shared" si="244"/>
        <v>1.4803272302298403E-2</v>
      </c>
      <c r="F128" s="51">
        <f t="shared" si="244"/>
        <v>7.8930412371134018E-3</v>
      </c>
      <c r="G128" s="51">
        <f t="shared" si="244"/>
        <v>4.1922443479562805E-3</v>
      </c>
      <c r="H128" s="51">
        <f t="shared" si="244"/>
        <v>1.1338962605548853E-2</v>
      </c>
      <c r="I128" s="51">
        <f t="shared" si="244"/>
        <v>1.0335232542732211E-2</v>
      </c>
      <c r="J128" s="66">
        <f>I128</f>
        <v>1.0335232542732211E-2</v>
      </c>
      <c r="K128" s="66">
        <f t="shared" ref="K128:N128" si="245">J128</f>
        <v>1.0335232542732211E-2</v>
      </c>
      <c r="L128" s="66">
        <f t="shared" si="245"/>
        <v>1.0335232542732211E-2</v>
      </c>
      <c r="M128" s="66">
        <f t="shared" si="245"/>
        <v>1.0335232542732211E-2</v>
      </c>
      <c r="N128" s="66">
        <f t="shared" si="245"/>
        <v>1.0335232542732211E-2</v>
      </c>
      <c r="O128" s="66"/>
      <c r="P128" s="66"/>
    </row>
    <row r="129" spans="1:16" x14ac:dyDescent="0.2">
      <c r="A129" s="9" t="s">
        <v>143</v>
      </c>
      <c r="B129" s="1">
        <f>+Historicals!B147</f>
        <v>254</v>
      </c>
      <c r="C129" s="1">
        <f>+Historicals!C147</f>
        <v>234</v>
      </c>
      <c r="D129" s="1">
        <f>+Historicals!D147</f>
        <v>225</v>
      </c>
      <c r="E129" s="1">
        <f>+Historicals!E147</f>
        <v>256</v>
      </c>
      <c r="F129" s="1">
        <f>+Historicals!F147</f>
        <v>237</v>
      </c>
      <c r="G129" s="1">
        <f>+Historicals!G147</f>
        <v>214</v>
      </c>
      <c r="H129" s="1">
        <f>+Historicals!H147</f>
        <v>288</v>
      </c>
      <c r="I129" s="1">
        <f>+Historicals!I147</f>
        <v>303</v>
      </c>
      <c r="J129" s="1">
        <f>I129*1</f>
        <v>303</v>
      </c>
      <c r="K129" s="1">
        <f t="shared" ref="K129:N129" si="246">J129*1</f>
        <v>303</v>
      </c>
      <c r="L129" s="1">
        <f t="shared" si="246"/>
        <v>303</v>
      </c>
      <c r="M129" s="1">
        <f t="shared" si="246"/>
        <v>303</v>
      </c>
      <c r="N129" s="1">
        <f t="shared" si="246"/>
        <v>303</v>
      </c>
      <c r="O129" s="1"/>
      <c r="P129" s="1"/>
    </row>
    <row r="130" spans="1:16" x14ac:dyDescent="0.2">
      <c r="A130" s="46" t="s">
        <v>129</v>
      </c>
      <c r="B130" s="50" t="str">
        <f>+IFERROR(B129/A129-1,"nm")</f>
        <v>nm</v>
      </c>
      <c r="C130" s="50">
        <f t="shared" ref="C130:I130" si="247">+IFERROR(C129/B129-1,"nm")</f>
        <v>-7.8740157480314932E-2</v>
      </c>
      <c r="D130" s="50">
        <f t="shared" si="247"/>
        <v>-3.8461538461538436E-2</v>
      </c>
      <c r="E130" s="50">
        <f t="shared" si="247"/>
        <v>0.13777777777777778</v>
      </c>
      <c r="F130" s="50">
        <f t="shared" si="247"/>
        <v>-7.421875E-2</v>
      </c>
      <c r="G130" s="50">
        <f t="shared" si="247"/>
        <v>-9.7046413502109741E-2</v>
      </c>
      <c r="H130" s="50">
        <f t="shared" si="247"/>
        <v>0.34579439252336441</v>
      </c>
      <c r="I130" s="50">
        <f t="shared" si="247"/>
        <v>5.2083333333333259E-2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/>
      <c r="P130" s="61"/>
    </row>
    <row r="131" spans="1:16" x14ac:dyDescent="0.2">
      <c r="A131" s="46" t="s">
        <v>133</v>
      </c>
      <c r="B131" s="50">
        <f>+IFERROR(B129/B$102,"nm")</f>
        <v>8.2817085099445714E-2</v>
      </c>
      <c r="C131" s="50">
        <f t="shared" ref="C131:I131" si="248">+IFERROR(C129/C$102,"nm")</f>
        <v>6.1822985468956405E-2</v>
      </c>
      <c r="D131" s="50">
        <f t="shared" si="248"/>
        <v>5.31036110455511E-2</v>
      </c>
      <c r="E131" s="50">
        <f t="shared" si="248"/>
        <v>4.9863654070899883E-2</v>
      </c>
      <c r="F131" s="50">
        <f t="shared" si="248"/>
        <v>3.817654639175258E-2</v>
      </c>
      <c r="G131" s="50">
        <f t="shared" si="248"/>
        <v>3.2040724659380147E-2</v>
      </c>
      <c r="H131" s="50">
        <f t="shared" si="248"/>
        <v>3.4740651387213509E-2</v>
      </c>
      <c r="I131" s="50">
        <f t="shared" si="248"/>
        <v>4.0148403339075128E-2</v>
      </c>
      <c r="J131" s="66">
        <f>I131</f>
        <v>4.0148403339075128E-2</v>
      </c>
      <c r="K131" s="66">
        <f t="shared" ref="K131:N131" si="249">J131</f>
        <v>4.0148403339075128E-2</v>
      </c>
      <c r="L131" s="66">
        <f t="shared" si="249"/>
        <v>4.0148403339075128E-2</v>
      </c>
      <c r="M131" s="66">
        <f t="shared" si="249"/>
        <v>4.0148403339075128E-2</v>
      </c>
      <c r="N131" s="66">
        <f t="shared" si="249"/>
        <v>4.0148403339075128E-2</v>
      </c>
      <c r="O131" s="66"/>
      <c r="P131" s="66"/>
    </row>
    <row r="132" spans="1:16" x14ac:dyDescent="0.2">
      <c r="A132" s="56" t="s">
        <v>106</v>
      </c>
      <c r="B132" s="53"/>
      <c r="C132" s="53"/>
      <c r="D132" s="53"/>
      <c r="E132" s="53"/>
      <c r="F132" s="53"/>
      <c r="G132" s="53"/>
      <c r="H132" s="53"/>
      <c r="I132" s="53"/>
      <c r="J132" s="54"/>
      <c r="K132" s="54"/>
      <c r="L132" s="54"/>
      <c r="M132" s="54"/>
      <c r="N132" s="54"/>
      <c r="O132" s="54"/>
      <c r="P132" s="54"/>
    </row>
    <row r="133" spans="1:16" x14ac:dyDescent="0.2">
      <c r="A133" s="9" t="s">
        <v>136</v>
      </c>
      <c r="B133" s="1">
        <f>B135+B139+B143</f>
        <v>4653</v>
      </c>
      <c r="C133" s="1">
        <f t="shared" ref="C133:I133" si="250">C135+C139+C143</f>
        <v>4570</v>
      </c>
      <c r="D133" s="1">
        <f t="shared" si="250"/>
        <v>4737</v>
      </c>
      <c r="E133" s="1">
        <f t="shared" si="250"/>
        <v>5166</v>
      </c>
      <c r="F133" s="1">
        <f t="shared" si="250"/>
        <v>5254</v>
      </c>
      <c r="G133" s="1">
        <f t="shared" si="250"/>
        <v>5028</v>
      </c>
      <c r="H133" s="1">
        <f t="shared" si="250"/>
        <v>5343</v>
      </c>
      <c r="I133" s="1">
        <f t="shared" si="250"/>
        <v>5955</v>
      </c>
      <c r="J133" s="70">
        <f>J135+J139+J143</f>
        <v>5955</v>
      </c>
      <c r="K133" s="70">
        <f t="shared" ref="K133:N133" si="251">K135+K139+K143</f>
        <v>5955</v>
      </c>
      <c r="L133" s="70">
        <f t="shared" si="251"/>
        <v>5955</v>
      </c>
      <c r="M133" s="70">
        <f t="shared" si="251"/>
        <v>5955</v>
      </c>
      <c r="N133" s="70">
        <f t="shared" si="251"/>
        <v>5955</v>
      </c>
      <c r="O133" s="75" t="s">
        <v>160</v>
      </c>
      <c r="P133" s="70"/>
    </row>
    <row r="134" spans="1:16" x14ac:dyDescent="0.2">
      <c r="A134" s="44" t="s">
        <v>129</v>
      </c>
      <c r="B134" s="50" t="str">
        <f>+IFERROR(B133/A133-1,"nm")</f>
        <v>nm</v>
      </c>
      <c r="C134" s="50">
        <f t="shared" ref="C134:I134" si="252">+IFERROR(C133/B133-1,"nm")</f>
        <v>-1.783795400816679E-2</v>
      </c>
      <c r="D134" s="50">
        <f t="shared" si="252"/>
        <v>3.6542669584245013E-2</v>
      </c>
      <c r="E134" s="50">
        <f t="shared" si="252"/>
        <v>9.0563647878403986E-2</v>
      </c>
      <c r="F134" s="50">
        <f t="shared" si="252"/>
        <v>1.7034456058846237E-2</v>
      </c>
      <c r="G134" s="50">
        <f t="shared" si="252"/>
        <v>-4.3014845831747195E-2</v>
      </c>
      <c r="H134" s="50">
        <f t="shared" si="252"/>
        <v>6.2649164677804237E-2</v>
      </c>
      <c r="I134" s="50">
        <f t="shared" si="252"/>
        <v>0.11454239191465465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/>
      <c r="P134" s="51"/>
    </row>
    <row r="135" spans="1:16" x14ac:dyDescent="0.2">
      <c r="A135" s="45" t="s">
        <v>113</v>
      </c>
      <c r="B135" s="59">
        <f>+Historicals!B120</f>
        <v>3093</v>
      </c>
      <c r="C135" s="59">
        <f>+Historicals!C120</f>
        <v>3106</v>
      </c>
      <c r="D135" s="59">
        <f>+Historicals!D120</f>
        <v>3285</v>
      </c>
      <c r="E135" s="59">
        <f>+Historicals!E120</f>
        <v>3575</v>
      </c>
      <c r="F135" s="59">
        <f>+Historicals!F120</f>
        <v>3622</v>
      </c>
      <c r="G135" s="59">
        <f>+Historicals!G120</f>
        <v>3449</v>
      </c>
      <c r="H135" s="59">
        <f>+Historicals!H120</f>
        <v>3659</v>
      </c>
      <c r="I135" s="59">
        <f>+Historicals!I120</f>
        <v>4111</v>
      </c>
      <c r="J135" s="62">
        <f>I135*1</f>
        <v>4111</v>
      </c>
      <c r="K135" s="62">
        <f t="shared" ref="K135:N135" si="253">J135*1</f>
        <v>4111</v>
      </c>
      <c r="L135" s="62">
        <f t="shared" si="253"/>
        <v>4111</v>
      </c>
      <c r="M135" s="62">
        <f t="shared" si="253"/>
        <v>4111</v>
      </c>
      <c r="N135" s="62">
        <f t="shared" si="253"/>
        <v>4111</v>
      </c>
      <c r="O135" s="62"/>
      <c r="P135" s="62"/>
    </row>
    <row r="136" spans="1:16" x14ac:dyDescent="0.2">
      <c r="A136" s="44" t="s">
        <v>129</v>
      </c>
      <c r="B136" s="50" t="str">
        <f>+IFERROR(B135/A135-1,"nm")</f>
        <v>nm</v>
      </c>
      <c r="C136" s="50">
        <f t="shared" ref="C136:I136" si="254">+IFERROR(C135/B135-1,"nm")</f>
        <v>4.2030391205949424E-3</v>
      </c>
      <c r="D136" s="50">
        <f t="shared" si="254"/>
        <v>5.7630392788152074E-2</v>
      </c>
      <c r="E136" s="50">
        <f t="shared" si="254"/>
        <v>8.8280060882800715E-2</v>
      </c>
      <c r="F136" s="50">
        <f t="shared" si="254"/>
        <v>1.3146853146853044E-2</v>
      </c>
      <c r="G136" s="50">
        <f t="shared" si="254"/>
        <v>-4.7763666482606326E-2</v>
      </c>
      <c r="H136" s="50">
        <f t="shared" si="254"/>
        <v>6.0887213685126174E-2</v>
      </c>
      <c r="I136" s="50">
        <f t="shared" si="254"/>
        <v>0.12353101940420874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/>
      <c r="P136" s="51"/>
    </row>
    <row r="137" spans="1:16" x14ac:dyDescent="0.2">
      <c r="A137" s="44" t="s">
        <v>137</v>
      </c>
      <c r="B137" s="50">
        <f>+Historicals!B192</f>
        <v>1.4E-2</v>
      </c>
      <c r="C137" s="50">
        <f>+Historicals!C192</f>
        <v>4.0000000000000001E-3</v>
      </c>
      <c r="D137" s="50">
        <f>+Historicals!D192</f>
        <v>0.121</v>
      </c>
      <c r="E137" s="50">
        <f>+Historicals!E192</f>
        <v>0.09</v>
      </c>
      <c r="F137" s="50">
        <f>+Historicals!F192</f>
        <v>0.01</v>
      </c>
      <c r="G137" s="50">
        <f>+Historicals!G192</f>
        <v>-0.05</v>
      </c>
      <c r="H137" s="50">
        <f>+Historicals!H192</f>
        <v>0.06</v>
      </c>
      <c r="I137" s="50">
        <f>+Historicals!I192</f>
        <v>0.17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/>
      <c r="P137" s="51"/>
    </row>
    <row r="138" spans="1:16" x14ac:dyDescent="0.2">
      <c r="A138" s="44" t="s">
        <v>138</v>
      </c>
      <c r="B138" s="50" t="str">
        <f>+IFERROR(B136-B137,"nm")</f>
        <v>nm</v>
      </c>
      <c r="C138" s="50">
        <f t="shared" ref="C138:I138" si="255">+IFERROR(C136-C137,"nm")</f>
        <v>2.0303912059494236E-4</v>
      </c>
      <c r="D138" s="50">
        <f t="shared" si="255"/>
        <v>-6.3369607211847923E-2</v>
      </c>
      <c r="E138" s="50">
        <f t="shared" si="255"/>
        <v>-1.7199391171992817E-3</v>
      </c>
      <c r="F138" s="50">
        <f t="shared" si="255"/>
        <v>3.1468531468530434E-3</v>
      </c>
      <c r="G138" s="50">
        <f t="shared" si="255"/>
        <v>2.2363335173936766E-3</v>
      </c>
      <c r="H138" s="50">
        <f t="shared" si="255"/>
        <v>8.8721368512617582E-4</v>
      </c>
      <c r="I138" s="50">
        <f t="shared" si="255"/>
        <v>-4.646898059579127E-2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/>
      <c r="P138" s="51"/>
    </row>
    <row r="139" spans="1:16" x14ac:dyDescent="0.2">
      <c r="A139" s="45" t="s">
        <v>114</v>
      </c>
      <c r="B139" s="59">
        <f>+Historicals!B121</f>
        <v>1251</v>
      </c>
      <c r="C139" s="59">
        <f>+Historicals!C121</f>
        <v>1175</v>
      </c>
      <c r="D139" s="59">
        <f>+Historicals!D121</f>
        <v>1185</v>
      </c>
      <c r="E139" s="59">
        <f>+Historicals!E121</f>
        <v>1347</v>
      </c>
      <c r="F139" s="59">
        <f>+Historicals!F121</f>
        <v>1395</v>
      </c>
      <c r="G139" s="59">
        <f>+Historicals!G121</f>
        <v>1365</v>
      </c>
      <c r="H139" s="59">
        <f>+Historicals!H121</f>
        <v>1494</v>
      </c>
      <c r="I139" s="59">
        <f>+Historicals!I121</f>
        <v>1610</v>
      </c>
      <c r="J139" s="62">
        <f>I139*1</f>
        <v>1610</v>
      </c>
      <c r="K139" s="62">
        <f t="shared" ref="K139:N139" si="256">J139*1</f>
        <v>1610</v>
      </c>
      <c r="L139" s="62">
        <f t="shared" si="256"/>
        <v>1610</v>
      </c>
      <c r="M139" s="62">
        <f t="shared" si="256"/>
        <v>1610</v>
      </c>
      <c r="N139" s="62">
        <f t="shared" si="256"/>
        <v>1610</v>
      </c>
      <c r="O139" s="62"/>
      <c r="P139" s="62"/>
    </row>
    <row r="140" spans="1:16" x14ac:dyDescent="0.2">
      <c r="A140" s="44" t="s">
        <v>129</v>
      </c>
      <c r="B140" s="50" t="str">
        <f>+IFERROR(B139/A139-1,"nm")</f>
        <v>nm</v>
      </c>
      <c r="C140" s="50">
        <f t="shared" ref="C140:I140" si="257">+IFERROR(C139/B139-1,"nm")</f>
        <v>-6.0751398880895313E-2</v>
      </c>
      <c r="D140" s="50">
        <f t="shared" si="257"/>
        <v>8.5106382978723527E-3</v>
      </c>
      <c r="E140" s="50">
        <f t="shared" si="257"/>
        <v>0.13670886075949373</v>
      </c>
      <c r="F140" s="50">
        <f t="shared" si="257"/>
        <v>3.563474387527843E-2</v>
      </c>
      <c r="G140" s="50">
        <f t="shared" si="257"/>
        <v>-2.1505376344086002E-2</v>
      </c>
      <c r="H140" s="50">
        <f t="shared" si="257"/>
        <v>9.4505494505494614E-2</v>
      </c>
      <c r="I140" s="50">
        <f t="shared" si="257"/>
        <v>7.7643908969210251E-2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/>
      <c r="P140" s="51"/>
    </row>
    <row r="141" spans="1:16" x14ac:dyDescent="0.2">
      <c r="A141" s="44" t="s">
        <v>137</v>
      </c>
      <c r="B141" s="50">
        <f>+Historicals!B193</f>
        <v>-6.4000000000000001E-2</v>
      </c>
      <c r="C141" s="50">
        <f>+Historicals!C193</f>
        <v>-6.0999999999999999E-2</v>
      </c>
      <c r="D141" s="50">
        <f>+Historicals!D193</f>
        <v>5.6000000000000001E-2</v>
      </c>
      <c r="E141" s="50">
        <f>+Historicals!E193</f>
        <v>0.14000000000000001</v>
      </c>
      <c r="F141" s="50">
        <f>+Historicals!F193</f>
        <v>0.04</v>
      </c>
      <c r="G141" s="50">
        <f>+Historicals!G193</f>
        <v>-0.02</v>
      </c>
      <c r="H141" s="50">
        <f>+Historicals!H193</f>
        <v>0.09</v>
      </c>
      <c r="I141" s="50">
        <f>+Historicals!I193</f>
        <v>0.12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/>
      <c r="P141" s="51"/>
    </row>
    <row r="142" spans="1:16" x14ac:dyDescent="0.2">
      <c r="A142" s="44" t="s">
        <v>138</v>
      </c>
      <c r="B142" s="50" t="str">
        <f>+IFERROR(B140-B141,"nm")</f>
        <v>nm</v>
      </c>
      <c r="C142" s="50">
        <f t="shared" ref="C142:I142" si="258">+IFERROR(C140-C141,"nm")</f>
        <v>2.4860111910468552E-4</v>
      </c>
      <c r="D142" s="50">
        <f t="shared" si="258"/>
        <v>-4.7489361702127648E-2</v>
      </c>
      <c r="E142" s="50">
        <f t="shared" si="258"/>
        <v>-3.29113924050628E-3</v>
      </c>
      <c r="F142" s="50">
        <f t="shared" si="258"/>
        <v>-4.3652561247215713E-3</v>
      </c>
      <c r="G142" s="50">
        <f t="shared" si="258"/>
        <v>-1.505376344086002E-3</v>
      </c>
      <c r="H142" s="50">
        <f t="shared" si="258"/>
        <v>4.5054945054946172E-3</v>
      </c>
      <c r="I142" s="50">
        <f t="shared" si="258"/>
        <v>-4.2356091030789744E-2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/>
      <c r="P142" s="51"/>
    </row>
    <row r="143" spans="1:16" x14ac:dyDescent="0.2">
      <c r="A143" s="45" t="s">
        <v>115</v>
      </c>
      <c r="B143" s="59">
        <f>+Historicals!B122</f>
        <v>309</v>
      </c>
      <c r="C143" s="59">
        <f>+Historicals!C122</f>
        <v>289</v>
      </c>
      <c r="D143" s="59">
        <f>+Historicals!D122</f>
        <v>267</v>
      </c>
      <c r="E143" s="59">
        <f>+Historicals!E122</f>
        <v>244</v>
      </c>
      <c r="F143" s="59">
        <f>+Historicals!F122</f>
        <v>237</v>
      </c>
      <c r="G143" s="59">
        <f>+Historicals!G122</f>
        <v>214</v>
      </c>
      <c r="H143" s="59">
        <f>+Historicals!H122</f>
        <v>190</v>
      </c>
      <c r="I143" s="59">
        <f>+Historicals!I122</f>
        <v>234</v>
      </c>
      <c r="J143" s="62">
        <f>I143*1</f>
        <v>234</v>
      </c>
      <c r="K143" s="62">
        <f t="shared" ref="K143:N143" si="259">J143*1</f>
        <v>234</v>
      </c>
      <c r="L143" s="62">
        <f t="shared" si="259"/>
        <v>234</v>
      </c>
      <c r="M143" s="62">
        <f t="shared" si="259"/>
        <v>234</v>
      </c>
      <c r="N143" s="62">
        <f t="shared" si="259"/>
        <v>234</v>
      </c>
      <c r="O143" s="62"/>
      <c r="P143" s="62"/>
    </row>
    <row r="144" spans="1:16" x14ac:dyDescent="0.2">
      <c r="A144" s="44" t="s">
        <v>129</v>
      </c>
      <c r="B144" s="50" t="str">
        <f>+IFERROR(B143/A143-1,"nm")</f>
        <v>nm</v>
      </c>
      <c r="C144" s="50">
        <f t="shared" ref="C144:I144" si="260">+IFERROR(C143/B143-1,"nm")</f>
        <v>-6.4724919093851141E-2</v>
      </c>
      <c r="D144" s="50">
        <f t="shared" si="260"/>
        <v>-7.6124567474048388E-2</v>
      </c>
      <c r="E144" s="50">
        <f t="shared" si="260"/>
        <v>-8.6142322097378266E-2</v>
      </c>
      <c r="F144" s="50">
        <f t="shared" si="260"/>
        <v>-2.8688524590163911E-2</v>
      </c>
      <c r="G144" s="50">
        <f t="shared" si="260"/>
        <v>-9.7046413502109741E-2</v>
      </c>
      <c r="H144" s="50">
        <f t="shared" si="260"/>
        <v>-0.11214953271028039</v>
      </c>
      <c r="I144" s="50">
        <f t="shared" si="260"/>
        <v>0.23157894736842111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/>
      <c r="P144" s="51"/>
    </row>
    <row r="145" spans="1:16" x14ac:dyDescent="0.2">
      <c r="A145" s="44" t="s">
        <v>137</v>
      </c>
      <c r="B145" s="50">
        <f>+Historicals!B194</f>
        <v>-6.9000000000000006E-2</v>
      </c>
      <c r="C145" s="50">
        <f>+Historicals!C194</f>
        <v>-6.5000000000000002E-2</v>
      </c>
      <c r="D145" s="50">
        <f>+Historicals!D194</f>
        <v>-0.01</v>
      </c>
      <c r="E145" s="50">
        <f>+Historicals!E194</f>
        <v>-0.09</v>
      </c>
      <c r="F145" s="50">
        <f>+Historicals!F194</f>
        <v>-0.03</v>
      </c>
      <c r="G145" s="50">
        <f>+Historicals!G194</f>
        <v>-0.1</v>
      </c>
      <c r="H145" s="50">
        <f>+Historicals!H194</f>
        <v>-0.11</v>
      </c>
      <c r="I145" s="50">
        <f>+Historicals!I194</f>
        <v>0.28000000000000003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/>
      <c r="P145" s="51"/>
    </row>
    <row r="146" spans="1:16" x14ac:dyDescent="0.2">
      <c r="A146" s="44" t="s">
        <v>138</v>
      </c>
      <c r="B146" s="50" t="str">
        <f>+IFERROR(B144-B145,"nm")</f>
        <v>nm</v>
      </c>
      <c r="C146" s="50">
        <f t="shared" ref="C146:I146" si="261">+IFERROR(C144-C145,"nm")</f>
        <v>2.7508090614886127E-4</v>
      </c>
      <c r="D146" s="50">
        <f t="shared" si="261"/>
        <v>-6.6124567474048393E-2</v>
      </c>
      <c r="E146" s="50">
        <f t="shared" si="261"/>
        <v>3.8576779026217312E-3</v>
      </c>
      <c r="F146" s="50">
        <f t="shared" si="261"/>
        <v>1.3114754098360881E-3</v>
      </c>
      <c r="G146" s="50">
        <f t="shared" si="261"/>
        <v>2.9535864978902648E-3</v>
      </c>
      <c r="H146" s="50">
        <f t="shared" si="261"/>
        <v>-2.1495327102803857E-3</v>
      </c>
      <c r="I146" s="50">
        <f t="shared" si="261"/>
        <v>-4.842105263157892E-2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/>
      <c r="P146" s="51"/>
    </row>
    <row r="147" spans="1:16" x14ac:dyDescent="0.2">
      <c r="A147" s="9" t="s">
        <v>130</v>
      </c>
      <c r="B147" s="1">
        <f>B154+B150</f>
        <v>967</v>
      </c>
      <c r="C147" s="1">
        <f t="shared" ref="C147:I147" si="262">C154+C150</f>
        <v>1109</v>
      </c>
      <c r="D147" s="1">
        <f t="shared" si="262"/>
        <v>1034</v>
      </c>
      <c r="E147" s="1">
        <f t="shared" si="262"/>
        <v>1244</v>
      </c>
      <c r="F147" s="1">
        <f t="shared" si="262"/>
        <v>1376</v>
      </c>
      <c r="G147" s="1">
        <f t="shared" si="262"/>
        <v>1230</v>
      </c>
      <c r="H147" s="1">
        <f t="shared" si="262"/>
        <v>1573</v>
      </c>
      <c r="I147" s="1">
        <f t="shared" si="262"/>
        <v>1938</v>
      </c>
      <c r="J147" s="70">
        <f>J133*J149</f>
        <v>1938</v>
      </c>
      <c r="K147" s="70">
        <f t="shared" ref="K147:N147" si="263">K133*K149</f>
        <v>1938</v>
      </c>
      <c r="L147" s="70">
        <f t="shared" si="263"/>
        <v>1938</v>
      </c>
      <c r="M147" s="70">
        <f t="shared" si="263"/>
        <v>1938</v>
      </c>
      <c r="N147" s="70">
        <f t="shared" si="263"/>
        <v>1938</v>
      </c>
      <c r="O147" s="70"/>
      <c r="P147" s="75" t="s">
        <v>159</v>
      </c>
    </row>
    <row r="148" spans="1:16" x14ac:dyDescent="0.2">
      <c r="A148" s="46" t="s">
        <v>129</v>
      </c>
      <c r="B148" s="50" t="str">
        <f>+IFERROR(B147/A147-1,"nm")</f>
        <v>nm</v>
      </c>
      <c r="C148" s="50">
        <f t="shared" ref="C148:I148" si="264">+IFERROR(C147/B147-1,"nm")</f>
        <v>0.14684591520165458</v>
      </c>
      <c r="D148" s="50">
        <f t="shared" si="264"/>
        <v>-6.7628494138863848E-2</v>
      </c>
      <c r="E148" s="50">
        <f t="shared" si="264"/>
        <v>0.20309477756286265</v>
      </c>
      <c r="F148" s="50">
        <f t="shared" si="264"/>
        <v>0.10610932475884249</v>
      </c>
      <c r="G148" s="50">
        <f t="shared" si="264"/>
        <v>-0.10610465116279066</v>
      </c>
      <c r="H148" s="50">
        <f t="shared" si="264"/>
        <v>0.27886178861788613</v>
      </c>
      <c r="I148" s="50">
        <f t="shared" si="264"/>
        <v>0.23204068658614108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/>
      <c r="P148" s="61"/>
    </row>
    <row r="149" spans="1:16" x14ac:dyDescent="0.2">
      <c r="A149" s="46" t="s">
        <v>131</v>
      </c>
      <c r="B149" s="50">
        <f>+IFERROR(B147/B$133,"nm")</f>
        <v>0.20782290995056951</v>
      </c>
      <c r="C149" s="50">
        <f t="shared" ref="C149:I149" si="265">+IFERROR(C147/C$133,"nm")</f>
        <v>0.24266958424507659</v>
      </c>
      <c r="D149" s="50">
        <f t="shared" si="265"/>
        <v>0.21828161283512773</v>
      </c>
      <c r="E149" s="50">
        <f t="shared" si="265"/>
        <v>0.2408052651955091</v>
      </c>
      <c r="F149" s="50">
        <f t="shared" si="265"/>
        <v>0.26189569851541683</v>
      </c>
      <c r="G149" s="50">
        <f t="shared" si="265"/>
        <v>0.24463007159904535</v>
      </c>
      <c r="H149" s="50">
        <f t="shared" si="265"/>
        <v>0.2944038929440389</v>
      </c>
      <c r="I149" s="50">
        <f t="shared" si="265"/>
        <v>0.32544080604534004</v>
      </c>
      <c r="J149" s="64">
        <f>I149</f>
        <v>0.32544080604534004</v>
      </c>
      <c r="K149" s="64">
        <f t="shared" ref="K149:N149" si="266">J149</f>
        <v>0.32544080604534004</v>
      </c>
      <c r="L149" s="64">
        <f t="shared" si="266"/>
        <v>0.32544080604534004</v>
      </c>
      <c r="M149" s="64">
        <f t="shared" si="266"/>
        <v>0.32544080604534004</v>
      </c>
      <c r="N149" s="64">
        <f t="shared" si="266"/>
        <v>0.32544080604534004</v>
      </c>
      <c r="O149" s="64"/>
      <c r="P149" s="61"/>
    </row>
    <row r="150" spans="1:16" x14ac:dyDescent="0.2">
      <c r="A150" s="9" t="s">
        <v>132</v>
      </c>
      <c r="B150" s="1">
        <f>+Historicals!B170</f>
        <v>49</v>
      </c>
      <c r="C150" s="1">
        <f>+Historicals!C170</f>
        <v>43</v>
      </c>
      <c r="D150" s="1">
        <f>+Historicals!D170</f>
        <v>54</v>
      </c>
      <c r="E150" s="1">
        <f>+Historicals!E170</f>
        <v>55</v>
      </c>
      <c r="F150" s="1">
        <f>+Historicals!F170</f>
        <v>53</v>
      </c>
      <c r="G150" s="1">
        <f>+Historicals!G170</f>
        <v>46</v>
      </c>
      <c r="H150" s="1">
        <f>+Historicals!H170</f>
        <v>43</v>
      </c>
      <c r="I150" s="1">
        <f>+Historicals!I170</f>
        <v>42</v>
      </c>
      <c r="J150" s="52">
        <f>I150*1</f>
        <v>42</v>
      </c>
      <c r="K150" s="52">
        <f t="shared" ref="K150:N150" si="267">J150*1</f>
        <v>42</v>
      </c>
      <c r="L150" s="52">
        <f t="shared" si="267"/>
        <v>42</v>
      </c>
      <c r="M150" s="52">
        <f t="shared" si="267"/>
        <v>42</v>
      </c>
      <c r="N150" s="52">
        <f t="shared" si="267"/>
        <v>42</v>
      </c>
      <c r="O150" s="52"/>
      <c r="P150" s="67"/>
    </row>
    <row r="151" spans="1:16" x14ac:dyDescent="0.2">
      <c r="A151" s="46" t="s">
        <v>129</v>
      </c>
      <c r="B151" s="50" t="str">
        <f>+IFERROR(B150/A150-1,"nm")</f>
        <v>nm</v>
      </c>
      <c r="C151" s="50">
        <f t="shared" ref="C151:I151" si="268">+IFERROR(C150/B150-1,"nm")</f>
        <v>-0.12244897959183676</v>
      </c>
      <c r="D151" s="50">
        <f t="shared" si="268"/>
        <v>0.2558139534883721</v>
      </c>
      <c r="E151" s="50">
        <f t="shared" si="268"/>
        <v>1.8518518518518601E-2</v>
      </c>
      <c r="F151" s="50">
        <f t="shared" si="268"/>
        <v>-3.6363636363636376E-2</v>
      </c>
      <c r="G151" s="50">
        <f t="shared" si="268"/>
        <v>-0.13207547169811318</v>
      </c>
      <c r="H151" s="50">
        <f t="shared" si="268"/>
        <v>-6.5217391304347783E-2</v>
      </c>
      <c r="I151" s="50">
        <f t="shared" si="268"/>
        <v>-2.3255813953488413E-2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/>
      <c r="P151" s="61"/>
    </row>
    <row r="152" spans="1:16" x14ac:dyDescent="0.2">
      <c r="A152" s="46" t="s">
        <v>133</v>
      </c>
      <c r="B152" s="50">
        <f>+IFERROR(B150/B$133,"nm")</f>
        <v>1.053084031807436E-2</v>
      </c>
      <c r="C152" s="50">
        <f t="shared" ref="C152:I152" si="269">+IFERROR(C150/C$133,"nm")</f>
        <v>9.4091903719912464E-3</v>
      </c>
      <c r="D152" s="50">
        <f t="shared" si="269"/>
        <v>1.1399620012666244E-2</v>
      </c>
      <c r="E152" s="50">
        <f t="shared" si="269"/>
        <v>1.064653503677894E-2</v>
      </c>
      <c r="F152" s="50">
        <f t="shared" si="269"/>
        <v>1.0087552341073468E-2</v>
      </c>
      <c r="G152" s="50">
        <f t="shared" si="269"/>
        <v>9.148766905330152E-3</v>
      </c>
      <c r="H152" s="50">
        <f t="shared" si="269"/>
        <v>8.0479131574022079E-3</v>
      </c>
      <c r="I152" s="50">
        <f t="shared" si="269"/>
        <v>7.0528967254408059E-3</v>
      </c>
      <c r="J152" s="64">
        <f>I152</f>
        <v>7.0528967254408059E-3</v>
      </c>
      <c r="K152" s="64">
        <f t="shared" ref="K152:N152" si="270">J152</f>
        <v>7.0528967254408059E-3</v>
      </c>
      <c r="L152" s="64">
        <f t="shared" si="270"/>
        <v>7.0528967254408059E-3</v>
      </c>
      <c r="M152" s="64">
        <f t="shared" si="270"/>
        <v>7.0528967254408059E-3</v>
      </c>
      <c r="N152" s="64">
        <f t="shared" si="270"/>
        <v>7.0528967254408059E-3</v>
      </c>
      <c r="O152" s="64"/>
      <c r="P152" s="61"/>
    </row>
    <row r="153" spans="1:16" x14ac:dyDescent="0.2">
      <c r="A153" s="46" t="s">
        <v>142</v>
      </c>
      <c r="B153" s="50">
        <f>+IFERROR(B150/B160,"nm")</f>
        <v>0.15909090909090909</v>
      </c>
      <c r="C153" s="50">
        <f t="shared" ref="C153:I153" si="271">+IFERROR(C150/C160,"nm")</f>
        <v>0.12951807228915663</v>
      </c>
      <c r="D153" s="50">
        <f t="shared" si="271"/>
        <v>0.15743440233236153</v>
      </c>
      <c r="E153" s="50">
        <f t="shared" si="271"/>
        <v>0.16224188790560473</v>
      </c>
      <c r="F153" s="50">
        <f t="shared" si="271"/>
        <v>0.16257668711656442</v>
      </c>
      <c r="G153" s="50">
        <f t="shared" si="271"/>
        <v>0.1554054054054054</v>
      </c>
      <c r="H153" s="50">
        <f t="shared" si="271"/>
        <v>0.14144736842105263</v>
      </c>
      <c r="I153" s="50">
        <f t="shared" si="271"/>
        <v>0.15328467153284672</v>
      </c>
      <c r="J153" s="64">
        <f>I153</f>
        <v>0.15328467153284672</v>
      </c>
      <c r="K153" s="64">
        <f t="shared" ref="K153:N153" si="272">J153</f>
        <v>0.15328467153284672</v>
      </c>
      <c r="L153" s="64">
        <f t="shared" si="272"/>
        <v>0.15328467153284672</v>
      </c>
      <c r="M153" s="64">
        <f t="shared" si="272"/>
        <v>0.15328467153284672</v>
      </c>
      <c r="N153" s="64">
        <f t="shared" si="272"/>
        <v>0.15328467153284672</v>
      </c>
      <c r="O153" s="64"/>
      <c r="P153" s="61"/>
    </row>
    <row r="154" spans="1:16" x14ac:dyDescent="0.2">
      <c r="A154" s="9" t="s">
        <v>134</v>
      </c>
      <c r="B154" s="1">
        <f>+Historicals!B137</f>
        <v>918</v>
      </c>
      <c r="C154" s="1">
        <f>+Historicals!C137</f>
        <v>1066</v>
      </c>
      <c r="D154" s="1">
        <f>+Historicals!D137</f>
        <v>980</v>
      </c>
      <c r="E154" s="1">
        <f>+Historicals!E137</f>
        <v>1189</v>
      </c>
      <c r="F154" s="1">
        <f>+Historicals!F137</f>
        <v>1323</v>
      </c>
      <c r="G154" s="1">
        <f>+Historicals!G137</f>
        <v>1184</v>
      </c>
      <c r="H154" s="1">
        <f>+Historicals!H137</f>
        <v>1530</v>
      </c>
      <c r="I154" s="1">
        <f>+Historicals!I137</f>
        <v>1896</v>
      </c>
      <c r="J154" s="70">
        <f>J147-J150</f>
        <v>1896</v>
      </c>
      <c r="K154" s="70">
        <f t="shared" ref="K154:N154" si="273">K147-K150</f>
        <v>1896</v>
      </c>
      <c r="L154" s="70">
        <f t="shared" si="273"/>
        <v>1896</v>
      </c>
      <c r="M154" s="70">
        <f t="shared" si="273"/>
        <v>1896</v>
      </c>
      <c r="N154" s="70">
        <f t="shared" si="273"/>
        <v>1896</v>
      </c>
      <c r="O154" s="70"/>
      <c r="P154" s="75" t="s">
        <v>147</v>
      </c>
    </row>
    <row r="155" spans="1:16" x14ac:dyDescent="0.2">
      <c r="A155" s="46" t="s">
        <v>129</v>
      </c>
      <c r="B155" s="50" t="str">
        <f>+IFERROR(B154/A154-1,"nm")</f>
        <v>nm</v>
      </c>
      <c r="C155" s="50">
        <f t="shared" ref="C155:I155" si="274">+IFERROR(C154/B154-1,"nm")</f>
        <v>0.16122004357298469</v>
      </c>
      <c r="D155" s="50">
        <f t="shared" si="274"/>
        <v>-8.0675422138836828E-2</v>
      </c>
      <c r="E155" s="50">
        <f t="shared" si="274"/>
        <v>0.21326530612244898</v>
      </c>
      <c r="F155" s="50">
        <f t="shared" si="274"/>
        <v>0.11269974768713209</v>
      </c>
      <c r="G155" s="50">
        <f t="shared" si="274"/>
        <v>-0.1050642479213908</v>
      </c>
      <c r="H155" s="50">
        <f t="shared" si="274"/>
        <v>0.29222972972972983</v>
      </c>
      <c r="I155" s="50">
        <f t="shared" si="274"/>
        <v>0.23921568627450984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/>
      <c r="P155" s="51"/>
    </row>
    <row r="156" spans="1:16" x14ac:dyDescent="0.2">
      <c r="A156" s="46" t="s">
        <v>131</v>
      </c>
      <c r="B156" s="50">
        <f>+IFERROR(B154/B$133,"nm")</f>
        <v>0.19729206963249515</v>
      </c>
      <c r="C156" s="50">
        <f t="shared" ref="C156:I156" si="275">+IFERROR(C154/C$133,"nm")</f>
        <v>0.23326039387308534</v>
      </c>
      <c r="D156" s="50">
        <f t="shared" si="275"/>
        <v>0.20688199282246147</v>
      </c>
      <c r="E156" s="50">
        <f t="shared" si="275"/>
        <v>0.23015873015873015</v>
      </c>
      <c r="F156" s="50">
        <f t="shared" si="275"/>
        <v>0.25180814617434338</v>
      </c>
      <c r="G156" s="50">
        <f t="shared" si="275"/>
        <v>0.2354813046937152</v>
      </c>
      <c r="H156" s="50">
        <f t="shared" si="275"/>
        <v>0.28635597978663674</v>
      </c>
      <c r="I156" s="50">
        <f t="shared" si="275"/>
        <v>0.31838790931989924</v>
      </c>
      <c r="J156" s="64">
        <f>I156</f>
        <v>0.31838790931989924</v>
      </c>
      <c r="K156" s="64">
        <f t="shared" ref="K156:N156" si="276">J156</f>
        <v>0.31838790931989924</v>
      </c>
      <c r="L156" s="64">
        <f t="shared" si="276"/>
        <v>0.31838790931989924</v>
      </c>
      <c r="M156" s="64">
        <f t="shared" si="276"/>
        <v>0.31838790931989924</v>
      </c>
      <c r="N156" s="64">
        <f t="shared" si="276"/>
        <v>0.31838790931989924</v>
      </c>
      <c r="O156" s="64"/>
      <c r="P156" s="64"/>
    </row>
    <row r="157" spans="1:16" x14ac:dyDescent="0.2">
      <c r="A157" s="9" t="s">
        <v>135</v>
      </c>
      <c r="B157" s="1">
        <f>+Historicals!B159</f>
        <v>52</v>
      </c>
      <c r="C157" s="1">
        <f>+Historicals!C159</f>
        <v>64</v>
      </c>
      <c r="D157" s="1">
        <f>+Historicals!D159</f>
        <v>59</v>
      </c>
      <c r="E157" s="1">
        <f>+Historicals!E159</f>
        <v>49</v>
      </c>
      <c r="F157" s="1">
        <f>+Historicals!F159</f>
        <v>47</v>
      </c>
      <c r="G157" s="1">
        <f>+Historicals!G159</f>
        <v>41</v>
      </c>
      <c r="H157" s="1">
        <f>+Historicals!H159</f>
        <v>54</v>
      </c>
      <c r="I157" s="1">
        <f>+Historicals!I159</f>
        <v>56</v>
      </c>
      <c r="J157" s="52">
        <f>I157*1</f>
        <v>56</v>
      </c>
      <c r="K157" s="52">
        <f t="shared" ref="K157:N157" si="277">J157*1</f>
        <v>56</v>
      </c>
      <c r="L157" s="52">
        <f t="shared" si="277"/>
        <v>56</v>
      </c>
      <c r="M157" s="52">
        <f t="shared" si="277"/>
        <v>56</v>
      </c>
      <c r="N157" s="52">
        <f t="shared" si="277"/>
        <v>56</v>
      </c>
      <c r="O157" s="52"/>
      <c r="P157" s="52"/>
    </row>
    <row r="158" spans="1:16" x14ac:dyDescent="0.2">
      <c r="A158" s="46" t="s">
        <v>129</v>
      </c>
      <c r="B158" s="51" t="str">
        <f>+IFERROR(B157/A157-1,"nm")</f>
        <v>nm</v>
      </c>
      <c r="C158" s="51">
        <f t="shared" ref="C158:I158" si="278">+IFERROR(C157/B157-1,"nm")</f>
        <v>0.23076923076923084</v>
      </c>
      <c r="D158" s="51">
        <f t="shared" si="278"/>
        <v>-7.8125E-2</v>
      </c>
      <c r="E158" s="51">
        <f t="shared" si="278"/>
        <v>-0.16949152542372881</v>
      </c>
      <c r="F158" s="51">
        <f t="shared" si="278"/>
        <v>-4.081632653061229E-2</v>
      </c>
      <c r="G158" s="51">
        <f t="shared" si="278"/>
        <v>-0.12765957446808507</v>
      </c>
      <c r="H158" s="51">
        <f t="shared" si="278"/>
        <v>0.31707317073170738</v>
      </c>
      <c r="I158" s="51">
        <f t="shared" si="278"/>
        <v>3.7037037037036979E-2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/>
      <c r="P158" s="51"/>
    </row>
    <row r="159" spans="1:16" x14ac:dyDescent="0.2">
      <c r="A159" s="46" t="s">
        <v>133</v>
      </c>
      <c r="B159" s="50">
        <f>+IFERROR(B157/B$133,"nm")</f>
        <v>1.117558564367075E-2</v>
      </c>
      <c r="C159" s="50">
        <f t="shared" ref="C159:I159" si="279">+IFERROR(C157/C$133,"nm")</f>
        <v>1.400437636761488E-2</v>
      </c>
      <c r="D159" s="50">
        <f t="shared" si="279"/>
        <v>1.2455140384209416E-2</v>
      </c>
      <c r="E159" s="50">
        <f t="shared" si="279"/>
        <v>9.485094850948509E-3</v>
      </c>
      <c r="F159" s="50">
        <f t="shared" si="279"/>
        <v>8.9455652835934533E-3</v>
      </c>
      <c r="G159" s="50">
        <f t="shared" si="279"/>
        <v>8.1543357199681775E-3</v>
      </c>
      <c r="H159" s="50">
        <f t="shared" si="279"/>
        <v>1.0106681639528355E-2</v>
      </c>
      <c r="I159" s="50">
        <f t="shared" si="279"/>
        <v>9.4038623005877411E-3</v>
      </c>
      <c r="J159" s="64">
        <f>I159</f>
        <v>9.4038623005877411E-3</v>
      </c>
      <c r="K159" s="64">
        <f t="shared" ref="K159:N159" si="280">J159</f>
        <v>9.4038623005877411E-3</v>
      </c>
      <c r="L159" s="64">
        <f t="shared" si="280"/>
        <v>9.4038623005877411E-3</v>
      </c>
      <c r="M159" s="64">
        <f t="shared" si="280"/>
        <v>9.4038623005877411E-3</v>
      </c>
      <c r="N159" s="64">
        <f t="shared" si="280"/>
        <v>9.4038623005877411E-3</v>
      </c>
      <c r="O159" s="64"/>
      <c r="P159" s="64"/>
    </row>
    <row r="160" spans="1:16" x14ac:dyDescent="0.2">
      <c r="A160" s="9" t="s">
        <v>143</v>
      </c>
      <c r="B160" s="1">
        <f>+Historicals!B148</f>
        <v>308</v>
      </c>
      <c r="C160" s="1">
        <f>+Historicals!C148</f>
        <v>332</v>
      </c>
      <c r="D160" s="1">
        <f>+Historicals!D148</f>
        <v>343</v>
      </c>
      <c r="E160" s="1">
        <f>+Historicals!E148</f>
        <v>339</v>
      </c>
      <c r="F160" s="1">
        <f>+Historicals!F148</f>
        <v>326</v>
      </c>
      <c r="G160" s="1">
        <f>+Historicals!G148</f>
        <v>296</v>
      </c>
      <c r="H160" s="1">
        <f>+Historicals!H148</f>
        <v>304</v>
      </c>
      <c r="I160" s="1">
        <f>+Historicals!I148</f>
        <v>274</v>
      </c>
      <c r="J160" s="52">
        <f>I160*1</f>
        <v>274</v>
      </c>
      <c r="K160" s="52">
        <f t="shared" ref="K160:N160" si="281">J160*1</f>
        <v>274</v>
      </c>
      <c r="L160" s="52">
        <f t="shared" si="281"/>
        <v>274</v>
      </c>
      <c r="M160" s="52">
        <f t="shared" si="281"/>
        <v>274</v>
      </c>
      <c r="N160" s="52">
        <f t="shared" si="281"/>
        <v>274</v>
      </c>
      <c r="O160" s="52"/>
      <c r="P160" s="52"/>
    </row>
    <row r="161" spans="1:16" x14ac:dyDescent="0.2">
      <c r="A161" s="46" t="s">
        <v>129</v>
      </c>
      <c r="B161" s="50" t="str">
        <f>+IFERROR(B160/A160-1,"nm")</f>
        <v>nm</v>
      </c>
      <c r="C161" s="50">
        <f t="shared" ref="C161:I161" si="282">+IFERROR(C160/B160-1,"nm")</f>
        <v>7.7922077922077948E-2</v>
      </c>
      <c r="D161" s="50">
        <f t="shared" si="282"/>
        <v>3.3132530120481896E-2</v>
      </c>
      <c r="E161" s="50">
        <f t="shared" si="282"/>
        <v>-1.1661807580174877E-2</v>
      </c>
      <c r="F161" s="50">
        <f t="shared" si="282"/>
        <v>-3.8348082595870192E-2</v>
      </c>
      <c r="G161" s="50">
        <f t="shared" si="282"/>
        <v>-9.2024539877300637E-2</v>
      </c>
      <c r="H161" s="50">
        <f t="shared" si="282"/>
        <v>2.7027027027026973E-2</v>
      </c>
      <c r="I161" s="50">
        <f t="shared" si="282"/>
        <v>-9.8684210526315819E-2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/>
      <c r="P161" s="51"/>
    </row>
    <row r="162" spans="1:16" x14ac:dyDescent="0.2">
      <c r="A162" s="46" t="s">
        <v>133</v>
      </c>
      <c r="B162" s="50">
        <f>+IFERROR(B160/B$133,"nm")</f>
        <v>6.6193853427895979E-2</v>
      </c>
      <c r="C162" s="50">
        <f t="shared" ref="C162:I162" si="283">+IFERROR(C160/C$133,"nm")</f>
        <v>7.264770240700219E-2</v>
      </c>
      <c r="D162" s="50">
        <f t="shared" si="283"/>
        <v>7.2408697487861509E-2</v>
      </c>
      <c r="E162" s="50">
        <f t="shared" si="283"/>
        <v>6.5621370499419282E-2</v>
      </c>
      <c r="F162" s="50">
        <f t="shared" si="283"/>
        <v>6.2047963456414161E-2</v>
      </c>
      <c r="G162" s="50">
        <f t="shared" si="283"/>
        <v>5.88703261734288E-2</v>
      </c>
      <c r="H162" s="50">
        <f t="shared" si="283"/>
        <v>5.6896874415122589E-2</v>
      </c>
      <c r="I162" s="50">
        <f t="shared" si="283"/>
        <v>4.6011754827875735E-2</v>
      </c>
      <c r="J162" s="64">
        <f>I162</f>
        <v>4.6011754827875735E-2</v>
      </c>
      <c r="K162" s="64">
        <f t="shared" ref="K162:N162" si="284">J162</f>
        <v>4.6011754827875735E-2</v>
      </c>
      <c r="L162" s="64">
        <f t="shared" si="284"/>
        <v>4.6011754827875735E-2</v>
      </c>
      <c r="M162" s="64">
        <f t="shared" si="284"/>
        <v>4.6011754827875735E-2</v>
      </c>
      <c r="N162" s="64">
        <f t="shared" si="284"/>
        <v>4.6011754827875735E-2</v>
      </c>
      <c r="O162" s="64"/>
      <c r="P162" s="64"/>
    </row>
    <row r="163" spans="1:16" x14ac:dyDescent="0.2">
      <c r="A163" s="55" t="s">
        <v>104</v>
      </c>
      <c r="B163" s="53"/>
      <c r="C163" s="53"/>
      <c r="D163" s="53"/>
      <c r="E163" s="53"/>
      <c r="F163" s="53"/>
      <c r="G163" s="53"/>
      <c r="H163" s="53"/>
      <c r="I163" s="53"/>
      <c r="J163" s="54"/>
      <c r="K163" s="54"/>
      <c r="L163" s="54"/>
      <c r="M163" s="54"/>
      <c r="N163" s="54"/>
      <c r="O163" s="54"/>
      <c r="P163" s="54"/>
    </row>
    <row r="164" spans="1:16" x14ac:dyDescent="0.2">
      <c r="A164" s="9" t="s">
        <v>136</v>
      </c>
      <c r="B164" s="1">
        <f>+Historicals!B125</f>
        <v>1982</v>
      </c>
      <c r="C164" s="1">
        <f>+Historicals!C125</f>
        <v>1955</v>
      </c>
      <c r="D164" s="1">
        <f>+Historicals!D125</f>
        <v>2042</v>
      </c>
      <c r="E164" s="1">
        <f>+Historicals!E125</f>
        <v>1886</v>
      </c>
      <c r="F164" s="1">
        <f>F166+F170+F174+F178</f>
        <v>1906</v>
      </c>
      <c r="G164" s="1">
        <f t="shared" ref="G164:I164" si="285">G166+G170+G174+G178</f>
        <v>1846</v>
      </c>
      <c r="H164" s="1">
        <f t="shared" si="285"/>
        <v>2205</v>
      </c>
      <c r="I164" s="1">
        <f t="shared" si="285"/>
        <v>2346</v>
      </c>
      <c r="J164" s="70">
        <f>J166+J170+J174+J178</f>
        <v>2346</v>
      </c>
      <c r="K164" s="70">
        <f t="shared" ref="K164:N164" si="286">K166+K170+K174+K178</f>
        <v>2346</v>
      </c>
      <c r="L164" s="70">
        <f t="shared" si="286"/>
        <v>2346</v>
      </c>
      <c r="M164" s="70">
        <f t="shared" si="286"/>
        <v>2346</v>
      </c>
      <c r="N164" s="70">
        <f t="shared" si="286"/>
        <v>2346</v>
      </c>
      <c r="O164" s="75" t="s">
        <v>160</v>
      </c>
      <c r="P164" s="70"/>
    </row>
    <row r="165" spans="1:16" x14ac:dyDescent="0.2">
      <c r="A165" s="44" t="s">
        <v>129</v>
      </c>
      <c r="B165" s="50" t="str">
        <f>+IFERROR(B164/A164-1,"nm")</f>
        <v>nm</v>
      </c>
      <c r="C165" s="50">
        <f t="shared" ref="C165:I165" si="287">+IFERROR(C164/B164-1,"nm")</f>
        <v>-1.3622603430877955E-2</v>
      </c>
      <c r="D165" s="50">
        <f t="shared" si="287"/>
        <v>4.4501278772378416E-2</v>
      </c>
      <c r="E165" s="50">
        <f t="shared" si="287"/>
        <v>-7.6395690499510338E-2</v>
      </c>
      <c r="F165" s="50">
        <f t="shared" si="287"/>
        <v>1.0604453870625585E-2</v>
      </c>
      <c r="G165" s="50">
        <f t="shared" si="287"/>
        <v>-3.147953830010497E-2</v>
      </c>
      <c r="H165" s="50">
        <f t="shared" si="287"/>
        <v>0.19447453954496208</v>
      </c>
      <c r="I165" s="50">
        <f t="shared" si="287"/>
        <v>6.3945578231292544E-2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/>
      <c r="P165" s="51"/>
    </row>
    <row r="166" spans="1:16" x14ac:dyDescent="0.2">
      <c r="A166" s="45" t="s">
        <v>113</v>
      </c>
      <c r="B166" s="59">
        <f>+Historicals!B126</f>
        <v>0</v>
      </c>
      <c r="C166" s="59">
        <f>+Historicals!C126</f>
        <v>0</v>
      </c>
      <c r="D166" s="59">
        <f>+Historicals!D126</f>
        <v>0</v>
      </c>
      <c r="E166" s="59">
        <f>+Historicals!E126</f>
        <v>0</v>
      </c>
      <c r="F166" s="59">
        <f>+Historicals!F126</f>
        <v>1658</v>
      </c>
      <c r="G166" s="59">
        <f>+Historicals!G126</f>
        <v>1642</v>
      </c>
      <c r="H166" s="59">
        <f>+Historicals!H126</f>
        <v>1986</v>
      </c>
      <c r="I166" s="59">
        <f>+Historicals!I126</f>
        <v>2094</v>
      </c>
      <c r="J166" s="62">
        <f>I166*1</f>
        <v>2094</v>
      </c>
      <c r="K166" s="62">
        <f t="shared" ref="K166:N166" si="288">J166*1</f>
        <v>2094</v>
      </c>
      <c r="L166" s="62">
        <f t="shared" si="288"/>
        <v>2094</v>
      </c>
      <c r="M166" s="62">
        <f t="shared" si="288"/>
        <v>2094</v>
      </c>
      <c r="N166" s="62">
        <f t="shared" si="288"/>
        <v>2094</v>
      </c>
      <c r="O166" s="62"/>
      <c r="P166" s="62"/>
    </row>
    <row r="167" spans="1:16" x14ac:dyDescent="0.2">
      <c r="A167" s="44" t="s">
        <v>129</v>
      </c>
      <c r="B167" s="50" t="str">
        <f>+IFERROR(B166/A166-1,"nm")</f>
        <v>nm</v>
      </c>
      <c r="C167" s="50" t="str">
        <f t="shared" ref="C167:I167" si="289">+IFERROR(C166/B166-1,"nm")</f>
        <v>nm</v>
      </c>
      <c r="D167" s="50" t="str">
        <f t="shared" si="289"/>
        <v>nm</v>
      </c>
      <c r="E167" s="50" t="str">
        <f t="shared" si="289"/>
        <v>nm</v>
      </c>
      <c r="F167" s="50" t="str">
        <f t="shared" si="289"/>
        <v>nm</v>
      </c>
      <c r="G167" s="50">
        <f t="shared" si="289"/>
        <v>-9.6501809408926498E-3</v>
      </c>
      <c r="H167" s="50">
        <f t="shared" si="289"/>
        <v>0.2095006090133984</v>
      </c>
      <c r="I167" s="50">
        <f t="shared" si="289"/>
        <v>5.4380664652567967E-2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/>
      <c r="P167" s="51"/>
    </row>
    <row r="168" spans="1:16" x14ac:dyDescent="0.2">
      <c r="A168" s="44" t="s">
        <v>137</v>
      </c>
      <c r="B168" s="50">
        <f>+Historicals!B198</f>
        <v>0</v>
      </c>
      <c r="C168" s="50">
        <f>+Historicals!C198</f>
        <v>0</v>
      </c>
      <c r="D168" s="50">
        <f>+Historicals!D198</f>
        <v>0</v>
      </c>
      <c r="E168" s="50">
        <f>+Historicals!E198</f>
        <v>0</v>
      </c>
      <c r="F168" s="50">
        <f>+Historicals!F198</f>
        <v>0</v>
      </c>
      <c r="G168" s="50">
        <f>+Historicals!G198</f>
        <v>-9.6501809408926498E-3</v>
      </c>
      <c r="H168" s="50">
        <f>+Historicals!H198</f>
        <v>0.2095006090133984</v>
      </c>
      <c r="I168" s="50">
        <f>+Historicals!I198</f>
        <v>0.06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/>
      <c r="P168" s="51"/>
    </row>
    <row r="169" spans="1:16" x14ac:dyDescent="0.2">
      <c r="A169" s="44" t="s">
        <v>138</v>
      </c>
      <c r="B169" s="50" t="str">
        <f>+IFERROR(B167-B168,"nm")</f>
        <v>nm</v>
      </c>
      <c r="C169" s="50" t="str">
        <f t="shared" ref="C169:I169" si="290">+IFERROR(C167-C168,"nm")</f>
        <v>nm</v>
      </c>
      <c r="D169" s="50" t="str">
        <f t="shared" si="290"/>
        <v>nm</v>
      </c>
      <c r="E169" s="50" t="str">
        <f t="shared" si="290"/>
        <v>nm</v>
      </c>
      <c r="F169" s="50" t="str">
        <f t="shared" si="290"/>
        <v>nm</v>
      </c>
      <c r="G169" s="50">
        <f t="shared" si="290"/>
        <v>0</v>
      </c>
      <c r="H169" s="50">
        <f t="shared" si="290"/>
        <v>0</v>
      </c>
      <c r="I169" s="50">
        <f t="shared" si="290"/>
        <v>-5.6193353474320307E-3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/>
      <c r="P169" s="51"/>
    </row>
    <row r="170" spans="1:16" x14ac:dyDescent="0.2">
      <c r="A170" s="45" t="s">
        <v>114</v>
      </c>
      <c r="B170" s="59">
        <f>+Historicals!B127</f>
        <v>0</v>
      </c>
      <c r="C170" s="59">
        <f>+Historicals!C127</f>
        <v>0</v>
      </c>
      <c r="D170" s="59">
        <f>+Historicals!D127</f>
        <v>0</v>
      </c>
      <c r="E170" s="59">
        <f>+Historicals!E127</f>
        <v>0</v>
      </c>
      <c r="F170" s="59">
        <f>+Historicals!F127</f>
        <v>118</v>
      </c>
      <c r="G170" s="59">
        <f>+Historicals!G127</f>
        <v>89</v>
      </c>
      <c r="H170" s="59">
        <f>+Historicals!H127</f>
        <v>104</v>
      </c>
      <c r="I170" s="59">
        <f>+Historicals!I127</f>
        <v>103</v>
      </c>
      <c r="J170" s="62">
        <f>I170*1</f>
        <v>103</v>
      </c>
      <c r="K170" s="62">
        <f t="shared" ref="K170:N170" si="291">J170*1</f>
        <v>103</v>
      </c>
      <c r="L170" s="62">
        <f t="shared" si="291"/>
        <v>103</v>
      </c>
      <c r="M170" s="62">
        <f t="shared" si="291"/>
        <v>103</v>
      </c>
      <c r="N170" s="62">
        <f t="shared" si="291"/>
        <v>103</v>
      </c>
      <c r="O170" s="62"/>
      <c r="P170" s="62"/>
    </row>
    <row r="171" spans="1:16" x14ac:dyDescent="0.2">
      <c r="A171" s="44" t="s">
        <v>129</v>
      </c>
      <c r="B171" s="50" t="str">
        <f>+IFERROR(B170/A170-1,"nm")</f>
        <v>nm</v>
      </c>
      <c r="C171" s="50" t="str">
        <f t="shared" ref="C171:I171" si="292">+IFERROR(C170/B170-1,"nm")</f>
        <v>nm</v>
      </c>
      <c r="D171" s="50" t="str">
        <f t="shared" si="292"/>
        <v>nm</v>
      </c>
      <c r="E171" s="50" t="str">
        <f t="shared" si="292"/>
        <v>nm</v>
      </c>
      <c r="F171" s="50" t="str">
        <f t="shared" si="292"/>
        <v>nm</v>
      </c>
      <c r="G171" s="50">
        <f t="shared" si="292"/>
        <v>-0.24576271186440679</v>
      </c>
      <c r="H171" s="50">
        <f t="shared" si="292"/>
        <v>0.1685393258426966</v>
      </c>
      <c r="I171" s="50">
        <f t="shared" si="292"/>
        <v>-9.6153846153845812E-3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/>
      <c r="P171" s="51"/>
    </row>
    <row r="172" spans="1:16" x14ac:dyDescent="0.2">
      <c r="A172" s="44" t="s">
        <v>137</v>
      </c>
      <c r="B172" s="50">
        <f>+Historicals!B199</f>
        <v>0</v>
      </c>
      <c r="C172" s="50">
        <f>+Historicals!C199</f>
        <v>0</v>
      </c>
      <c r="D172" s="50">
        <f>+Historicals!D199</f>
        <v>0</v>
      </c>
      <c r="E172" s="50">
        <f>+Historicals!E199</f>
        <v>0</v>
      </c>
      <c r="F172" s="50">
        <f>+Historicals!F199</f>
        <v>0</v>
      </c>
      <c r="G172" s="50">
        <f>+Historicals!G199</f>
        <v>-0.24576271186440679</v>
      </c>
      <c r="H172" s="50">
        <f>+Historicals!H199</f>
        <v>0.1685393258426966</v>
      </c>
      <c r="I172" s="50">
        <f>+Historicals!I199</f>
        <v>-0.03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/>
      <c r="P172" s="51"/>
    </row>
    <row r="173" spans="1:16" x14ac:dyDescent="0.2">
      <c r="A173" s="44" t="s">
        <v>138</v>
      </c>
      <c r="B173" s="50" t="str">
        <f>+IFERROR(B171-B172,"nm")</f>
        <v>nm</v>
      </c>
      <c r="C173" s="50" t="str">
        <f t="shared" ref="C173:I173" si="293">+IFERROR(C171-C172,"nm")</f>
        <v>nm</v>
      </c>
      <c r="D173" s="50" t="str">
        <f t="shared" si="293"/>
        <v>nm</v>
      </c>
      <c r="E173" s="50" t="str">
        <f t="shared" si="293"/>
        <v>nm</v>
      </c>
      <c r="F173" s="50" t="str">
        <f t="shared" si="293"/>
        <v>nm</v>
      </c>
      <c r="G173" s="50">
        <f t="shared" si="293"/>
        <v>0</v>
      </c>
      <c r="H173" s="50">
        <f t="shared" si="293"/>
        <v>0</v>
      </c>
      <c r="I173" s="50">
        <f t="shared" si="293"/>
        <v>2.0384615384615418E-2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/>
      <c r="P173" s="51"/>
    </row>
    <row r="174" spans="1:16" x14ac:dyDescent="0.2">
      <c r="A174" s="45" t="s">
        <v>115</v>
      </c>
      <c r="B174" s="59">
        <f>+Historicals!B128</f>
        <v>0</v>
      </c>
      <c r="C174" s="59">
        <f>+Historicals!C128</f>
        <v>0</v>
      </c>
      <c r="D174" s="59">
        <f>+Historicals!D128</f>
        <v>0</v>
      </c>
      <c r="E174" s="59">
        <f>+Historicals!E128</f>
        <v>0</v>
      </c>
      <c r="F174" s="59">
        <f>+Historicals!F128</f>
        <v>24</v>
      </c>
      <c r="G174" s="59">
        <f>+Historicals!G128</f>
        <v>25</v>
      </c>
      <c r="H174" s="59">
        <f>+Historicals!H128</f>
        <v>29</v>
      </c>
      <c r="I174" s="59">
        <f>+Historicals!I128</f>
        <v>26</v>
      </c>
      <c r="J174" s="62">
        <f>I174*1</f>
        <v>26</v>
      </c>
      <c r="K174" s="62">
        <f t="shared" ref="K174:N174" si="294">J174*1</f>
        <v>26</v>
      </c>
      <c r="L174" s="62">
        <f t="shared" si="294"/>
        <v>26</v>
      </c>
      <c r="M174" s="62">
        <f t="shared" si="294"/>
        <v>26</v>
      </c>
      <c r="N174" s="62">
        <f t="shared" si="294"/>
        <v>26</v>
      </c>
      <c r="O174" s="62"/>
      <c r="P174" s="62"/>
    </row>
    <row r="175" spans="1:16" x14ac:dyDescent="0.2">
      <c r="A175" s="44" t="s">
        <v>129</v>
      </c>
      <c r="B175" s="50" t="str">
        <f>+IFERROR(B174/A174-1,"nm")</f>
        <v>nm</v>
      </c>
      <c r="C175" s="50" t="str">
        <f t="shared" ref="C175:I175" si="295">+IFERROR(C174/B174-1,"nm")</f>
        <v>nm</v>
      </c>
      <c r="D175" s="50" t="str">
        <f t="shared" si="295"/>
        <v>nm</v>
      </c>
      <c r="E175" s="50" t="str">
        <f t="shared" si="295"/>
        <v>nm</v>
      </c>
      <c r="F175" s="50" t="str">
        <f t="shared" si="295"/>
        <v>nm</v>
      </c>
      <c r="G175" s="50">
        <f t="shared" si="295"/>
        <v>4.1666666666666741E-2</v>
      </c>
      <c r="H175" s="50">
        <f t="shared" si="295"/>
        <v>0.15999999999999992</v>
      </c>
      <c r="I175" s="50">
        <f t="shared" si="295"/>
        <v>-0.10344827586206895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/>
      <c r="P175" s="51"/>
    </row>
    <row r="176" spans="1:16" x14ac:dyDescent="0.2">
      <c r="A176" s="44" t="s">
        <v>137</v>
      </c>
      <c r="B176" s="50">
        <f>+Historicals!B200</f>
        <v>0</v>
      </c>
      <c r="C176" s="50">
        <f>+Historicals!C200</f>
        <v>0</v>
      </c>
      <c r="D176" s="50">
        <f>+Historicals!D200</f>
        <v>0</v>
      </c>
      <c r="E176" s="50">
        <f>+Historicals!E200</f>
        <v>0</v>
      </c>
      <c r="F176" s="50">
        <f>+Historicals!F200</f>
        <v>0</v>
      </c>
      <c r="G176" s="50">
        <f>+Historicals!G200</f>
        <v>4.1666666666666741E-2</v>
      </c>
      <c r="H176" s="50">
        <f>+Historicals!H200</f>
        <v>0.15999999999999992</v>
      </c>
      <c r="I176" s="50">
        <f>+Historicals!I200</f>
        <v>-0.16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/>
      <c r="P176" s="51"/>
    </row>
    <row r="177" spans="1:16" x14ac:dyDescent="0.2">
      <c r="A177" s="44" t="s">
        <v>138</v>
      </c>
      <c r="B177" s="50" t="str">
        <f>+IFERROR(B175-B176,"nm")</f>
        <v>nm</v>
      </c>
      <c r="C177" s="50" t="str">
        <f t="shared" ref="C177:I177" si="296">+IFERROR(C175-C176,"nm")</f>
        <v>nm</v>
      </c>
      <c r="D177" s="50" t="str">
        <f t="shared" si="296"/>
        <v>nm</v>
      </c>
      <c r="E177" s="50" t="str">
        <f t="shared" si="296"/>
        <v>nm</v>
      </c>
      <c r="F177" s="50" t="str">
        <f t="shared" si="296"/>
        <v>nm</v>
      </c>
      <c r="G177" s="50">
        <f t="shared" si="296"/>
        <v>0</v>
      </c>
      <c r="H177" s="50">
        <f t="shared" si="296"/>
        <v>0</v>
      </c>
      <c r="I177" s="50">
        <f t="shared" si="296"/>
        <v>5.6551724137931053E-2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/>
      <c r="P177" s="51"/>
    </row>
    <row r="178" spans="1:16" x14ac:dyDescent="0.2">
      <c r="A178" s="63" t="s">
        <v>121</v>
      </c>
      <c r="B178" s="60">
        <f>+Historicals!B129</f>
        <v>0</v>
      </c>
      <c r="C178" s="60">
        <f>+Historicals!C129</f>
        <v>0</v>
      </c>
      <c r="D178" s="60">
        <f>+Historicals!D129</f>
        <v>0</v>
      </c>
      <c r="E178" s="60">
        <f>+Historicals!E129</f>
        <v>0</v>
      </c>
      <c r="F178" s="60">
        <f>+Historicals!F129</f>
        <v>106</v>
      </c>
      <c r="G178" s="60">
        <f>+Historicals!G129</f>
        <v>90</v>
      </c>
      <c r="H178" s="60">
        <f>+Historicals!H129</f>
        <v>86</v>
      </c>
      <c r="I178" s="60">
        <f>+Historicals!I129</f>
        <v>123</v>
      </c>
      <c r="J178" s="62">
        <f>I178*1</f>
        <v>123</v>
      </c>
      <c r="K178" s="62">
        <f t="shared" ref="K178:N178" si="297">J178*1</f>
        <v>123</v>
      </c>
      <c r="L178" s="62">
        <f t="shared" si="297"/>
        <v>123</v>
      </c>
      <c r="M178" s="62">
        <f t="shared" si="297"/>
        <v>123</v>
      </c>
      <c r="N178" s="62">
        <f t="shared" si="297"/>
        <v>123</v>
      </c>
      <c r="O178" s="62"/>
      <c r="P178" s="62"/>
    </row>
    <row r="179" spans="1:16" x14ac:dyDescent="0.2">
      <c r="A179" s="44" t="s">
        <v>129</v>
      </c>
      <c r="B179" s="50" t="str">
        <f>+IFERROR(B178/A178-1,"nm")</f>
        <v>nm</v>
      </c>
      <c r="C179" s="50" t="str">
        <f t="shared" ref="C179:I179" si="298">+IFERROR(C178/B178-1,"nm")</f>
        <v>nm</v>
      </c>
      <c r="D179" s="50" t="str">
        <f t="shared" si="298"/>
        <v>nm</v>
      </c>
      <c r="E179" s="50" t="str">
        <f t="shared" si="298"/>
        <v>nm</v>
      </c>
      <c r="F179" s="50" t="str">
        <f t="shared" si="298"/>
        <v>nm</v>
      </c>
      <c r="G179" s="50">
        <f t="shared" si="298"/>
        <v>-0.15094339622641506</v>
      </c>
      <c r="H179" s="50">
        <f t="shared" si="298"/>
        <v>-4.4444444444444398E-2</v>
      </c>
      <c r="I179" s="50">
        <f t="shared" si="298"/>
        <v>0.43023255813953498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/>
      <c r="P179" s="51"/>
    </row>
    <row r="180" spans="1:16" x14ac:dyDescent="0.2">
      <c r="A180" s="44" t="s">
        <v>137</v>
      </c>
      <c r="B180" s="50">
        <f>+Historicals!B201</f>
        <v>0</v>
      </c>
      <c r="C180" s="50">
        <f>+Historicals!C201</f>
        <v>0</v>
      </c>
      <c r="D180" s="50">
        <f>+Historicals!D201</f>
        <v>0</v>
      </c>
      <c r="E180" s="50">
        <f>+Historicals!E201</f>
        <v>0</v>
      </c>
      <c r="F180" s="50">
        <f>+Historicals!F201</f>
        <v>0</v>
      </c>
      <c r="G180" s="50">
        <f>+Historicals!G201</f>
        <v>-0.15094339622641506</v>
      </c>
      <c r="H180" s="50">
        <f>+Historicals!H201</f>
        <v>-4.4444444444444398E-2</v>
      </c>
      <c r="I180" s="50">
        <f>+Historicals!I201</f>
        <v>0.42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/>
      <c r="P180" s="51"/>
    </row>
    <row r="181" spans="1:16" x14ac:dyDescent="0.2">
      <c r="A181" s="44" t="s">
        <v>138</v>
      </c>
      <c r="B181" s="50" t="str">
        <f>+IFERROR(B179-B180,"nm")</f>
        <v>nm</v>
      </c>
      <c r="C181" s="50" t="str">
        <f t="shared" ref="C181:I181" si="299">+IFERROR(C179-C180,"nm")</f>
        <v>nm</v>
      </c>
      <c r="D181" s="50" t="str">
        <f t="shared" si="299"/>
        <v>nm</v>
      </c>
      <c r="E181" s="50" t="str">
        <f t="shared" si="299"/>
        <v>nm</v>
      </c>
      <c r="F181" s="50" t="str">
        <f t="shared" si="299"/>
        <v>nm</v>
      </c>
      <c r="G181" s="50">
        <f t="shared" si="299"/>
        <v>0</v>
      </c>
      <c r="H181" s="50">
        <f t="shared" si="299"/>
        <v>0</v>
      </c>
      <c r="I181" s="50">
        <f t="shared" si="299"/>
        <v>1.0232558139534997E-2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/>
      <c r="P181" s="51"/>
    </row>
    <row r="182" spans="1:16" x14ac:dyDescent="0.2">
      <c r="A182" s="9" t="s">
        <v>130</v>
      </c>
      <c r="B182" s="1">
        <f>B189+B185</f>
        <v>535</v>
      </c>
      <c r="C182" s="1">
        <f t="shared" ref="C182:I182" si="300">C189+C185</f>
        <v>514</v>
      </c>
      <c r="D182" s="1">
        <f t="shared" si="300"/>
        <v>505</v>
      </c>
      <c r="E182" s="1">
        <f t="shared" si="300"/>
        <v>343</v>
      </c>
      <c r="F182" s="1">
        <f t="shared" si="300"/>
        <v>334</v>
      </c>
      <c r="G182" s="1">
        <f t="shared" si="300"/>
        <v>322</v>
      </c>
      <c r="H182" s="1">
        <f t="shared" si="300"/>
        <v>569</v>
      </c>
      <c r="I182" s="1">
        <f t="shared" si="300"/>
        <v>691</v>
      </c>
      <c r="J182" s="70">
        <f>J164*J184</f>
        <v>691</v>
      </c>
      <c r="K182" s="70">
        <f t="shared" ref="K182:N182" si="301">K164*K184</f>
        <v>691</v>
      </c>
      <c r="L182" s="70">
        <f t="shared" si="301"/>
        <v>691</v>
      </c>
      <c r="M182" s="70">
        <f t="shared" si="301"/>
        <v>691</v>
      </c>
      <c r="N182" s="70">
        <f t="shared" si="301"/>
        <v>691</v>
      </c>
      <c r="O182" s="70"/>
      <c r="P182" s="75" t="s">
        <v>159</v>
      </c>
    </row>
    <row r="183" spans="1:16" x14ac:dyDescent="0.2">
      <c r="A183" s="46" t="s">
        <v>129</v>
      </c>
      <c r="B183" s="50" t="str">
        <f>+IFERROR(B182/A182-1,"nm")</f>
        <v>nm</v>
      </c>
      <c r="C183" s="50">
        <f t="shared" ref="C183:I183" si="302">+IFERROR(C182/B182-1,"nm")</f>
        <v>-3.9252336448598157E-2</v>
      </c>
      <c r="D183" s="50">
        <f t="shared" si="302"/>
        <v>-1.7509727626459193E-2</v>
      </c>
      <c r="E183" s="50">
        <f t="shared" si="302"/>
        <v>-0.32079207920792074</v>
      </c>
      <c r="F183" s="50">
        <f t="shared" si="302"/>
        <v>-2.6239067055393583E-2</v>
      </c>
      <c r="G183" s="50">
        <f t="shared" si="302"/>
        <v>-3.59281437125748E-2</v>
      </c>
      <c r="H183" s="50">
        <f t="shared" si="302"/>
        <v>0.76708074534161486</v>
      </c>
      <c r="I183" s="50">
        <f t="shared" si="302"/>
        <v>0.21441124780316345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/>
      <c r="P183" s="61"/>
    </row>
    <row r="184" spans="1:16" x14ac:dyDescent="0.2">
      <c r="A184" s="46" t="s">
        <v>131</v>
      </c>
      <c r="B184" s="50">
        <f>+IFERROR(B182/B$164,"nm")</f>
        <v>0.26992936427850656</v>
      </c>
      <c r="C184" s="50">
        <f t="shared" ref="C184:I184" si="303">+IFERROR(C182/C$164,"nm")</f>
        <v>0.26291560102301792</v>
      </c>
      <c r="D184" s="50">
        <f t="shared" si="303"/>
        <v>0.24730656219392752</v>
      </c>
      <c r="E184" s="50">
        <f t="shared" si="303"/>
        <v>0.18186638388123011</v>
      </c>
      <c r="F184" s="50">
        <f t="shared" si="303"/>
        <v>0.17523609653725078</v>
      </c>
      <c r="G184" s="50">
        <f t="shared" si="303"/>
        <v>0.17443120260021669</v>
      </c>
      <c r="H184" s="50">
        <f t="shared" si="303"/>
        <v>0.25804988662131517</v>
      </c>
      <c r="I184" s="50">
        <f t="shared" si="303"/>
        <v>0.29454390451832907</v>
      </c>
      <c r="J184" s="64">
        <f>I184</f>
        <v>0.29454390451832907</v>
      </c>
      <c r="K184" s="64">
        <f t="shared" ref="K184:N184" si="304">J184</f>
        <v>0.29454390451832907</v>
      </c>
      <c r="L184" s="64">
        <f t="shared" si="304"/>
        <v>0.29454390451832907</v>
      </c>
      <c r="M184" s="64">
        <f t="shared" si="304"/>
        <v>0.29454390451832907</v>
      </c>
      <c r="N184" s="64">
        <f t="shared" si="304"/>
        <v>0.29454390451832907</v>
      </c>
      <c r="O184" s="64"/>
      <c r="P184" s="61"/>
    </row>
    <row r="185" spans="1:16" x14ac:dyDescent="0.2">
      <c r="A185" s="9" t="s">
        <v>132</v>
      </c>
      <c r="B185" s="1">
        <f>+Historicals!B173</f>
        <v>18</v>
      </c>
      <c r="C185" s="1">
        <f>+Historicals!C173</f>
        <v>27</v>
      </c>
      <c r="D185" s="1">
        <f>+Historicals!D173</f>
        <v>28</v>
      </c>
      <c r="E185" s="1">
        <f>+Historicals!E173</f>
        <v>33</v>
      </c>
      <c r="F185" s="1">
        <f>+Historicals!F173</f>
        <v>31</v>
      </c>
      <c r="G185" s="1">
        <f>+Historicals!G173</f>
        <v>25</v>
      </c>
      <c r="H185" s="1">
        <f>+Historicals!H173</f>
        <v>26</v>
      </c>
      <c r="I185" s="1">
        <f>+Historicals!I173</f>
        <v>22</v>
      </c>
      <c r="J185" s="52">
        <f>I185*1</f>
        <v>22</v>
      </c>
      <c r="K185" s="52">
        <f t="shared" ref="K185:N185" si="305">J185*1</f>
        <v>22</v>
      </c>
      <c r="L185" s="52">
        <f t="shared" si="305"/>
        <v>22</v>
      </c>
      <c r="M185" s="52">
        <f t="shared" si="305"/>
        <v>22</v>
      </c>
      <c r="N185" s="52">
        <f t="shared" si="305"/>
        <v>22</v>
      </c>
      <c r="O185" s="52"/>
      <c r="P185" s="67"/>
    </row>
    <row r="186" spans="1:16" x14ac:dyDescent="0.2">
      <c r="A186" s="46" t="s">
        <v>129</v>
      </c>
      <c r="B186" s="50" t="str">
        <f>+IFERROR(B185/A185-1,"nm")</f>
        <v>nm</v>
      </c>
      <c r="C186" s="50">
        <f t="shared" ref="C186:I186" si="306">+IFERROR(C185/B185-1,"nm")</f>
        <v>0.5</v>
      </c>
      <c r="D186" s="50">
        <f t="shared" si="306"/>
        <v>3.7037037037036979E-2</v>
      </c>
      <c r="E186" s="50">
        <f t="shared" si="306"/>
        <v>0.1785714285714286</v>
      </c>
      <c r="F186" s="50">
        <f t="shared" si="306"/>
        <v>-6.0606060606060552E-2</v>
      </c>
      <c r="G186" s="50">
        <f t="shared" si="306"/>
        <v>-0.19354838709677424</v>
      </c>
      <c r="H186" s="50">
        <f t="shared" si="306"/>
        <v>4.0000000000000036E-2</v>
      </c>
      <c r="I186" s="50">
        <f t="shared" si="306"/>
        <v>-0.15384615384615385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51"/>
      <c r="P186" s="61"/>
    </row>
    <row r="187" spans="1:16" x14ac:dyDescent="0.2">
      <c r="A187" s="46" t="s">
        <v>133</v>
      </c>
      <c r="B187" s="50">
        <f>+IFERROR(B185/B$164,"nm")</f>
        <v>9.0817356205852677E-3</v>
      </c>
      <c r="C187" s="50">
        <f t="shared" ref="C187:I187" si="307">+IFERROR(C185/C$164,"nm")</f>
        <v>1.3810741687979539E-2</v>
      </c>
      <c r="D187" s="50">
        <f t="shared" si="307"/>
        <v>1.3712047012732615E-2</v>
      </c>
      <c r="E187" s="50">
        <f t="shared" si="307"/>
        <v>1.7497348886532343E-2</v>
      </c>
      <c r="F187" s="50">
        <f t="shared" si="307"/>
        <v>1.6264428121720881E-2</v>
      </c>
      <c r="G187" s="50">
        <f t="shared" si="307"/>
        <v>1.3542795232936078E-2</v>
      </c>
      <c r="H187" s="50">
        <f t="shared" si="307"/>
        <v>1.1791383219954649E-2</v>
      </c>
      <c r="I187" s="50">
        <f t="shared" si="307"/>
        <v>9.3776641091219103E-3</v>
      </c>
      <c r="J187" s="64">
        <f>I187</f>
        <v>9.3776641091219103E-3</v>
      </c>
      <c r="K187" s="64">
        <f t="shared" ref="K187:N187" si="308">J187</f>
        <v>9.3776641091219103E-3</v>
      </c>
      <c r="L187" s="64">
        <f t="shared" si="308"/>
        <v>9.3776641091219103E-3</v>
      </c>
      <c r="M187" s="64">
        <f t="shared" si="308"/>
        <v>9.3776641091219103E-3</v>
      </c>
      <c r="N187" s="64">
        <f t="shared" si="308"/>
        <v>9.3776641091219103E-3</v>
      </c>
      <c r="O187" s="64"/>
      <c r="P187" s="61"/>
    </row>
    <row r="188" spans="1:16" x14ac:dyDescent="0.2">
      <c r="A188" s="46" t="s">
        <v>142</v>
      </c>
      <c r="B188" s="50">
        <f>+IFERROR(B185/B195,"nm")</f>
        <v>0.14754098360655737</v>
      </c>
      <c r="C188" s="50">
        <f t="shared" ref="C188:I188" si="309">+IFERROR(C185/C195,"nm")</f>
        <v>0.216</v>
      </c>
      <c r="D188" s="50">
        <f t="shared" si="309"/>
        <v>0.224</v>
      </c>
      <c r="E188" s="50">
        <f t="shared" si="309"/>
        <v>0.28695652173913044</v>
      </c>
      <c r="F188" s="50">
        <f t="shared" si="309"/>
        <v>0.31</v>
      </c>
      <c r="G188" s="50">
        <f t="shared" si="309"/>
        <v>0.3125</v>
      </c>
      <c r="H188" s="50">
        <f t="shared" si="309"/>
        <v>0.41269841269841268</v>
      </c>
      <c r="I188" s="50">
        <f t="shared" si="309"/>
        <v>0.44897959183673469</v>
      </c>
      <c r="J188" s="64">
        <f>I188</f>
        <v>0.44897959183673469</v>
      </c>
      <c r="K188" s="64">
        <f t="shared" ref="K188:N188" si="310">J188</f>
        <v>0.44897959183673469</v>
      </c>
      <c r="L188" s="64">
        <f t="shared" si="310"/>
        <v>0.44897959183673469</v>
      </c>
      <c r="M188" s="64">
        <f t="shared" si="310"/>
        <v>0.44897959183673469</v>
      </c>
      <c r="N188" s="64">
        <f t="shared" si="310"/>
        <v>0.44897959183673469</v>
      </c>
      <c r="O188" s="64"/>
      <c r="P188" s="61"/>
    </row>
    <row r="189" spans="1:16" x14ac:dyDescent="0.2">
      <c r="A189" s="9" t="s">
        <v>134</v>
      </c>
      <c r="B189" s="1">
        <f>+Historicals!B140</f>
        <v>517</v>
      </c>
      <c r="C189" s="1">
        <f>+Historicals!C140</f>
        <v>487</v>
      </c>
      <c r="D189" s="1">
        <f>+Historicals!D140</f>
        <v>477</v>
      </c>
      <c r="E189" s="1">
        <f>+Historicals!E140</f>
        <v>310</v>
      </c>
      <c r="F189" s="1">
        <f>+Historicals!F140</f>
        <v>303</v>
      </c>
      <c r="G189" s="1">
        <f>+Historicals!G140</f>
        <v>297</v>
      </c>
      <c r="H189" s="1">
        <f>+Historicals!H140</f>
        <v>543</v>
      </c>
      <c r="I189" s="1">
        <f>+Historicals!I140</f>
        <v>669</v>
      </c>
      <c r="J189" s="70">
        <f>J182-J185</f>
        <v>669</v>
      </c>
      <c r="K189" s="70">
        <f t="shared" ref="K189:N189" si="311">K182-K185</f>
        <v>669</v>
      </c>
      <c r="L189" s="70">
        <f t="shared" si="311"/>
        <v>669</v>
      </c>
      <c r="M189" s="70">
        <f t="shared" si="311"/>
        <v>669</v>
      </c>
      <c r="N189" s="70">
        <f t="shared" si="311"/>
        <v>669</v>
      </c>
      <c r="O189" s="70"/>
      <c r="P189" s="75" t="s">
        <v>147</v>
      </c>
    </row>
    <row r="190" spans="1:16" x14ac:dyDescent="0.2">
      <c r="A190" s="46" t="s">
        <v>129</v>
      </c>
      <c r="B190" s="50" t="str">
        <f>+IFERROR(B189/A189-1,"nm")</f>
        <v>nm</v>
      </c>
      <c r="C190" s="50">
        <f t="shared" ref="C190:I190" si="312">+IFERROR(C189/B189-1,"nm")</f>
        <v>-5.8027079303675011E-2</v>
      </c>
      <c r="D190" s="50">
        <f t="shared" si="312"/>
        <v>-2.0533880903490731E-2</v>
      </c>
      <c r="E190" s="50">
        <f t="shared" si="312"/>
        <v>-0.35010482180293501</v>
      </c>
      <c r="F190" s="50">
        <f t="shared" si="312"/>
        <v>-2.2580645161290325E-2</v>
      </c>
      <c r="G190" s="50">
        <f t="shared" si="312"/>
        <v>-1.980198019801982E-2</v>
      </c>
      <c r="H190" s="50">
        <f t="shared" si="312"/>
        <v>0.82828282828282829</v>
      </c>
      <c r="I190" s="50">
        <f t="shared" si="312"/>
        <v>0.2320441988950277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/>
      <c r="P190" s="51"/>
    </row>
    <row r="191" spans="1:16" x14ac:dyDescent="0.2">
      <c r="A191" s="46" t="s">
        <v>131</v>
      </c>
      <c r="B191" s="50">
        <f>+IFERROR(B189/B$164,"nm")</f>
        <v>0.26084762865792127</v>
      </c>
      <c r="C191" s="50">
        <f t="shared" ref="C191:I191" si="313">+IFERROR(C189/C$164,"nm")</f>
        <v>0.24910485933503837</v>
      </c>
      <c r="D191" s="50">
        <f t="shared" si="313"/>
        <v>0.23359451518119489</v>
      </c>
      <c r="E191" s="50">
        <f t="shared" si="313"/>
        <v>0.16436903499469777</v>
      </c>
      <c r="F191" s="50">
        <f t="shared" si="313"/>
        <v>0.1589716684155299</v>
      </c>
      <c r="G191" s="50">
        <f t="shared" si="313"/>
        <v>0.16088840736728061</v>
      </c>
      <c r="H191" s="50">
        <f t="shared" si="313"/>
        <v>0.24625850340136055</v>
      </c>
      <c r="I191" s="50">
        <f t="shared" si="313"/>
        <v>0.28516624040920718</v>
      </c>
      <c r="J191" s="64">
        <f>I191</f>
        <v>0.28516624040920718</v>
      </c>
      <c r="K191" s="64">
        <f t="shared" ref="K191:N191" si="314">J191</f>
        <v>0.28516624040920718</v>
      </c>
      <c r="L191" s="64">
        <f t="shared" si="314"/>
        <v>0.28516624040920718</v>
      </c>
      <c r="M191" s="64">
        <f t="shared" si="314"/>
        <v>0.28516624040920718</v>
      </c>
      <c r="N191" s="64">
        <f t="shared" si="314"/>
        <v>0.28516624040920718</v>
      </c>
      <c r="O191" s="64"/>
      <c r="P191" s="64"/>
    </row>
    <row r="192" spans="1:16" x14ac:dyDescent="0.2">
      <c r="A192" s="9" t="s">
        <v>135</v>
      </c>
      <c r="B192" s="1">
        <f>+Historicals!B162</f>
        <v>69</v>
      </c>
      <c r="C192" s="1">
        <f>+Historicals!C162</f>
        <v>39</v>
      </c>
      <c r="D192" s="1">
        <f>+Historicals!D162</f>
        <v>30</v>
      </c>
      <c r="E192" s="1">
        <f>+Historicals!E162</f>
        <v>22</v>
      </c>
      <c r="F192" s="1">
        <f>+Historicals!F162</f>
        <v>18</v>
      </c>
      <c r="G192" s="1">
        <f>+Historicals!G162</f>
        <v>12</v>
      </c>
      <c r="H192" s="1">
        <f>+Historicals!H162</f>
        <v>7</v>
      </c>
      <c r="I192" s="1">
        <f>+Historicals!I162</f>
        <v>9</v>
      </c>
      <c r="J192" s="52">
        <f>I192*1</f>
        <v>9</v>
      </c>
      <c r="K192" s="52">
        <f t="shared" ref="K192:N192" si="315">J192*1</f>
        <v>9</v>
      </c>
      <c r="L192" s="52">
        <f t="shared" si="315"/>
        <v>9</v>
      </c>
      <c r="M192" s="52">
        <f t="shared" si="315"/>
        <v>9</v>
      </c>
      <c r="N192" s="52">
        <f t="shared" si="315"/>
        <v>9</v>
      </c>
      <c r="O192" s="52"/>
      <c r="P192" s="52"/>
    </row>
    <row r="193" spans="1:22" x14ac:dyDescent="0.2">
      <c r="A193" s="46" t="s">
        <v>129</v>
      </c>
      <c r="B193" s="50" t="str">
        <f>+IFERROR(B192/A192-1,"nm")</f>
        <v>nm</v>
      </c>
      <c r="C193" s="50">
        <f t="shared" ref="C193:I193" si="316">+IFERROR(C192/B192-1,"nm")</f>
        <v>-0.43478260869565222</v>
      </c>
      <c r="D193" s="50">
        <f t="shared" si="316"/>
        <v>-0.23076923076923073</v>
      </c>
      <c r="E193" s="50">
        <f t="shared" si="316"/>
        <v>-0.26666666666666672</v>
      </c>
      <c r="F193" s="50">
        <f t="shared" si="316"/>
        <v>-0.18181818181818177</v>
      </c>
      <c r="G193" s="50">
        <f t="shared" si="316"/>
        <v>-0.33333333333333337</v>
      </c>
      <c r="H193" s="50">
        <f t="shared" si="316"/>
        <v>-0.41666666666666663</v>
      </c>
      <c r="I193" s="50">
        <f t="shared" si="316"/>
        <v>0.28571428571428581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/>
      <c r="P193" s="51"/>
    </row>
    <row r="194" spans="1:22" x14ac:dyDescent="0.2">
      <c r="A194" s="46" t="s">
        <v>133</v>
      </c>
      <c r="B194" s="50">
        <f>+IFERROR(B192/B$164,"nm")</f>
        <v>3.481331987891019E-2</v>
      </c>
      <c r="C194" s="50">
        <f t="shared" ref="C194:I194" si="317">+IFERROR(C192/C$164,"nm")</f>
        <v>1.9948849104859334E-2</v>
      </c>
      <c r="D194" s="50">
        <f t="shared" si="317"/>
        <v>1.4691478942213516E-2</v>
      </c>
      <c r="E194" s="50">
        <f t="shared" si="317"/>
        <v>1.166489925768823E-2</v>
      </c>
      <c r="F194" s="50">
        <f t="shared" si="317"/>
        <v>9.4438614900314802E-3</v>
      </c>
      <c r="G194" s="50">
        <f t="shared" si="317"/>
        <v>6.5005417118093175E-3</v>
      </c>
      <c r="H194" s="50">
        <f t="shared" si="317"/>
        <v>3.1746031746031746E-3</v>
      </c>
      <c r="I194" s="50">
        <f t="shared" si="317"/>
        <v>3.8363171355498722E-3</v>
      </c>
      <c r="J194" s="64">
        <f>I194</f>
        <v>3.8363171355498722E-3</v>
      </c>
      <c r="K194" s="64">
        <f t="shared" ref="K194:N194" si="318">J194</f>
        <v>3.8363171355498722E-3</v>
      </c>
      <c r="L194" s="64">
        <f t="shared" si="318"/>
        <v>3.8363171355498722E-3</v>
      </c>
      <c r="M194" s="64">
        <f t="shared" si="318"/>
        <v>3.8363171355498722E-3</v>
      </c>
      <c r="N194" s="64">
        <f t="shared" si="318"/>
        <v>3.8363171355498722E-3</v>
      </c>
      <c r="O194" s="64"/>
      <c r="P194" s="64"/>
    </row>
    <row r="195" spans="1:22" x14ac:dyDescent="0.2">
      <c r="A195" s="9" t="s">
        <v>143</v>
      </c>
      <c r="B195" s="1">
        <f>+Historicals!B151</f>
        <v>122</v>
      </c>
      <c r="C195" s="1">
        <f>+Historicals!C151</f>
        <v>125</v>
      </c>
      <c r="D195" s="1">
        <f>+Historicals!D151</f>
        <v>125</v>
      </c>
      <c r="E195" s="1">
        <f>+Historicals!E151</f>
        <v>115</v>
      </c>
      <c r="F195" s="1">
        <f>+Historicals!F151</f>
        <v>100</v>
      </c>
      <c r="G195" s="1">
        <f>+Historicals!G151</f>
        <v>80</v>
      </c>
      <c r="H195" s="1">
        <f>+Historicals!H151</f>
        <v>63</v>
      </c>
      <c r="I195" s="1">
        <f>+Historicals!I151</f>
        <v>49</v>
      </c>
      <c r="J195" s="52">
        <f>I195*1</f>
        <v>49</v>
      </c>
      <c r="K195" s="52">
        <f t="shared" ref="K195:N195" si="319">J195*1</f>
        <v>49</v>
      </c>
      <c r="L195" s="52">
        <f t="shared" si="319"/>
        <v>49</v>
      </c>
      <c r="M195" s="52">
        <f t="shared" si="319"/>
        <v>49</v>
      </c>
      <c r="N195" s="52">
        <f t="shared" si="319"/>
        <v>49</v>
      </c>
      <c r="O195" s="52"/>
      <c r="P195" s="52"/>
    </row>
    <row r="196" spans="1:22" x14ac:dyDescent="0.2">
      <c r="A196" s="46" t="s">
        <v>129</v>
      </c>
      <c r="B196" s="50" t="str">
        <f t="shared" ref="B196:I196" si="320">+IFERROR(B195/A195-1,"nm")</f>
        <v>nm</v>
      </c>
      <c r="C196" s="50">
        <f t="shared" si="320"/>
        <v>2.4590163934426146E-2</v>
      </c>
      <c r="D196" s="50">
        <f t="shared" si="320"/>
        <v>0</v>
      </c>
      <c r="E196" s="50">
        <f t="shared" si="320"/>
        <v>-7.999999999999996E-2</v>
      </c>
      <c r="F196" s="50">
        <f t="shared" si="320"/>
        <v>-0.13043478260869568</v>
      </c>
      <c r="G196" s="50">
        <f t="shared" si="320"/>
        <v>-0.19999999999999996</v>
      </c>
      <c r="H196" s="50">
        <f t="shared" si="320"/>
        <v>-0.21250000000000002</v>
      </c>
      <c r="I196" s="50">
        <f t="shared" si="320"/>
        <v>-0.22222222222222221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/>
      <c r="P196" s="51"/>
    </row>
    <row r="197" spans="1:22" x14ac:dyDescent="0.2">
      <c r="A197" s="46" t="s">
        <v>133</v>
      </c>
      <c r="B197" s="50">
        <f>+IFERROR(B195/B$164,"nm")</f>
        <v>6.1553985872855703E-2</v>
      </c>
      <c r="C197" s="50">
        <f t="shared" ref="C197:I197" si="321">+IFERROR(C195/C$164,"nm")</f>
        <v>6.3938618925831206E-2</v>
      </c>
      <c r="D197" s="50">
        <f t="shared" si="321"/>
        <v>6.1214495592556317E-2</v>
      </c>
      <c r="E197" s="50">
        <f t="shared" si="321"/>
        <v>6.097560975609756E-2</v>
      </c>
      <c r="F197" s="50">
        <f t="shared" si="321"/>
        <v>5.2465897166841552E-2</v>
      </c>
      <c r="G197" s="50">
        <f t="shared" si="321"/>
        <v>4.3336944745395449E-2</v>
      </c>
      <c r="H197" s="50">
        <f t="shared" si="321"/>
        <v>2.8571428571428571E-2</v>
      </c>
      <c r="I197" s="50">
        <f t="shared" si="321"/>
        <v>2.0886615515771527E-2</v>
      </c>
      <c r="J197" s="64">
        <f>I197</f>
        <v>2.0886615515771527E-2</v>
      </c>
      <c r="K197" s="64">
        <f t="shared" ref="K197:N197" si="322">J197</f>
        <v>2.0886615515771527E-2</v>
      </c>
      <c r="L197" s="64">
        <f t="shared" si="322"/>
        <v>2.0886615515771527E-2</v>
      </c>
      <c r="M197" s="64">
        <f t="shared" si="322"/>
        <v>2.0886615515771527E-2</v>
      </c>
      <c r="N197" s="64">
        <f t="shared" si="322"/>
        <v>2.0886615515771527E-2</v>
      </c>
      <c r="O197" s="64"/>
      <c r="P197" s="64"/>
    </row>
    <row r="198" spans="1:22" x14ac:dyDescent="0.2">
      <c r="A198" s="56" t="s">
        <v>108</v>
      </c>
      <c r="B198" s="53"/>
      <c r="C198" s="53"/>
      <c r="D198" s="53"/>
      <c r="E198" s="53"/>
      <c r="F198" s="53"/>
      <c r="G198" s="53"/>
      <c r="H198" s="53"/>
      <c r="I198" s="53"/>
      <c r="J198" s="54"/>
      <c r="K198" s="54"/>
      <c r="L198" s="54"/>
      <c r="M198" s="54"/>
      <c r="N198" s="54"/>
      <c r="O198" s="54"/>
      <c r="P198" s="54"/>
    </row>
    <row r="199" spans="1:22" x14ac:dyDescent="0.2">
      <c r="A199" s="9" t="s">
        <v>136</v>
      </c>
      <c r="B199" s="1">
        <f>+Historicals!B130</f>
        <v>-82</v>
      </c>
      <c r="C199" s="1">
        <f>+Historicals!C130</f>
        <v>-86</v>
      </c>
      <c r="D199" s="1">
        <f>+Historicals!D130</f>
        <v>75</v>
      </c>
      <c r="E199" s="1">
        <f>+Historicals!E130</f>
        <v>26</v>
      </c>
      <c r="F199" s="1">
        <f>+Historicals!F130</f>
        <v>-7</v>
      </c>
      <c r="G199" s="1">
        <f>+Historicals!G130</f>
        <v>-11</v>
      </c>
      <c r="H199" s="1">
        <f>+Historicals!H130</f>
        <v>40</v>
      </c>
      <c r="I199" s="1">
        <f>+Historicals!I130</f>
        <v>-72</v>
      </c>
      <c r="J199" s="1">
        <f>I199*1</f>
        <v>-72</v>
      </c>
      <c r="K199" s="1">
        <f t="shared" ref="K199:N199" si="323">J199*1</f>
        <v>-72</v>
      </c>
      <c r="L199" s="1">
        <f t="shared" si="323"/>
        <v>-72</v>
      </c>
      <c r="M199" s="1">
        <f t="shared" si="323"/>
        <v>-72</v>
      </c>
      <c r="N199" s="1">
        <f t="shared" si="323"/>
        <v>-72</v>
      </c>
      <c r="O199" s="1"/>
      <c r="P199" s="1"/>
    </row>
    <row r="200" spans="1:22" x14ac:dyDescent="0.2">
      <c r="A200" s="44" t="s">
        <v>129</v>
      </c>
      <c r="B200" s="50" t="str">
        <f>+IFERROR(B199/A199-1,"nm")</f>
        <v>nm</v>
      </c>
      <c r="C200" s="50">
        <f t="shared" ref="C200:I200" si="324">+IFERROR(C199/B199-1,"nm")</f>
        <v>4.8780487804878092E-2</v>
      </c>
      <c r="D200" s="50">
        <f t="shared" si="324"/>
        <v>-1.8720930232558139</v>
      </c>
      <c r="E200" s="50">
        <f t="shared" si="324"/>
        <v>-0.65333333333333332</v>
      </c>
      <c r="F200" s="50">
        <f t="shared" si="324"/>
        <v>-1.2692307692307692</v>
      </c>
      <c r="G200" s="50">
        <f t="shared" si="324"/>
        <v>0.5714285714285714</v>
      </c>
      <c r="H200" s="50">
        <f t="shared" si="324"/>
        <v>-4.6363636363636367</v>
      </c>
      <c r="I200" s="50">
        <f t="shared" si="324"/>
        <v>-2.8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/>
      <c r="P200" s="51"/>
    </row>
    <row r="201" spans="1:22" x14ac:dyDescent="0.2">
      <c r="A201" s="9" t="s">
        <v>130</v>
      </c>
      <c r="B201" s="1">
        <f>B208+B204</f>
        <v>-1022</v>
      </c>
      <c r="C201" s="1">
        <f t="shared" ref="C201:I201" si="325">C208+C204</f>
        <v>-1089</v>
      </c>
      <c r="D201" s="1">
        <f t="shared" si="325"/>
        <v>-633</v>
      </c>
      <c r="E201" s="1">
        <f t="shared" si="325"/>
        <v>-1346</v>
      </c>
      <c r="F201" s="1">
        <f t="shared" si="325"/>
        <v>-1694</v>
      </c>
      <c r="G201" s="1">
        <f t="shared" si="325"/>
        <v>-1855</v>
      </c>
      <c r="H201" s="1">
        <f t="shared" si="325"/>
        <v>-2120</v>
      </c>
      <c r="I201" s="1">
        <f t="shared" si="325"/>
        <v>-2085</v>
      </c>
      <c r="J201" s="70">
        <f>J199*J203</f>
        <v>-2085</v>
      </c>
      <c r="K201" s="70">
        <f t="shared" ref="K201:N201" si="326">K199*K203</f>
        <v>-2085</v>
      </c>
      <c r="L201" s="70">
        <f t="shared" si="326"/>
        <v>-2085</v>
      </c>
      <c r="M201" s="70">
        <f t="shared" si="326"/>
        <v>-2085</v>
      </c>
      <c r="N201" s="70">
        <f t="shared" si="326"/>
        <v>-2085</v>
      </c>
      <c r="O201" s="70"/>
      <c r="P201" s="52"/>
      <c r="Q201" s="75" t="s">
        <v>159</v>
      </c>
      <c r="R201" s="74"/>
      <c r="S201" s="74"/>
      <c r="T201" s="74"/>
      <c r="U201" s="74"/>
      <c r="V201" s="74"/>
    </row>
    <row r="202" spans="1:22" x14ac:dyDescent="0.2">
      <c r="A202" s="46" t="s">
        <v>129</v>
      </c>
      <c r="B202" s="50" t="str">
        <f>+IFERROR(B201/A201-1,"nm")</f>
        <v>nm</v>
      </c>
      <c r="C202" s="50">
        <f t="shared" ref="C202:I202" si="327">+IFERROR(C201/B201-1,"nm")</f>
        <v>6.5557729941291498E-2</v>
      </c>
      <c r="D202" s="50">
        <f t="shared" si="327"/>
        <v>-0.41873278236914602</v>
      </c>
      <c r="E202" s="50">
        <f t="shared" si="327"/>
        <v>1.126382306477093</v>
      </c>
      <c r="F202" s="50">
        <f t="shared" si="327"/>
        <v>0.25854383358098065</v>
      </c>
      <c r="G202" s="50">
        <f t="shared" si="327"/>
        <v>9.5041322314049603E-2</v>
      </c>
      <c r="H202" s="50">
        <f t="shared" si="327"/>
        <v>0.14285714285714279</v>
      </c>
      <c r="I202" s="50">
        <f t="shared" si="327"/>
        <v>-1.650943396226412E-2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/>
      <c r="P202" s="51"/>
      <c r="Q202" s="61"/>
    </row>
    <row r="203" spans="1:22" x14ac:dyDescent="0.2">
      <c r="A203" s="46" t="s">
        <v>131</v>
      </c>
      <c r="B203" s="50">
        <f>+IFERROR(B201/B$199,"nm")</f>
        <v>12.463414634146341</v>
      </c>
      <c r="C203" s="50">
        <f t="shared" ref="C203:I203" si="328">+IFERROR(C201/C$199,"nm")</f>
        <v>12.662790697674419</v>
      </c>
      <c r="D203" s="50">
        <f t="shared" si="328"/>
        <v>-8.44</v>
      </c>
      <c r="E203" s="50">
        <f t="shared" si="328"/>
        <v>-51.769230769230766</v>
      </c>
      <c r="F203" s="50">
        <f t="shared" si="328"/>
        <v>242</v>
      </c>
      <c r="G203" s="50">
        <f t="shared" si="328"/>
        <v>168.63636363636363</v>
      </c>
      <c r="H203" s="50">
        <f t="shared" si="328"/>
        <v>-53</v>
      </c>
      <c r="I203" s="50">
        <f t="shared" si="328"/>
        <v>28.958333333333332</v>
      </c>
      <c r="J203" s="64">
        <f>I203</f>
        <v>28.958333333333332</v>
      </c>
      <c r="K203" s="64">
        <f t="shared" ref="K203:N203" si="329">J203</f>
        <v>28.958333333333332</v>
      </c>
      <c r="L203" s="64">
        <f t="shared" si="329"/>
        <v>28.958333333333332</v>
      </c>
      <c r="M203" s="64">
        <f t="shared" si="329"/>
        <v>28.958333333333332</v>
      </c>
      <c r="N203" s="64">
        <f t="shared" si="329"/>
        <v>28.958333333333332</v>
      </c>
      <c r="O203" s="64"/>
      <c r="P203" s="64"/>
      <c r="Q203" s="61"/>
    </row>
    <row r="204" spans="1:22" x14ac:dyDescent="0.2">
      <c r="A204" s="9" t="s">
        <v>132</v>
      </c>
      <c r="B204" s="1">
        <f>+Historicals!B174</f>
        <v>75</v>
      </c>
      <c r="C204" s="1">
        <f>+Historicals!C174</f>
        <v>84</v>
      </c>
      <c r="D204" s="1">
        <f>+Historicals!D174</f>
        <v>91</v>
      </c>
      <c r="E204" s="1">
        <f>+Historicals!E174</f>
        <v>110</v>
      </c>
      <c r="F204" s="1">
        <f>+Historicals!F174</f>
        <v>116</v>
      </c>
      <c r="G204" s="1">
        <f>+Historicals!G174</f>
        <v>112</v>
      </c>
      <c r="H204" s="1">
        <f>+Historicals!H174</f>
        <v>141</v>
      </c>
      <c r="I204" s="1">
        <f>+Historicals!I174</f>
        <v>134</v>
      </c>
      <c r="J204" s="52">
        <f>I204*1</f>
        <v>134</v>
      </c>
      <c r="K204" s="52">
        <f t="shared" ref="K204:N204" si="330">J204*1</f>
        <v>134</v>
      </c>
      <c r="L204" s="52">
        <f t="shared" si="330"/>
        <v>134</v>
      </c>
      <c r="M204" s="52">
        <f t="shared" si="330"/>
        <v>134</v>
      </c>
      <c r="N204" s="52">
        <f t="shared" si="330"/>
        <v>134</v>
      </c>
      <c r="O204" s="52"/>
      <c r="P204" s="52"/>
      <c r="Q204" s="67"/>
    </row>
    <row r="205" spans="1:22" x14ac:dyDescent="0.2">
      <c r="A205" s="46" t="s">
        <v>129</v>
      </c>
      <c r="B205" s="50" t="str">
        <f>+IFERROR(B204/A204-1,"nm")</f>
        <v>nm</v>
      </c>
      <c r="C205" s="50">
        <f t="shared" ref="C205:I205" si="331">+IFERROR(C204/B204-1,"nm")</f>
        <v>0.12000000000000011</v>
      </c>
      <c r="D205" s="50">
        <f t="shared" si="331"/>
        <v>8.3333333333333259E-2</v>
      </c>
      <c r="E205" s="50">
        <f t="shared" si="331"/>
        <v>0.20879120879120872</v>
      </c>
      <c r="F205" s="50">
        <f t="shared" si="331"/>
        <v>5.4545454545454453E-2</v>
      </c>
      <c r="G205" s="50">
        <f t="shared" si="331"/>
        <v>-3.4482758620689613E-2</v>
      </c>
      <c r="H205" s="50">
        <f t="shared" si="331"/>
        <v>0.2589285714285714</v>
      </c>
      <c r="I205" s="50">
        <f t="shared" si="331"/>
        <v>-4.9645390070921946E-2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/>
      <c r="P205" s="51"/>
      <c r="Q205" s="61"/>
    </row>
    <row r="206" spans="1:22" x14ac:dyDescent="0.2">
      <c r="A206" s="46" t="s">
        <v>133</v>
      </c>
      <c r="B206" s="50">
        <f>+IFERROR(B204/B$199,"nm")</f>
        <v>-0.91463414634146345</v>
      </c>
      <c r="C206" s="50">
        <f t="shared" ref="C206:I206" si="332">+IFERROR(C204/C$199,"nm")</f>
        <v>-0.97674418604651159</v>
      </c>
      <c r="D206" s="50">
        <f t="shared" si="332"/>
        <v>1.2133333333333334</v>
      </c>
      <c r="E206" s="50">
        <f t="shared" si="332"/>
        <v>4.2307692307692308</v>
      </c>
      <c r="F206" s="50">
        <f t="shared" si="332"/>
        <v>-16.571428571428573</v>
      </c>
      <c r="G206" s="50">
        <f t="shared" si="332"/>
        <v>-10.181818181818182</v>
      </c>
      <c r="H206" s="50">
        <f t="shared" si="332"/>
        <v>3.5249999999999999</v>
      </c>
      <c r="I206" s="50">
        <f t="shared" si="332"/>
        <v>-1.8611111111111112</v>
      </c>
      <c r="J206" s="64">
        <f>I206</f>
        <v>-1.8611111111111112</v>
      </c>
      <c r="K206" s="64">
        <f t="shared" ref="K206:N206" si="333">J206</f>
        <v>-1.8611111111111112</v>
      </c>
      <c r="L206" s="64">
        <f t="shared" si="333"/>
        <v>-1.8611111111111112</v>
      </c>
      <c r="M206" s="64">
        <f t="shared" si="333"/>
        <v>-1.8611111111111112</v>
      </c>
      <c r="N206" s="64">
        <f t="shared" si="333"/>
        <v>-1.8611111111111112</v>
      </c>
      <c r="O206" s="64"/>
      <c r="P206" s="64"/>
      <c r="Q206" s="61"/>
    </row>
    <row r="207" spans="1:22" x14ac:dyDescent="0.2">
      <c r="A207" s="46" t="s">
        <v>142</v>
      </c>
      <c r="B207" s="50">
        <f>+IFERROR(B204/B214,"nm")</f>
        <v>0.10518934081346423</v>
      </c>
      <c r="C207" s="50">
        <f t="shared" ref="C207:I207" si="334">+IFERROR(C204/C214,"nm")</f>
        <v>8.9647812166488788E-2</v>
      </c>
      <c r="D207" s="50">
        <f t="shared" si="334"/>
        <v>7.3505654281098551E-2</v>
      </c>
      <c r="E207" s="50">
        <f t="shared" si="334"/>
        <v>7.586206896551724E-2</v>
      </c>
      <c r="F207" s="50">
        <f t="shared" si="334"/>
        <v>6.9336521219366412E-2</v>
      </c>
      <c r="G207" s="50">
        <f t="shared" si="334"/>
        <v>5.845511482254697E-2</v>
      </c>
      <c r="H207" s="50">
        <f t="shared" si="334"/>
        <v>7.5401069518716571E-2</v>
      </c>
      <c r="I207" s="50">
        <f t="shared" si="334"/>
        <v>7.374793615850303E-2</v>
      </c>
      <c r="J207" s="64">
        <f>I207</f>
        <v>7.374793615850303E-2</v>
      </c>
      <c r="K207" s="64">
        <f t="shared" ref="K207:N207" si="335">J207</f>
        <v>7.374793615850303E-2</v>
      </c>
      <c r="L207" s="64">
        <f t="shared" si="335"/>
        <v>7.374793615850303E-2</v>
      </c>
      <c r="M207" s="64">
        <f t="shared" si="335"/>
        <v>7.374793615850303E-2</v>
      </c>
      <c r="N207" s="64">
        <f t="shared" si="335"/>
        <v>7.374793615850303E-2</v>
      </c>
      <c r="O207" s="64"/>
      <c r="P207" s="64"/>
      <c r="Q207" s="61"/>
    </row>
    <row r="208" spans="1:22" x14ac:dyDescent="0.2">
      <c r="A208" s="9" t="s">
        <v>134</v>
      </c>
      <c r="B208" s="1">
        <f>+Historicals!B141</f>
        <v>-1097</v>
      </c>
      <c r="C208" s="1">
        <f>+Historicals!C141</f>
        <v>-1173</v>
      </c>
      <c r="D208" s="1">
        <f>+Historicals!D141</f>
        <v>-724</v>
      </c>
      <c r="E208" s="1">
        <f>+Historicals!E141</f>
        <v>-1456</v>
      </c>
      <c r="F208" s="1">
        <f>+Historicals!F141</f>
        <v>-1810</v>
      </c>
      <c r="G208" s="1">
        <f>+Historicals!G141</f>
        <v>-1967</v>
      </c>
      <c r="H208" s="1">
        <f>+Historicals!H141</f>
        <v>-2261</v>
      </c>
      <c r="I208" s="1">
        <f>+Historicals!I141</f>
        <v>-2219</v>
      </c>
      <c r="J208" s="70">
        <f>J201-J204</f>
        <v>-2219</v>
      </c>
      <c r="K208" s="70">
        <f t="shared" ref="K208:N208" si="336">K201-K204</f>
        <v>-2219</v>
      </c>
      <c r="L208" s="70">
        <f t="shared" si="336"/>
        <v>-2219</v>
      </c>
      <c r="M208" s="70">
        <f t="shared" si="336"/>
        <v>-2219</v>
      </c>
      <c r="N208" s="70">
        <f t="shared" si="336"/>
        <v>-2219</v>
      </c>
      <c r="O208" s="70"/>
      <c r="P208" s="52"/>
      <c r="Q208" s="75" t="s">
        <v>147</v>
      </c>
      <c r="R208" s="74"/>
    </row>
    <row r="209" spans="1:16" x14ac:dyDescent="0.2">
      <c r="A209" s="46" t="s">
        <v>129</v>
      </c>
      <c r="B209" s="50" t="str">
        <f>+IFERROR(B208/A208-1,"nm")</f>
        <v>nm</v>
      </c>
      <c r="C209" s="50">
        <f t="shared" ref="C209:I209" si="337">+IFERROR(C208/B208-1,"nm")</f>
        <v>6.9279854147675568E-2</v>
      </c>
      <c r="D209" s="50">
        <f t="shared" si="337"/>
        <v>-0.38277919863597609</v>
      </c>
      <c r="E209" s="50">
        <f t="shared" si="337"/>
        <v>1.0110497237569063</v>
      </c>
      <c r="F209" s="50">
        <f t="shared" si="337"/>
        <v>0.24313186813186816</v>
      </c>
      <c r="G209" s="50">
        <f t="shared" si="337"/>
        <v>8.6740331491712785E-2</v>
      </c>
      <c r="H209" s="50">
        <f t="shared" si="337"/>
        <v>0.14946619217081847</v>
      </c>
      <c r="I209" s="50">
        <f t="shared" si="337"/>
        <v>-1.8575851393188847E-2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/>
      <c r="P209" s="51"/>
    </row>
    <row r="210" spans="1:16" x14ac:dyDescent="0.2">
      <c r="A210" s="46" t="s">
        <v>131</v>
      </c>
      <c r="B210" s="50">
        <f>+IFERROR(B208/B$199,"nm")</f>
        <v>13.378048780487806</v>
      </c>
      <c r="C210" s="50">
        <f t="shared" ref="C210:I210" si="338">+IFERROR(C208/C$199,"nm")</f>
        <v>13.63953488372093</v>
      </c>
      <c r="D210" s="50">
        <f t="shared" si="338"/>
        <v>-9.6533333333333342</v>
      </c>
      <c r="E210" s="50">
        <f t="shared" si="338"/>
        <v>-56</v>
      </c>
      <c r="F210" s="50">
        <f t="shared" si="338"/>
        <v>258.57142857142856</v>
      </c>
      <c r="G210" s="50">
        <f t="shared" si="338"/>
        <v>178.81818181818181</v>
      </c>
      <c r="H210" s="50">
        <f t="shared" si="338"/>
        <v>-56.524999999999999</v>
      </c>
      <c r="I210" s="50">
        <f t="shared" si="338"/>
        <v>30.819444444444443</v>
      </c>
      <c r="J210" s="64">
        <f>I210</f>
        <v>30.819444444444443</v>
      </c>
      <c r="K210" s="64">
        <f t="shared" ref="K210:N210" si="339">J210</f>
        <v>30.819444444444443</v>
      </c>
      <c r="L210" s="64">
        <f t="shared" si="339"/>
        <v>30.819444444444443</v>
      </c>
      <c r="M210" s="64">
        <f t="shared" si="339"/>
        <v>30.819444444444443</v>
      </c>
      <c r="N210" s="64">
        <f t="shared" si="339"/>
        <v>30.819444444444443</v>
      </c>
      <c r="O210" s="64"/>
      <c r="P210" s="64"/>
    </row>
    <row r="211" spans="1:16" x14ac:dyDescent="0.2">
      <c r="A211" s="9" t="s">
        <v>135</v>
      </c>
      <c r="B211" s="1">
        <f>+Historicals!B163</f>
        <v>104</v>
      </c>
      <c r="C211" s="1">
        <f>+Historicals!C163</f>
        <v>264</v>
      </c>
      <c r="D211" s="1">
        <f>+Historicals!D163</f>
        <v>291</v>
      </c>
      <c r="E211" s="1">
        <f>+Historicals!E163</f>
        <v>159</v>
      </c>
      <c r="F211" s="1">
        <f>+Historicals!F163</f>
        <v>377</v>
      </c>
      <c r="G211" s="1">
        <f>+Historicals!G163</f>
        <v>318</v>
      </c>
      <c r="H211" s="1">
        <f>+Historicals!H163</f>
        <v>11</v>
      </c>
      <c r="I211" s="1">
        <f>+Historicals!I163</f>
        <v>50</v>
      </c>
      <c r="J211" s="52">
        <f>I211*1</f>
        <v>50</v>
      </c>
      <c r="K211" s="52">
        <f t="shared" ref="K211:N211" si="340">J211*1</f>
        <v>50</v>
      </c>
      <c r="L211" s="52">
        <f t="shared" si="340"/>
        <v>50</v>
      </c>
      <c r="M211" s="52">
        <f t="shared" si="340"/>
        <v>50</v>
      </c>
      <c r="N211" s="52">
        <f t="shared" si="340"/>
        <v>50</v>
      </c>
      <c r="O211" s="52"/>
      <c r="P211" s="52"/>
    </row>
    <row r="212" spans="1:16" x14ac:dyDescent="0.2">
      <c r="A212" s="46" t="s">
        <v>129</v>
      </c>
      <c r="B212" s="50" t="str">
        <f>+IFERROR(B211/A211-1,"nm")</f>
        <v>nm</v>
      </c>
      <c r="C212" s="50">
        <f t="shared" ref="C212:I212" si="341">+IFERROR(C211/B211-1,"nm")</f>
        <v>1.5384615384615383</v>
      </c>
      <c r="D212" s="50">
        <f t="shared" si="341"/>
        <v>0.10227272727272729</v>
      </c>
      <c r="E212" s="50">
        <f t="shared" si="341"/>
        <v>-0.45360824742268047</v>
      </c>
      <c r="F212" s="50">
        <f t="shared" si="341"/>
        <v>1.3710691823899372</v>
      </c>
      <c r="G212" s="50">
        <f t="shared" si="341"/>
        <v>-0.156498673740053</v>
      </c>
      <c r="H212" s="50">
        <f t="shared" si="341"/>
        <v>-0.96540880503144655</v>
      </c>
      <c r="I212" s="50">
        <f t="shared" si="341"/>
        <v>3.5454545454545459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/>
      <c r="P212" s="51"/>
    </row>
    <row r="213" spans="1:16" x14ac:dyDescent="0.2">
      <c r="A213" s="46" t="s">
        <v>133</v>
      </c>
      <c r="B213" s="50">
        <f>+IFERROR(B211/B$199,"nm")</f>
        <v>-1.2682926829268293</v>
      </c>
      <c r="C213" s="50">
        <f t="shared" ref="C213:I213" si="342">+IFERROR(C211/C$199,"nm")</f>
        <v>-3.0697674418604652</v>
      </c>
      <c r="D213" s="50">
        <f t="shared" si="342"/>
        <v>3.88</v>
      </c>
      <c r="E213" s="50">
        <f t="shared" si="342"/>
        <v>6.115384615384615</v>
      </c>
      <c r="F213" s="50">
        <f t="shared" si="342"/>
        <v>-53.857142857142854</v>
      </c>
      <c r="G213" s="50">
        <f t="shared" si="342"/>
        <v>-28.90909090909091</v>
      </c>
      <c r="H213" s="50">
        <f t="shared" si="342"/>
        <v>0.27500000000000002</v>
      </c>
      <c r="I213" s="50">
        <f t="shared" si="342"/>
        <v>-0.69444444444444442</v>
      </c>
      <c r="J213" s="64">
        <f>I213</f>
        <v>-0.69444444444444442</v>
      </c>
      <c r="K213" s="64">
        <f t="shared" ref="K213:N213" si="343">J213</f>
        <v>-0.69444444444444442</v>
      </c>
      <c r="L213" s="64">
        <f t="shared" si="343"/>
        <v>-0.69444444444444442</v>
      </c>
      <c r="M213" s="64">
        <f t="shared" si="343"/>
        <v>-0.69444444444444442</v>
      </c>
      <c r="N213" s="64">
        <f t="shared" si="343"/>
        <v>-0.69444444444444442</v>
      </c>
      <c r="O213" s="64"/>
      <c r="P213" s="64"/>
    </row>
    <row r="214" spans="1:16" x14ac:dyDescent="0.2">
      <c r="A214" s="9" t="s">
        <v>143</v>
      </c>
      <c r="B214" s="1">
        <f>+Historicals!B152</f>
        <v>713</v>
      </c>
      <c r="C214" s="1">
        <f>+Historicals!C152</f>
        <v>937</v>
      </c>
      <c r="D214" s="1">
        <f>+Historicals!D152</f>
        <v>1238</v>
      </c>
      <c r="E214" s="1">
        <f>+Historicals!E152</f>
        <v>1450</v>
      </c>
      <c r="F214" s="1">
        <f>+Historicals!F152</f>
        <v>1673</v>
      </c>
      <c r="G214" s="1">
        <f>+Historicals!G152</f>
        <v>1916</v>
      </c>
      <c r="H214" s="1">
        <f>+Historicals!H152</f>
        <v>1870</v>
      </c>
      <c r="I214" s="1">
        <f>+Historicals!I152</f>
        <v>1817</v>
      </c>
      <c r="J214" s="52">
        <f>I214*1</f>
        <v>1817</v>
      </c>
      <c r="K214" s="52">
        <f t="shared" ref="K214:N214" si="344">J214*1</f>
        <v>1817</v>
      </c>
      <c r="L214" s="52">
        <f t="shared" si="344"/>
        <v>1817</v>
      </c>
      <c r="M214" s="52">
        <f t="shared" si="344"/>
        <v>1817</v>
      </c>
      <c r="N214" s="52">
        <f t="shared" si="344"/>
        <v>1817</v>
      </c>
      <c r="O214" s="52"/>
      <c r="P214" s="52"/>
    </row>
    <row r="215" spans="1:16" x14ac:dyDescent="0.2">
      <c r="A215" s="46" t="s">
        <v>129</v>
      </c>
      <c r="B215" s="50" t="str">
        <f>+IFERROR(B214/A214-1,"nm")</f>
        <v>nm</v>
      </c>
      <c r="C215" s="50">
        <f t="shared" ref="C215:I215" si="345">+IFERROR(C214/B214-1,"nm")</f>
        <v>0.31416549789621318</v>
      </c>
      <c r="D215" s="50">
        <f t="shared" si="345"/>
        <v>0.32123799359658478</v>
      </c>
      <c r="E215" s="50">
        <f t="shared" si="345"/>
        <v>0.17124394184168024</v>
      </c>
      <c r="F215" s="50">
        <f t="shared" si="345"/>
        <v>0.15379310344827579</v>
      </c>
      <c r="G215" s="50">
        <f t="shared" si="345"/>
        <v>0.14524805738194857</v>
      </c>
      <c r="H215" s="50">
        <f t="shared" si="345"/>
        <v>-2.4008350730688965E-2</v>
      </c>
      <c r="I215" s="50">
        <f t="shared" si="345"/>
        <v>-2.8342245989304793E-2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/>
      <c r="P215" s="51"/>
    </row>
    <row r="216" spans="1:16" x14ac:dyDescent="0.2">
      <c r="A216" s="46" t="s">
        <v>133</v>
      </c>
      <c r="B216" s="50">
        <f>+IFERROR(B214/B$199,"nm")</f>
        <v>-8.6951219512195124</v>
      </c>
      <c r="C216" s="50">
        <f t="shared" ref="C216:I216" si="346">+IFERROR(C214/C$199,"nm")</f>
        <v>-10.895348837209303</v>
      </c>
      <c r="D216" s="50">
        <f t="shared" si="346"/>
        <v>16.506666666666668</v>
      </c>
      <c r="E216" s="50">
        <f t="shared" si="346"/>
        <v>55.769230769230766</v>
      </c>
      <c r="F216" s="50">
        <f t="shared" si="346"/>
        <v>-239</v>
      </c>
      <c r="G216" s="50">
        <f t="shared" si="346"/>
        <v>-174.18181818181819</v>
      </c>
      <c r="H216" s="50">
        <f t="shared" si="346"/>
        <v>46.75</v>
      </c>
      <c r="I216" s="50">
        <f t="shared" si="346"/>
        <v>-25.236111111111111</v>
      </c>
      <c r="J216" s="64">
        <f>I216</f>
        <v>-25.236111111111111</v>
      </c>
      <c r="K216" s="64">
        <f t="shared" ref="K216:N216" si="347">J216</f>
        <v>-25.236111111111111</v>
      </c>
      <c r="L216" s="64">
        <f t="shared" si="347"/>
        <v>-25.236111111111111</v>
      </c>
      <c r="M216" s="64">
        <f t="shared" si="347"/>
        <v>-25.236111111111111</v>
      </c>
      <c r="N216" s="64">
        <f t="shared" si="347"/>
        <v>-25.236111111111111</v>
      </c>
      <c r="O216" s="64"/>
      <c r="P216" s="64"/>
    </row>
    <row r="217" spans="1:16" x14ac:dyDescent="0.2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2024-02-14T01:10:40Z</dcterms:modified>
</cp:coreProperties>
</file>