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7B907B25-2817-0E42-8D0A-8188D6B268C6}" xr6:coauthVersionLast="47" xr6:coauthVersionMax="47" xr10:uidLastSave="{00000000-0000-0000-0000-000000000000}"/>
  <bookViews>
    <workbookView xWindow="2640" yWindow="1240" windowWidth="26900" windowHeight="15540" activeTab="2" xr2:uid="{00000000-000D-0000-FFFF-FFFF00000000}"/>
  </bookViews>
  <sheets>
    <sheet name="Sheet1" sheetId="2" r:id="rId1"/>
    <sheet name="Historicals" sheetId="1" r:id="rId2"/>
    <sheet name="Three Statements" sheetId="4" r:id="rId3"/>
    <sheet name="Segmental forecast 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I25" i="4"/>
  <c r="J25" i="4"/>
  <c r="K25" i="4"/>
  <c r="L25" i="4"/>
  <c r="M25" i="4"/>
  <c r="N25" i="4"/>
  <c r="B25" i="4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32" i="4"/>
  <c r="D32" i="4"/>
  <c r="E32" i="4"/>
  <c r="F32" i="4"/>
  <c r="G32" i="4"/>
  <c r="H32" i="4"/>
  <c r="I32" i="4"/>
  <c r="J32" i="4"/>
  <c r="K32" i="4"/>
  <c r="L32" i="4"/>
  <c r="M32" i="4"/>
  <c r="N32" i="4"/>
  <c r="B32" i="4"/>
  <c r="C35" i="4"/>
  <c r="D35" i="4"/>
  <c r="E35" i="4"/>
  <c r="F35" i="4"/>
  <c r="G35" i="4"/>
  <c r="H35" i="4"/>
  <c r="I35" i="4"/>
  <c r="B35" i="4"/>
  <c r="C43" i="4"/>
  <c r="D43" i="4"/>
  <c r="E43" i="4"/>
  <c r="F43" i="4"/>
  <c r="G43" i="4"/>
  <c r="H43" i="4"/>
  <c r="I43" i="4"/>
  <c r="J43" i="4"/>
  <c r="K43" i="4"/>
  <c r="L43" i="4"/>
  <c r="M43" i="4"/>
  <c r="N43" i="4"/>
  <c r="B43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39" i="4"/>
  <c r="D39" i="4"/>
  <c r="E39" i="4"/>
  <c r="F39" i="4"/>
  <c r="G39" i="4"/>
  <c r="H39" i="4"/>
  <c r="I39" i="4"/>
  <c r="J39" i="4"/>
  <c r="K39" i="4"/>
  <c r="L39" i="4"/>
  <c r="M39" i="4"/>
  <c r="N39" i="4"/>
  <c r="B39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30" i="4"/>
  <c r="D30" i="4"/>
  <c r="E30" i="4"/>
  <c r="F30" i="4"/>
  <c r="G30" i="4"/>
  <c r="H30" i="4"/>
  <c r="I30" i="4"/>
  <c r="J30" i="4"/>
  <c r="K30" i="4"/>
  <c r="L30" i="4"/>
  <c r="M30" i="4"/>
  <c r="N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C19" i="4"/>
  <c r="D19" i="4"/>
  <c r="E19" i="4"/>
  <c r="F19" i="4"/>
  <c r="G19" i="4"/>
  <c r="H19" i="4"/>
  <c r="I19" i="4"/>
  <c r="J19" i="4"/>
  <c r="K19" i="4"/>
  <c r="L19" i="4"/>
  <c r="M19" i="4"/>
  <c r="N19" i="4"/>
  <c r="B19" i="4"/>
  <c r="B17" i="4"/>
  <c r="B18" i="4" s="1"/>
  <c r="C18" i="4"/>
  <c r="D18" i="4"/>
  <c r="E18" i="4"/>
  <c r="F18" i="4"/>
  <c r="G18" i="4"/>
  <c r="H18" i="4"/>
  <c r="I18" i="4"/>
  <c r="J18" i="4"/>
  <c r="K18" i="4"/>
  <c r="L18" i="4"/>
  <c r="M18" i="4"/>
  <c r="N18" i="4"/>
  <c r="B4" i="5"/>
  <c r="C17" i="4"/>
  <c r="D17" i="4"/>
  <c r="E17" i="4"/>
  <c r="F17" i="4"/>
  <c r="G17" i="4"/>
  <c r="H17" i="4"/>
  <c r="I17" i="4"/>
  <c r="J17" i="4"/>
  <c r="K17" i="4"/>
  <c r="L17" i="4"/>
  <c r="M17" i="4"/>
  <c r="N17" i="4"/>
  <c r="C16" i="4"/>
  <c r="D16" i="4"/>
  <c r="E16" i="4"/>
  <c r="F16" i="4"/>
  <c r="G16" i="4"/>
  <c r="H16" i="4"/>
  <c r="I16" i="4"/>
  <c r="B16" i="4"/>
  <c r="J16" i="4"/>
  <c r="K16" i="4"/>
  <c r="L16" i="4"/>
  <c r="M16" i="4"/>
  <c r="N16" i="4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3" i="4"/>
  <c r="D13" i="4"/>
  <c r="E13" i="4"/>
  <c r="F13" i="4"/>
  <c r="G13" i="4"/>
  <c r="H13" i="4"/>
  <c r="I13" i="4"/>
  <c r="J13" i="4"/>
  <c r="K13" i="4"/>
  <c r="L13" i="4"/>
  <c r="M13" i="4"/>
  <c r="N13" i="4"/>
  <c r="B13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B7" i="4"/>
  <c r="C7" i="4"/>
  <c r="D7" i="4"/>
  <c r="E7" i="4"/>
  <c r="F7" i="4"/>
  <c r="G7" i="4"/>
  <c r="H7" i="4"/>
  <c r="I7" i="4"/>
  <c r="J7" i="4"/>
  <c r="K7" i="4"/>
  <c r="L7" i="4"/>
  <c r="M7" i="4"/>
  <c r="N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H1" i="5" l="1"/>
  <c r="G1" i="5" s="1"/>
  <c r="F1" i="5" s="1"/>
  <c r="E1" i="5" s="1"/>
  <c r="D1" i="5" s="1"/>
  <c r="C1" i="5" s="1"/>
  <c r="B1" i="5" s="1"/>
  <c r="J1" i="5"/>
  <c r="K1" i="5" s="1"/>
  <c r="L1" i="5" s="1"/>
  <c r="M1" i="5" s="1"/>
  <c r="N1" i="5"/>
  <c r="A20" i="5"/>
  <c r="B21" i="5"/>
  <c r="C21" i="5"/>
  <c r="D21" i="5"/>
  <c r="E21" i="5"/>
  <c r="E22" i="5" s="1"/>
  <c r="F21" i="5"/>
  <c r="F22" i="5" s="1"/>
  <c r="G21" i="5"/>
  <c r="G22" i="5" s="1"/>
  <c r="H21" i="5"/>
  <c r="I21" i="5"/>
  <c r="B23" i="5"/>
  <c r="B24" i="5" s="1"/>
  <c r="B26" i="5" s="1"/>
  <c r="C23" i="5"/>
  <c r="D23" i="5"/>
  <c r="E23" i="5"/>
  <c r="F23" i="5"/>
  <c r="G23" i="5"/>
  <c r="G24" i="5" s="1"/>
  <c r="H23" i="5"/>
  <c r="H24" i="5" s="1"/>
  <c r="H26" i="5" s="1"/>
  <c r="I23" i="5"/>
  <c r="D24" i="5"/>
  <c r="D26" i="5" s="1"/>
  <c r="E24" i="5"/>
  <c r="F24" i="5"/>
  <c r="J24" i="5"/>
  <c r="B25" i="5"/>
  <c r="C25" i="5"/>
  <c r="D25" i="5"/>
  <c r="E25" i="5"/>
  <c r="F25" i="5"/>
  <c r="G25" i="5"/>
  <c r="H25" i="5"/>
  <c r="I25" i="5"/>
  <c r="K25" i="5"/>
  <c r="L25" i="5"/>
  <c r="E26" i="5"/>
  <c r="G26" i="5"/>
  <c r="K26" i="5"/>
  <c r="K24" i="5" s="1"/>
  <c r="B27" i="5"/>
  <c r="C27" i="5"/>
  <c r="C28" i="5" s="1"/>
  <c r="D27" i="5"/>
  <c r="D28" i="5" s="1"/>
  <c r="E27" i="5"/>
  <c r="F27" i="5"/>
  <c r="F28" i="5" s="1"/>
  <c r="F30" i="5" s="1"/>
  <c r="G27" i="5"/>
  <c r="G28" i="5" s="1"/>
  <c r="G30" i="5" s="1"/>
  <c r="H27" i="5"/>
  <c r="I27" i="5"/>
  <c r="J27" i="5" s="1"/>
  <c r="K27" i="5" s="1"/>
  <c r="L27" i="5" s="1"/>
  <c r="B28" i="5"/>
  <c r="B30" i="5" s="1"/>
  <c r="I28" i="5"/>
  <c r="I30" i="5" s="1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K30" i="5"/>
  <c r="L30" i="5" s="1"/>
  <c r="M30" i="5" s="1"/>
  <c r="N30" i="5" s="1"/>
  <c r="B31" i="5"/>
  <c r="C31" i="5"/>
  <c r="D31" i="5"/>
  <c r="E31" i="5"/>
  <c r="F31" i="5"/>
  <c r="G31" i="5"/>
  <c r="G32" i="5" s="1"/>
  <c r="H31" i="5"/>
  <c r="H32" i="5" s="1"/>
  <c r="H34" i="5" s="1"/>
  <c r="I31" i="5"/>
  <c r="I32" i="5" s="1"/>
  <c r="I34" i="5" s="1"/>
  <c r="B32" i="5"/>
  <c r="B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M33" i="5"/>
  <c r="M32" i="5" s="1"/>
  <c r="N33" i="5"/>
  <c r="N32" i="5" s="1"/>
  <c r="K34" i="5"/>
  <c r="L34" i="5"/>
  <c r="L32" i="5" s="1"/>
  <c r="M34" i="5"/>
  <c r="N34" i="5" s="1"/>
  <c r="B35" i="5"/>
  <c r="B36" i="5" s="1"/>
  <c r="H35" i="5"/>
  <c r="I35" i="5"/>
  <c r="I37" i="5" s="1"/>
  <c r="J37" i="5" s="1"/>
  <c r="K37" i="5" s="1"/>
  <c r="L37" i="5" s="1"/>
  <c r="M37" i="5" s="1"/>
  <c r="N37" i="5" s="1"/>
  <c r="B38" i="5"/>
  <c r="B39" i="5" s="1"/>
  <c r="C38" i="5"/>
  <c r="C40" i="5" s="1"/>
  <c r="D38" i="5"/>
  <c r="D39" i="5" s="1"/>
  <c r="E38" i="5"/>
  <c r="F38" i="5"/>
  <c r="F40" i="5" s="1"/>
  <c r="G38" i="5"/>
  <c r="H38" i="5"/>
  <c r="H39" i="5" s="1"/>
  <c r="I38" i="5"/>
  <c r="D40" i="5"/>
  <c r="G40" i="5"/>
  <c r="I40" i="5"/>
  <c r="B42" i="5"/>
  <c r="C42" i="5"/>
  <c r="D42" i="5"/>
  <c r="E42" i="5"/>
  <c r="F42" i="5"/>
  <c r="G42" i="5"/>
  <c r="G35" i="5" s="1"/>
  <c r="H42" i="5"/>
  <c r="I42" i="5"/>
  <c r="I43" i="5" s="1"/>
  <c r="B43" i="5"/>
  <c r="C43" i="5"/>
  <c r="B44" i="5"/>
  <c r="B45" i="5"/>
  <c r="C45" i="5"/>
  <c r="C47" i="5" s="1"/>
  <c r="D45" i="5"/>
  <c r="D47" i="5" s="1"/>
  <c r="E45" i="5"/>
  <c r="F45" i="5"/>
  <c r="F46" i="5" s="1"/>
  <c r="G45" i="5"/>
  <c r="H45" i="5"/>
  <c r="H47" i="5" s="1"/>
  <c r="I45" i="5"/>
  <c r="D46" i="5"/>
  <c r="E46" i="5"/>
  <c r="E47" i="5"/>
  <c r="F47" i="5"/>
  <c r="G47" i="5"/>
  <c r="B48" i="5"/>
  <c r="B50" i="5" s="1"/>
  <c r="C48" i="5"/>
  <c r="D48" i="5"/>
  <c r="D50" i="5" s="1"/>
  <c r="E48" i="5"/>
  <c r="F49" i="5" s="1"/>
  <c r="F48" i="5"/>
  <c r="G48" i="5"/>
  <c r="H48" i="5"/>
  <c r="I48" i="5"/>
  <c r="D49" i="5"/>
  <c r="E50" i="5"/>
  <c r="F50" i="5"/>
  <c r="A51" i="5"/>
  <c r="B52" i="5"/>
  <c r="C53" i="5" s="1"/>
  <c r="C52" i="5"/>
  <c r="D52" i="5"/>
  <c r="E52" i="5"/>
  <c r="E53" i="5" s="1"/>
  <c r="F52" i="5"/>
  <c r="G52" i="5"/>
  <c r="H52" i="5"/>
  <c r="I52" i="5"/>
  <c r="B53" i="5"/>
  <c r="E56" i="5"/>
  <c r="B57" i="5"/>
  <c r="B59" i="5" s="1"/>
  <c r="C57" i="5"/>
  <c r="D57" i="5"/>
  <c r="E57" i="5"/>
  <c r="F57" i="5"/>
  <c r="G57" i="5"/>
  <c r="G58" i="5" s="1"/>
  <c r="H57" i="5"/>
  <c r="H59" i="5" s="1"/>
  <c r="I57" i="5"/>
  <c r="J57" i="5" s="1"/>
  <c r="K57" i="5" s="1"/>
  <c r="L57" i="5" s="1"/>
  <c r="M57" i="5" s="1"/>
  <c r="N57" i="5" s="1"/>
  <c r="C59" i="5"/>
  <c r="B61" i="5"/>
  <c r="C61" i="5"/>
  <c r="C54" i="5" s="1"/>
  <c r="D61" i="5"/>
  <c r="E61" i="5"/>
  <c r="E54" i="5" s="1"/>
  <c r="F61" i="5"/>
  <c r="F54" i="5" s="1"/>
  <c r="G61" i="5"/>
  <c r="G54" i="5" s="1"/>
  <c r="H61" i="5"/>
  <c r="I61" i="5"/>
  <c r="I54" i="5" s="1"/>
  <c r="J61" i="5"/>
  <c r="K61" i="5" s="1"/>
  <c r="L61" i="5" s="1"/>
  <c r="M61" i="5" s="1"/>
  <c r="N61" i="5" s="1"/>
  <c r="D63" i="5"/>
  <c r="F63" i="5"/>
  <c r="G63" i="5"/>
  <c r="B64" i="5"/>
  <c r="B65" i="5" s="1"/>
  <c r="C64" i="5"/>
  <c r="D64" i="5"/>
  <c r="E65" i="5" s="1"/>
  <c r="E64" i="5"/>
  <c r="F64" i="5"/>
  <c r="G65" i="5" s="1"/>
  <c r="G64" i="5"/>
  <c r="H64" i="5"/>
  <c r="I64" i="5"/>
  <c r="I65" i="5" s="1"/>
  <c r="J64" i="5"/>
  <c r="K64" i="5" s="1"/>
  <c r="L64" i="5" s="1"/>
  <c r="M64" i="5" s="1"/>
  <c r="N64" i="5" s="1"/>
  <c r="F65" i="5"/>
  <c r="E66" i="5"/>
  <c r="G66" i="5"/>
  <c r="I66" i="5"/>
  <c r="J66" i="5" s="1"/>
  <c r="K66" i="5" s="1"/>
  <c r="L66" i="5" s="1"/>
  <c r="M66" i="5" s="1"/>
  <c r="N66" i="5" s="1"/>
  <c r="B67" i="5"/>
  <c r="C67" i="5"/>
  <c r="C69" i="5" s="1"/>
  <c r="D67" i="5"/>
  <c r="E67" i="5"/>
  <c r="F67" i="5"/>
  <c r="G67" i="5"/>
  <c r="G69" i="5" s="1"/>
  <c r="H67" i="5"/>
  <c r="I67" i="5"/>
  <c r="J67" i="5" s="1"/>
  <c r="K67" i="5" s="1"/>
  <c r="L67" i="5" s="1"/>
  <c r="M67" i="5" s="1"/>
  <c r="N67" i="5" s="1"/>
  <c r="B68" i="5"/>
  <c r="D68" i="5"/>
  <c r="E68" i="5"/>
  <c r="B69" i="5"/>
  <c r="D71" i="5"/>
  <c r="B73" i="5"/>
  <c r="B74" i="5" s="1"/>
  <c r="B76" i="5" s="1"/>
  <c r="C73" i="5"/>
  <c r="C71" i="5" s="1"/>
  <c r="D73" i="5"/>
  <c r="E73" i="5"/>
  <c r="F74" i="5" s="1"/>
  <c r="F73" i="5"/>
  <c r="G73" i="5"/>
  <c r="G74" i="5" s="1"/>
  <c r="H73" i="5"/>
  <c r="I73" i="5"/>
  <c r="E74" i="5"/>
  <c r="B75" i="5"/>
  <c r="C75" i="5"/>
  <c r="D75" i="5"/>
  <c r="E75" i="5"/>
  <c r="F75" i="5"/>
  <c r="G75" i="5"/>
  <c r="H75" i="5"/>
  <c r="I75" i="5"/>
  <c r="B77" i="5"/>
  <c r="C78" i="5" s="1"/>
  <c r="C80" i="5" s="1"/>
  <c r="C77" i="5"/>
  <c r="D77" i="5"/>
  <c r="E77" i="5"/>
  <c r="E71" i="5" s="1"/>
  <c r="F77" i="5"/>
  <c r="F71" i="5" s="1"/>
  <c r="G77" i="5"/>
  <c r="H77" i="5"/>
  <c r="I77" i="5"/>
  <c r="B78" i="5"/>
  <c r="D78" i="5"/>
  <c r="B79" i="5"/>
  <c r="C79" i="5"/>
  <c r="D79" i="5"/>
  <c r="E79" i="5"/>
  <c r="F79" i="5"/>
  <c r="G79" i="5"/>
  <c r="H79" i="5"/>
  <c r="I79" i="5"/>
  <c r="B81" i="5"/>
  <c r="C82" i="5" s="1"/>
  <c r="C84" i="5" s="1"/>
  <c r="C81" i="5"/>
  <c r="D81" i="5"/>
  <c r="E81" i="5"/>
  <c r="F81" i="5"/>
  <c r="G81" i="5"/>
  <c r="G82" i="5" s="1"/>
  <c r="G84" i="5" s="1"/>
  <c r="H81" i="5"/>
  <c r="H82" i="5" s="1"/>
  <c r="H84" i="5" s="1"/>
  <c r="I81" i="5"/>
  <c r="J81" i="5" s="1"/>
  <c r="K81" i="5" s="1"/>
  <c r="L81" i="5" s="1"/>
  <c r="M81" i="5" s="1"/>
  <c r="N81" i="5" s="1"/>
  <c r="D82" i="5"/>
  <c r="B83" i="5"/>
  <c r="C83" i="5"/>
  <c r="D83" i="5"/>
  <c r="E83" i="5"/>
  <c r="F83" i="5"/>
  <c r="G83" i="5"/>
  <c r="H83" i="5"/>
  <c r="I83" i="5"/>
  <c r="D85" i="5"/>
  <c r="E85" i="5"/>
  <c r="B88" i="5"/>
  <c r="B89" i="5" s="1"/>
  <c r="C88" i="5"/>
  <c r="D88" i="5"/>
  <c r="E88" i="5"/>
  <c r="E90" i="5" s="1"/>
  <c r="F88" i="5"/>
  <c r="G88" i="5"/>
  <c r="H88" i="5"/>
  <c r="I88" i="5"/>
  <c r="J88" i="5"/>
  <c r="K88" i="5" s="1"/>
  <c r="L88" i="5"/>
  <c r="M88" i="5" s="1"/>
  <c r="N88" i="5" s="1"/>
  <c r="C89" i="5"/>
  <c r="D90" i="5"/>
  <c r="B91" i="5"/>
  <c r="B92" i="5"/>
  <c r="C92" i="5"/>
  <c r="D92" i="5"/>
  <c r="E92" i="5"/>
  <c r="E93" i="5" s="1"/>
  <c r="F92" i="5"/>
  <c r="F93" i="5" s="1"/>
  <c r="G92" i="5"/>
  <c r="H92" i="5"/>
  <c r="I92" i="5"/>
  <c r="B95" i="5"/>
  <c r="C95" i="5"/>
  <c r="D96" i="5" s="1"/>
  <c r="D95" i="5"/>
  <c r="E95" i="5"/>
  <c r="F95" i="5"/>
  <c r="G95" i="5"/>
  <c r="H95" i="5"/>
  <c r="H96" i="5" s="1"/>
  <c r="I95" i="5"/>
  <c r="J95" i="5" s="1"/>
  <c r="K95" i="5" s="1"/>
  <c r="L95" i="5" s="1"/>
  <c r="M95" i="5" s="1"/>
  <c r="N95" i="5" s="1"/>
  <c r="B96" i="5"/>
  <c r="C96" i="5"/>
  <c r="B98" i="5"/>
  <c r="C98" i="5"/>
  <c r="D98" i="5"/>
  <c r="D100" i="5" s="1"/>
  <c r="E98" i="5"/>
  <c r="F98" i="5"/>
  <c r="G98" i="5"/>
  <c r="H98" i="5"/>
  <c r="I98" i="5"/>
  <c r="B99" i="5"/>
  <c r="I99" i="5"/>
  <c r="B104" i="5"/>
  <c r="B102" i="5" s="1"/>
  <c r="C104" i="5"/>
  <c r="D104" i="5"/>
  <c r="E104" i="5"/>
  <c r="F104" i="5"/>
  <c r="G104" i="5"/>
  <c r="H104" i="5"/>
  <c r="H105" i="5" s="1"/>
  <c r="I104" i="5"/>
  <c r="I105" i="5" s="1"/>
  <c r="I107" i="5" s="1"/>
  <c r="J104" i="5"/>
  <c r="G105" i="5"/>
  <c r="B106" i="5"/>
  <c r="C106" i="5"/>
  <c r="D106" i="5"/>
  <c r="E106" i="5"/>
  <c r="F106" i="5"/>
  <c r="G106" i="5"/>
  <c r="H106" i="5"/>
  <c r="I106" i="5"/>
  <c r="B108" i="5"/>
  <c r="B109" i="5" s="1"/>
  <c r="C108" i="5"/>
  <c r="D108" i="5"/>
  <c r="E108" i="5"/>
  <c r="E109" i="5" s="1"/>
  <c r="E111" i="5" s="1"/>
  <c r="F108" i="5"/>
  <c r="F109" i="5" s="1"/>
  <c r="F111" i="5" s="1"/>
  <c r="G108" i="5"/>
  <c r="H108" i="5"/>
  <c r="I108" i="5"/>
  <c r="J108" i="5" s="1"/>
  <c r="K108" i="5" s="1"/>
  <c r="L108" i="5" s="1"/>
  <c r="M108" i="5" s="1"/>
  <c r="N108" i="5" s="1"/>
  <c r="H109" i="5"/>
  <c r="H111" i="5" s="1"/>
  <c r="B110" i="5"/>
  <c r="C110" i="5"/>
  <c r="D110" i="5"/>
  <c r="E110" i="5"/>
  <c r="F110" i="5"/>
  <c r="G110" i="5"/>
  <c r="H110" i="5"/>
  <c r="I110" i="5"/>
  <c r="B112" i="5"/>
  <c r="B113" i="5" s="1"/>
  <c r="B115" i="5" s="1"/>
  <c r="C112" i="5"/>
  <c r="D112" i="5"/>
  <c r="E112" i="5"/>
  <c r="E113" i="5" s="1"/>
  <c r="E115" i="5" s="1"/>
  <c r="F112" i="5"/>
  <c r="G112" i="5"/>
  <c r="G113" i="5" s="1"/>
  <c r="H112" i="5"/>
  <c r="H113" i="5" s="1"/>
  <c r="I112" i="5"/>
  <c r="I113" i="5" s="1"/>
  <c r="I115" i="5" s="1"/>
  <c r="J112" i="5"/>
  <c r="K112" i="5" s="1"/>
  <c r="L112" i="5" s="1"/>
  <c r="M112" i="5" s="1"/>
  <c r="N112" i="5" s="1"/>
  <c r="B114" i="5"/>
  <c r="C114" i="5"/>
  <c r="D114" i="5"/>
  <c r="E114" i="5"/>
  <c r="F114" i="5"/>
  <c r="G114" i="5"/>
  <c r="H114" i="5"/>
  <c r="I114" i="5"/>
  <c r="E116" i="5"/>
  <c r="B119" i="5"/>
  <c r="C119" i="5"/>
  <c r="D120" i="5" s="1"/>
  <c r="D119" i="5"/>
  <c r="E119" i="5"/>
  <c r="E120" i="5" s="1"/>
  <c r="F119" i="5"/>
  <c r="G119" i="5"/>
  <c r="G122" i="5" s="1"/>
  <c r="H119" i="5"/>
  <c r="I119" i="5"/>
  <c r="J119" i="5" s="1"/>
  <c r="K119" i="5" s="1"/>
  <c r="L119" i="5" s="1"/>
  <c r="M119" i="5" s="1"/>
  <c r="N119" i="5" s="1"/>
  <c r="F120" i="5"/>
  <c r="G120" i="5"/>
  <c r="H120" i="5"/>
  <c r="C122" i="5"/>
  <c r="D122" i="5"/>
  <c r="E122" i="5"/>
  <c r="B123" i="5"/>
  <c r="C123" i="5"/>
  <c r="C116" i="5" s="1"/>
  <c r="D123" i="5"/>
  <c r="E123" i="5"/>
  <c r="F123" i="5"/>
  <c r="F124" i="5" s="1"/>
  <c r="G123" i="5"/>
  <c r="H123" i="5"/>
  <c r="I123" i="5"/>
  <c r="B124" i="5"/>
  <c r="C124" i="5"/>
  <c r="E124" i="5"/>
  <c r="B126" i="5"/>
  <c r="C126" i="5"/>
  <c r="D126" i="5"/>
  <c r="E127" i="5" s="1"/>
  <c r="E126" i="5"/>
  <c r="F126" i="5"/>
  <c r="G126" i="5"/>
  <c r="H126" i="5"/>
  <c r="I126" i="5"/>
  <c r="J126" i="5" s="1"/>
  <c r="K126" i="5" s="1"/>
  <c r="L126" i="5" s="1"/>
  <c r="M126" i="5" s="1"/>
  <c r="N126" i="5" s="1"/>
  <c r="C127" i="5"/>
  <c r="D127" i="5"/>
  <c r="F127" i="5"/>
  <c r="G127" i="5"/>
  <c r="B129" i="5"/>
  <c r="B122" i="5" s="1"/>
  <c r="C129" i="5"/>
  <c r="D129" i="5"/>
  <c r="E129" i="5"/>
  <c r="F130" i="5" s="1"/>
  <c r="F129" i="5"/>
  <c r="G129" i="5"/>
  <c r="G130" i="5" s="1"/>
  <c r="H129" i="5"/>
  <c r="I129" i="5"/>
  <c r="I130" i="5" s="1"/>
  <c r="D130" i="5"/>
  <c r="E130" i="5"/>
  <c r="B135" i="5"/>
  <c r="B136" i="5" s="1"/>
  <c r="B138" i="5" s="1"/>
  <c r="C135" i="5"/>
  <c r="D135" i="5"/>
  <c r="E135" i="5"/>
  <c r="F136" i="5" s="1"/>
  <c r="F138" i="5" s="1"/>
  <c r="F135" i="5"/>
  <c r="G135" i="5"/>
  <c r="H135" i="5"/>
  <c r="I135" i="5"/>
  <c r="J135" i="5"/>
  <c r="K135" i="5" s="1"/>
  <c r="D136" i="5"/>
  <c r="E136" i="5"/>
  <c r="B137" i="5"/>
  <c r="C137" i="5"/>
  <c r="D137" i="5"/>
  <c r="D138" i="5" s="1"/>
  <c r="E137" i="5"/>
  <c r="F137" i="5"/>
  <c r="G137" i="5"/>
  <c r="H137" i="5"/>
  <c r="I137" i="5"/>
  <c r="B139" i="5"/>
  <c r="B140" i="5" s="1"/>
  <c r="B142" i="5" s="1"/>
  <c r="C139" i="5"/>
  <c r="C140" i="5" s="1"/>
  <c r="C142" i="5" s="1"/>
  <c r="D139" i="5"/>
  <c r="D140" i="5" s="1"/>
  <c r="E139" i="5"/>
  <c r="F139" i="5"/>
  <c r="G139" i="5"/>
  <c r="H140" i="5" s="1"/>
  <c r="H142" i="5" s="1"/>
  <c r="H139" i="5"/>
  <c r="I139" i="5"/>
  <c r="J139" i="5"/>
  <c r="K139" i="5" s="1"/>
  <c r="L139" i="5"/>
  <c r="M139" i="5"/>
  <c r="N139" i="5" s="1"/>
  <c r="I140" i="5"/>
  <c r="I142" i="5" s="1"/>
  <c r="B141" i="5"/>
  <c r="C141" i="5"/>
  <c r="D141" i="5"/>
  <c r="E141" i="5"/>
  <c r="F141" i="5"/>
  <c r="G141" i="5"/>
  <c r="H141" i="5"/>
  <c r="I141" i="5"/>
  <c r="B143" i="5"/>
  <c r="B144" i="5" s="1"/>
  <c r="B146" i="5" s="1"/>
  <c r="C143" i="5"/>
  <c r="C144" i="5" s="1"/>
  <c r="C146" i="5" s="1"/>
  <c r="D143" i="5"/>
  <c r="E143" i="5"/>
  <c r="E144" i="5" s="1"/>
  <c r="E146" i="5" s="1"/>
  <c r="F143" i="5"/>
  <c r="G143" i="5"/>
  <c r="G144" i="5" s="1"/>
  <c r="G146" i="5" s="1"/>
  <c r="H143" i="5"/>
  <c r="H144" i="5" s="1"/>
  <c r="H146" i="5" s="1"/>
  <c r="I143" i="5"/>
  <c r="J143" i="5"/>
  <c r="K143" i="5" s="1"/>
  <c r="L143" i="5" s="1"/>
  <c r="M143" i="5" s="1"/>
  <c r="N143" i="5" s="1"/>
  <c r="D144" i="5"/>
  <c r="F144" i="5"/>
  <c r="B145" i="5"/>
  <c r="C145" i="5"/>
  <c r="D145" i="5"/>
  <c r="E145" i="5"/>
  <c r="F145" i="5"/>
  <c r="G145" i="5"/>
  <c r="H145" i="5"/>
  <c r="I145" i="5"/>
  <c r="F146" i="5"/>
  <c r="C147" i="5"/>
  <c r="B150" i="5"/>
  <c r="C150" i="5"/>
  <c r="D150" i="5"/>
  <c r="D153" i="5" s="1"/>
  <c r="E150" i="5"/>
  <c r="E151" i="5" s="1"/>
  <c r="F150" i="5"/>
  <c r="G150" i="5"/>
  <c r="H150" i="5"/>
  <c r="I150" i="5"/>
  <c r="J150" i="5"/>
  <c r="K150" i="5" s="1"/>
  <c r="L150" i="5" s="1"/>
  <c r="M150" i="5" s="1"/>
  <c r="N150" i="5" s="1"/>
  <c r="F151" i="5"/>
  <c r="G151" i="5"/>
  <c r="G153" i="5"/>
  <c r="B154" i="5"/>
  <c r="C154" i="5"/>
  <c r="D154" i="5"/>
  <c r="D155" i="5" s="1"/>
  <c r="E154" i="5"/>
  <c r="E147" i="5" s="1"/>
  <c r="F154" i="5"/>
  <c r="F147" i="5" s="1"/>
  <c r="G154" i="5"/>
  <c r="G147" i="5" s="1"/>
  <c r="G148" i="5" s="1"/>
  <c r="H154" i="5"/>
  <c r="I154" i="5"/>
  <c r="H155" i="5"/>
  <c r="B157" i="5"/>
  <c r="C157" i="5"/>
  <c r="D157" i="5"/>
  <c r="D158" i="5" s="1"/>
  <c r="E157" i="5"/>
  <c r="F157" i="5"/>
  <c r="G157" i="5"/>
  <c r="H157" i="5"/>
  <c r="I157" i="5"/>
  <c r="J157" i="5" s="1"/>
  <c r="K157" i="5" s="1"/>
  <c r="L157" i="5" s="1"/>
  <c r="M157" i="5" s="1"/>
  <c r="N157" i="5" s="1"/>
  <c r="B158" i="5"/>
  <c r="C158" i="5"/>
  <c r="E158" i="5"/>
  <c r="F158" i="5"/>
  <c r="B160" i="5"/>
  <c r="C160" i="5"/>
  <c r="D161" i="5" s="1"/>
  <c r="D160" i="5"/>
  <c r="E160" i="5"/>
  <c r="F160" i="5"/>
  <c r="F153" i="5" s="1"/>
  <c r="G160" i="5"/>
  <c r="H160" i="5"/>
  <c r="I160" i="5"/>
  <c r="J160" i="5" s="1"/>
  <c r="K160" i="5" s="1"/>
  <c r="L160" i="5" s="1"/>
  <c r="M160" i="5" s="1"/>
  <c r="N160" i="5" s="1"/>
  <c r="B161" i="5"/>
  <c r="C161" i="5"/>
  <c r="B164" i="5"/>
  <c r="C164" i="5"/>
  <c r="D164" i="5"/>
  <c r="D165" i="5" s="1"/>
  <c r="E164" i="5"/>
  <c r="B165" i="5"/>
  <c r="B166" i="5"/>
  <c r="C167" i="5" s="1"/>
  <c r="C169" i="5" s="1"/>
  <c r="C166" i="5"/>
  <c r="D166" i="5"/>
  <c r="E166" i="5"/>
  <c r="F166" i="5"/>
  <c r="G166" i="5"/>
  <c r="H166" i="5"/>
  <c r="I166" i="5"/>
  <c r="B167" i="5"/>
  <c r="B169" i="5" s="1"/>
  <c r="D167" i="5"/>
  <c r="E167" i="5"/>
  <c r="E169" i="5" s="1"/>
  <c r="B168" i="5"/>
  <c r="C168" i="5"/>
  <c r="D168" i="5"/>
  <c r="E168" i="5"/>
  <c r="F168" i="5"/>
  <c r="G168" i="5"/>
  <c r="H168" i="5"/>
  <c r="I168" i="5"/>
  <c r="B170" i="5"/>
  <c r="B171" i="5" s="1"/>
  <c r="B173" i="5" s="1"/>
  <c r="C170" i="5"/>
  <c r="C171" i="5" s="1"/>
  <c r="C173" i="5" s="1"/>
  <c r="D170" i="5"/>
  <c r="E170" i="5"/>
  <c r="E171" i="5" s="1"/>
  <c r="E173" i="5" s="1"/>
  <c r="F170" i="5"/>
  <c r="G170" i="5"/>
  <c r="G171" i="5" s="1"/>
  <c r="G173" i="5" s="1"/>
  <c r="H170" i="5"/>
  <c r="H171" i="5" s="1"/>
  <c r="H173" i="5" s="1"/>
  <c r="I170" i="5"/>
  <c r="J170" i="5"/>
  <c r="K170" i="5"/>
  <c r="L170" i="5" s="1"/>
  <c r="M170" i="5" s="1"/>
  <c r="N170" i="5" s="1"/>
  <c r="F171" i="5"/>
  <c r="F173" i="5" s="1"/>
  <c r="B172" i="5"/>
  <c r="C172" i="5"/>
  <c r="D172" i="5"/>
  <c r="E172" i="5"/>
  <c r="F172" i="5"/>
  <c r="G172" i="5"/>
  <c r="H172" i="5"/>
  <c r="I172" i="5"/>
  <c r="B174" i="5"/>
  <c r="B175" i="5" s="1"/>
  <c r="C174" i="5"/>
  <c r="C175" i="5" s="1"/>
  <c r="C177" i="5" s="1"/>
  <c r="D174" i="5"/>
  <c r="D175" i="5" s="1"/>
  <c r="E174" i="5"/>
  <c r="E175" i="5" s="1"/>
  <c r="E177" i="5" s="1"/>
  <c r="F174" i="5"/>
  <c r="G174" i="5"/>
  <c r="H174" i="5"/>
  <c r="H175" i="5" s="1"/>
  <c r="H177" i="5" s="1"/>
  <c r="I174" i="5"/>
  <c r="J174" i="5"/>
  <c r="K174" i="5"/>
  <c r="L174" i="5"/>
  <c r="M174" i="5"/>
  <c r="N174" i="5" s="1"/>
  <c r="I175" i="5"/>
  <c r="I177" i="5" s="1"/>
  <c r="B176" i="5"/>
  <c r="C176" i="5"/>
  <c r="D176" i="5"/>
  <c r="E176" i="5"/>
  <c r="F176" i="5"/>
  <c r="G176" i="5"/>
  <c r="H176" i="5"/>
  <c r="I176" i="5"/>
  <c r="B178" i="5"/>
  <c r="C178" i="5"/>
  <c r="D179" i="5" s="1"/>
  <c r="D181" i="5" s="1"/>
  <c r="D178" i="5"/>
  <c r="E178" i="5"/>
  <c r="F178" i="5"/>
  <c r="F179" i="5" s="1"/>
  <c r="F181" i="5" s="1"/>
  <c r="G178" i="5"/>
  <c r="H178" i="5"/>
  <c r="I178" i="5"/>
  <c r="I179" i="5" s="1"/>
  <c r="I181" i="5" s="1"/>
  <c r="J178" i="5"/>
  <c r="K178" i="5" s="1"/>
  <c r="L178" i="5" s="1"/>
  <c r="M178" i="5" s="1"/>
  <c r="N178" i="5" s="1"/>
  <c r="B179" i="5"/>
  <c r="B181" i="5" s="1"/>
  <c r="E179" i="5"/>
  <c r="B180" i="5"/>
  <c r="C180" i="5"/>
  <c r="D180" i="5"/>
  <c r="E180" i="5"/>
  <c r="F180" i="5"/>
  <c r="G180" i="5"/>
  <c r="H180" i="5"/>
  <c r="I180" i="5"/>
  <c r="D182" i="5"/>
  <c r="F182" i="5"/>
  <c r="B185" i="5"/>
  <c r="B188" i="5" s="1"/>
  <c r="C185" i="5"/>
  <c r="D185" i="5"/>
  <c r="E185" i="5"/>
  <c r="E186" i="5" s="1"/>
  <c r="F185" i="5"/>
  <c r="G185" i="5"/>
  <c r="G186" i="5" s="1"/>
  <c r="H185" i="5"/>
  <c r="I185" i="5"/>
  <c r="C186" i="5"/>
  <c r="D186" i="5"/>
  <c r="F186" i="5"/>
  <c r="C187" i="5"/>
  <c r="E187" i="5"/>
  <c r="B189" i="5"/>
  <c r="B182" i="5" s="1"/>
  <c r="C189" i="5"/>
  <c r="D190" i="5" s="1"/>
  <c r="D189" i="5"/>
  <c r="D191" i="5" s="1"/>
  <c r="E189" i="5"/>
  <c r="E182" i="5" s="1"/>
  <c r="F189" i="5"/>
  <c r="G189" i="5"/>
  <c r="H189" i="5"/>
  <c r="H190" i="5" s="1"/>
  <c r="I189" i="5"/>
  <c r="E190" i="5"/>
  <c r="B192" i="5"/>
  <c r="B193" i="5" s="1"/>
  <c r="C192" i="5"/>
  <c r="C194" i="5" s="1"/>
  <c r="D192" i="5"/>
  <c r="D193" i="5" s="1"/>
  <c r="E192" i="5"/>
  <c r="E194" i="5" s="1"/>
  <c r="F192" i="5"/>
  <c r="G192" i="5"/>
  <c r="H192" i="5"/>
  <c r="I192" i="5"/>
  <c r="J192" i="5"/>
  <c r="K192" i="5" s="1"/>
  <c r="L192" i="5" s="1"/>
  <c r="M192" i="5" s="1"/>
  <c r="N192" i="5" s="1"/>
  <c r="B195" i="5"/>
  <c r="C196" i="5" s="1"/>
  <c r="C195" i="5"/>
  <c r="D195" i="5"/>
  <c r="E195" i="5"/>
  <c r="F195" i="5"/>
  <c r="G195" i="5"/>
  <c r="H195" i="5"/>
  <c r="I195" i="5"/>
  <c r="J195" i="5" s="1"/>
  <c r="K195" i="5" s="1"/>
  <c r="L195" i="5" s="1"/>
  <c r="M195" i="5" s="1"/>
  <c r="N195" i="5" s="1"/>
  <c r="B196" i="5"/>
  <c r="D196" i="5"/>
  <c r="B197" i="5"/>
  <c r="B199" i="5"/>
  <c r="B200" i="5" s="1"/>
  <c r="C199" i="5"/>
  <c r="C200" i="5" s="1"/>
  <c r="D199" i="5"/>
  <c r="E199" i="5"/>
  <c r="E200" i="5" s="1"/>
  <c r="F199" i="5"/>
  <c r="G199" i="5"/>
  <c r="H199" i="5"/>
  <c r="I199" i="5"/>
  <c r="J199" i="5"/>
  <c r="K199" i="5"/>
  <c r="L199" i="5" s="1"/>
  <c r="M199" i="5" s="1"/>
  <c r="N199" i="5" s="1"/>
  <c r="F200" i="5"/>
  <c r="G200" i="5"/>
  <c r="H200" i="5"/>
  <c r="I200" i="5"/>
  <c r="B204" i="5"/>
  <c r="B206" i="5" s="1"/>
  <c r="C204" i="5"/>
  <c r="C207" i="5" s="1"/>
  <c r="D204" i="5"/>
  <c r="E204" i="5"/>
  <c r="F204" i="5"/>
  <c r="G204" i="5"/>
  <c r="G205" i="5" s="1"/>
  <c r="H204" i="5"/>
  <c r="I204" i="5"/>
  <c r="J204" i="5"/>
  <c r="K204" i="5" s="1"/>
  <c r="L204" i="5"/>
  <c r="M204" i="5" s="1"/>
  <c r="N204" i="5" s="1"/>
  <c r="B205" i="5"/>
  <c r="C205" i="5"/>
  <c r="I205" i="5"/>
  <c r="I206" i="5"/>
  <c r="J206" i="5"/>
  <c r="K206" i="5"/>
  <c r="L206" i="5" s="1"/>
  <c r="M206" i="5" s="1"/>
  <c r="N206" i="5" s="1"/>
  <c r="B208" i="5"/>
  <c r="C208" i="5"/>
  <c r="D208" i="5"/>
  <c r="D210" i="5" s="1"/>
  <c r="E208" i="5"/>
  <c r="F208" i="5"/>
  <c r="G208" i="5"/>
  <c r="G201" i="5" s="1"/>
  <c r="H208" i="5"/>
  <c r="I208" i="5"/>
  <c r="I201" i="5" s="1"/>
  <c r="B209" i="5"/>
  <c r="C209" i="5"/>
  <c r="B210" i="5"/>
  <c r="C210" i="5"/>
  <c r="B211" i="5"/>
  <c r="B213" i="5" s="1"/>
  <c r="C211" i="5"/>
  <c r="D211" i="5"/>
  <c r="E211" i="5"/>
  <c r="F211" i="5"/>
  <c r="F213" i="5" s="1"/>
  <c r="G211" i="5"/>
  <c r="G213" i="5" s="1"/>
  <c r="H211" i="5"/>
  <c r="H212" i="5" s="1"/>
  <c r="I211" i="5"/>
  <c r="J211" i="5"/>
  <c r="K211" i="5"/>
  <c r="L211" i="5" s="1"/>
  <c r="M211" i="5" s="1"/>
  <c r="N211" i="5" s="1"/>
  <c r="B212" i="5"/>
  <c r="F212" i="5"/>
  <c r="I213" i="5"/>
  <c r="J213" i="5"/>
  <c r="K213" i="5" s="1"/>
  <c r="L213" i="5" s="1"/>
  <c r="M213" i="5" s="1"/>
  <c r="N213" i="5"/>
  <c r="B214" i="5"/>
  <c r="C214" i="5"/>
  <c r="D214" i="5"/>
  <c r="E214" i="5"/>
  <c r="F214" i="5"/>
  <c r="F207" i="5" s="1"/>
  <c r="G214" i="5"/>
  <c r="G215" i="5" s="1"/>
  <c r="H214" i="5"/>
  <c r="H215" i="5" s="1"/>
  <c r="I214" i="5"/>
  <c r="F216" i="5"/>
  <c r="G216" i="5"/>
  <c r="H216" i="5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F164" i="1"/>
  <c r="F165" i="1" s="1"/>
  <c r="D164" i="1"/>
  <c r="D165" i="1" s="1"/>
  <c r="B164" i="1"/>
  <c r="B165" i="1" s="1"/>
  <c r="B163" i="1"/>
  <c r="G161" i="1"/>
  <c r="G163" i="1" s="1"/>
  <c r="F161" i="1"/>
  <c r="E161" i="1"/>
  <c r="E164" i="1" s="1"/>
  <c r="E165" i="1" s="1"/>
  <c r="D161" i="1"/>
  <c r="C161" i="1"/>
  <c r="C163" i="1" s="1"/>
  <c r="B161" i="1"/>
  <c r="D154" i="1"/>
  <c r="C154" i="1"/>
  <c r="D153" i="1"/>
  <c r="C153" i="1"/>
  <c r="B153" i="1"/>
  <c r="B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C150" i="1"/>
  <c r="B150" i="1"/>
  <c r="E142" i="1"/>
  <c r="D142" i="1"/>
  <c r="B142" i="1"/>
  <c r="G139" i="1"/>
  <c r="G142" i="1" s="1"/>
  <c r="F139" i="1"/>
  <c r="F142" i="1" s="1"/>
  <c r="E139" i="1"/>
  <c r="D139" i="1"/>
  <c r="C139" i="1"/>
  <c r="C142" i="1" s="1"/>
  <c r="B139" i="1"/>
  <c r="B132" i="1"/>
  <c r="G131" i="1"/>
  <c r="G132" i="1" s="1"/>
  <c r="F131" i="1"/>
  <c r="F132" i="1" s="1"/>
  <c r="C131" i="1"/>
  <c r="C132" i="1" s="1"/>
  <c r="B131" i="1"/>
  <c r="G124" i="1"/>
  <c r="F124" i="1"/>
  <c r="E124" i="1"/>
  <c r="E131" i="1" s="1"/>
  <c r="E132" i="1" s="1"/>
  <c r="D124" i="1"/>
  <c r="D131" i="1" s="1"/>
  <c r="D132" i="1" s="1"/>
  <c r="C124" i="1"/>
  <c r="B124" i="1"/>
  <c r="F97" i="1"/>
  <c r="E97" i="1"/>
  <c r="D97" i="1"/>
  <c r="C97" i="1"/>
  <c r="B97" i="1"/>
  <c r="G94" i="1"/>
  <c r="G96" i="1" s="1"/>
  <c r="G97" i="1" s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F76" i="1"/>
  <c r="F94" i="1" s="1"/>
  <c r="E76" i="1"/>
  <c r="E94" i="1" s="1"/>
  <c r="D76" i="1"/>
  <c r="D94" i="1" s="1"/>
  <c r="C76" i="1"/>
  <c r="C94" i="1" s="1"/>
  <c r="B76" i="1"/>
  <c r="D59" i="1"/>
  <c r="C59" i="1"/>
  <c r="G58" i="1"/>
  <c r="G59" i="1" s="1"/>
  <c r="F58" i="1"/>
  <c r="F59" i="1" s="1"/>
  <c r="E58" i="1"/>
  <c r="E59" i="1" s="1"/>
  <c r="D58" i="1"/>
  <c r="C58" i="1"/>
  <c r="B58" i="1"/>
  <c r="B59" i="1" s="1"/>
  <c r="G45" i="1"/>
  <c r="F45" i="1"/>
  <c r="E45" i="1"/>
  <c r="D45" i="1"/>
  <c r="C45" i="1"/>
  <c r="B45" i="1"/>
  <c r="G36" i="1"/>
  <c r="C36" i="1"/>
  <c r="B36" i="1"/>
  <c r="G30" i="1"/>
  <c r="F30" i="1"/>
  <c r="F36" i="1" s="1"/>
  <c r="E30" i="1"/>
  <c r="E36" i="1" s="1"/>
  <c r="D30" i="1"/>
  <c r="D36" i="1" s="1"/>
  <c r="C30" i="1"/>
  <c r="B30" i="1"/>
  <c r="G7" i="1"/>
  <c r="G10" i="1" s="1"/>
  <c r="F7" i="1"/>
  <c r="F10" i="1" s="1"/>
  <c r="F12" i="1" s="1"/>
  <c r="E7" i="1"/>
  <c r="D7" i="1"/>
  <c r="C7" i="1"/>
  <c r="B7" i="1"/>
  <c r="G4" i="1"/>
  <c r="F4" i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G55" i="5" l="1"/>
  <c r="G56" i="5"/>
  <c r="F55" i="5"/>
  <c r="F56" i="5"/>
  <c r="C94" i="5"/>
  <c r="C90" i="5"/>
  <c r="F193" i="5"/>
  <c r="D177" i="5"/>
  <c r="H213" i="5"/>
  <c r="C201" i="5"/>
  <c r="C206" i="5"/>
  <c r="D207" i="5"/>
  <c r="D215" i="5"/>
  <c r="G212" i="5"/>
  <c r="B207" i="5"/>
  <c r="B201" i="5"/>
  <c r="D200" i="5"/>
  <c r="H196" i="5"/>
  <c r="F190" i="5"/>
  <c r="C188" i="5"/>
  <c r="C179" i="5"/>
  <c r="C181" i="5" s="1"/>
  <c r="F175" i="5"/>
  <c r="F177" i="5" s="1"/>
  <c r="D147" i="5"/>
  <c r="D148" i="5" s="1"/>
  <c r="E140" i="5"/>
  <c r="E142" i="5" s="1"/>
  <c r="C136" i="5"/>
  <c r="C138" i="5" s="1"/>
  <c r="F116" i="5"/>
  <c r="F117" i="5" s="1"/>
  <c r="C113" i="5"/>
  <c r="C115" i="5" s="1"/>
  <c r="G109" i="5"/>
  <c r="G111" i="5" s="1"/>
  <c r="D105" i="5"/>
  <c r="D107" i="5" s="1"/>
  <c r="F85" i="5"/>
  <c r="F87" i="5" s="1"/>
  <c r="B82" i="5"/>
  <c r="B84" i="5" s="1"/>
  <c r="H78" i="5"/>
  <c r="H80" i="5" s="1"/>
  <c r="C62" i="5"/>
  <c r="D54" i="5"/>
  <c r="D56" i="5" s="1"/>
  <c r="E49" i="5"/>
  <c r="D41" i="5"/>
  <c r="C32" i="5"/>
  <c r="C34" i="5" s="1"/>
  <c r="F26" i="5"/>
  <c r="F8" i="5"/>
  <c r="D142" i="5"/>
  <c r="J129" i="5"/>
  <c r="K129" i="5" s="1"/>
  <c r="L129" i="5" s="1"/>
  <c r="M129" i="5" s="1"/>
  <c r="N129" i="5" s="1"/>
  <c r="H17" i="5"/>
  <c r="H43" i="5"/>
  <c r="G155" i="5"/>
  <c r="J133" i="5"/>
  <c r="E193" i="5"/>
  <c r="F155" i="5"/>
  <c r="D151" i="5"/>
  <c r="F78" i="5"/>
  <c r="H71" i="5"/>
  <c r="H100" i="5" s="1"/>
  <c r="G60" i="5"/>
  <c r="G44" i="5"/>
  <c r="H28" i="5"/>
  <c r="H30" i="5" s="1"/>
  <c r="H22" i="5"/>
  <c r="C153" i="5"/>
  <c r="E155" i="5"/>
  <c r="H54" i="5"/>
  <c r="H55" i="5" s="1"/>
  <c r="D201" i="5"/>
  <c r="B177" i="5"/>
  <c r="G182" i="5"/>
  <c r="G183" i="5" s="1"/>
  <c r="E207" i="5"/>
  <c r="G179" i="5"/>
  <c r="G181" i="5" s="1"/>
  <c r="I171" i="5"/>
  <c r="I173" i="5" s="1"/>
  <c r="F167" i="5"/>
  <c r="F169" i="5" s="1"/>
  <c r="C165" i="5"/>
  <c r="B111" i="5"/>
  <c r="G102" i="5"/>
  <c r="G121" i="5" s="1"/>
  <c r="C93" i="5"/>
  <c r="D89" i="5"/>
  <c r="F82" i="5"/>
  <c r="F84" i="5" s="1"/>
  <c r="D69" i="5"/>
  <c r="E63" i="5"/>
  <c r="D209" i="5"/>
  <c r="D99" i="5"/>
  <c r="F215" i="5"/>
  <c r="I212" i="5"/>
  <c r="H207" i="5"/>
  <c r="E181" i="5"/>
  <c r="D146" i="5"/>
  <c r="E138" i="5"/>
  <c r="F97" i="5"/>
  <c r="D84" i="5"/>
  <c r="F80" i="5"/>
  <c r="B80" i="5"/>
  <c r="B71" i="5"/>
  <c r="H58" i="5"/>
  <c r="E215" i="5"/>
  <c r="H210" i="5"/>
  <c r="H205" i="5"/>
  <c r="G207" i="5"/>
  <c r="G190" i="5"/>
  <c r="D188" i="5"/>
  <c r="D169" i="5"/>
  <c r="I161" i="5"/>
  <c r="D113" i="5"/>
  <c r="D115" i="5" s="1"/>
  <c r="I96" i="5"/>
  <c r="E82" i="5"/>
  <c r="E84" i="5" s="1"/>
  <c r="C68" i="5"/>
  <c r="C63" i="5"/>
  <c r="D53" i="5"/>
  <c r="H46" i="5"/>
  <c r="D32" i="5"/>
  <c r="D34" i="5" s="1"/>
  <c r="B183" i="5"/>
  <c r="B184" i="5"/>
  <c r="H18" i="5"/>
  <c r="I203" i="5"/>
  <c r="J203" i="5" s="1"/>
  <c r="E183" i="5"/>
  <c r="F183" i="5"/>
  <c r="E184" i="5"/>
  <c r="B125" i="5"/>
  <c r="B103" i="5"/>
  <c r="G203" i="5"/>
  <c r="G158" i="5"/>
  <c r="G159" i="5"/>
  <c r="B151" i="5"/>
  <c r="B153" i="5"/>
  <c r="F140" i="5"/>
  <c r="F142" i="5" s="1"/>
  <c r="F133" i="5"/>
  <c r="G133" i="5"/>
  <c r="G162" i="5" s="1"/>
  <c r="G136" i="5"/>
  <c r="G138" i="5" s="1"/>
  <c r="D131" i="5"/>
  <c r="H127" i="5"/>
  <c r="D102" i="5"/>
  <c r="F91" i="5"/>
  <c r="F99" i="5"/>
  <c r="I85" i="5"/>
  <c r="I93" i="5"/>
  <c r="I94" i="5"/>
  <c r="J94" i="5" s="1"/>
  <c r="K94" i="5" s="1"/>
  <c r="L94" i="5" s="1"/>
  <c r="M94" i="5" s="1"/>
  <c r="N94" i="5" s="1"/>
  <c r="E87" i="5"/>
  <c r="E86" i="5"/>
  <c r="G41" i="5"/>
  <c r="G50" i="5"/>
  <c r="E40" i="5"/>
  <c r="E39" i="5"/>
  <c r="E8" i="5"/>
  <c r="E41" i="5"/>
  <c r="E35" i="5"/>
  <c r="C130" i="5"/>
  <c r="C109" i="5"/>
  <c r="C111" i="5" s="1"/>
  <c r="D109" i="5"/>
  <c r="D111" i="5" s="1"/>
  <c r="C102" i="5"/>
  <c r="C131" i="5" s="1"/>
  <c r="E99" i="5"/>
  <c r="E100" i="5"/>
  <c r="E91" i="5"/>
  <c r="G96" i="5"/>
  <c r="H85" i="5"/>
  <c r="H93" i="5"/>
  <c r="H94" i="5"/>
  <c r="H90" i="5"/>
  <c r="H91" i="5"/>
  <c r="D86" i="5"/>
  <c r="D87" i="5"/>
  <c r="D66" i="5"/>
  <c r="D65" i="5"/>
  <c r="E55" i="5"/>
  <c r="D35" i="5"/>
  <c r="D44" i="5"/>
  <c r="D43" i="5"/>
  <c r="H36" i="5"/>
  <c r="F148" i="5"/>
  <c r="H209" i="5"/>
  <c r="I74" i="5"/>
  <c r="I76" i="5" s="1"/>
  <c r="C56" i="5"/>
  <c r="G49" i="5"/>
  <c r="I196" i="5"/>
  <c r="B194" i="5"/>
  <c r="I151" i="5"/>
  <c r="G17" i="5"/>
  <c r="I186" i="5"/>
  <c r="I209" i="5"/>
  <c r="I193" i="5"/>
  <c r="I194" i="5"/>
  <c r="J194" i="5" s="1"/>
  <c r="K194" i="5" s="1"/>
  <c r="L194" i="5" s="1"/>
  <c r="M194" i="5" s="1"/>
  <c r="N194" i="5" s="1"/>
  <c r="H186" i="5"/>
  <c r="I190" i="5"/>
  <c r="I182" i="5"/>
  <c r="K104" i="5"/>
  <c r="J102" i="5"/>
  <c r="C66" i="5"/>
  <c r="C65" i="5"/>
  <c r="F196" i="5"/>
  <c r="F161" i="5"/>
  <c r="F162" i="5"/>
  <c r="D121" i="5"/>
  <c r="D91" i="5"/>
  <c r="H89" i="5"/>
  <c r="D55" i="5"/>
  <c r="I53" i="5"/>
  <c r="I69" i="5"/>
  <c r="J69" i="5" s="1"/>
  <c r="K69" i="5" s="1"/>
  <c r="L69" i="5" s="1"/>
  <c r="M69" i="5" s="1"/>
  <c r="N69" i="5" s="1"/>
  <c r="I63" i="5"/>
  <c r="J63" i="5" s="1"/>
  <c r="K63" i="5" s="1"/>
  <c r="L63" i="5" s="1"/>
  <c r="M63" i="5" s="1"/>
  <c r="N63" i="5" s="1"/>
  <c r="J52" i="5"/>
  <c r="K52" i="5" s="1"/>
  <c r="L52" i="5" s="1"/>
  <c r="M52" i="5" s="1"/>
  <c r="N52" i="5" s="1"/>
  <c r="I210" i="5"/>
  <c r="J210" i="5" s="1"/>
  <c r="K210" i="5" s="1"/>
  <c r="L210" i="5" s="1"/>
  <c r="M210" i="5" s="1"/>
  <c r="N210" i="5" s="1"/>
  <c r="E209" i="5"/>
  <c r="E210" i="5"/>
  <c r="E201" i="5"/>
  <c r="E196" i="5"/>
  <c r="E197" i="5"/>
  <c r="E188" i="5"/>
  <c r="I188" i="5"/>
  <c r="J188" i="5" s="1"/>
  <c r="K188" i="5" s="1"/>
  <c r="L188" i="5" s="1"/>
  <c r="M188" i="5" s="1"/>
  <c r="N188" i="5" s="1"/>
  <c r="E161" i="5"/>
  <c r="E162" i="5"/>
  <c r="E153" i="5"/>
  <c r="B155" i="5"/>
  <c r="H130" i="5"/>
  <c r="H122" i="5"/>
  <c r="G124" i="5"/>
  <c r="G116" i="5"/>
  <c r="G125" i="5"/>
  <c r="C120" i="5"/>
  <c r="G76" i="5"/>
  <c r="D72" i="5"/>
  <c r="D97" i="5"/>
  <c r="D94" i="5"/>
  <c r="F68" i="5"/>
  <c r="F69" i="5"/>
  <c r="G68" i="5"/>
  <c r="F60" i="5"/>
  <c r="I215" i="5"/>
  <c r="I216" i="5"/>
  <c r="J216" i="5" s="1"/>
  <c r="K216" i="5" s="1"/>
  <c r="L216" i="5" s="1"/>
  <c r="M216" i="5" s="1"/>
  <c r="N216" i="5" s="1"/>
  <c r="I207" i="5"/>
  <c r="J207" i="5" s="1"/>
  <c r="K207" i="5" s="1"/>
  <c r="L207" i="5" s="1"/>
  <c r="M207" i="5" s="1"/>
  <c r="N207" i="5" s="1"/>
  <c r="C182" i="5"/>
  <c r="G196" i="5"/>
  <c r="H151" i="5"/>
  <c r="H152" i="5"/>
  <c r="B131" i="5"/>
  <c r="B130" i="5"/>
  <c r="G85" i="5"/>
  <c r="G93" i="5"/>
  <c r="F209" i="5"/>
  <c r="F210" i="5"/>
  <c r="H201" i="5"/>
  <c r="I202" i="5" s="1"/>
  <c r="G193" i="5"/>
  <c r="G194" i="5"/>
  <c r="B147" i="5"/>
  <c r="I109" i="5"/>
  <c r="I111" i="5" s="1"/>
  <c r="I102" i="5"/>
  <c r="E216" i="5"/>
  <c r="E212" i="5"/>
  <c r="E213" i="5"/>
  <c r="F205" i="5"/>
  <c r="F206" i="5"/>
  <c r="H197" i="5"/>
  <c r="C193" i="5"/>
  <c r="H188" i="5"/>
  <c r="G175" i="5"/>
  <c r="G177" i="5" s="1"/>
  <c r="I164" i="5"/>
  <c r="J166" i="5"/>
  <c r="I155" i="5"/>
  <c r="I156" i="5"/>
  <c r="J156" i="5" s="1"/>
  <c r="K156" i="5" s="1"/>
  <c r="L156" i="5" s="1"/>
  <c r="M156" i="5" s="1"/>
  <c r="N156" i="5" s="1"/>
  <c r="I147" i="5"/>
  <c r="K133" i="5"/>
  <c r="L135" i="5"/>
  <c r="E133" i="5"/>
  <c r="B121" i="5"/>
  <c r="B120" i="5"/>
  <c r="F100" i="5"/>
  <c r="I82" i="5"/>
  <c r="I84" i="5" s="1"/>
  <c r="F76" i="5"/>
  <c r="C97" i="5"/>
  <c r="E17" i="5"/>
  <c r="E69" i="5"/>
  <c r="C58" i="5"/>
  <c r="C60" i="5"/>
  <c r="I55" i="5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41" i="5"/>
  <c r="H8" i="5"/>
  <c r="H40" i="5"/>
  <c r="I39" i="5"/>
  <c r="H37" i="5"/>
  <c r="H193" i="5"/>
  <c r="H161" i="5"/>
  <c r="G161" i="5"/>
  <c r="C149" i="5"/>
  <c r="C155" i="5"/>
  <c r="H116" i="5"/>
  <c r="H124" i="5"/>
  <c r="I124" i="5"/>
  <c r="F96" i="5"/>
  <c r="D216" i="5"/>
  <c r="C215" i="5"/>
  <c r="C216" i="5"/>
  <c r="D212" i="5"/>
  <c r="D213" i="5"/>
  <c r="G206" i="5"/>
  <c r="E205" i="5"/>
  <c r="E206" i="5"/>
  <c r="D197" i="5"/>
  <c r="G188" i="5"/>
  <c r="D171" i="5"/>
  <c r="D173" i="5" s="1"/>
  <c r="H164" i="5"/>
  <c r="H187" i="5" s="1"/>
  <c r="H167" i="5"/>
  <c r="H169" i="5" s="1"/>
  <c r="F164" i="5"/>
  <c r="F3" i="5" s="1"/>
  <c r="I158" i="5"/>
  <c r="H147" i="5"/>
  <c r="I153" i="5"/>
  <c r="J153" i="5" s="1"/>
  <c r="K153" i="5" s="1"/>
  <c r="L153" i="5" s="1"/>
  <c r="M153" i="5" s="1"/>
  <c r="N153" i="5" s="1"/>
  <c r="C151" i="5"/>
  <c r="E149" i="5"/>
  <c r="G140" i="5"/>
  <c r="G142" i="5" s="1"/>
  <c r="I136" i="5"/>
  <c r="I138" i="5" s="1"/>
  <c r="I133" i="5"/>
  <c r="I152" i="5" s="1"/>
  <c r="J152" i="5" s="1"/>
  <c r="K152" i="5" s="1"/>
  <c r="L152" i="5" s="1"/>
  <c r="M152" i="5" s="1"/>
  <c r="N152" i="5" s="1"/>
  <c r="D133" i="5"/>
  <c r="B127" i="5"/>
  <c r="B128" i="5"/>
  <c r="I120" i="5"/>
  <c r="I116" i="5"/>
  <c r="I122" i="5"/>
  <c r="J122" i="5" s="1"/>
  <c r="K122" i="5" s="1"/>
  <c r="L122" i="5" s="1"/>
  <c r="M122" i="5" s="1"/>
  <c r="N122" i="5" s="1"/>
  <c r="I121" i="5"/>
  <c r="J121" i="5" s="1"/>
  <c r="K121" i="5" s="1"/>
  <c r="L121" i="5" s="1"/>
  <c r="M121" i="5" s="1"/>
  <c r="N121" i="5" s="1"/>
  <c r="H115" i="5"/>
  <c r="H107" i="5"/>
  <c r="D80" i="5"/>
  <c r="B8" i="5"/>
  <c r="B58" i="5"/>
  <c r="B60" i="5"/>
  <c r="I17" i="5"/>
  <c r="I49" i="5"/>
  <c r="I50" i="5"/>
  <c r="J50" i="5" s="1"/>
  <c r="I41" i="5"/>
  <c r="J41" i="5" s="1"/>
  <c r="F14" i="5"/>
  <c r="G37" i="5"/>
  <c r="M28" i="5"/>
  <c r="M27" i="5" s="1"/>
  <c r="N27" i="5" s="1"/>
  <c r="N29" i="5"/>
  <c r="N28" i="5" s="1"/>
  <c r="C190" i="5"/>
  <c r="C191" i="5"/>
  <c r="D183" i="5"/>
  <c r="D184" i="5"/>
  <c r="B191" i="5"/>
  <c r="B190" i="5"/>
  <c r="G209" i="5"/>
  <c r="G210" i="5"/>
  <c r="B105" i="5"/>
  <c r="B107" i="5" s="1"/>
  <c r="C105" i="5"/>
  <c r="C107" i="5" s="1"/>
  <c r="H68" i="5"/>
  <c r="I68" i="5"/>
  <c r="H60" i="5"/>
  <c r="H69" i="5"/>
  <c r="H182" i="5"/>
  <c r="H74" i="5"/>
  <c r="H76" i="5" s="1"/>
  <c r="I197" i="5"/>
  <c r="J197" i="5" s="1"/>
  <c r="K197" i="5" s="1"/>
  <c r="L197" i="5" s="1"/>
  <c r="M197" i="5" s="1"/>
  <c r="N197" i="5" s="1"/>
  <c r="H206" i="5"/>
  <c r="F201" i="5"/>
  <c r="G202" i="5" s="1"/>
  <c r="J214" i="5"/>
  <c r="K214" i="5" s="1"/>
  <c r="L214" i="5" s="1"/>
  <c r="M214" i="5" s="1"/>
  <c r="N214" i="5" s="1"/>
  <c r="B215" i="5"/>
  <c r="B216" i="5"/>
  <c r="C212" i="5"/>
  <c r="C213" i="5"/>
  <c r="D205" i="5"/>
  <c r="D206" i="5"/>
  <c r="C197" i="5"/>
  <c r="D194" i="5"/>
  <c r="E191" i="5"/>
  <c r="F188" i="5"/>
  <c r="D187" i="5"/>
  <c r="J185" i="5"/>
  <c r="K185" i="5" s="1"/>
  <c r="L185" i="5" s="1"/>
  <c r="M185" i="5" s="1"/>
  <c r="N185" i="5" s="1"/>
  <c r="B186" i="5"/>
  <c r="B187" i="5"/>
  <c r="H179" i="5"/>
  <c r="H181" i="5" s="1"/>
  <c r="I167" i="5"/>
  <c r="I169" i="5" s="1"/>
  <c r="G167" i="5"/>
  <c r="G169" i="5" s="1"/>
  <c r="G164" i="5"/>
  <c r="E165" i="5"/>
  <c r="H158" i="5"/>
  <c r="H159" i="5"/>
  <c r="H153" i="5"/>
  <c r="I144" i="5"/>
  <c r="I146" i="5" s="1"/>
  <c r="H136" i="5"/>
  <c r="H138" i="5" s="1"/>
  <c r="H133" i="5"/>
  <c r="B133" i="5"/>
  <c r="B152" i="5" s="1"/>
  <c r="I128" i="5"/>
  <c r="J128" i="5" s="1"/>
  <c r="K128" i="5" s="1"/>
  <c r="L128" i="5" s="1"/>
  <c r="M128" i="5" s="1"/>
  <c r="N128" i="5" s="1"/>
  <c r="I127" i="5"/>
  <c r="G115" i="5"/>
  <c r="F113" i="5"/>
  <c r="F115" i="5" s="1"/>
  <c r="G107" i="5"/>
  <c r="E105" i="5"/>
  <c r="E107" i="5" s="1"/>
  <c r="G99" i="5"/>
  <c r="H99" i="5"/>
  <c r="B93" i="5"/>
  <c r="B85" i="5"/>
  <c r="B5" i="5" s="1"/>
  <c r="I71" i="5"/>
  <c r="J73" i="5"/>
  <c r="H56" i="5"/>
  <c r="H49" i="5"/>
  <c r="H50" i="5"/>
  <c r="F41" i="5"/>
  <c r="F39" i="5"/>
  <c r="G39" i="5"/>
  <c r="C133" i="5"/>
  <c r="B116" i="5"/>
  <c r="E102" i="5"/>
  <c r="E118" i="5" s="1"/>
  <c r="F72" i="5"/>
  <c r="F90" i="5"/>
  <c r="E72" i="5"/>
  <c r="G14" i="5"/>
  <c r="D60" i="5"/>
  <c r="D59" i="5"/>
  <c r="D58" i="5"/>
  <c r="B17" i="5"/>
  <c r="B41" i="5"/>
  <c r="B49" i="5"/>
  <c r="E43" i="5"/>
  <c r="E44" i="5"/>
  <c r="E32" i="5"/>
  <c r="E34" i="5" s="1"/>
  <c r="H14" i="5"/>
  <c r="H102" i="5"/>
  <c r="H125" i="5" s="1"/>
  <c r="C99" i="5"/>
  <c r="C100" i="5"/>
  <c r="C91" i="5"/>
  <c r="E96" i="5"/>
  <c r="E97" i="5"/>
  <c r="D93" i="5"/>
  <c r="G89" i="5"/>
  <c r="C85" i="5"/>
  <c r="J77" i="5"/>
  <c r="K77" i="5" s="1"/>
  <c r="L77" i="5" s="1"/>
  <c r="M77" i="5" s="1"/>
  <c r="N77" i="5" s="1"/>
  <c r="I78" i="5"/>
  <c r="I80" i="5" s="1"/>
  <c r="E76" i="5"/>
  <c r="E62" i="5"/>
  <c r="G59" i="5"/>
  <c r="G53" i="5"/>
  <c r="B22" i="5"/>
  <c r="B40" i="5"/>
  <c r="D124" i="5"/>
  <c r="D125" i="5"/>
  <c r="D116" i="5"/>
  <c r="E117" i="5" s="1"/>
  <c r="F122" i="5"/>
  <c r="F94" i="5"/>
  <c r="G91" i="5"/>
  <c r="B66" i="5"/>
  <c r="D62" i="5"/>
  <c r="F62" i="5"/>
  <c r="G62" i="5"/>
  <c r="F59" i="5"/>
  <c r="F66" i="5"/>
  <c r="B47" i="5"/>
  <c r="B14" i="5"/>
  <c r="B46" i="5"/>
  <c r="G34" i="5"/>
  <c r="I22" i="5"/>
  <c r="F102" i="5"/>
  <c r="G103" i="5" s="1"/>
  <c r="F105" i="5"/>
  <c r="F107" i="5" s="1"/>
  <c r="I91" i="5"/>
  <c r="J91" i="5" s="1"/>
  <c r="K91" i="5" s="1"/>
  <c r="L91" i="5" s="1"/>
  <c r="M91" i="5" s="1"/>
  <c r="N91" i="5" s="1"/>
  <c r="J98" i="5"/>
  <c r="K98" i="5" s="1"/>
  <c r="L98" i="5" s="1"/>
  <c r="M98" i="5" s="1"/>
  <c r="N98" i="5" s="1"/>
  <c r="E94" i="5"/>
  <c r="E89" i="5"/>
  <c r="F89" i="5"/>
  <c r="G78" i="5"/>
  <c r="G80" i="5" s="1"/>
  <c r="G71" i="5"/>
  <c r="H72" i="5" s="1"/>
  <c r="C74" i="5"/>
  <c r="C76" i="5" s="1"/>
  <c r="D74" i="5"/>
  <c r="D76" i="5" s="1"/>
  <c r="H65" i="5"/>
  <c r="H66" i="5"/>
  <c r="E58" i="5"/>
  <c r="E60" i="5"/>
  <c r="F58" i="5"/>
  <c r="E59" i="5"/>
  <c r="F53" i="5"/>
  <c r="I14" i="5"/>
  <c r="I47" i="5"/>
  <c r="J47" i="5" s="1"/>
  <c r="K47" i="5" s="1"/>
  <c r="L47" i="5" s="1"/>
  <c r="M47" i="5" s="1"/>
  <c r="N47" i="5" s="1"/>
  <c r="I46" i="5"/>
  <c r="F32" i="5"/>
  <c r="F34" i="5" s="1"/>
  <c r="I24" i="5"/>
  <c r="I26" i="5" s="1"/>
  <c r="J23" i="5"/>
  <c r="C50" i="5"/>
  <c r="C17" i="5"/>
  <c r="C14" i="5"/>
  <c r="C46" i="5"/>
  <c r="F35" i="5"/>
  <c r="F43" i="5"/>
  <c r="I36" i="5"/>
  <c r="C44" i="5"/>
  <c r="C22" i="5"/>
  <c r="C3" i="5"/>
  <c r="E78" i="5"/>
  <c r="E80" i="5" s="1"/>
  <c r="H62" i="5"/>
  <c r="I58" i="5"/>
  <c r="I59" i="5"/>
  <c r="J59" i="5" s="1"/>
  <c r="K59" i="5" s="1"/>
  <c r="L59" i="5" s="1"/>
  <c r="M59" i="5" s="1"/>
  <c r="N59" i="5" s="1"/>
  <c r="I60" i="5"/>
  <c r="J60" i="5" s="1"/>
  <c r="K60" i="5" s="1"/>
  <c r="L60" i="5" s="1"/>
  <c r="M60" i="5" s="1"/>
  <c r="N60" i="5" s="1"/>
  <c r="C49" i="5"/>
  <c r="F17" i="5"/>
  <c r="H44" i="5"/>
  <c r="I44" i="5"/>
  <c r="C41" i="5"/>
  <c r="D8" i="5"/>
  <c r="D30" i="5"/>
  <c r="B62" i="5"/>
  <c r="B63" i="5"/>
  <c r="B54" i="5"/>
  <c r="C55" i="5" s="1"/>
  <c r="E14" i="5"/>
  <c r="C8" i="5"/>
  <c r="C35" i="5"/>
  <c r="C39" i="5"/>
  <c r="C30" i="5"/>
  <c r="M25" i="5"/>
  <c r="I89" i="5"/>
  <c r="H63" i="5"/>
  <c r="I62" i="5"/>
  <c r="D17" i="5"/>
  <c r="D14" i="5"/>
  <c r="F44" i="5"/>
  <c r="G43" i="5"/>
  <c r="J31" i="5"/>
  <c r="K31" i="5" s="1"/>
  <c r="L31" i="5" s="1"/>
  <c r="M31" i="5" s="1"/>
  <c r="N31" i="5" s="1"/>
  <c r="C24" i="5"/>
  <c r="C26" i="5" s="1"/>
  <c r="D22" i="5"/>
  <c r="G8" i="5"/>
  <c r="B37" i="5"/>
  <c r="E28" i="5"/>
  <c r="E30" i="5" s="1"/>
  <c r="H53" i="5"/>
  <c r="G46" i="5"/>
  <c r="I8" i="5"/>
  <c r="L26" i="5"/>
  <c r="M26" i="5" s="1"/>
  <c r="N26" i="5" s="1"/>
  <c r="E3" i="5"/>
  <c r="C164" i="1"/>
  <c r="C165" i="1" s="1"/>
  <c r="G164" i="1"/>
  <c r="G165" i="1" s="1"/>
  <c r="B94" i="5" l="1"/>
  <c r="B90" i="5"/>
  <c r="B72" i="5"/>
  <c r="B97" i="5"/>
  <c r="C128" i="5"/>
  <c r="I165" i="5"/>
  <c r="I191" i="5"/>
  <c r="J191" i="5" s="1"/>
  <c r="K191" i="5" s="1"/>
  <c r="L191" i="5" s="1"/>
  <c r="M191" i="5" s="1"/>
  <c r="N191" i="5" s="1"/>
  <c r="D202" i="5"/>
  <c r="D203" i="5"/>
  <c r="B100" i="5"/>
  <c r="G90" i="5"/>
  <c r="C72" i="5"/>
  <c r="H97" i="5"/>
  <c r="C202" i="5"/>
  <c r="C203" i="5"/>
  <c r="E148" i="5"/>
  <c r="F86" i="5"/>
  <c r="I159" i="5"/>
  <c r="J159" i="5" s="1"/>
  <c r="K159" i="5" s="1"/>
  <c r="L159" i="5" s="1"/>
  <c r="M159" i="5" s="1"/>
  <c r="N159" i="5" s="1"/>
  <c r="H131" i="5"/>
  <c r="I5" i="5"/>
  <c r="I11" i="5" s="1"/>
  <c r="G131" i="5"/>
  <c r="G128" i="5"/>
  <c r="I3" i="5"/>
  <c r="I4" i="5" s="1"/>
  <c r="G5" i="5"/>
  <c r="G11" i="5" s="1"/>
  <c r="H128" i="5"/>
  <c r="B202" i="5"/>
  <c r="B203" i="5"/>
  <c r="B6" i="5"/>
  <c r="B11" i="5"/>
  <c r="G6" i="5"/>
  <c r="D15" i="5"/>
  <c r="G10" i="5"/>
  <c r="G9" i="5"/>
  <c r="I19" i="5"/>
  <c r="I18" i="5"/>
  <c r="B18" i="5"/>
  <c r="H9" i="5"/>
  <c r="K166" i="5"/>
  <c r="J164" i="5"/>
  <c r="I9" i="5"/>
  <c r="K23" i="5"/>
  <c r="J21" i="5"/>
  <c r="F202" i="5"/>
  <c r="F203" i="5"/>
  <c r="K50" i="5"/>
  <c r="J49" i="5"/>
  <c r="H148" i="5"/>
  <c r="H149" i="5"/>
  <c r="I148" i="5"/>
  <c r="I149" i="5"/>
  <c r="J149" i="5" s="1"/>
  <c r="C183" i="5"/>
  <c r="C184" i="5"/>
  <c r="G117" i="5"/>
  <c r="G118" i="5"/>
  <c r="G18" i="5"/>
  <c r="D103" i="5"/>
  <c r="D128" i="5"/>
  <c r="B148" i="5"/>
  <c r="B149" i="5"/>
  <c r="F4" i="5"/>
  <c r="I134" i="5"/>
  <c r="I162" i="5"/>
  <c r="J162" i="5" s="1"/>
  <c r="K162" i="5" s="1"/>
  <c r="L162" i="5" s="1"/>
  <c r="M162" i="5" s="1"/>
  <c r="N162" i="5" s="1"/>
  <c r="C148" i="5"/>
  <c r="I183" i="5"/>
  <c r="I184" i="5"/>
  <c r="J184" i="5" s="1"/>
  <c r="K184" i="5" s="1"/>
  <c r="L184" i="5" s="1"/>
  <c r="M184" i="5" s="1"/>
  <c r="N184" i="5" s="1"/>
  <c r="C9" i="5"/>
  <c r="C10" i="5"/>
  <c r="B118" i="5"/>
  <c r="B117" i="5"/>
  <c r="B134" i="5"/>
  <c r="B162" i="5"/>
  <c r="C103" i="5"/>
  <c r="C125" i="5"/>
  <c r="B56" i="5"/>
  <c r="B55" i="5"/>
  <c r="F18" i="5"/>
  <c r="F19" i="5"/>
  <c r="C18" i="5"/>
  <c r="C19" i="5"/>
  <c r="I16" i="5"/>
  <c r="I15" i="5"/>
  <c r="H15" i="5"/>
  <c r="C134" i="5"/>
  <c r="C162" i="5"/>
  <c r="C159" i="5"/>
  <c r="C152" i="5"/>
  <c r="J71" i="5"/>
  <c r="K73" i="5"/>
  <c r="H156" i="5"/>
  <c r="H134" i="5"/>
  <c r="B9" i="5"/>
  <c r="B10" i="5"/>
  <c r="I118" i="5"/>
  <c r="J118" i="5" s="1"/>
  <c r="K118" i="5" s="1"/>
  <c r="L118" i="5" s="1"/>
  <c r="M118" i="5" s="1"/>
  <c r="N118" i="5" s="1"/>
  <c r="I117" i="5"/>
  <c r="H165" i="5"/>
  <c r="H191" i="5"/>
  <c r="E134" i="5"/>
  <c r="E152" i="5"/>
  <c r="E156" i="5"/>
  <c r="E159" i="5"/>
  <c r="C121" i="5"/>
  <c r="B156" i="5"/>
  <c r="F10" i="5"/>
  <c r="I87" i="5"/>
  <c r="J87" i="5" s="1"/>
  <c r="K87" i="5" s="1"/>
  <c r="L87" i="5" s="1"/>
  <c r="M87" i="5" s="1"/>
  <c r="N87" i="5" s="1"/>
  <c r="I86" i="5"/>
  <c r="D9" i="5"/>
  <c r="D134" i="5"/>
  <c r="D162" i="5"/>
  <c r="D159" i="5"/>
  <c r="D152" i="5"/>
  <c r="G87" i="5"/>
  <c r="G86" i="5"/>
  <c r="K203" i="5"/>
  <c r="J201" i="5"/>
  <c r="J208" i="5" s="1"/>
  <c r="C5" i="5"/>
  <c r="C36" i="5"/>
  <c r="C37" i="5"/>
  <c r="F37" i="5"/>
  <c r="F36" i="5"/>
  <c r="F5" i="5"/>
  <c r="D3" i="5"/>
  <c r="D4" i="5" s="1"/>
  <c r="C86" i="5"/>
  <c r="C87" i="5"/>
  <c r="E103" i="5"/>
  <c r="E128" i="5"/>
  <c r="E121" i="5"/>
  <c r="E131" i="5"/>
  <c r="E125" i="5"/>
  <c r="F165" i="5"/>
  <c r="F191" i="5"/>
  <c r="F187" i="5"/>
  <c r="F194" i="5"/>
  <c r="F184" i="5"/>
  <c r="D37" i="5"/>
  <c r="D5" i="5"/>
  <c r="D36" i="5"/>
  <c r="E9" i="5"/>
  <c r="E10" i="5"/>
  <c r="C4" i="5"/>
  <c r="H103" i="5"/>
  <c r="H121" i="5"/>
  <c r="G187" i="5"/>
  <c r="G165" i="5"/>
  <c r="G191" i="5"/>
  <c r="G184" i="5"/>
  <c r="H183" i="5"/>
  <c r="H184" i="5"/>
  <c r="C118" i="5"/>
  <c r="I90" i="5"/>
  <c r="J90" i="5" s="1"/>
  <c r="K90" i="5" s="1"/>
  <c r="L90" i="5" s="1"/>
  <c r="M90" i="5" s="1"/>
  <c r="N90" i="5" s="1"/>
  <c r="I100" i="5"/>
  <c r="J100" i="5" s="1"/>
  <c r="K100" i="5" s="1"/>
  <c r="L100" i="5" s="1"/>
  <c r="M100" i="5" s="1"/>
  <c r="N100" i="5" s="1"/>
  <c r="I72" i="5"/>
  <c r="I97" i="5"/>
  <c r="J97" i="5" s="1"/>
  <c r="K97" i="5" s="1"/>
  <c r="L97" i="5" s="1"/>
  <c r="M97" i="5" s="1"/>
  <c r="N97" i="5" s="1"/>
  <c r="F15" i="5"/>
  <c r="F16" i="5"/>
  <c r="H117" i="5"/>
  <c r="H118" i="5"/>
  <c r="H194" i="5"/>
  <c r="M135" i="5"/>
  <c r="L133" i="5"/>
  <c r="G197" i="5"/>
  <c r="E203" i="5"/>
  <c r="E202" i="5"/>
  <c r="I187" i="5"/>
  <c r="J187" i="5" s="1"/>
  <c r="K187" i="5" s="1"/>
  <c r="L187" i="5" s="1"/>
  <c r="M187" i="5" s="1"/>
  <c r="N187" i="5" s="1"/>
  <c r="G36" i="5"/>
  <c r="F9" i="5"/>
  <c r="H87" i="5"/>
  <c r="H86" i="5"/>
  <c r="G152" i="5"/>
  <c r="G149" i="5"/>
  <c r="G156" i="5"/>
  <c r="G134" i="5"/>
  <c r="D156" i="5"/>
  <c r="B86" i="5"/>
  <c r="B87" i="5"/>
  <c r="K102" i="5"/>
  <c r="K116" i="5" s="1"/>
  <c r="K123" i="5" s="1"/>
  <c r="L104" i="5"/>
  <c r="E37" i="5"/>
  <c r="E5" i="5"/>
  <c r="E36" i="5"/>
  <c r="D18" i="5"/>
  <c r="E18" i="5"/>
  <c r="E19" i="5"/>
  <c r="E16" i="5"/>
  <c r="E15" i="5"/>
  <c r="C16" i="5"/>
  <c r="C15" i="5"/>
  <c r="B15" i="5"/>
  <c r="H202" i="5"/>
  <c r="H203" i="5"/>
  <c r="C117" i="5"/>
  <c r="F197" i="5"/>
  <c r="N25" i="5"/>
  <c r="N24" i="5" s="1"/>
  <c r="M24" i="5"/>
  <c r="G3" i="5"/>
  <c r="G4" i="5" s="1"/>
  <c r="L24" i="5"/>
  <c r="H3" i="5"/>
  <c r="H16" i="5" s="1"/>
  <c r="G72" i="5"/>
  <c r="G100" i="5"/>
  <c r="F103" i="5"/>
  <c r="F128" i="5"/>
  <c r="F121" i="5"/>
  <c r="F131" i="5"/>
  <c r="F125" i="5"/>
  <c r="F118" i="5"/>
  <c r="D117" i="5"/>
  <c r="D118" i="5"/>
  <c r="G15" i="5"/>
  <c r="G16" i="5"/>
  <c r="K41" i="5"/>
  <c r="B3" i="5"/>
  <c r="C156" i="5"/>
  <c r="I103" i="5"/>
  <c r="I125" i="5"/>
  <c r="J125" i="5" s="1"/>
  <c r="K125" i="5" s="1"/>
  <c r="L125" i="5" s="1"/>
  <c r="M125" i="5" s="1"/>
  <c r="N125" i="5" s="1"/>
  <c r="I131" i="5"/>
  <c r="J131" i="5" s="1"/>
  <c r="K131" i="5" s="1"/>
  <c r="L131" i="5" s="1"/>
  <c r="M131" i="5" s="1"/>
  <c r="N131" i="5" s="1"/>
  <c r="G94" i="5"/>
  <c r="D149" i="5"/>
  <c r="H5" i="5"/>
  <c r="G97" i="5"/>
  <c r="F134" i="5"/>
  <c r="F159" i="5"/>
  <c r="F152" i="5"/>
  <c r="F149" i="5"/>
  <c r="F156" i="5"/>
  <c r="B159" i="5"/>
  <c r="H162" i="5"/>
  <c r="I10" i="5" l="1"/>
  <c r="J182" i="5"/>
  <c r="J189" i="5" s="1"/>
  <c r="D10" i="5"/>
  <c r="I7" i="5"/>
  <c r="J116" i="5"/>
  <c r="J123" i="5" s="1"/>
  <c r="J85" i="5"/>
  <c r="J92" i="5" s="1"/>
  <c r="G7" i="5"/>
  <c r="I13" i="5"/>
  <c r="E11" i="5"/>
  <c r="E6" i="5"/>
  <c r="E7" i="5"/>
  <c r="C7" i="5"/>
  <c r="C11" i="5"/>
  <c r="C6" i="5"/>
  <c r="L102" i="5"/>
  <c r="L116" i="5" s="1"/>
  <c r="L123" i="5" s="1"/>
  <c r="M104" i="5"/>
  <c r="L203" i="5"/>
  <c r="K201" i="5"/>
  <c r="K208" i="5" s="1"/>
  <c r="G13" i="5"/>
  <c r="H4" i="5"/>
  <c r="H19" i="5"/>
  <c r="D6" i="5"/>
  <c r="D7" i="5"/>
  <c r="D11" i="5"/>
  <c r="L73" i="5"/>
  <c r="K71" i="5"/>
  <c r="K85" i="5" s="1"/>
  <c r="K92" i="5" s="1"/>
  <c r="H10" i="5"/>
  <c r="D16" i="5"/>
  <c r="B12" i="5"/>
  <c r="B13" i="5"/>
  <c r="K49" i="5"/>
  <c r="L50" i="5"/>
  <c r="L166" i="5"/>
  <c r="K164" i="5"/>
  <c r="K182" i="5" s="1"/>
  <c r="K189" i="5" s="1"/>
  <c r="F11" i="5"/>
  <c r="F6" i="5"/>
  <c r="F7" i="5"/>
  <c r="H11" i="5"/>
  <c r="H7" i="5"/>
  <c r="H6" i="5"/>
  <c r="K149" i="5"/>
  <c r="J147" i="5"/>
  <c r="J154" i="5" s="1"/>
  <c r="J22" i="5"/>
  <c r="J3" i="5"/>
  <c r="J35" i="5"/>
  <c r="J45" i="5"/>
  <c r="J48" i="5"/>
  <c r="B19" i="5"/>
  <c r="B16" i="5"/>
  <c r="D19" i="5"/>
  <c r="N135" i="5"/>
  <c r="N133" i="5" s="1"/>
  <c r="M133" i="5"/>
  <c r="L41" i="5"/>
  <c r="E4" i="5"/>
  <c r="G19" i="5"/>
  <c r="L23" i="5"/>
  <c r="K21" i="5"/>
  <c r="I6" i="5"/>
  <c r="B7" i="5"/>
  <c r="F12" i="5" l="1"/>
  <c r="F13" i="5"/>
  <c r="K22" i="5"/>
  <c r="K35" i="5"/>
  <c r="K45" i="5"/>
  <c r="K48" i="5"/>
  <c r="K3" i="5"/>
  <c r="L71" i="5"/>
  <c r="L85" i="5" s="1"/>
  <c r="L92" i="5" s="1"/>
  <c r="M73" i="5"/>
  <c r="D12" i="5"/>
  <c r="D13" i="5"/>
  <c r="M203" i="5"/>
  <c r="L201" i="5"/>
  <c r="L208" i="5" s="1"/>
  <c r="L149" i="5"/>
  <c r="K147" i="5"/>
  <c r="K154" i="5" s="1"/>
  <c r="G12" i="5"/>
  <c r="J14" i="5"/>
  <c r="J16" i="5" s="1"/>
  <c r="J46" i="5"/>
  <c r="N104" i="5"/>
  <c r="N102" i="5" s="1"/>
  <c r="N116" i="5" s="1"/>
  <c r="N123" i="5" s="1"/>
  <c r="M102" i="5"/>
  <c r="M116" i="5" s="1"/>
  <c r="M123" i="5" s="1"/>
  <c r="C13" i="5"/>
  <c r="C12" i="5"/>
  <c r="L21" i="5"/>
  <c r="M23" i="5"/>
  <c r="M166" i="5"/>
  <c r="L164" i="5"/>
  <c r="L182" i="5" s="1"/>
  <c r="L189" i="5" s="1"/>
  <c r="L49" i="5"/>
  <c r="M50" i="5"/>
  <c r="J17" i="5"/>
  <c r="J19" i="5" s="1"/>
  <c r="J38" i="5"/>
  <c r="J42" i="5" s="1"/>
  <c r="E12" i="5"/>
  <c r="E13" i="5"/>
  <c r="M41" i="5"/>
  <c r="H12" i="5"/>
  <c r="H13" i="5"/>
  <c r="J5" i="5"/>
  <c r="J36" i="5"/>
  <c r="I12" i="5"/>
  <c r="J39" i="5" l="1"/>
  <c r="J40" i="5"/>
  <c r="J8" i="5"/>
  <c r="J10" i="5" s="1"/>
  <c r="J11" i="5"/>
  <c r="J13" i="5" s="1"/>
  <c r="J7" i="5"/>
  <c r="N50" i="5"/>
  <c r="N49" i="5" s="1"/>
  <c r="M49" i="5"/>
  <c r="K17" i="5"/>
  <c r="K19" i="5" s="1"/>
  <c r="K38" i="5"/>
  <c r="K14" i="5"/>
  <c r="K16" i="5" s="1"/>
  <c r="K46" i="5"/>
  <c r="N41" i="5"/>
  <c r="N203" i="5"/>
  <c r="N201" i="5" s="1"/>
  <c r="N208" i="5" s="1"/>
  <c r="M201" i="5"/>
  <c r="M208" i="5" s="1"/>
  <c r="K42" i="5"/>
  <c r="K5" i="5"/>
  <c r="K36" i="5"/>
  <c r="M164" i="5"/>
  <c r="M182" i="5" s="1"/>
  <c r="M189" i="5" s="1"/>
  <c r="N166" i="5"/>
  <c r="N164" i="5" s="1"/>
  <c r="N182" i="5" s="1"/>
  <c r="N189" i="5" s="1"/>
  <c r="M21" i="5"/>
  <c r="N23" i="5"/>
  <c r="N21" i="5" s="1"/>
  <c r="J43" i="5"/>
  <c r="J44" i="5"/>
  <c r="M149" i="5"/>
  <c r="L147" i="5"/>
  <c r="L154" i="5" s="1"/>
  <c r="L45" i="5"/>
  <c r="L35" i="5"/>
  <c r="L48" i="5"/>
  <c r="L22" i="5"/>
  <c r="L3" i="5"/>
  <c r="N73" i="5"/>
  <c r="N71" i="5" s="1"/>
  <c r="N85" i="5" s="1"/>
  <c r="N92" i="5" s="1"/>
  <c r="M71" i="5"/>
  <c r="M85" i="5" s="1"/>
  <c r="M92" i="5" s="1"/>
  <c r="N3" i="5" l="1"/>
  <c r="N35" i="5"/>
  <c r="N48" i="5"/>
  <c r="N17" i="5" s="1"/>
  <c r="N19" i="5" s="1"/>
  <c r="N45" i="5"/>
  <c r="N22" i="5"/>
  <c r="M48" i="5"/>
  <c r="M35" i="5"/>
  <c r="M45" i="5"/>
  <c r="M22" i="5"/>
  <c r="M3" i="5"/>
  <c r="K43" i="5"/>
  <c r="K44" i="5"/>
  <c r="L17" i="5"/>
  <c r="L19" i="5" s="1"/>
  <c r="L38" i="5"/>
  <c r="N38" i="5"/>
  <c r="L5" i="5"/>
  <c r="L36" i="5"/>
  <c r="L14" i="5"/>
  <c r="L16" i="5" s="1"/>
  <c r="L46" i="5"/>
  <c r="N149" i="5"/>
  <c r="N147" i="5" s="1"/>
  <c r="N154" i="5" s="1"/>
  <c r="M147" i="5"/>
  <c r="M154" i="5" s="1"/>
  <c r="K11" i="5"/>
  <c r="K13" i="5" s="1"/>
  <c r="K7" i="5"/>
  <c r="K40" i="5"/>
  <c r="K39" i="5"/>
  <c r="K8" i="5"/>
  <c r="K10" i="5" s="1"/>
  <c r="L7" i="5" l="1"/>
  <c r="N8" i="5"/>
  <c r="N10" i="5" s="1"/>
  <c r="N39" i="5"/>
  <c r="N40" i="5"/>
  <c r="L39" i="5"/>
  <c r="L8" i="5"/>
  <c r="L10" i="5" s="1"/>
  <c r="L40" i="5"/>
  <c r="N5" i="5"/>
  <c r="N36" i="5"/>
  <c r="N42" i="5"/>
  <c r="M14" i="5"/>
  <c r="M16" i="5" s="1"/>
  <c r="M46" i="5"/>
  <c r="M5" i="5"/>
  <c r="M36" i="5"/>
  <c r="M42" i="5"/>
  <c r="M17" i="5"/>
  <c r="M19" i="5" s="1"/>
  <c r="M38" i="5"/>
  <c r="N14" i="5"/>
  <c r="N16" i="5" s="1"/>
  <c r="N46" i="5"/>
  <c r="L42" i="5"/>
  <c r="M44" i="5" l="1"/>
  <c r="M43" i="5"/>
  <c r="N43" i="5"/>
  <c r="N44" i="5"/>
  <c r="L11" i="5"/>
  <c r="L13" i="5" s="1"/>
  <c r="M11" i="5"/>
  <c r="M13" i="5" s="1"/>
  <c r="M7" i="5"/>
  <c r="L44" i="5"/>
  <c r="L43" i="5"/>
  <c r="M40" i="5"/>
  <c r="M8" i="5"/>
  <c r="M10" i="5" s="1"/>
  <c r="M39" i="5"/>
  <c r="N11" i="5"/>
  <c r="N13" i="5" s="1"/>
  <c r="N7" i="5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176" i="1" l="1"/>
  <c r="I172" i="1"/>
  <c r="I175" i="1" s="1"/>
  <c r="I176" i="1" s="1"/>
  <c r="H172" i="1"/>
  <c r="H175" i="1" s="1"/>
  <c r="H176" i="1" s="1"/>
  <c r="G176" i="1"/>
  <c r="F176" i="1"/>
  <c r="E176" i="1"/>
  <c r="D176" i="1"/>
  <c r="B176" i="1"/>
  <c r="I161" i="1"/>
  <c r="I163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64" i="1" l="1"/>
  <c r="I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F20" i="1" l="1"/>
  <c r="G60" i="1"/>
  <c r="E20" i="1"/>
  <c r="E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H60" i="1"/>
  <c r="C60" i="1"/>
  <c r="D60" i="1"/>
  <c r="F143" i="1" l="1"/>
  <c r="I64" i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<sst xmlns="http://schemas.openxmlformats.org/spreadsheetml/2006/main" count="497" uniqueCount="204">
  <si>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</si>
  <si>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</si>
  <si>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</si>
  <si>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</si>
  <si>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</si>
  <si>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</si>
  <si>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</si>
  <si>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</si>
  <si>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</si>
  <si>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</si>
  <si>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</si>
  <si>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</si>
  <si>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</si>
  <si>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</si>
  <si>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</si>
  <si>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</si>
  <si>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</si>
  <si>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</si>
  <si>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</si>
  <si>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</si>
  <si>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</si>
  <si>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</si>
  <si>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</si>
  <si>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</si>
  <si>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</si>
  <si>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</si>
  <si>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</si>
  <si>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</si>
  <si>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</si>
  <si>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</si>
  <si>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</si>
  <si>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</si>
  <si>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</si>
  <si>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</si>
  <si>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</si>
  <si>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</si>
  <si>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</si>
  <si>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</si>
  <si>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</si>
  <si>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</si>
  <si>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</si>
  <si>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</si>
  <si>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</si>
  <si>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</si>
  <si>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</si>
  <si>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</si>
  <si>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</si>
  <si>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</si>
  <si>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</si>
  <si>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</si>
  <si>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</si>
  <si>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</si>
  <si>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</si>
  <si>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</si>
  <si>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</si>
  <si>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</si>
  <si>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</si>
  <si>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</si>
  <si>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</si>
  <si>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</si>
  <si>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</si>
  <si>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</si>
  <si>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</si>
  <si>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</si>
  <si>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</si>
  <si>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</si>
  <si>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</si>
  <si>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</si>
  <si>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</si>
  <si>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</si>
  <si>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</si>
  <si>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</si>
  <si>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</si>
  <si>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</si>
  <si>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</si>
  <si>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</si>
  <si>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</si>
  <si>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</si>
  <si>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</si>
  <si>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</si>
  <si>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</si>
  <si>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</si>
  <si>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</si>
  <si>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</si>
  <si>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</si>
  <si>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</si>
  <si>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</si>
  <si>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</si>
  <si>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</si>
  <si>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</si>
  <si>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</si>
  <si>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</si>
  <si>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</si>
  <si>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</si>
  <si>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</si>
  <si>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</si>
  <si>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</si>
  <si>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</si>
  <si>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</si>
  <si>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</si>
  <si>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</si>
  <si>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</si>
  <si>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</si>
  <si>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</si>
  <si>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</si>
  <si>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</si>
  <si>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</si>
  <si>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</si>
  <si>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</si>
  <si>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</si>
  <si>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</si>
  <si>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</si>
  <si>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</si>
  <si>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</si>
  <si>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</si>
  <si>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</si>
  <si>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</si>
  <si>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</si>
  <si>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</si>
  <si>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</si>
  <si>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</si>
  <si>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</si>
  <si>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</si>
  <si>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</si>
  <si>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</si>
  <si>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</si>
  <si>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</si>
  <si>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</si>
  <si>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</si>
  <si>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</si>
  <si>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</si>
  <si>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</si>
  <si>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</si>
  <si>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</si>
  <si>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</si>
  <si>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</si>
  <si>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</si>
  <si>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</si>
  <si>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</si>
  <si>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</si>
  <si>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</si>
  <si>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</si>
  <si>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</si>
  <si>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</si>
  <si>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</si>
  <si>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</si>
  <si>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</si>
  <si>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</si>
  <si>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</si>
  <si>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</si>
  <si>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</si>
  <si>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</si>
  <si>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</si>
  <si>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</si>
  <si>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</si>
  <si>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</si>
  <si>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</si>
  <si>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</si>
  <si>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</si>
  <si>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</si>
  <si>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</si>
  <si>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</si>
  <si>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</si>
  <si>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</si>
  <si>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</si>
  <si>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</si>
  <si>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</si>
  <si>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</si>
  <si>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</si>
  <si>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</si>
  <si>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</si>
  <si>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</si>
  <si>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</si>
  <si>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</si>
  <si>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</si>
  <si>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</si>
  <si>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</si>
  <si>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</si>
  <si>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</si>
  <si>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</si>
  <si>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</si>
  <si>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</si>
  <si>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</si>
  <si>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</si>
  <si>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</si>
  <si>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</si>
  <si>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</si>
  <si>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</si>
  <si>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</si>
  <si>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</si>
  <si>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</si>
  <si>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</si>
  <si>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</si>
  <si>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</si>
  <si>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</si>
  <si>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</si>
  <si>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</si>
  <si>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</si>
  <si>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</si>
  <si>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</si>
  <si>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</si>
  <si>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</si>
  <si>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</si>
  <si>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 Middle East and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</si>
</sst>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0" fillId="9" borderId="0" xfId="0" applyFill="1"/>
    <xf numFmtId="9" fontId="0" fillId="10" borderId="0" xfId="2" applyFont="1" applyFill="1"/>
    <xf numFmtId="9" fontId="18" fillId="0" borderId="0" xfId="2" applyFont="1"/>
    <xf numFmtId="9" fontId="0" fillId="0" borderId="0" xfId="2" applyFont="1"/>
    <xf numFmtId="0" fontId="2" fillId="0" borderId="0" xfId="2" applyNumberFormat="1" applyFont="1"/>
    <xf numFmtId="10" fontId="0" fillId="0" borderId="0" xfId="0" applyNumberFormat="1"/>
    <xf numFmtId="0" fontId="19" fillId="0" borderId="0" xfId="0" applyFont="1"/>
    <xf numFmtId="0" fontId="0" fillId="6" borderId="0" xfId="0" applyFill="1"/>
    <xf numFmtId="0" fontId="0" fillId="11" borderId="0" xfId="0" applyFill="1"/>
    <xf numFmtId="165" fontId="2" fillId="11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8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8" fillId="0" borderId="0" xfId="0" applyFont="1"/>
    <xf numFmtId="0" fontId="2" fillId="11" borderId="0" xfId="0" applyFont="1" applyFill="1"/>
    <xf numFmtId="10" fontId="0" fillId="10" borderId="0" xfId="0" applyNumberFormat="1" applyFill="1"/>
    <xf numFmtId="10" fontId="18" fillId="10" borderId="0" xfId="0" applyNumberFormat="1" applyFont="1" applyFill="1"/>
    <xf numFmtId="10" fontId="18" fillId="0" borderId="0" xfId="0" applyNumberFormat="1" applyFont="1"/>
    <xf numFmtId="165" fontId="2" fillId="0" borderId="0" xfId="1" applyNumberFormat="1" applyFont="1" applyFill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0" applyNumberFormat="1" applyFont="1" applyFill="1"/>
    <xf numFmtId="0" fontId="0" fillId="0" borderId="0" xfId="0" applyFill="1"/>
    <xf numFmtId="0" fontId="2" fillId="0" borderId="0" xfId="0" applyFont="1" applyFill="1"/>
    <xf numFmtId="0" fontId="19" fillId="0" borderId="0" xfId="0" applyFont="1" applyFill="1"/>
    <xf numFmtId="0" fontId="2" fillId="0" borderId="0" xfId="2" applyNumberFormat="1" applyFont="1" applyFill="1"/>
    <xf numFmtId="2" fontId="2" fillId="0" borderId="0" xfId="0" applyNumberFormat="1" applyFont="1" applyFill="1"/>
    <xf numFmtId="10" fontId="0" fillId="0" borderId="0" xfId="0" applyNumberFormat="1" applyFill="1"/>
    <xf numFmtId="43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ohumdhir/Downloads/71707758952691_17821707519429784_71707500162369_17821707426731614_1701169431_Task%209%20-%20Building%20Operational%20Forecast%20Model%20Completed%20Sohum%20Dhir_Feedback2%20Updated.xlsx" TargetMode="External"/><Relationship Id="rId1" Type="http://schemas.openxmlformats.org/officeDocument/2006/relationships/externalLinkPath" Target="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2">
          <cell r="B112">
            <v>4703</v>
          </cell>
          <cell r="C112">
            <v>4867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2091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357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20">
          <cell r="B120">
            <v>3093</v>
          </cell>
          <cell r="C120">
            <v>3106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1175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289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</row>
        <row r="126"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1723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1066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706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343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84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0.13</v>
          </cell>
          <cell r="C180">
            <v>0.09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0.158</v>
          </cell>
          <cell r="C184">
            <v>3.5000000000000003E-2</v>
          </cell>
          <cell r="D184">
            <v>2.5999999999999999E-2</v>
          </cell>
          <cell r="E184">
            <v>0.13</v>
          </cell>
          <cell r="F184">
            <v>7.0000000000000007E-2</v>
          </cell>
          <cell r="G184">
            <v>-0.06</v>
          </cell>
          <cell r="H184">
            <v>0.18</v>
          </cell>
          <cell r="I184">
            <v>0.09</v>
          </cell>
        </row>
        <row r="185">
          <cell r="B185">
            <v>4.7E-2</v>
          </cell>
          <cell r="C185">
            <v>0.02</v>
          </cell>
          <cell r="D185">
            <v>0.11899999999999999</v>
          </cell>
          <cell r="E185">
            <v>0.23</v>
          </cell>
          <cell r="F185">
            <v>0.05</v>
          </cell>
          <cell r="G185">
            <v>-0.01</v>
          </cell>
          <cell r="H185">
            <v>0.31</v>
          </cell>
          <cell r="I185">
            <v>0.16</v>
          </cell>
        </row>
        <row r="186">
          <cell r="B186">
            <v>7.8E-2</v>
          </cell>
          <cell r="C186">
            <v>-0.04</v>
          </cell>
          <cell r="D186">
            <v>0.02</v>
          </cell>
          <cell r="E186">
            <v>0.11</v>
          </cell>
          <cell r="F186">
            <v>0.01</v>
          </cell>
          <cell r="G186">
            <v>-7.0000000000000007E-2</v>
          </cell>
          <cell r="H186">
            <v>0.22</v>
          </cell>
          <cell r="I186">
            <v>0.17</v>
          </cell>
        </row>
        <row r="188">
          <cell r="B188">
            <v>0.26</v>
          </cell>
          <cell r="C188">
            <v>0.28999999999999998</v>
          </cell>
          <cell r="D188">
            <v>0.12</v>
          </cell>
          <cell r="E188">
            <v>0.2</v>
          </cell>
          <cell r="F188">
            <v>0.22</v>
          </cell>
          <cell r="G188">
            <v>0.09</v>
          </cell>
          <cell r="H188">
            <v>0.24</v>
          </cell>
          <cell r="I188">
            <v>-0.1</v>
          </cell>
        </row>
        <row r="189">
          <cell r="B189">
            <v>0.06</v>
          </cell>
          <cell r="C189">
            <v>0.14000000000000001</v>
          </cell>
          <cell r="D189">
            <v>0.13</v>
          </cell>
          <cell r="E189">
            <v>0.27</v>
          </cell>
          <cell r="F189">
            <v>0.2</v>
          </cell>
          <cell r="G189">
            <v>0.05</v>
          </cell>
          <cell r="H189">
            <v>0.24</v>
          </cell>
          <cell r="I189">
            <v>-0.21</v>
          </cell>
        </row>
        <row r="190">
          <cell r="B190">
            <v>0</v>
          </cell>
          <cell r="C190">
            <v>0.04</v>
          </cell>
          <cell r="D190">
            <v>-0.02</v>
          </cell>
          <cell r="E190">
            <v>0.01</v>
          </cell>
          <cell r="F190">
            <v>0.06</v>
          </cell>
          <cell r="G190">
            <v>7.0000000000000007E-2</v>
          </cell>
          <cell r="H190">
            <v>0.32</v>
          </cell>
          <cell r="I190">
            <v>-0.06</v>
          </cell>
        </row>
        <row r="192">
          <cell r="B192">
            <v>1.4E-2</v>
          </cell>
          <cell r="C192">
            <v>4.0000000000000001E-3</v>
          </cell>
          <cell r="D192">
            <v>0.121</v>
          </cell>
          <cell r="E192">
            <v>0.09</v>
          </cell>
          <cell r="F192">
            <v>0.01</v>
          </cell>
          <cell r="G192">
            <v>-0.05</v>
          </cell>
          <cell r="H192">
            <v>0.06</v>
          </cell>
          <cell r="I192">
            <v>0.17</v>
          </cell>
        </row>
        <row r="193">
          <cell r="B193">
            <v>-6.4000000000000001E-2</v>
          </cell>
          <cell r="C193">
            <v>-6.0999999999999999E-2</v>
          </cell>
          <cell r="D193">
            <v>5.6000000000000001E-2</v>
          </cell>
          <cell r="E193">
            <v>0.14000000000000001</v>
          </cell>
          <cell r="F193">
            <v>0.04</v>
          </cell>
          <cell r="G193">
            <v>-0.02</v>
          </cell>
          <cell r="H193">
            <v>0.09</v>
          </cell>
          <cell r="I193">
            <v>0.12</v>
          </cell>
        </row>
        <row r="194">
          <cell r="B194">
            <v>-6.9000000000000006E-2</v>
          </cell>
          <cell r="C194">
            <v>-6.5000000000000002E-2</v>
          </cell>
          <cell r="D194">
            <v>-0.01</v>
          </cell>
          <cell r="E194">
            <v>-0.09</v>
          </cell>
          <cell r="F194">
            <v>-0.03</v>
          </cell>
          <cell r="G194">
            <v>-0.1</v>
          </cell>
          <cell r="H194">
            <v>-0.11</v>
          </cell>
          <cell r="I194">
            <v>0.28000000000000003</v>
          </cell>
        </row>
        <row r="198">
          <cell r="G198">
            <v>-9.6501809408926498E-3</v>
          </cell>
          <cell r="H198">
            <v>0.2095006090133984</v>
          </cell>
          <cell r="I198">
            <v>0.06</v>
          </cell>
        </row>
        <row r="199">
          <cell r="G199">
            <v>-0.24576271186440679</v>
          </cell>
          <cell r="H199">
            <v>0.1685393258426966</v>
          </cell>
          <cell r="I199">
            <v>-0.03</v>
          </cell>
        </row>
        <row r="200">
          <cell r="G200">
            <v>4.1666666666666741E-2</v>
          </cell>
          <cell r="H200">
            <v>0.15999999999999992</v>
          </cell>
          <cell r="I200">
            <v>-0.16</v>
          </cell>
        </row>
        <row r="201">
          <cell r="G201">
            <v>-0.15094339622641506</v>
          </cell>
          <cell r="H201">
            <v>-4.4444444444444398E-2</v>
          </cell>
          <cell r="I201">
            <v>0.42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" activePane="bottomLeft" state="frozen"/>
      <selection pane="bottomLeft" activeCell="H179" sqref="H179:H20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B4: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B12: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B76: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B83: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B92: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B94: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ref="B97:H97" si="30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2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3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B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B131: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B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" si="44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B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B153: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G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ref="B154:H154" si="51">+H153-H31</f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2">+SUM(B156:B160)</f>
        <v>790</v>
      </c>
      <c r="C161" s="5">
        <f t="shared" si="52"/>
        <v>840</v>
      </c>
      <c r="D161" s="5">
        <f t="shared" si="52"/>
        <v>784</v>
      </c>
      <c r="E161" s="5">
        <f t="shared" si="52"/>
        <v>847</v>
      </c>
      <c r="F161" s="5">
        <f t="shared" si="52"/>
        <v>724</v>
      </c>
      <c r="G161" s="5">
        <f t="shared" si="52"/>
        <v>756</v>
      </c>
      <c r="H161" s="5">
        <f t="shared" ref="B161:I161" si="53">+SUM(H156:H160)</f>
        <v>677</v>
      </c>
      <c r="I161" s="5">
        <f t="shared" si="53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B163:H163" si="54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5">+SUM(B161:B163)</f>
        <v>963</v>
      </c>
      <c r="C164" s="7">
        <f t="shared" si="55"/>
        <v>1143</v>
      </c>
      <c r="D164" s="7">
        <f t="shared" si="55"/>
        <v>1105</v>
      </c>
      <c r="E164" s="7">
        <f t="shared" si="55"/>
        <v>1028</v>
      </c>
      <c r="F164" s="7">
        <f t="shared" si="55"/>
        <v>1119</v>
      </c>
      <c r="G164" s="7">
        <f t="shared" si="55"/>
        <v>1086</v>
      </c>
      <c r="H164" s="7">
        <f t="shared" ref="B164:H164" si="56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G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ref="B165:H165" si="58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B172:I172" si="60">+SUM(H167:H171)</f>
        <v>577</v>
      </c>
      <c r="I172" s="5">
        <f t="shared" si="60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B175:H175" si="62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4">((G127/F127)-1)</f>
        <v>-0.24576271186440679</v>
      </c>
      <c r="H199" s="30">
        <f t="shared" si="64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4"/>
        <v>4.1666666666666741E-2</v>
      </c>
      <c r="H200" s="30">
        <f t="shared" si="64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4"/>
        <v>-0.15094339622641506</v>
      </c>
      <c r="H201" s="30">
        <f t="shared" si="64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workbookViewId="0">
      <selection activeCell="N22" sqref="N2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>
        <f>'Segmental forecast '!J3</f>
        <v>46710</v>
      </c>
      <c r="K3" s="9">
        <f>'Segmental forecast '!K3</f>
        <v>46710</v>
      </c>
      <c r="L3" s="9">
        <f>'Segmental forecast '!L3</f>
        <v>46710</v>
      </c>
      <c r="M3" s="9">
        <f>'Segmental forecast '!M3</f>
        <v>46710</v>
      </c>
      <c r="N3" s="9">
        <f>'Segmental forecast '!N3</f>
        <v>46710</v>
      </c>
      <c r="O3" t="s">
        <v>197</v>
      </c>
    </row>
    <row r="4" spans="1:15" x14ac:dyDescent="0.2">
      <c r="A4" s="42" t="s">
        <v>129</v>
      </c>
      <c r="B4" s="55" t="str">
        <f>'Segmental forecast '!B4</f>
        <v>nm</v>
      </c>
      <c r="C4" s="55">
        <f>'Segmental forecast '!C4</f>
        <v>5.8004640371229765E-2</v>
      </c>
      <c r="D4" s="55">
        <f>'Segmental forecast '!D4</f>
        <v>6.0971089696071123E-2</v>
      </c>
      <c r="E4" s="55">
        <f>'Segmental forecast '!E4</f>
        <v>5.95924308588065E-2</v>
      </c>
      <c r="F4" s="55">
        <f>'Segmental forecast '!F4</f>
        <v>7.4731433909388079E-2</v>
      </c>
      <c r="G4" s="55">
        <f>'Segmental forecast '!G4</f>
        <v>-4.3817266150267153E-2</v>
      </c>
      <c r="H4" s="55">
        <f>'Segmental forecast '!H4</f>
        <v>0.19076009945726269</v>
      </c>
      <c r="I4" s="55">
        <f>'Segmental forecast '!I4</f>
        <v>4.8767344739323759E-2</v>
      </c>
      <c r="J4" s="55">
        <f>'Segmental forecast '!J4</f>
        <v>0</v>
      </c>
      <c r="K4" s="55">
        <f>'Segmental forecast '!K4</f>
        <v>0</v>
      </c>
      <c r="L4" s="55">
        <f>'Segmental forecast '!L4</f>
        <v>0</v>
      </c>
      <c r="M4" s="55">
        <f>'Segmental forecast '!M4</f>
        <v>0</v>
      </c>
      <c r="N4" s="55">
        <f>'Segmental forecast '!N4</f>
        <v>0</v>
      </c>
    </row>
    <row r="5" spans="1:15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>
        <f>'Segmental forecast '!J5</f>
        <v>7573</v>
      </c>
      <c r="K5" s="9">
        <f>'Segmental forecast '!K5</f>
        <v>7573</v>
      </c>
      <c r="L5" s="9">
        <f>'Segmental forecast '!L5</f>
        <v>7573</v>
      </c>
      <c r="M5" s="9">
        <f>'Segmental forecast '!M5</f>
        <v>7573</v>
      </c>
      <c r="N5" s="9">
        <f>'Segmental forecast '!N5</f>
        <v>7573</v>
      </c>
    </row>
    <row r="6" spans="1:15" x14ac:dyDescent="0.2">
      <c r="A6" s="50" t="s">
        <v>132</v>
      </c>
      <c r="B6" s="56">
        <f>'Segmental forecast '!B8</f>
        <v>606</v>
      </c>
      <c r="C6" s="56">
        <f>'Segmental forecast '!C8</f>
        <v>649</v>
      </c>
      <c r="D6" s="56">
        <f>'Segmental forecast '!D8</f>
        <v>706</v>
      </c>
      <c r="E6" s="56">
        <f>'Segmental forecast '!E8</f>
        <v>747</v>
      </c>
      <c r="F6" s="56">
        <f>'Segmental forecast '!F8</f>
        <v>705</v>
      </c>
      <c r="G6" s="56">
        <f>'Segmental forecast '!G8</f>
        <v>721</v>
      </c>
      <c r="H6" s="56">
        <f>'Segmental forecast '!H8</f>
        <v>744</v>
      </c>
      <c r="I6" s="56">
        <f>'Segmental forecast '!I8</f>
        <v>717</v>
      </c>
      <c r="J6" s="56">
        <f>'Segmental forecast '!J8</f>
        <v>717</v>
      </c>
      <c r="K6" s="56">
        <f>'Segmental forecast '!K8</f>
        <v>717</v>
      </c>
      <c r="L6" s="56">
        <f>'Segmental forecast '!L8</f>
        <v>717</v>
      </c>
      <c r="M6" s="56">
        <f>'Segmental forecast '!M8</f>
        <v>717</v>
      </c>
      <c r="N6" s="56">
        <f>'Segmental forecast '!N8</f>
        <v>717</v>
      </c>
    </row>
    <row r="7" spans="1:15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>
        <f>'Segmental forecast '!J11</f>
        <v>6856</v>
      </c>
      <c r="K7" s="5">
        <f>'Segmental forecast '!K11</f>
        <v>6856</v>
      </c>
      <c r="L7" s="5">
        <f>'Segmental forecast '!L11</f>
        <v>6856</v>
      </c>
      <c r="M7" s="5">
        <f>'Segmental forecast '!M11</f>
        <v>6856</v>
      </c>
      <c r="N7" s="5">
        <f>'Segmental forecast '!N11</f>
        <v>6856</v>
      </c>
    </row>
    <row r="8" spans="1:15" x14ac:dyDescent="0.2">
      <c r="A8" s="42" t="s">
        <v>129</v>
      </c>
      <c r="B8" s="55" t="str">
        <f>'Segmental forecast '!B12</f>
        <v>nm</v>
      </c>
      <c r="C8" s="55">
        <f>'Segmental forecast '!C12</f>
        <v>9.6621781242617555E-2</v>
      </c>
      <c r="D8" s="55">
        <f>'Segmental forecast '!D12</f>
        <v>6.5273588970271357E-2</v>
      </c>
      <c r="E8" s="55">
        <f>'Segmental forecast '!E12</f>
        <v>-0.11445904954499497</v>
      </c>
      <c r="F8" s="55">
        <f>'Segmental forecast '!F12</f>
        <v>0.10755880337976698</v>
      </c>
      <c r="G8" s="55">
        <f>'Segmental forecast '!G12</f>
        <v>-0.38639175257731961</v>
      </c>
      <c r="H8" s="55">
        <f>'Segmental forecast '!H12</f>
        <v>1.32627688172043</v>
      </c>
      <c r="I8" s="55">
        <f>'Segmental forecast '!I12</f>
        <v>-9.67788530983682E-3</v>
      </c>
      <c r="J8" s="55">
        <f>'Segmental forecast '!J12</f>
        <v>0</v>
      </c>
      <c r="K8" s="55">
        <f>'Segmental forecast '!K12</f>
        <v>0</v>
      </c>
      <c r="L8" s="55">
        <f>'Segmental forecast '!L12</f>
        <v>0</v>
      </c>
      <c r="M8" s="55">
        <f>'Segmental forecast '!M12</f>
        <v>0</v>
      </c>
      <c r="N8" s="55">
        <f>'Segmental forecast '!N12</f>
        <v>0</v>
      </c>
    </row>
    <row r="9" spans="1:15" x14ac:dyDescent="0.2">
      <c r="A9" s="42" t="s">
        <v>131</v>
      </c>
      <c r="B9" s="55">
        <f>'Segmental forecast '!B13</f>
        <v>0.13832881278389594</v>
      </c>
      <c r="C9" s="55">
        <f>'Segmental forecast '!C13</f>
        <v>0.14337781072399308</v>
      </c>
      <c r="D9" s="55">
        <f>'Segmental forecast '!D13</f>
        <v>0.14395924308588065</v>
      </c>
      <c r="E9" s="55">
        <f>'Segmental forecast '!E13</f>
        <v>0.12031211363573921</v>
      </c>
      <c r="F9" s="55">
        <f>'Segmental forecast '!F13</f>
        <v>0.12398701331901731</v>
      </c>
      <c r="G9" s="55">
        <f>'Segmental forecast '!G13</f>
        <v>7.9565810229126011E-2</v>
      </c>
      <c r="H9" s="55">
        <f>'Segmental forecast '!H13</f>
        <v>0.1554402981723472</v>
      </c>
      <c r="I9" s="55">
        <f>'Segmental forecast '!I13</f>
        <v>0.14677799186469706</v>
      </c>
      <c r="J9" s="55">
        <f>'Segmental forecast '!J13</f>
        <v>0.14677799186469706</v>
      </c>
      <c r="K9" s="55">
        <f>'Segmental forecast '!K13</f>
        <v>0.14677799186469706</v>
      </c>
      <c r="L9" s="55">
        <f>'Segmental forecast '!L13</f>
        <v>0.14677799186469706</v>
      </c>
      <c r="M9" s="55">
        <f>'Segmental forecast '!M13</f>
        <v>0.14677799186469706</v>
      </c>
      <c r="N9" s="55">
        <f>'Segmental forecast 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">
      <c r="A13" s="51" t="s">
        <v>151</v>
      </c>
      <c r="B13" s="57">
        <f>B12/B11</f>
        <v>0.22164090368608799</v>
      </c>
      <c r="C13" s="57">
        <f t="shared" ref="C13:N13" si="2">C12/C11</f>
        <v>0.18667531905688947</v>
      </c>
      <c r="D13" s="57">
        <f t="shared" si="2"/>
        <v>0.13221449038067951</v>
      </c>
      <c r="E13" s="57">
        <f t="shared" si="2"/>
        <v>0.55306358381502885</v>
      </c>
      <c r="F13" s="57">
        <f t="shared" si="2"/>
        <v>0.16079983336804832</v>
      </c>
      <c r="G13" s="57">
        <f t="shared" si="2"/>
        <v>0.12054035330793211</v>
      </c>
      <c r="H13" s="57">
        <f t="shared" si="2"/>
        <v>0.14021918630836211</v>
      </c>
      <c r="I13" s="57">
        <f t="shared" si="2"/>
        <v>9.0963764847391368E-2</v>
      </c>
      <c r="J13" s="57" t="e">
        <f t="shared" si="2"/>
        <v>#DIV/0!</v>
      </c>
      <c r="K13" s="57" t="e">
        <f t="shared" si="2"/>
        <v>#DIV/0!</v>
      </c>
      <c r="L13" s="57" t="e">
        <f t="shared" si="2"/>
        <v>#DIV/0!</v>
      </c>
      <c r="M13" s="57" t="e">
        <f t="shared" si="2"/>
        <v>#DIV/0!</v>
      </c>
      <c r="N13" s="57" t="e">
        <f t="shared" si="2"/>
        <v>#DIV/0!</v>
      </c>
    </row>
    <row r="14" spans="1:15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0</v>
      </c>
      <c r="K14" s="7">
        <f>Historicals!K12</f>
        <v>0</v>
      </c>
      <c r="L14" s="7">
        <f>Historicals!L12</f>
        <v>0</v>
      </c>
      <c r="M14" s="7">
        <f>Historicals!M12</f>
        <v>0</v>
      </c>
      <c r="N14" s="7">
        <f>Historicals!N12</f>
        <v>0</v>
      </c>
    </row>
    <row r="15" spans="1:15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198</v>
      </c>
    </row>
    <row r="16" spans="1:15" x14ac:dyDescent="0.2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2.4900000000000002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>
        <f>Historicals!J14</f>
        <v>0</v>
      </c>
      <c r="K16" s="59">
        <f>Historicals!K14</f>
        <v>0</v>
      </c>
      <c r="L16" s="59">
        <f>Historicals!L14</f>
        <v>0</v>
      </c>
      <c r="M16" s="59">
        <f>Historicals!M14</f>
        <v>0</v>
      </c>
      <c r="N16" s="59">
        <f>Historicals!N14</f>
        <v>0</v>
      </c>
    </row>
    <row r="17" spans="1:15" x14ac:dyDescent="0.2">
      <c r="A17" t="s">
        <v>155</v>
      </c>
      <c r="B17" s="90">
        <f>Historicals!B90/'Three Statements'!B15</f>
        <v>-0.50260063319764814</v>
      </c>
      <c r="C17" s="90">
        <f>Historicals!C90/'Three Statements'!C15</f>
        <v>-0.58651362984218081</v>
      </c>
      <c r="D17" s="90">
        <f>Historicals!D90/'Three Statements'!D15</f>
        <v>-0.66962174940898345</v>
      </c>
      <c r="E17" s="90">
        <f>Historicals!E90/'Three Statements'!E15</f>
        <v>-0.74920137423904531</v>
      </c>
      <c r="F17" s="90">
        <f>Historicals!F90/'Three Statements'!F15</f>
        <v>-0.82303509639149774</v>
      </c>
      <c r="G17" s="90">
        <f>Historicals!G90/'Three Statements'!G15</f>
        <v>-0.91228951997989449</v>
      </c>
      <c r="H17" s="90">
        <f>Historicals!H90/'Three Statements'!H15</f>
        <v>-1.0177705977382876</v>
      </c>
      <c r="I17" s="90">
        <f>Historicals!I90/'Three Statements'!I15</f>
        <v>-1.1404271169605165</v>
      </c>
      <c r="J17" s="90" t="e">
        <f>Historicals!J90/'Three Statements'!J15</f>
        <v>#DIV/0!</v>
      </c>
      <c r="K17" s="90" t="e">
        <f>Historicals!K90/'Three Statements'!K15</f>
        <v>#DIV/0!</v>
      </c>
      <c r="L17" s="90" t="e">
        <f>Historicals!L90/'Three Statements'!L15</f>
        <v>#DIV/0!</v>
      </c>
      <c r="M17" s="90" t="e">
        <f>Historicals!M90/'Three Statements'!M15</f>
        <v>#DIV/0!</v>
      </c>
      <c r="N17" s="90" t="e">
        <f>Historicals!N90/'Three Statements'!N15</f>
        <v>#DIV/0!</v>
      </c>
    </row>
    <row r="18" spans="1:15" x14ac:dyDescent="0.2">
      <c r="A18" s="51" t="s">
        <v>129</v>
      </c>
      <c r="B18" s="57" t="str">
        <f>+IFERROR(B17/A17-1,"nm")</f>
        <v>nm</v>
      </c>
      <c r="C18" s="57">
        <f t="shared" ref="C18:N18" si="3">+IFERROR(C17/B17-1,"nm")</f>
        <v>0.16695760232266532</v>
      </c>
      <c r="D18" s="57">
        <f t="shared" si="3"/>
        <v>0.14169853067040461</v>
      </c>
      <c r="E18" s="57">
        <f t="shared" si="3"/>
        <v>0.11884265243818604</v>
      </c>
      <c r="F18" s="57">
        <f t="shared" si="3"/>
        <v>9.8549902190775418E-2</v>
      </c>
      <c r="G18" s="57">
        <f t="shared" si="3"/>
        <v>0.10844546481641237</v>
      </c>
      <c r="H18" s="57">
        <f t="shared" si="3"/>
        <v>0.11562237146023313</v>
      </c>
      <c r="I18" s="57">
        <f t="shared" si="3"/>
        <v>0.12051489745803123</v>
      </c>
      <c r="J18" s="57" t="str">
        <f t="shared" si="3"/>
        <v>nm</v>
      </c>
      <c r="K18" s="57" t="str">
        <f t="shared" si="3"/>
        <v>nm</v>
      </c>
      <c r="L18" s="57" t="str">
        <f t="shared" si="3"/>
        <v>nm</v>
      </c>
      <c r="M18" s="57" t="str">
        <f t="shared" si="3"/>
        <v>nm</v>
      </c>
      <c r="N18" s="57" t="str">
        <f t="shared" si="3"/>
        <v>nm</v>
      </c>
      <c r="O18" t="s">
        <v>199</v>
      </c>
    </row>
    <row r="19" spans="1:15" x14ac:dyDescent="0.2">
      <c r="A19" s="51" t="s">
        <v>156</v>
      </c>
      <c r="B19" s="57">
        <f>(B17/B16)*-1</f>
        <v>0.27167601794467466</v>
      </c>
      <c r="C19" s="57">
        <f t="shared" ref="C19:N19" si="4">(C17/C16)*-1</f>
        <v>0.27153408788989852</v>
      </c>
      <c r="D19" s="57">
        <f t="shared" si="4"/>
        <v>0.26678157346971454</v>
      </c>
      <c r="E19" s="57">
        <f t="shared" si="4"/>
        <v>0.64034305490516696</v>
      </c>
      <c r="F19" s="57">
        <f t="shared" si="4"/>
        <v>0.33053618328975809</v>
      </c>
      <c r="G19" s="57">
        <f t="shared" si="4"/>
        <v>0.57018094998743407</v>
      </c>
      <c r="H19" s="57">
        <f t="shared" si="4"/>
        <v>0.2858906173422156</v>
      </c>
      <c r="I19" s="57">
        <f t="shared" si="4"/>
        <v>0.30411389785613774</v>
      </c>
      <c r="J19" s="57" t="e">
        <f t="shared" si="4"/>
        <v>#DIV/0!</v>
      </c>
      <c r="K19" s="57" t="e">
        <f t="shared" si="4"/>
        <v>#DIV/0!</v>
      </c>
      <c r="L19" s="57" t="e">
        <f t="shared" si="4"/>
        <v>#DIV/0!</v>
      </c>
      <c r="M19" s="57" t="e">
        <f t="shared" si="4"/>
        <v>#DIV/0!</v>
      </c>
      <c r="N19" s="57" t="e">
        <f t="shared" si="4"/>
        <v>#DIV/0!</v>
      </c>
      <c r="O19" t="s">
        <v>199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Historicals!J30-Historicals!J45</f>
        <v>0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2">
      <c r="A24" s="51" t="s">
        <v>161</v>
      </c>
      <c r="B24" s="57">
        <f>B23/B3</f>
        <v>0.30244109669618641</v>
      </c>
      <c r="C24" s="57">
        <f t="shared" ref="C24:N24" si="5">C23/C3</f>
        <v>0.29858537188040524</v>
      </c>
      <c r="D24" s="57">
        <f t="shared" si="5"/>
        <v>0.30820960698689959</v>
      </c>
      <c r="E24" s="57">
        <f t="shared" si="5"/>
        <v>0.24985575734263812</v>
      </c>
      <c r="F24" s="57">
        <f t="shared" si="5"/>
        <v>0.22136155635657132</v>
      </c>
      <c r="G24" s="57">
        <f t="shared" si="5"/>
        <v>0.32810202390182608</v>
      </c>
      <c r="H24" s="57">
        <f t="shared" si="5"/>
        <v>0.37309713054021287</v>
      </c>
      <c r="I24" s="57">
        <f t="shared" si="5"/>
        <v>0.37428816099336332</v>
      </c>
      <c r="J24" s="57">
        <f t="shared" si="5"/>
        <v>0</v>
      </c>
      <c r="K24" s="57">
        <f t="shared" si="5"/>
        <v>0</v>
      </c>
      <c r="L24" s="57">
        <f t="shared" si="5"/>
        <v>0</v>
      </c>
      <c r="M24" s="57">
        <f t="shared" si="5"/>
        <v>0</v>
      </c>
      <c r="N24" s="57">
        <f t="shared" si="5"/>
        <v>0</v>
      </c>
    </row>
    <row r="25" spans="1:15" x14ac:dyDescent="0.2">
      <c r="A25" t="s">
        <v>162</v>
      </c>
      <c r="B25" s="3">
        <f>SUM(Historicals!B26:'Historicals'!B29)</f>
        <v>11735</v>
      </c>
      <c r="C25" s="3">
        <f>SUM(Historicals!C26:'Historicals'!C29)</f>
        <v>11887</v>
      </c>
      <c r="D25" s="3">
        <f>SUM(Historicals!D26:'Historicals'!D29)</f>
        <v>12253</v>
      </c>
      <c r="E25" s="3">
        <f>SUM(Historicals!E26:'Historicals'!E29)</f>
        <v>10885</v>
      </c>
      <c r="F25" s="3">
        <f>SUM(Historicals!F26:'Historicals'!F29)</f>
        <v>12059</v>
      </c>
      <c r="G25" s="3">
        <f>SUM(Historicals!G26:'Historicals'!G29)</f>
        <v>12208</v>
      </c>
      <c r="H25" s="3">
        <f>SUM(Historicals!H26:'Historicals'!H29)</f>
        <v>16402</v>
      </c>
      <c r="I25" s="3">
        <f>SUM(Historicals!I26:'Historicals'!I29)</f>
        <v>19639</v>
      </c>
      <c r="J25" s="3">
        <f>SUM(Historicals!J26:'Historicals'!J29)</f>
        <v>0</v>
      </c>
      <c r="K25" s="3">
        <f>SUM(Historicals!K26:'Historicals'!K29)</f>
        <v>0</v>
      </c>
      <c r="L25" s="3">
        <f>SUM(Historicals!L26:'Historicals'!L29)</f>
        <v>0</v>
      </c>
      <c r="M25" s="3">
        <f>SUM(Historicals!M26:'Historicals'!M29)</f>
        <v>0</v>
      </c>
      <c r="N25" s="3">
        <f>SUM(Historicals!N26:'Historicals'!N29)</f>
        <v>0</v>
      </c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Historicals!J35</f>
        <v>0</v>
      </c>
      <c r="K30" s="3">
        <f>Historicals!K35</f>
        <v>0</v>
      </c>
      <c r="L30" s="3">
        <f>Historicals!L35</f>
        <v>0</v>
      </c>
      <c r="M30" s="3">
        <f>Historicals!M35</f>
        <v>0</v>
      </c>
      <c r="N30" s="3">
        <f>Historicals!N35</f>
        <v>0</v>
      </c>
    </row>
    <row r="31" spans="1:15" ht="16" thickBot="1" x14ac:dyDescent="0.2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Historicals!J36</f>
        <v>0</v>
      </c>
      <c r="K31" s="7">
        <f>Historicals!K36</f>
        <v>0</v>
      </c>
      <c r="L31" s="7">
        <f>Historicals!L36</f>
        <v>0</v>
      </c>
      <c r="M31" s="7">
        <f>Historicals!M36</f>
        <v>0</v>
      </c>
      <c r="N31" s="7">
        <f>Historicals!N36</f>
        <v>0</v>
      </c>
    </row>
    <row r="32" spans="1:15" ht="16" thickTop="1" x14ac:dyDescent="0.2">
      <c r="A32" t="s">
        <v>167</v>
      </c>
      <c r="B32" s="3">
        <f>Historicals!B41</f>
        <v>2131</v>
      </c>
      <c r="C32" s="3">
        <f>Historicals!C41</f>
        <v>2191</v>
      </c>
      <c r="D32" s="3">
        <f>Historicals!D41</f>
        <v>2048</v>
      </c>
      <c r="E32" s="3">
        <f>Historicals!E41</f>
        <v>2279</v>
      </c>
      <c r="F32" s="3">
        <f>Historicals!F41</f>
        <v>2612</v>
      </c>
      <c r="G32" s="3">
        <f>Historicals!G41</f>
        <v>2248</v>
      </c>
      <c r="H32" s="3">
        <f>Historicals!H41</f>
        <v>2836</v>
      </c>
      <c r="I32" s="3">
        <f>Historicals!I41</f>
        <v>3358</v>
      </c>
      <c r="J32" s="3">
        <f>Historicals!J41</f>
        <v>0</v>
      </c>
      <c r="K32" s="3">
        <f>Historicals!K41</f>
        <v>0</v>
      </c>
      <c r="L32" s="3">
        <f>Historicals!L41</f>
        <v>0</v>
      </c>
      <c r="M32" s="3">
        <f>Historicals!M41</f>
        <v>0</v>
      </c>
      <c r="N32" s="3">
        <f>Historicals!N41</f>
        <v>0</v>
      </c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4" x14ac:dyDescent="0.2">
      <c r="A35" t="s">
        <v>168</v>
      </c>
      <c r="B35" s="3">
        <f>Historicals!B44</f>
        <v>71</v>
      </c>
      <c r="C35" s="3">
        <f>Historicals!C44</f>
        <v>85</v>
      </c>
      <c r="D35" s="3">
        <f>Historicals!D44</f>
        <v>84</v>
      </c>
      <c r="E35" s="3">
        <f>Historicals!E44</f>
        <v>150</v>
      </c>
      <c r="F35" s="3">
        <f>Historicals!F44</f>
        <v>229</v>
      </c>
      <c r="G35" s="3">
        <f>Historicals!G44</f>
        <v>156</v>
      </c>
      <c r="H35" s="3">
        <f>Historicals!H44</f>
        <v>306</v>
      </c>
      <c r="I35" s="3">
        <f>Historicals!I44</f>
        <v>222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4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4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</row>
    <row r="39" spans="1:14" x14ac:dyDescent="0.2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>
        <f>Historicals!J58</f>
        <v>0</v>
      </c>
      <c r="K39" s="3">
        <f>Historicals!K58</f>
        <v>0</v>
      </c>
      <c r="L39" s="3">
        <f>Historicals!L58</f>
        <v>0</v>
      </c>
      <c r="M39" s="3">
        <f>Historicals!M58</f>
        <v>0</v>
      </c>
      <c r="N39" s="3">
        <f>Historicals!N58</f>
        <v>0</v>
      </c>
    </row>
    <row r="40" spans="1:14" x14ac:dyDescent="0.2">
      <c r="A40" s="2" t="s">
        <v>171</v>
      </c>
      <c r="B40" s="3">
        <f>Historicals!B55</f>
        <v>6773</v>
      </c>
      <c r="C40" s="3">
        <f>Historicals!C55</f>
        <v>7786</v>
      </c>
      <c r="D40" s="3">
        <f>Historicals!D55</f>
        <v>5710</v>
      </c>
      <c r="E40" s="3">
        <f>Historicals!E55</f>
        <v>6384</v>
      </c>
      <c r="F40" s="3">
        <f>Historicals!F55</f>
        <v>7163</v>
      </c>
      <c r="G40" s="3">
        <f>Historicals!G55</f>
        <v>8299</v>
      </c>
      <c r="H40" s="3">
        <f>Historicals!H55</f>
        <v>9965</v>
      </c>
      <c r="I40" s="3">
        <f>Historicals!I55</f>
        <v>11484</v>
      </c>
      <c r="J40" s="3">
        <f>Historicals!J55</f>
        <v>0</v>
      </c>
      <c r="K40" s="3">
        <f>Historicals!K55</f>
        <v>0</v>
      </c>
      <c r="L40" s="3">
        <f>Historicals!L55</f>
        <v>0</v>
      </c>
      <c r="M40" s="3">
        <f>Historicals!M55</f>
        <v>0</v>
      </c>
      <c r="N40" s="3">
        <f>Historicals!N55</f>
        <v>0</v>
      </c>
    </row>
    <row r="41" spans="1:14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4" x14ac:dyDescent="0.2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>
        <f>Historicals!J56</f>
        <v>0</v>
      </c>
      <c r="K42" s="3">
        <f>Historicals!K56</f>
        <v>0</v>
      </c>
      <c r="L42" s="3">
        <f>Historicals!L56</f>
        <v>0</v>
      </c>
      <c r="M42" s="3">
        <f>Historicals!M56</f>
        <v>0</v>
      </c>
      <c r="N42" s="3">
        <f>Historicals!N56</f>
        <v>0</v>
      </c>
    </row>
    <row r="43" spans="1:14" ht="16" thickBot="1" x14ac:dyDescent="0.25">
      <c r="A43" s="6" t="s">
        <v>174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Historicals!J59</f>
        <v>0</v>
      </c>
      <c r="K43" s="7">
        <f>Historicals!K59</f>
        <v>0</v>
      </c>
      <c r="L43" s="7">
        <f>Historicals!L59</f>
        <v>0</v>
      </c>
      <c r="M43" s="7">
        <f>Historicals!M59</f>
        <v>0</v>
      </c>
      <c r="N43" s="7">
        <f>Historicals!N59</f>
        <v>0</v>
      </c>
    </row>
    <row r="44" spans="1:14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t="s">
        <v>132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x14ac:dyDescent="0.2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t="s">
        <v>180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">
      <c r="A53" s="1" t="s">
        <v>181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27" t="s">
        <v>183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27" t="s">
        <v>186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1"/>
      <c r="M59" s="3"/>
      <c r="N59" s="3"/>
    </row>
    <row r="60" spans="1:14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8"/>
      <c r="N60" s="58"/>
    </row>
    <row r="61" spans="1:14" x14ac:dyDescent="0.2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27" t="s">
        <v>191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27" t="s">
        <v>193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" thickBot="1" x14ac:dyDescent="0.2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FB8F-6D88-FD44-818F-AE3CAEA98DA5}">
  <dimension ref="A1:W217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23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23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23" x14ac:dyDescent="0.2">
      <c r="A3" s="41" t="s">
        <v>139</v>
      </c>
      <c r="B3" s="9">
        <f>B21+B52+B71+B102+B133+B164+B199</f>
        <v>30601</v>
      </c>
      <c r="C3" s="9">
        <f>C21+C52+C71+C102+C133+C164+C199</f>
        <v>32376</v>
      </c>
      <c r="D3" s="9">
        <f>D21+D52+D71+D102+D133+D164+D199</f>
        <v>34350</v>
      </c>
      <c r="E3" s="9">
        <f>E21+E52+E71+E102+E133+E164+E199</f>
        <v>36397</v>
      </c>
      <c r="F3" s="9">
        <f>F21+F52+F71+F102+F133+F164+F199</f>
        <v>39117</v>
      </c>
      <c r="G3" s="9">
        <f>G21+G52+G71+G102+G133+G164+G199</f>
        <v>37403</v>
      </c>
      <c r="H3" s="9">
        <f>H21+H52+H71+H102+H133+H164+H199</f>
        <v>44538</v>
      </c>
      <c r="I3" s="9">
        <f>I21+I52+I71+I102+I133+I164+I199</f>
        <v>46710</v>
      </c>
      <c r="J3" s="80">
        <f>J21+J52+J71+J102+J133+J164+J199</f>
        <v>46710</v>
      </c>
      <c r="K3" s="80">
        <f>K21+K52+K71+K102+K133+K164+K199</f>
        <v>46710</v>
      </c>
      <c r="L3" s="80">
        <f>L21+L52+L71+L102+L133+L164+L199</f>
        <v>46710</v>
      </c>
      <c r="M3" s="80">
        <f>M21+M52+M71+M102+M133+M164+M199</f>
        <v>46710</v>
      </c>
      <c r="N3" s="80">
        <f>N21+N52+N71+N102+N133+N164+N199</f>
        <v>46710</v>
      </c>
      <c r="O3" s="80"/>
      <c r="P3" s="81"/>
      <c r="Q3" t="s">
        <v>142</v>
      </c>
    </row>
    <row r="4" spans="1:23" x14ac:dyDescent="0.2">
      <c r="A4" s="42" t="s">
        <v>129</v>
      </c>
      <c r="B4" s="47" t="str">
        <f>+IFERROR(B3/A3-1,"nm")</f>
        <v>nm</v>
      </c>
      <c r="C4" s="47">
        <f>+IFERROR(C3/B3-1,"nm")</f>
        <v>5.8004640371229765E-2</v>
      </c>
      <c r="D4" s="47">
        <f>+IFERROR(D3/C3-1,"nm")</f>
        <v>6.0971089696071123E-2</v>
      </c>
      <c r="E4" s="47">
        <f>+IFERROR(E3/D3-1,"nm")</f>
        <v>5.95924308588065E-2</v>
      </c>
      <c r="F4" s="47">
        <f>+IFERROR(F3/E3-1,"nm")</f>
        <v>7.4731433909388079E-2</v>
      </c>
      <c r="G4" s="47">
        <f>+IFERROR(G3/F3-1,"nm")</f>
        <v>-4.3817266150267153E-2</v>
      </c>
      <c r="H4" s="47">
        <f>+IFERROR(H3/G3-1,"nm")</f>
        <v>0.19076009945726269</v>
      </c>
      <c r="I4" s="47">
        <f>+IFERROR(I3/H3-1,"nm")</f>
        <v>4.8767344739323759E-2</v>
      </c>
      <c r="J4" s="82">
        <v>0</v>
      </c>
      <c r="K4" s="82">
        <v>0</v>
      </c>
      <c r="L4" s="82">
        <v>0</v>
      </c>
      <c r="M4" s="82">
        <v>0</v>
      </c>
      <c r="N4" s="82">
        <v>0</v>
      </c>
      <c r="O4" s="82"/>
      <c r="P4" s="82"/>
    </row>
    <row r="5" spans="1:23" x14ac:dyDescent="0.2">
      <c r="A5" s="41" t="s">
        <v>130</v>
      </c>
      <c r="B5" s="48">
        <f>B35+B54+B85+B116+B147+B182+B201</f>
        <v>4839</v>
      </c>
      <c r="C5" s="48">
        <f>C35+C54+C85+C116+C147+C182+C201</f>
        <v>5291</v>
      </c>
      <c r="D5" s="48">
        <f>D35+D54+D85+D116+D147+D182+D201</f>
        <v>5651</v>
      </c>
      <c r="E5" s="48">
        <f>E35+E54+E85+E116+E147+E182+E201</f>
        <v>5126</v>
      </c>
      <c r="F5" s="48">
        <f>F35+F54+F85+F116+F147+F182+F201</f>
        <v>5555</v>
      </c>
      <c r="G5" s="48">
        <f>G35+G54+G85+G116+G147+G182+G201</f>
        <v>3697</v>
      </c>
      <c r="H5" s="48">
        <f>H35+H54+H85+H116+H147+H182+H201</f>
        <v>7667</v>
      </c>
      <c r="I5" s="48">
        <f>I35+I54+I85+I116+I147+I182+I201</f>
        <v>7573</v>
      </c>
      <c r="J5" s="83">
        <f>J35+J54+J85+J116+J147+J182+J201</f>
        <v>7573</v>
      </c>
      <c r="K5" s="83">
        <f>K35+K54+K85+K116+K147+K182+K201</f>
        <v>7573</v>
      </c>
      <c r="L5" s="83">
        <f>L35+L54+L85+L116+L147+L182+L201</f>
        <v>7573</v>
      </c>
      <c r="M5" s="83">
        <f>M35+M54+M85+M116+M147+M182+M201</f>
        <v>7573</v>
      </c>
      <c r="N5" s="83">
        <f>N35+N54+N85+N116+N147+N182+N201</f>
        <v>7573</v>
      </c>
      <c r="O5" s="83"/>
      <c r="P5" s="81"/>
      <c r="Q5" t="s">
        <v>143</v>
      </c>
    </row>
    <row r="6" spans="1:23" x14ac:dyDescent="0.2">
      <c r="A6" s="42" t="s">
        <v>129</v>
      </c>
      <c r="B6" s="47" t="str">
        <f>+IFERROR(B5/A5-1,"nm")</f>
        <v>nm</v>
      </c>
      <c r="C6" s="47">
        <f>+IFERROR(C5/B5-1,"nm")</f>
        <v>9.3407728869601137E-2</v>
      </c>
      <c r="D6" s="47">
        <f>+IFERROR(D5/C5-1,"nm")</f>
        <v>6.8040068040068125E-2</v>
      </c>
      <c r="E6" s="47">
        <f>+IFERROR(E5/D5-1,"nm")</f>
        <v>-9.2903910812245583E-2</v>
      </c>
      <c r="F6" s="47">
        <f>+IFERROR(F5/E5-1,"nm")</f>
        <v>8.3690987124463545E-2</v>
      </c>
      <c r="G6" s="47">
        <f>+IFERROR(G5/F5-1,"nm")</f>
        <v>-0.3344734473447345</v>
      </c>
      <c r="H6" s="47">
        <f>+IFERROR(H5/G5-1,"nm")</f>
        <v>1.0738436570192049</v>
      </c>
      <c r="I6" s="47">
        <f>+IFERROR(I5/H5-1,"nm")</f>
        <v>-1.2260336507108338E-2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/>
      <c r="P6" s="82"/>
    </row>
    <row r="7" spans="1:23" x14ac:dyDescent="0.2">
      <c r="A7" s="42" t="s">
        <v>131</v>
      </c>
      <c r="B7" s="47">
        <f>+IFERROR(B5/B$3,"nm")</f>
        <v>0.15813208718669325</v>
      </c>
      <c r="C7" s="47">
        <f>+IFERROR(C5/C$3,"nm")</f>
        <v>0.16342352359772672</v>
      </c>
      <c r="D7" s="47">
        <f>+IFERROR(D5/D$3,"nm")</f>
        <v>0.16451237263464338</v>
      </c>
      <c r="E7" s="47">
        <f>+IFERROR(E5/E$3,"nm")</f>
        <v>0.14083578316894249</v>
      </c>
      <c r="F7" s="47">
        <f>+IFERROR(F5/F$3,"nm")</f>
        <v>0.14200986783240024</v>
      </c>
      <c r="G7" s="47">
        <f>+IFERROR(G5/G$3,"nm")</f>
        <v>9.8842338849824879E-2</v>
      </c>
      <c r="H7" s="47">
        <f>+IFERROR(H5/H$3,"nm")</f>
        <v>0.17214513449189456</v>
      </c>
      <c r="I7" s="47">
        <f>+IFERROR(I5/I$3,"nm")</f>
        <v>0.16212802397773496</v>
      </c>
      <c r="J7" s="82">
        <f>+IFERROR(J5/J$3,"nm")</f>
        <v>0.16212802397773496</v>
      </c>
      <c r="K7" s="82">
        <f>+IFERROR(K5/K$3,"nm")</f>
        <v>0.16212802397773496</v>
      </c>
      <c r="L7" s="82">
        <f>+IFERROR(L5/L$3,"nm")</f>
        <v>0.16212802397773496</v>
      </c>
      <c r="M7" s="82">
        <f>+IFERROR(M5/M$3,"nm")</f>
        <v>0.16212802397773496</v>
      </c>
      <c r="N7" s="82">
        <f>+IFERROR(N5/N$3,"nm")</f>
        <v>0.16212802397773496</v>
      </c>
      <c r="O7" s="82"/>
      <c r="P7" s="82"/>
      <c r="Q7" s="84"/>
      <c r="R7" s="84"/>
      <c r="S7" s="84"/>
      <c r="T7" s="84"/>
      <c r="U7" s="84"/>
      <c r="V7" s="84"/>
      <c r="W7" s="84"/>
    </row>
    <row r="8" spans="1:23" x14ac:dyDescent="0.2">
      <c r="A8" s="41" t="s">
        <v>132</v>
      </c>
      <c r="B8" s="48">
        <f>B38+B57+B88+B119+B150+B185+B204</f>
        <v>606</v>
      </c>
      <c r="C8" s="48">
        <f>C38+C57+C88+C119+C150+C185+C204</f>
        <v>649</v>
      </c>
      <c r="D8" s="48">
        <f>D38+D57+D88+D119+D150+D185+D204</f>
        <v>706</v>
      </c>
      <c r="E8" s="48">
        <f>E38+E57+E88+E119+E150+E185+E204</f>
        <v>747</v>
      </c>
      <c r="F8" s="48">
        <f>F38+F57+F88+F119+F150+F185+F204</f>
        <v>705</v>
      </c>
      <c r="G8" s="48">
        <f>G38+G57+G88+G119+G150+G185+G204</f>
        <v>721</v>
      </c>
      <c r="H8" s="48">
        <f>H38+H57+H88+H119+H150+H185+H204</f>
        <v>744</v>
      </c>
      <c r="I8" s="48">
        <f>I38+I57+I88+I119+I150+I185+I204</f>
        <v>717</v>
      </c>
      <c r="J8" s="83">
        <f>J38+J57+J88+J119+J150+J185+J204</f>
        <v>717</v>
      </c>
      <c r="K8" s="83">
        <f>K38+K57+K88+K119+K150+K185+K204</f>
        <v>717</v>
      </c>
      <c r="L8" s="83">
        <f>L38+L57+L88+L119+L150+L185+L204</f>
        <v>717</v>
      </c>
      <c r="M8" s="83">
        <f>M38+M57+M88+M119+M150+M185+M204</f>
        <v>717</v>
      </c>
      <c r="N8" s="83">
        <f>N38+N57+N88+N119+N150+N185+N204</f>
        <v>717</v>
      </c>
      <c r="O8" s="83"/>
      <c r="P8" s="81"/>
      <c r="Q8" s="84" t="s">
        <v>144</v>
      </c>
      <c r="R8" s="84"/>
      <c r="S8" s="84"/>
      <c r="T8" s="84"/>
      <c r="U8" s="84"/>
      <c r="V8" s="84"/>
      <c r="W8" s="84"/>
    </row>
    <row r="9" spans="1:23" x14ac:dyDescent="0.2">
      <c r="A9" s="42" t="s">
        <v>129</v>
      </c>
      <c r="B9" s="47" t="str">
        <f>+IFERROR(B8/A8-1,"nm")</f>
        <v>nm</v>
      </c>
      <c r="C9" s="47">
        <f>+IFERROR(C8/B8-1,"nm")</f>
        <v>7.0957095709570872E-2</v>
      </c>
      <c r="D9" s="47">
        <f>+IFERROR(D8/C8-1,"nm")</f>
        <v>8.7827426810477727E-2</v>
      </c>
      <c r="E9" s="47">
        <f>+IFERROR(E8/D8-1,"nm")</f>
        <v>5.8073654390934815E-2</v>
      </c>
      <c r="F9" s="47">
        <f>+IFERROR(F8/E8-1,"nm")</f>
        <v>-5.6224899598393607E-2</v>
      </c>
      <c r="G9" s="47">
        <f>+IFERROR(G8/F8-1,"nm")</f>
        <v>2.2695035460992941E-2</v>
      </c>
      <c r="H9" s="47">
        <f>+IFERROR(H8/G8-1,"nm")</f>
        <v>3.1900138696255187E-2</v>
      </c>
      <c r="I9" s="47">
        <f>+IFERROR(I8/H8-1,"nm")</f>
        <v>-3.6290322580645129E-2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/>
      <c r="P9" s="82"/>
      <c r="Q9" s="84"/>
      <c r="R9" s="84"/>
      <c r="S9" s="84"/>
      <c r="T9" s="84"/>
      <c r="U9" s="84"/>
      <c r="V9" s="84"/>
      <c r="W9" s="84"/>
    </row>
    <row r="10" spans="1:23" x14ac:dyDescent="0.2">
      <c r="A10" s="42" t="s">
        <v>133</v>
      </c>
      <c r="B10" s="47">
        <f>+IFERROR(B8/B$3,"nm")</f>
        <v>1.9803274402797295E-2</v>
      </c>
      <c r="C10" s="47">
        <f>+IFERROR(C8/C$3,"nm")</f>
        <v>2.0045712873733631E-2</v>
      </c>
      <c r="D10" s="47">
        <f>+IFERROR(D8/D$3,"nm")</f>
        <v>2.0553129548762736E-2</v>
      </c>
      <c r="E10" s="47">
        <f>+IFERROR(E8/E$3,"nm")</f>
        <v>2.0523669533203285E-2</v>
      </c>
      <c r="F10" s="47">
        <f>+IFERROR(F8/F$3,"nm")</f>
        <v>1.8022854513382928E-2</v>
      </c>
      <c r="G10" s="47">
        <f>+IFERROR(G8/G$3,"nm")</f>
        <v>1.9276528620698875E-2</v>
      </c>
      <c r="H10" s="47">
        <f>+IFERROR(H8/H$3,"nm")</f>
        <v>1.6704836319547355E-2</v>
      </c>
      <c r="I10" s="47">
        <f>+IFERROR(I8/I$3,"nm")</f>
        <v>1.5350032113037893E-2</v>
      </c>
      <c r="J10" s="82">
        <f>+IFERROR(J8/J$3,"nm")</f>
        <v>1.5350032113037893E-2</v>
      </c>
      <c r="K10" s="82">
        <f>+IFERROR(K8/K$3,"nm")</f>
        <v>1.5350032113037893E-2</v>
      </c>
      <c r="L10" s="82">
        <f>+IFERROR(L8/L$3,"nm")</f>
        <v>1.5350032113037893E-2</v>
      </c>
      <c r="M10" s="82">
        <f>+IFERROR(M8/M$3,"nm")</f>
        <v>1.5350032113037893E-2</v>
      </c>
      <c r="N10" s="82">
        <f>+IFERROR(N8/N$3,"nm")</f>
        <v>1.5350032113037893E-2</v>
      </c>
      <c r="O10" s="82"/>
      <c r="P10" s="82"/>
      <c r="Q10" s="84"/>
      <c r="R10" s="84"/>
      <c r="S10" s="84"/>
      <c r="T10" s="84"/>
      <c r="U10" s="84"/>
      <c r="V10" s="84"/>
      <c r="W10" s="84"/>
    </row>
    <row r="11" spans="1:23" x14ac:dyDescent="0.2">
      <c r="A11" s="41" t="s">
        <v>134</v>
      </c>
      <c r="B11" s="48">
        <f>B5-B8</f>
        <v>4233</v>
      </c>
      <c r="C11" s="48">
        <f>C5-C8</f>
        <v>4642</v>
      </c>
      <c r="D11" s="48">
        <f>D5-D8</f>
        <v>4945</v>
      </c>
      <c r="E11" s="48">
        <f>E5-E8</f>
        <v>4379</v>
      </c>
      <c r="F11" s="48">
        <f>F5-F8</f>
        <v>4850</v>
      </c>
      <c r="G11" s="48">
        <f>G5-G8</f>
        <v>2976</v>
      </c>
      <c r="H11" s="48">
        <f>H5-H8</f>
        <v>6923</v>
      </c>
      <c r="I11" s="48">
        <f>I5-I8</f>
        <v>6856</v>
      </c>
      <c r="J11" s="83">
        <f>J5-J8</f>
        <v>6856</v>
      </c>
      <c r="K11" s="83">
        <f>K5-K8</f>
        <v>6856</v>
      </c>
      <c r="L11" s="83">
        <f>L5-L8</f>
        <v>6856</v>
      </c>
      <c r="M11" s="83">
        <f>M5-M8</f>
        <v>6856</v>
      </c>
      <c r="N11" s="83">
        <f>N5-N8</f>
        <v>6856</v>
      </c>
      <c r="O11" s="83"/>
      <c r="P11" s="84"/>
      <c r="Q11" s="84" t="s">
        <v>145</v>
      </c>
      <c r="R11" s="84"/>
      <c r="S11" s="84"/>
      <c r="T11" s="84"/>
      <c r="U11" s="84"/>
      <c r="V11" s="84"/>
      <c r="W11" s="84"/>
    </row>
    <row r="12" spans="1:23" x14ac:dyDescent="0.2">
      <c r="A12" s="42" t="s">
        <v>129</v>
      </c>
      <c r="B12" s="47" t="str">
        <f>+IFERROR(B11/A11-1,"nm")</f>
        <v>nm</v>
      </c>
      <c r="C12" s="47">
        <f>+IFERROR(C11/B11-1,"nm")</f>
        <v>9.6621781242617555E-2</v>
      </c>
      <c r="D12" s="47">
        <f>+IFERROR(D11/C11-1,"nm")</f>
        <v>6.5273588970271357E-2</v>
      </c>
      <c r="E12" s="47">
        <f>+IFERROR(E11/D11-1,"nm")</f>
        <v>-0.11445904954499497</v>
      </c>
      <c r="F12" s="47">
        <f>+IFERROR(F11/E11-1,"nm")</f>
        <v>0.10755880337976698</v>
      </c>
      <c r="G12" s="47">
        <f>+IFERROR(G11/F11-1,"nm")</f>
        <v>-0.38639175257731961</v>
      </c>
      <c r="H12" s="47">
        <f>+IFERROR(H11/G11-1,"nm")</f>
        <v>1.32627688172043</v>
      </c>
      <c r="I12" s="47">
        <f>+IFERROR(I11/H11-1,"nm")</f>
        <v>-9.67788530983682E-3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/>
      <c r="P12" s="82"/>
      <c r="Q12" s="84"/>
      <c r="R12" s="84"/>
      <c r="S12" s="84"/>
      <c r="T12" s="84"/>
      <c r="U12" s="84"/>
      <c r="V12" s="84"/>
      <c r="W12" s="84"/>
    </row>
    <row r="13" spans="1:23" x14ac:dyDescent="0.2">
      <c r="A13" s="42" t="s">
        <v>131</v>
      </c>
      <c r="B13" s="47">
        <f>+IFERROR(B11/B$3,"nm")</f>
        <v>0.13832881278389594</v>
      </c>
      <c r="C13" s="47">
        <f>+IFERROR(C11/C$3,"nm")</f>
        <v>0.14337781072399308</v>
      </c>
      <c r="D13" s="47">
        <f>+IFERROR(D11/D$3,"nm")</f>
        <v>0.14395924308588065</v>
      </c>
      <c r="E13" s="47">
        <f>+IFERROR(E11/E$3,"nm")</f>
        <v>0.12031211363573921</v>
      </c>
      <c r="F13" s="47">
        <f>+IFERROR(F11/F$3,"nm")</f>
        <v>0.12398701331901731</v>
      </c>
      <c r="G13" s="47">
        <f>+IFERROR(G11/G$3,"nm")</f>
        <v>7.9565810229126011E-2</v>
      </c>
      <c r="H13" s="47">
        <f>+IFERROR(H11/H$3,"nm")</f>
        <v>0.1554402981723472</v>
      </c>
      <c r="I13" s="47">
        <f>+IFERROR(I11/I$3,"nm")</f>
        <v>0.14677799186469706</v>
      </c>
      <c r="J13" s="82">
        <f>+IFERROR(J11/J$3,"nm")</f>
        <v>0.14677799186469706</v>
      </c>
      <c r="K13" s="82">
        <f>+IFERROR(K11/K$3,"nm")</f>
        <v>0.14677799186469706</v>
      </c>
      <c r="L13" s="82">
        <f>+IFERROR(L11/L$3,"nm")</f>
        <v>0.14677799186469706</v>
      </c>
      <c r="M13" s="82">
        <f>+IFERROR(M11/M$3,"nm")</f>
        <v>0.14677799186469706</v>
      </c>
      <c r="N13" s="82">
        <f>+IFERROR(N11/N$3,"nm")</f>
        <v>0.14677799186469706</v>
      </c>
      <c r="O13" s="82"/>
      <c r="P13" s="82"/>
      <c r="Q13" s="84"/>
      <c r="R13" s="84"/>
      <c r="S13" s="84"/>
      <c r="T13" s="84"/>
      <c r="U13" s="84"/>
      <c r="V13" s="84"/>
      <c r="W13" s="84"/>
    </row>
    <row r="14" spans="1:23" x14ac:dyDescent="0.2">
      <c r="A14" s="41" t="s">
        <v>135</v>
      </c>
      <c r="B14" s="48">
        <f>B45+B64+B95+B126+B157+B192+B211</f>
        <v>963</v>
      </c>
      <c r="C14" s="48">
        <f>C45+C64+C95+C126+C157+C192+C211</f>
        <v>1143</v>
      </c>
      <c r="D14" s="48">
        <f>D45+D64+D95+D126+D157+D192+D211</f>
        <v>1105</v>
      </c>
      <c r="E14" s="48">
        <f>E45+E64+E95+E126+E157+E192+E211</f>
        <v>1028</v>
      </c>
      <c r="F14" s="48">
        <f>F45+F64+F95+F126+F157+F192+F211</f>
        <v>1119</v>
      </c>
      <c r="G14" s="48">
        <f>G45+G64+G95+G126+G157+G192+G211</f>
        <v>1086</v>
      </c>
      <c r="H14" s="48">
        <f>H45+H64+H95+H126+H157+H192+H211</f>
        <v>695</v>
      </c>
      <c r="I14" s="48">
        <f>I45+I64+I95+I126+I157+I192+I211</f>
        <v>758</v>
      </c>
      <c r="J14" s="83">
        <f>J45+J64+J95+J126+J157+J192+J211</f>
        <v>758</v>
      </c>
      <c r="K14" s="83">
        <f>K45+K64+K95+K126+K157+K192+K211</f>
        <v>758</v>
      </c>
      <c r="L14" s="83">
        <f>L45+L64+L95+L126+L157+L192+L211</f>
        <v>758</v>
      </c>
      <c r="M14" s="83">
        <f>M45+M64+M95+M126+M157+M192+M211</f>
        <v>758</v>
      </c>
      <c r="N14" s="83">
        <f>N45+N64+N95+N126+N157+N192+N211</f>
        <v>758</v>
      </c>
      <c r="O14" s="83"/>
      <c r="P14" s="81"/>
      <c r="Q14" s="84" t="s">
        <v>146</v>
      </c>
      <c r="R14" s="84"/>
      <c r="S14" s="84"/>
      <c r="T14" s="84"/>
      <c r="U14" s="84"/>
      <c r="V14" s="84"/>
      <c r="W14" s="84"/>
    </row>
    <row r="15" spans="1:23" x14ac:dyDescent="0.2">
      <c r="A15" s="42" t="s">
        <v>129</v>
      </c>
      <c r="B15" s="47" t="str">
        <f>+IFERROR(B14/A14-1,"nm")</f>
        <v>nm</v>
      </c>
      <c r="C15" s="47">
        <f>+IFERROR(C14/B14-1,"nm")</f>
        <v>0.18691588785046731</v>
      </c>
      <c r="D15" s="47">
        <f>+IFERROR(D14/C14-1,"nm")</f>
        <v>-3.3245844269466307E-2</v>
      </c>
      <c r="E15" s="47">
        <f>+IFERROR(E14/D14-1,"nm")</f>
        <v>-6.9683257918552011E-2</v>
      </c>
      <c r="F15" s="47">
        <f>+IFERROR(F14/E14-1,"nm")</f>
        <v>8.8521400778210024E-2</v>
      </c>
      <c r="G15" s="47">
        <f>+IFERROR(G14/F14-1,"nm")</f>
        <v>-2.9490616621983934E-2</v>
      </c>
      <c r="H15" s="47">
        <f>+IFERROR(H14/G14-1,"nm")</f>
        <v>-0.36003683241252304</v>
      </c>
      <c r="I15" s="47">
        <f>+IFERROR(I14/H14-1,"nm")</f>
        <v>9.0647482014388547E-2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/>
      <c r="P15" s="82"/>
      <c r="Q15" s="84"/>
      <c r="R15" s="84"/>
      <c r="S15" s="84"/>
      <c r="T15" s="84"/>
      <c r="U15" s="84"/>
      <c r="V15" s="84"/>
      <c r="W15" s="84"/>
    </row>
    <row r="16" spans="1:23" x14ac:dyDescent="0.2">
      <c r="A16" s="42" t="s">
        <v>133</v>
      </c>
      <c r="B16" s="47">
        <f>+IFERROR(B14/B$3,"nm")</f>
        <v>3.146955981830659E-2</v>
      </c>
      <c r="C16" s="47">
        <f>+IFERROR(C14/C$3,"nm")</f>
        <v>3.5303928836174947E-2</v>
      </c>
      <c r="D16" s="47">
        <f>+IFERROR(D14/D$3,"nm")</f>
        <v>3.2168850072780204E-2</v>
      </c>
      <c r="E16" s="47">
        <f>+IFERROR(E14/E$3,"nm")</f>
        <v>2.8244086051048164E-2</v>
      </c>
      <c r="F16" s="47">
        <f>+IFERROR(F14/F$3,"nm")</f>
        <v>2.8606488227624818E-2</v>
      </c>
      <c r="G16" s="47">
        <f>+IFERROR(G14/G$3,"nm")</f>
        <v>2.9035104136031869E-2</v>
      </c>
      <c r="H16" s="47">
        <f>+IFERROR(H14/H$3,"nm")</f>
        <v>1.5604652207104046E-2</v>
      </c>
      <c r="I16" s="47">
        <f>+IFERROR(I14/I$3,"nm")</f>
        <v>1.6227788482123744E-2</v>
      </c>
      <c r="J16" s="82">
        <f>+IFERROR(J14/J$3,"nm")</f>
        <v>1.6227788482123744E-2</v>
      </c>
      <c r="K16" s="82">
        <f>+IFERROR(K14/K$3,"nm")</f>
        <v>1.6227788482123744E-2</v>
      </c>
      <c r="L16" s="82">
        <f>+IFERROR(L14/L$3,"nm")</f>
        <v>1.6227788482123744E-2</v>
      </c>
      <c r="M16" s="82">
        <f>+IFERROR(M14/M$3,"nm")</f>
        <v>1.6227788482123744E-2</v>
      </c>
      <c r="N16" s="82">
        <f>+IFERROR(N14/N$3,"nm")</f>
        <v>1.6227788482123744E-2</v>
      </c>
      <c r="O16" s="82"/>
      <c r="P16" s="82"/>
      <c r="Q16" s="84"/>
      <c r="R16" s="84"/>
      <c r="S16" s="84"/>
      <c r="T16" s="84"/>
      <c r="U16" s="84"/>
      <c r="V16" s="84"/>
      <c r="W16" s="84"/>
    </row>
    <row r="17" spans="1:23" x14ac:dyDescent="0.2">
      <c r="A17" s="9" t="s">
        <v>141</v>
      </c>
      <c r="B17" s="48">
        <f>B48+B67+B98+B129+B160+B195+B214</f>
        <v>3011</v>
      </c>
      <c r="C17" s="48">
        <f>C48+C67+C98+C129+C160+C195+C214</f>
        <v>3520</v>
      </c>
      <c r="D17" s="48">
        <f>D48+D67+D98+D129+D160+D195+D214</f>
        <v>3989</v>
      </c>
      <c r="E17" s="48">
        <f>E48+E67+E98+E129+E160+E195+E214</f>
        <v>4454</v>
      </c>
      <c r="F17" s="48">
        <f>F48+F67+F98+F129+F160+F195+F214</f>
        <v>4744</v>
      </c>
      <c r="G17" s="48">
        <f>G48+G67+G98+G129+G160+G195+G214</f>
        <v>4866</v>
      </c>
      <c r="H17" s="48">
        <f>H48+H67+H98+H129+H160+H195+H214</f>
        <v>4904</v>
      </c>
      <c r="I17" s="48">
        <f>I48+I67+I98+I129+I160+I195+I214</f>
        <v>4791</v>
      </c>
      <c r="J17" s="83">
        <f>J48+J67+J98+J129+J160+J195+J214</f>
        <v>4791</v>
      </c>
      <c r="K17" s="83">
        <f>K48+K67+K98+K129+K160+K195+K214</f>
        <v>4791</v>
      </c>
      <c r="L17" s="83">
        <f>L48+L67+L98+L129+L160+L195+L214</f>
        <v>4791</v>
      </c>
      <c r="M17" s="83">
        <f>M48+M67+M98+M129+M160+M195+M214</f>
        <v>4791</v>
      </c>
      <c r="N17" s="83">
        <f>N48+N67+N98+N129+N160+N195+N214</f>
        <v>4791</v>
      </c>
      <c r="O17" s="83"/>
      <c r="P17" s="81"/>
      <c r="Q17" s="84" t="s">
        <v>147</v>
      </c>
      <c r="R17" s="84"/>
      <c r="S17" s="84"/>
      <c r="T17" s="84"/>
      <c r="U17" s="84"/>
      <c r="V17" s="84"/>
      <c r="W17" s="84"/>
    </row>
    <row r="18" spans="1:23" x14ac:dyDescent="0.2">
      <c r="A18" s="42" t="s">
        <v>129</v>
      </c>
      <c r="B18" s="47" t="str">
        <f>+IFERROR(B17/A17-1,"nm")</f>
        <v>nm</v>
      </c>
      <c r="C18" s="47">
        <f>+IFERROR(C17/B17-1,"nm")</f>
        <v>0.16904682829624718</v>
      </c>
      <c r="D18" s="47">
        <f>+IFERROR(D17/C17-1,"nm")</f>
        <v>0.13323863636363642</v>
      </c>
      <c r="E18" s="47">
        <f>+IFERROR(E17/D17-1,"nm")</f>
        <v>0.11657056906492858</v>
      </c>
      <c r="F18" s="47">
        <f>+IFERROR(F17/E17-1,"nm")</f>
        <v>6.5110013471037176E-2</v>
      </c>
      <c r="G18" s="47">
        <f>+IFERROR(G17/F17-1,"nm")</f>
        <v>2.5716694772343951E-2</v>
      </c>
      <c r="H18" s="47">
        <f>+IFERROR(H17/G17-1,"nm")</f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  <c r="Q18" s="84"/>
      <c r="R18" s="84"/>
      <c r="S18" s="84"/>
      <c r="T18" s="84"/>
      <c r="U18" s="84"/>
      <c r="V18" s="84"/>
      <c r="W18" s="84"/>
    </row>
    <row r="19" spans="1:23" x14ac:dyDescent="0.2">
      <c r="A19" s="42" t="s">
        <v>133</v>
      </c>
      <c r="B19" s="47">
        <f>+IFERROR(B17/B$3,"nm")</f>
        <v>9.8395477271984569E-2</v>
      </c>
      <c r="C19" s="47">
        <f>+IFERROR(C17/C$3,"nm")</f>
        <v>0.10872251050160613</v>
      </c>
      <c r="D19" s="47">
        <f>+IFERROR(D17/D$3,"nm")</f>
        <v>0.11612809315866085</v>
      </c>
      <c r="E19" s="47">
        <f>+IFERROR(E17/E$3,"nm")</f>
        <v>0.12237272302662307</v>
      </c>
      <c r="F19" s="47">
        <f>+IFERROR(F17/F$3,"nm")</f>
        <v>0.1212771940588491</v>
      </c>
      <c r="G19" s="47">
        <f>+IFERROR(G17/G$3,"nm")</f>
        <v>0.13009651632222013</v>
      </c>
      <c r="H19" s="47">
        <f>+IFERROR(H17/H$3,"nm")</f>
        <v>0.11010822219228523</v>
      </c>
      <c r="I19" s="47">
        <f>+IFERROR(I17/I$3,"nm")</f>
        <v>0.10256904303147078</v>
      </c>
      <c r="J19" s="47">
        <f>+IFERROR(J17/J$3,"nm")</f>
        <v>0.10256904303147078</v>
      </c>
      <c r="K19" s="47">
        <f>+IFERROR(K17/K$3,"nm")</f>
        <v>0.10256904303147078</v>
      </c>
      <c r="L19" s="47">
        <f>+IFERROR(L17/L$3,"nm")</f>
        <v>0.10256904303147078</v>
      </c>
      <c r="M19" s="47">
        <f>+IFERROR(M17/M$3,"nm")</f>
        <v>0.10256904303147078</v>
      </c>
      <c r="N19" s="47">
        <f>+IFERROR(N17/N$3,"nm")</f>
        <v>0.10256904303147078</v>
      </c>
      <c r="O19" s="47"/>
      <c r="P19" s="47"/>
      <c r="Q19" s="84"/>
      <c r="R19" s="84"/>
      <c r="S19" s="84"/>
      <c r="T19" s="84"/>
      <c r="U19" s="84"/>
      <c r="V19" s="84"/>
      <c r="W19" s="84"/>
    </row>
    <row r="20" spans="1:23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  <c r="Q20" s="84"/>
      <c r="R20" s="84"/>
      <c r="S20" s="84"/>
      <c r="T20" s="84"/>
      <c r="U20" s="84"/>
      <c r="V20" s="84"/>
      <c r="W20" s="84"/>
    </row>
    <row r="21" spans="1:23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8"/>
      <c r="P21" s="9"/>
      <c r="Q21" s="84"/>
      <c r="R21" s="84"/>
      <c r="S21" s="84"/>
      <c r="T21" s="84"/>
      <c r="U21" s="84"/>
      <c r="V21" s="84"/>
      <c r="W21" s="84"/>
    </row>
    <row r="22" spans="1:23" x14ac:dyDescent="0.2">
      <c r="A22" s="44" t="s">
        <v>129</v>
      </c>
      <c r="B22" s="47" t="str">
        <f>+IFERROR(B21/A21-1,"nm")</f>
        <v>nm</v>
      </c>
      <c r="C22" s="47">
        <f>+IFERROR(C21/B21-1,"nm")</f>
        <v>7.4526928675400228E-2</v>
      </c>
      <c r="D22" s="47">
        <f>+IFERROR(D21/C21-1,"nm")</f>
        <v>3.0615009482525046E-2</v>
      </c>
      <c r="E22" s="47">
        <f>+IFERROR(E21/D21-1,"nm")</f>
        <v>-2.372502628811779E-2</v>
      </c>
      <c r="F22" s="47">
        <f>+IFERROR(F21/E21-1,"nm")</f>
        <v>7.0481319421070276E-2</v>
      </c>
      <c r="G22" s="47">
        <f>+IFERROR(G21/F21-1,"nm")</f>
        <v>-8.9171173437303519E-2</v>
      </c>
      <c r="H22" s="47">
        <f>+IFERROR(H21/G21-1,"nm")</f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>+IFERROR(K21/J21-1,"nm")</f>
        <v>0</v>
      </c>
      <c r="L22" s="47">
        <f>+IFERROR(L21/K21-1,"nm")</f>
        <v>0</v>
      </c>
      <c r="M22" s="47">
        <f>+IFERROR(M21/L21-1,"nm")</f>
        <v>0</v>
      </c>
      <c r="N22" s="47">
        <f>+IFERROR(N21/M21-1,"nm")</f>
        <v>0</v>
      </c>
      <c r="O22" s="47"/>
      <c r="P22" s="47"/>
      <c r="Q22" s="84"/>
      <c r="R22" s="84"/>
      <c r="S22" s="84"/>
      <c r="T22" s="84"/>
      <c r="U22" s="84"/>
      <c r="V22" s="84"/>
      <c r="W22" s="84"/>
    </row>
    <row r="23" spans="1:23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  <c r="Q23" s="84"/>
      <c r="R23" s="84"/>
      <c r="S23" s="84"/>
      <c r="T23" s="84"/>
      <c r="U23" s="84"/>
      <c r="V23" s="84"/>
      <c r="W23" s="84"/>
    </row>
    <row r="24" spans="1:23" x14ac:dyDescent="0.2">
      <c r="A24" s="44" t="s">
        <v>129</v>
      </c>
      <c r="B24" s="47" t="str">
        <f>+IFERROR(B23/A23-1,"nm")</f>
        <v>nm</v>
      </c>
      <c r="C24" s="47">
        <f>+IFERROR(C23/B23-1,"nm")</f>
        <v>9.3228309428638578E-2</v>
      </c>
      <c r="D24" s="47">
        <f>+IFERROR(D23/C23-1,"nm")</f>
        <v>4.1402301322722934E-2</v>
      </c>
      <c r="E24" s="47">
        <f>+IFERROR(E23/D23-1,"nm")</f>
        <v>-3.7381247418422192E-2</v>
      </c>
      <c r="F24" s="47">
        <f>+IFERROR(F23/E23-1,"nm")</f>
        <v>7.755846384895948E-2</v>
      </c>
      <c r="G24" s="47">
        <f>+IFERROR(G23/F23-1,"nm")</f>
        <v>-7.1279243404678949E-2</v>
      </c>
      <c r="H24" s="47">
        <f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  <c r="Q24" s="84"/>
      <c r="R24" s="84"/>
      <c r="S24" s="84"/>
      <c r="T24" s="84"/>
      <c r="U24" s="84"/>
      <c r="V24" s="84"/>
      <c r="W24" s="84"/>
    </row>
    <row r="25" spans="1:23" x14ac:dyDescent="0.2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>+J25</f>
        <v>0</v>
      </c>
      <c r="L25" s="49">
        <f>+K25</f>
        <v>0</v>
      </c>
      <c r="M25" s="49">
        <f>+L25</f>
        <v>0</v>
      </c>
      <c r="N25" s="49">
        <f>+M25</f>
        <v>0</v>
      </c>
      <c r="O25" s="49"/>
      <c r="P25" s="49"/>
      <c r="Q25" s="84"/>
      <c r="R25" s="84"/>
      <c r="S25" s="84"/>
      <c r="T25" s="84"/>
      <c r="U25" s="84"/>
      <c r="V25" s="84"/>
      <c r="W25" s="84"/>
    </row>
    <row r="26" spans="1:23" x14ac:dyDescent="0.2">
      <c r="A26" s="44" t="s">
        <v>138</v>
      </c>
      <c r="B26" s="47" t="str">
        <f>+IFERROR(B24-B25,"nm")</f>
        <v>nm</v>
      </c>
      <c r="C26" s="47">
        <f>+IFERROR(C24-C25,"nm")</f>
        <v>3.2283094286385816E-3</v>
      </c>
      <c r="D26" s="47">
        <f>+IFERROR(D24-D25,"nm")</f>
        <v>1.4023013227229333E-3</v>
      </c>
      <c r="E26" s="47">
        <f>+IFERROR(E24-E25,"nm")</f>
        <v>2.6187525815778087E-3</v>
      </c>
      <c r="F26" s="47">
        <f>+IFERROR(F24-F25,"nm")</f>
        <v>-2.4415361510405215E-3</v>
      </c>
      <c r="G26" s="47">
        <f>+IFERROR(G24-G25,"nm")</f>
        <v>-1.2792434046789425E-3</v>
      </c>
      <c r="H26" s="47">
        <f>+IFERROR(H24-H25,"nm")</f>
        <v>-1.849072783792538E-3</v>
      </c>
      <c r="I26" s="47">
        <f>+IFERROR(I24-I25,"nm")</f>
        <v>1.5458605290268046E-4</v>
      </c>
      <c r="J26" s="49">
        <v>0</v>
      </c>
      <c r="K26" s="49">
        <f>+J26</f>
        <v>0</v>
      </c>
      <c r="L26" s="49">
        <f>+K26</f>
        <v>0</v>
      </c>
      <c r="M26" s="49">
        <f>+L26</f>
        <v>0</v>
      </c>
      <c r="N26" s="49">
        <f>+M26</f>
        <v>0</v>
      </c>
      <c r="O26" s="49"/>
      <c r="P26" s="49"/>
      <c r="Q26" s="84"/>
      <c r="R26" s="84"/>
      <c r="S26" s="84"/>
      <c r="T26" s="84"/>
      <c r="U26" s="84"/>
      <c r="V26" s="84"/>
      <c r="W26" s="84"/>
    </row>
    <row r="27" spans="1:23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  <c r="Q27" s="84"/>
      <c r="R27" s="84"/>
      <c r="S27" s="84"/>
      <c r="T27" s="84"/>
      <c r="U27" s="84"/>
      <c r="V27" s="84"/>
      <c r="W27" s="84"/>
    </row>
    <row r="28" spans="1:23" x14ac:dyDescent="0.2">
      <c r="A28" s="44" t="s">
        <v>129</v>
      </c>
      <c r="B28" s="47" t="str">
        <f>+IFERROR(B27/A27-1,"nm")</f>
        <v>nm</v>
      </c>
      <c r="C28" s="47">
        <f>+IFERROR(C27/B27-1,"nm")</f>
        <v>7.6190476190476142E-2</v>
      </c>
      <c r="D28" s="47">
        <f>+IFERROR(D27/C27-1,"nm")</f>
        <v>2.9498525073746285E-2</v>
      </c>
      <c r="E28" s="47">
        <f>+IFERROR(E27/D27-1,"nm")</f>
        <v>1.0642652476463343E-2</v>
      </c>
      <c r="F28" s="47">
        <f>+IFERROR(F27/E27-1,"nm")</f>
        <v>6.5208586472256025E-2</v>
      </c>
      <c r="G28" s="47">
        <f>+IFERROR(G27/F27-1,"nm")</f>
        <v>-0.11806083650190113</v>
      </c>
      <c r="H28" s="47">
        <f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  <c r="Q28" s="84"/>
      <c r="R28" s="84"/>
      <c r="S28" s="84"/>
      <c r="T28" s="84"/>
      <c r="U28" s="84"/>
      <c r="V28" s="84"/>
      <c r="W28" s="84"/>
    </row>
    <row r="29" spans="1:23" x14ac:dyDescent="0.2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>+J29</f>
        <v>0</v>
      </c>
      <c r="L29" s="49">
        <f>+K29</f>
        <v>0</v>
      </c>
      <c r="M29" s="49">
        <f>+L29</f>
        <v>0</v>
      </c>
      <c r="N29" s="49">
        <f>+M29</f>
        <v>0</v>
      </c>
      <c r="O29" s="49"/>
      <c r="P29" s="49"/>
      <c r="Q29" s="84"/>
      <c r="R29" s="84"/>
      <c r="S29" s="84"/>
      <c r="T29" s="84"/>
      <c r="U29" s="84"/>
      <c r="V29" s="84"/>
      <c r="W29" s="84"/>
    </row>
    <row r="30" spans="1:23" x14ac:dyDescent="0.2">
      <c r="A30" s="44" t="s">
        <v>138</v>
      </c>
      <c r="B30" s="47" t="str">
        <f>+IFERROR(B28-B29,"nm")</f>
        <v>nm</v>
      </c>
      <c r="C30" s="47">
        <f>+IFERROR(C28-C29,"nm")</f>
        <v>4.1190476190476139E-2</v>
      </c>
      <c r="D30" s="47">
        <f>+IFERROR(D28-D29,"nm")</f>
        <v>3.4985250737462857E-3</v>
      </c>
      <c r="E30" s="47">
        <f>+IFERROR(E28-E29,"nm")</f>
        <v>-0.11935734752353666</v>
      </c>
      <c r="F30" s="47">
        <f>+IFERROR(F28-F29,"nm")</f>
        <v>-4.7914135277439818E-3</v>
      </c>
      <c r="G30" s="47">
        <f>+IFERROR(G28-G29,"nm")</f>
        <v>-5.8060836501901136E-2</v>
      </c>
      <c r="H30" s="47">
        <f>+IFERROR(H28-H29,"nm")</f>
        <v>-9.6145721060573452E-2</v>
      </c>
      <c r="I30" s="47">
        <f>+IFERROR(I28-I29,"nm")</f>
        <v>2.2832140015910107E-3</v>
      </c>
      <c r="J30" s="49">
        <v>0</v>
      </c>
      <c r="K30" s="49">
        <f>+J30</f>
        <v>0</v>
      </c>
      <c r="L30" s="49">
        <f>+K30</f>
        <v>0</v>
      </c>
      <c r="M30" s="49">
        <f>+L30</f>
        <v>0</v>
      </c>
      <c r="N30" s="49">
        <f>+M30</f>
        <v>0</v>
      </c>
      <c r="O30" s="49"/>
      <c r="P30" s="49"/>
      <c r="Q30" s="84"/>
      <c r="R30" s="84"/>
      <c r="S30" s="84"/>
      <c r="T30" s="84"/>
      <c r="U30" s="84"/>
      <c r="V30" s="84"/>
      <c r="W30" s="84"/>
    </row>
    <row r="31" spans="1:23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  <c r="Q31" s="84"/>
      <c r="R31" s="84"/>
      <c r="S31" s="84"/>
      <c r="T31" s="84"/>
      <c r="U31" s="84"/>
      <c r="V31" s="84"/>
      <c r="W31" s="84"/>
    </row>
    <row r="32" spans="1:23" x14ac:dyDescent="0.2">
      <c r="A32" s="44" t="s">
        <v>129</v>
      </c>
      <c r="B32" s="47" t="str">
        <f>+IFERROR(B31/A31-1,"nm")</f>
        <v>nm</v>
      </c>
      <c r="C32" s="47">
        <f>+IFERROR(C31/B31-1,"nm")</f>
        <v>-0.12742718446601942</v>
      </c>
      <c r="D32" s="47">
        <f>+IFERROR(D31/C31-1,"nm")</f>
        <v>-0.10152990264255912</v>
      </c>
      <c r="E32" s="47">
        <f>+IFERROR(E31/D31-1,"nm")</f>
        <v>-7.8947368421052655E-2</v>
      </c>
      <c r="F32" s="47">
        <f>+IFERROR(F31/E31-1,"nm")</f>
        <v>3.3613445378151141E-3</v>
      </c>
      <c r="G32" s="47">
        <f>+IFERROR(G31/F31-1,"nm")</f>
        <v>-0.13567839195979903</v>
      </c>
      <c r="H32" s="47">
        <f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  <c r="Q32" s="84"/>
      <c r="R32" s="84"/>
      <c r="S32" s="84"/>
      <c r="T32" s="84"/>
      <c r="U32" s="84"/>
      <c r="V32" s="84"/>
      <c r="W32" s="84"/>
    </row>
    <row r="33" spans="1:23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>+J33</f>
        <v>0</v>
      </c>
      <c r="L33" s="49">
        <f>+K33</f>
        <v>0</v>
      </c>
      <c r="M33" s="49">
        <f>+L33</f>
        <v>0</v>
      </c>
      <c r="N33" s="49">
        <f>+M33</f>
        <v>0</v>
      </c>
      <c r="O33" s="49"/>
      <c r="P33" s="49"/>
      <c r="Q33" s="84"/>
      <c r="R33" s="84"/>
      <c r="S33" s="84"/>
      <c r="T33" s="84"/>
      <c r="U33" s="84"/>
      <c r="V33" s="84"/>
      <c r="W33" s="84"/>
    </row>
    <row r="34" spans="1:23" x14ac:dyDescent="0.2">
      <c r="A34" s="44" t="s">
        <v>138</v>
      </c>
      <c r="B34" s="47" t="str">
        <f>+IFERROR(B32-B33,"nm")</f>
        <v>nm</v>
      </c>
      <c r="C34" s="47">
        <f>+IFERROR(C32-C33,"nm")</f>
        <v>2.572815533980588E-3</v>
      </c>
      <c r="D34" s="47">
        <f>+IFERROR(D32-D33,"nm")</f>
        <v>-1.5299026425591167E-3</v>
      </c>
      <c r="E34" s="47">
        <f>+IFERROR(E32-E33,"nm")</f>
        <v>1.0526315789473467E-3</v>
      </c>
      <c r="F34" s="47">
        <f>+IFERROR(F32-F33,"nm")</f>
        <v>3.3613445378151141E-3</v>
      </c>
      <c r="G34" s="47">
        <f>+IFERROR(G32-G33,"nm")</f>
        <v>4.321608040200986E-3</v>
      </c>
      <c r="H34" s="47">
        <f>+IFERROR(H32-H33,"nm")</f>
        <v>2.5581395348836904E-3</v>
      </c>
      <c r="I34" s="47">
        <f>+IFERROR(I32-I33,"nm")</f>
        <v>-1.4792899408284654E-3</v>
      </c>
      <c r="J34" s="49">
        <v>0</v>
      </c>
      <c r="K34" s="49">
        <f>+J34</f>
        <v>0</v>
      </c>
      <c r="L34" s="49">
        <f>+K34</f>
        <v>0</v>
      </c>
      <c r="M34" s="49">
        <f>+L34</f>
        <v>0</v>
      </c>
      <c r="N34" s="49">
        <f>+M34</f>
        <v>0</v>
      </c>
      <c r="O34" s="49"/>
      <c r="P34" s="49"/>
      <c r="Q34" s="84"/>
      <c r="R34" s="84"/>
      <c r="S34" s="84"/>
      <c r="T34" s="84"/>
      <c r="U34" s="84"/>
      <c r="V34" s="84"/>
      <c r="W34" s="84"/>
    </row>
    <row r="35" spans="1:23" x14ac:dyDescent="0.2">
      <c r="A35" s="9" t="s">
        <v>130</v>
      </c>
      <c r="B35" s="48">
        <f>+B42+B38</f>
        <v>3766</v>
      </c>
      <c r="C35" s="48">
        <f>+C42+C38</f>
        <v>3896</v>
      </c>
      <c r="D35" s="48">
        <f>+D42+D38</f>
        <v>4015</v>
      </c>
      <c r="E35" s="48">
        <f>+E42+E38</f>
        <v>3760</v>
      </c>
      <c r="F35" s="48">
        <f>+F42+F38</f>
        <v>4074</v>
      </c>
      <c r="G35" s="48">
        <f>+G42+G38</f>
        <v>3047</v>
      </c>
      <c r="H35" s="48">
        <f>+H42+H38</f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  <c r="Q35" s="84"/>
      <c r="R35" s="84"/>
      <c r="S35" s="84"/>
      <c r="T35" s="84"/>
      <c r="U35" s="84"/>
      <c r="V35" s="84"/>
      <c r="W35" s="84"/>
    </row>
    <row r="36" spans="1:23" x14ac:dyDescent="0.2">
      <c r="A36" s="46" t="s">
        <v>129</v>
      </c>
      <c r="B36" s="47" t="str">
        <f>+IFERROR(B35/A35-1,"nm")</f>
        <v>nm</v>
      </c>
      <c r="C36" s="47">
        <f>+IFERROR(C35/B35-1,"nm")</f>
        <v>3.4519383961763239E-2</v>
      </c>
      <c r="D36" s="47">
        <f>+IFERROR(D35/C35-1,"nm")</f>
        <v>3.0544147843942548E-2</v>
      </c>
      <c r="E36" s="47">
        <f>+IFERROR(E35/D35-1,"nm")</f>
        <v>-6.3511830635118338E-2</v>
      </c>
      <c r="F36" s="47">
        <f>+IFERROR(F35/E35-1,"nm")</f>
        <v>8.3510638297872308E-2</v>
      </c>
      <c r="G36" s="47">
        <f>+IFERROR(G35/F35-1,"nm")</f>
        <v>-0.25208640157093765</v>
      </c>
      <c r="H36" s="47">
        <f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>+IFERROR(K35/J35-1,"nm")</f>
        <v>0</v>
      </c>
      <c r="L36" s="47">
        <f>+IFERROR(L35/K35-1,"nm")</f>
        <v>0</v>
      </c>
      <c r="M36" s="47">
        <f>+IFERROR(M35/L35-1,"nm")</f>
        <v>0</v>
      </c>
      <c r="N36" s="47">
        <f>+IFERROR(N35/M35-1,"nm")</f>
        <v>0</v>
      </c>
      <c r="O36" s="47"/>
      <c r="P36" s="47"/>
      <c r="Q36" s="84"/>
      <c r="R36" s="84"/>
      <c r="S36" s="84"/>
      <c r="T36" s="84"/>
      <c r="U36" s="84"/>
      <c r="V36" s="84"/>
      <c r="W36" s="84"/>
    </row>
    <row r="37" spans="1:23" x14ac:dyDescent="0.2">
      <c r="A37" s="46" t="s">
        <v>131</v>
      </c>
      <c r="B37" s="47">
        <f>+IFERROR(B35/B$21,"nm")</f>
        <v>0.27409024745269289</v>
      </c>
      <c r="C37" s="47">
        <f>+IFERROR(C35/C$21,"nm")</f>
        <v>0.26388512598211866</v>
      </c>
      <c r="D37" s="47">
        <f>+IFERROR(D35/D$21,"nm")</f>
        <v>0.26386698212407994</v>
      </c>
      <c r="E37" s="47">
        <f>+IFERROR(E35/E$21,"nm")</f>
        <v>0.25311342982160889</v>
      </c>
      <c r="F37" s="47">
        <f>+IFERROR(F35/F$21,"nm")</f>
        <v>0.25619418941013711</v>
      </c>
      <c r="G37" s="47">
        <f>+IFERROR(G35/G$21,"nm")</f>
        <v>0.2103700635183651</v>
      </c>
      <c r="H37" s="47">
        <f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  <c r="Q37" s="84"/>
      <c r="R37" s="84"/>
      <c r="S37" s="84"/>
      <c r="T37" s="84"/>
      <c r="U37" s="84"/>
      <c r="V37" s="84"/>
      <c r="W37" s="84"/>
    </row>
    <row r="38" spans="1:23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  <c r="Q38" s="84"/>
      <c r="R38" s="84"/>
      <c r="S38" s="84"/>
      <c r="T38" s="84"/>
      <c r="U38" s="84"/>
      <c r="V38" s="84"/>
      <c r="W38" s="84"/>
    </row>
    <row r="39" spans="1:23" x14ac:dyDescent="0.2">
      <c r="A39" s="46" t="s">
        <v>129</v>
      </c>
      <c r="B39" s="47" t="str">
        <f>+IFERROR(B38/A38-1,"nm")</f>
        <v>nm</v>
      </c>
      <c r="C39" s="47">
        <f>+IFERROR(C38/B38-1,"nm")</f>
        <v>9.9173553719008156E-2</v>
      </c>
      <c r="D39" s="47">
        <f>+IFERROR(D38/C38-1,"nm")</f>
        <v>5.2631578947368363E-2</v>
      </c>
      <c r="E39" s="47">
        <f>+IFERROR(E38/D38-1,"nm")</f>
        <v>0.14285714285714279</v>
      </c>
      <c r="F39" s="47">
        <f>+IFERROR(F38/E38-1,"nm")</f>
        <v>-6.8749999999999978E-2</v>
      </c>
      <c r="G39" s="47">
        <f>+IFERROR(G38/F38-1,"nm")</f>
        <v>-6.7114093959731447E-3</v>
      </c>
      <c r="H39" s="47">
        <f>+IFERROR(H38/G38-1,"nm")</f>
        <v>-0.1216216216216216</v>
      </c>
      <c r="I39" s="47">
        <f>+IFERROR(I38/H38-1,"nm")</f>
        <v>-4.6153846153846101E-2</v>
      </c>
      <c r="J39" s="47">
        <f>+IFERROR(J38/I38-1,"nm")</f>
        <v>2.2204460492503131E-16</v>
      </c>
      <c r="K39" s="47">
        <f>+IFERROR(K38/J38-1,"nm")</f>
        <v>0</v>
      </c>
      <c r="L39" s="47">
        <f>+IFERROR(L38/K38-1,"nm")</f>
        <v>0</v>
      </c>
      <c r="M39" s="47">
        <f>+IFERROR(M38/L38-1,"nm")</f>
        <v>0</v>
      </c>
      <c r="N39" s="47">
        <f>+IFERROR(N38/M38-1,"nm")</f>
        <v>0</v>
      </c>
      <c r="O39" s="47"/>
      <c r="P39" s="47"/>
      <c r="Q39" s="84"/>
      <c r="R39" s="84"/>
      <c r="S39" s="84"/>
      <c r="T39" s="84"/>
      <c r="U39" s="84"/>
      <c r="V39" s="84"/>
      <c r="W39" s="84"/>
    </row>
    <row r="40" spans="1:23" x14ac:dyDescent="0.2">
      <c r="A40" s="46" t="s">
        <v>133</v>
      </c>
      <c r="B40" s="47">
        <f>+IFERROR(B38/B$21,"nm")</f>
        <v>8.8064046579330417E-3</v>
      </c>
      <c r="C40" s="47">
        <f>+IFERROR(C38/C$21,"nm")</f>
        <v>9.0083988079111346E-3</v>
      </c>
      <c r="D40" s="47">
        <f>+IFERROR(D38/D$21,"nm")</f>
        <v>9.2008412197686646E-3</v>
      </c>
      <c r="E40" s="47">
        <f>+IFERROR(E38/E$21,"nm")</f>
        <v>1.0770784247728038E-2</v>
      </c>
      <c r="F40" s="47">
        <f>+IFERROR(F38/F$21,"nm")</f>
        <v>9.3698905798012821E-3</v>
      </c>
      <c r="G40" s="47">
        <f>+IFERROR(G38/G$21,"nm")</f>
        <v>1.0218171775752554E-2</v>
      </c>
      <c r="H40" s="47">
        <f>+IFERROR(H38/H$21,"nm")</f>
        <v>7.5673787764130628E-3</v>
      </c>
      <c r="I40" s="47">
        <f>+IFERROR(I38/I$21,"nm")</f>
        <v>6.7563886013185855E-3</v>
      </c>
      <c r="J40" s="47">
        <f>+IFERROR(J38/J$21,"nm")</f>
        <v>6.7563886013185864E-3</v>
      </c>
      <c r="K40" s="47">
        <f>+IFERROR(K38/K$21,"nm")</f>
        <v>6.7563886013185864E-3</v>
      </c>
      <c r="L40" s="47">
        <f>+IFERROR(L38/L$21,"nm")</f>
        <v>6.7563886013185864E-3</v>
      </c>
      <c r="M40" s="47">
        <f>+IFERROR(M38/M$21,"nm")</f>
        <v>6.7563886013185864E-3</v>
      </c>
      <c r="N40" s="47">
        <f>+IFERROR(N38/N$21,"nm")</f>
        <v>6.7563886013185864E-3</v>
      </c>
      <c r="O40" s="47"/>
      <c r="P40" s="47"/>
      <c r="Q40" s="84"/>
      <c r="R40" s="84"/>
      <c r="S40" s="84"/>
      <c r="T40" s="84"/>
      <c r="U40" s="84"/>
      <c r="V40" s="84"/>
      <c r="W40" s="84"/>
    </row>
    <row r="41" spans="1:23" x14ac:dyDescent="0.2">
      <c r="A41" s="46" t="s">
        <v>140</v>
      </c>
      <c r="B41" s="47">
        <f>+IFERROR(B38/B48,"nm")</f>
        <v>0.19145569620253164</v>
      </c>
      <c r="C41" s="47">
        <f>+IFERROR(C38/C48,"nm")</f>
        <v>0.17924528301886791</v>
      </c>
      <c r="D41" s="47">
        <f>+IFERROR(D38/D48,"nm")</f>
        <v>0.17094017094017094</v>
      </c>
      <c r="E41" s="47">
        <f>+IFERROR(E38/E48,"nm")</f>
        <v>0.18867924528301888</v>
      </c>
      <c r="F41" s="47">
        <f>+IFERROR(F38/F48,"nm")</f>
        <v>0.18304668304668303</v>
      </c>
      <c r="G41" s="47">
        <f>+IFERROR(G38/G48,"nm")</f>
        <v>0.22945736434108527</v>
      </c>
      <c r="H41" s="47">
        <f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  <c r="Q41" s="84"/>
      <c r="R41" s="84"/>
      <c r="S41" s="84"/>
      <c r="T41" s="84"/>
      <c r="U41" s="84"/>
      <c r="V41" s="84"/>
      <c r="W41" s="84"/>
    </row>
    <row r="42" spans="1:23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  <c r="Q42" s="84"/>
      <c r="R42" s="84"/>
      <c r="S42" s="84"/>
      <c r="T42" s="84"/>
      <c r="U42" s="84"/>
      <c r="V42" s="84"/>
      <c r="W42" s="84"/>
    </row>
    <row r="43" spans="1:23" x14ac:dyDescent="0.2">
      <c r="A43" s="46" t="s">
        <v>129</v>
      </c>
      <c r="B43" s="47" t="str">
        <f>+IFERROR(B42/A42-1,"nm")</f>
        <v>nm</v>
      </c>
      <c r="C43" s="47">
        <f>+IFERROR(C42/B42-1,"nm")</f>
        <v>3.2373113854595292E-2</v>
      </c>
      <c r="D43" s="47">
        <f>+IFERROR(D42/C42-1,"nm")</f>
        <v>2.9763486579856391E-2</v>
      </c>
      <c r="E43" s="47">
        <f>+IFERROR(E42/D42-1,"nm")</f>
        <v>-7.096774193548383E-2</v>
      </c>
      <c r="F43" s="47">
        <f>+IFERROR(F42/E42-1,"nm")</f>
        <v>9.0277777777777679E-2</v>
      </c>
      <c r="G43" s="47">
        <f>+IFERROR(G42/F42-1,"nm")</f>
        <v>-0.26140127388535028</v>
      </c>
      <c r="H43" s="47">
        <f>+IFERROR(H42/G42-1,"nm")</f>
        <v>0.75543290789927564</v>
      </c>
      <c r="I43" s="47">
        <f>+IFERROR(I42/H42-1,"nm")</f>
        <v>4.9125564943997002E-3</v>
      </c>
      <c r="J43" s="47">
        <f>+IFERROR(J42/I42-1,"nm")</f>
        <v>0</v>
      </c>
      <c r="K43" s="47">
        <f>+IFERROR(K42/J42-1,"nm")</f>
        <v>0</v>
      </c>
      <c r="L43" s="47">
        <f>+IFERROR(L42/K42-1,"nm")</f>
        <v>0</v>
      </c>
      <c r="M43" s="47">
        <f>+IFERROR(M42/L42-1,"nm")</f>
        <v>0</v>
      </c>
      <c r="N43" s="47">
        <f>+IFERROR(N42/M42-1,"nm")</f>
        <v>0</v>
      </c>
      <c r="O43" s="47"/>
      <c r="P43" s="47"/>
      <c r="Q43" s="84"/>
      <c r="R43" s="84"/>
      <c r="S43" s="84"/>
      <c r="T43" s="84"/>
      <c r="U43" s="84"/>
      <c r="V43" s="84"/>
      <c r="W43" s="84"/>
    </row>
    <row r="44" spans="1:23" x14ac:dyDescent="0.2">
      <c r="A44" s="46" t="s">
        <v>131</v>
      </c>
      <c r="B44" s="47">
        <f>+IFERROR(B42/B$21,"nm")</f>
        <v>0.26528384279475981</v>
      </c>
      <c r="C44" s="47">
        <f>+IFERROR(C42/C$21,"nm")</f>
        <v>0.25487672717420751</v>
      </c>
      <c r="D44" s="47">
        <f>+IFERROR(D42/D$21,"nm")</f>
        <v>0.25466614090431128</v>
      </c>
      <c r="E44" s="47">
        <f>+IFERROR(E42/E$21,"nm")</f>
        <v>0.24234264557388085</v>
      </c>
      <c r="F44" s="47">
        <f>+IFERROR(F42/F$21,"nm")</f>
        <v>0.2468242988303358</v>
      </c>
      <c r="G44" s="47">
        <f>+IFERROR(G42/G$21,"nm")</f>
        <v>0.20015189174261253</v>
      </c>
      <c r="H44" s="47">
        <f>+IFERROR(H42/H$21,"nm")</f>
        <v>0.29623377379358518</v>
      </c>
      <c r="I44" s="47">
        <f>+IFERROR(I42/I$21,"nm")</f>
        <v>0.27864654279954232</v>
      </c>
      <c r="J44" s="47">
        <f>+IFERROR(J42/J$21,"nm")</f>
        <v>0.27864654279954232</v>
      </c>
      <c r="K44" s="47">
        <f>+IFERROR(K42/K$21,"nm")</f>
        <v>0.27864654279954232</v>
      </c>
      <c r="L44" s="47">
        <f>+IFERROR(L42/L$21,"nm")</f>
        <v>0.27864654279954232</v>
      </c>
      <c r="M44" s="47">
        <f>+IFERROR(M42/M$21,"nm")</f>
        <v>0.27864654279954232</v>
      </c>
      <c r="N44" s="47">
        <f>+IFERROR(N42/N$21,"nm")</f>
        <v>0.27864654279954232</v>
      </c>
      <c r="O44" s="47"/>
      <c r="P44" s="47"/>
      <c r="Q44" s="84"/>
      <c r="R44" s="84"/>
      <c r="S44" s="84"/>
      <c r="T44" s="84"/>
      <c r="U44" s="84"/>
      <c r="V44" s="84"/>
      <c r="W44" s="84"/>
    </row>
    <row r="45" spans="1:23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  <c r="Q45" s="84"/>
      <c r="R45" s="84"/>
      <c r="S45" s="84"/>
      <c r="T45" s="84"/>
      <c r="U45" s="84"/>
      <c r="V45" s="84"/>
      <c r="W45" s="84"/>
    </row>
    <row r="46" spans="1:23" x14ac:dyDescent="0.2">
      <c r="A46" s="46" t="s">
        <v>129</v>
      </c>
      <c r="B46" s="47" t="str">
        <f>+IFERROR(B45/A45-1,"nm")</f>
        <v>nm</v>
      </c>
      <c r="C46" s="47">
        <f>+IFERROR(C45/B45-1,"nm")</f>
        <v>0.16346153846153855</v>
      </c>
      <c r="D46" s="47">
        <f>+IFERROR(D45/C45-1,"nm")</f>
        <v>-7.8512396694214837E-2</v>
      </c>
      <c r="E46" s="47">
        <f>+IFERROR(E45/D45-1,"nm")</f>
        <v>-0.12107623318385652</v>
      </c>
      <c r="F46" s="47">
        <f>+IFERROR(F45/E45-1,"nm")</f>
        <v>-0.40306122448979587</v>
      </c>
      <c r="G46" s="47">
        <f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>+IFERROR(K45/J45-1,"nm")</f>
        <v>0</v>
      </c>
      <c r="L46" s="47">
        <f>+IFERROR(L45/K45-1,"nm")</f>
        <v>0</v>
      </c>
      <c r="M46" s="47">
        <f>+IFERROR(M45/L45-1,"nm")</f>
        <v>0</v>
      </c>
      <c r="N46" s="47">
        <f>+IFERROR(N45/M45-1,"nm")</f>
        <v>0</v>
      </c>
      <c r="O46" s="47"/>
      <c r="P46" s="47"/>
      <c r="Q46" s="84"/>
      <c r="R46" s="84"/>
      <c r="S46" s="84"/>
      <c r="T46" s="84"/>
      <c r="U46" s="84"/>
      <c r="V46" s="84"/>
      <c r="W46" s="84"/>
    </row>
    <row r="47" spans="1:23" x14ac:dyDescent="0.2">
      <c r="A47" s="46" t="s">
        <v>133</v>
      </c>
      <c r="B47" s="47">
        <f>+IFERROR(B45/B$21,"nm")</f>
        <v>1.5138282387190683E-2</v>
      </c>
      <c r="C47" s="47">
        <f>+IFERROR(C45/C$21,"nm")</f>
        <v>1.6391221891086428E-2</v>
      </c>
      <c r="D47" s="47">
        <f>+IFERROR(D45/D$21,"nm")</f>
        <v>1.4655625657202945E-2</v>
      </c>
      <c r="E47" s="47">
        <f>+IFERROR(E45/E$21,"nm")</f>
        <v>1.3194210703466847E-2</v>
      </c>
      <c r="F47" s="47">
        <f>+IFERROR(F45/F$21,"nm")</f>
        <v>7.3575650861526856E-3</v>
      </c>
      <c r="G47" s="47">
        <f>+IFERROR(G45/G$21,"nm")</f>
        <v>7.5945871306268989E-3</v>
      </c>
      <c r="H47" s="47">
        <f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  <c r="Q47" s="84"/>
      <c r="R47" s="84"/>
      <c r="S47" s="84"/>
      <c r="T47" s="84"/>
      <c r="U47" s="84"/>
      <c r="V47" s="84"/>
      <c r="W47" s="84"/>
    </row>
    <row r="48" spans="1:23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  <c r="Q48" s="84"/>
      <c r="R48" s="84"/>
      <c r="S48" s="84"/>
      <c r="T48" s="84"/>
      <c r="U48" s="84"/>
      <c r="V48" s="84"/>
      <c r="W48" s="84"/>
    </row>
    <row r="49" spans="1:23" x14ac:dyDescent="0.2">
      <c r="A49" s="46" t="s">
        <v>129</v>
      </c>
      <c r="B49" s="47" t="str">
        <f>+IFERROR(B48/A48-1,"nm")</f>
        <v>nm</v>
      </c>
      <c r="C49" s="47">
        <f>+IFERROR(C48/B48-1,"nm")</f>
        <v>0.17405063291139244</v>
      </c>
      <c r="D49" s="47">
        <f>+IFERROR(D48/C48-1,"nm")</f>
        <v>0.10377358490566047</v>
      </c>
      <c r="E49" s="47">
        <f>+IFERROR(E48/D48-1,"nm")</f>
        <v>3.5409035409035505E-2</v>
      </c>
      <c r="F49" s="47">
        <f>+IFERROR(F48/E48-1,"nm")</f>
        <v>-4.0094339622641528E-2</v>
      </c>
      <c r="G49" s="47">
        <f>+IFERROR(G48/F48-1,"nm")</f>
        <v>-0.20761670761670759</v>
      </c>
      <c r="H49" s="47">
        <f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  <c r="Q49" s="84"/>
      <c r="R49" s="84"/>
      <c r="S49" s="84"/>
      <c r="T49" s="84"/>
      <c r="U49" s="84"/>
      <c r="V49" s="84"/>
      <c r="W49" s="84"/>
    </row>
    <row r="50" spans="1:23" x14ac:dyDescent="0.2">
      <c r="A50" s="46" t="s">
        <v>133</v>
      </c>
      <c r="B50" s="47">
        <f>+IFERROR(B48/B$21,"nm")</f>
        <v>4.599708879184862E-2</v>
      </c>
      <c r="C50" s="47">
        <f>+IFERROR(C48/C$21,"nm")</f>
        <v>5.0257382823083174E-2</v>
      </c>
      <c r="D50" s="47">
        <f>+IFERROR(D48/D$21,"nm")</f>
        <v>5.3824921135646686E-2</v>
      </c>
      <c r="E50" s="47">
        <f>+IFERROR(E48/E$21,"nm")</f>
        <v>5.7085156512958597E-2</v>
      </c>
      <c r="F50" s="47">
        <f>+IFERROR(F48/F$21,"nm")</f>
        <v>5.1188529744686205E-2</v>
      </c>
      <c r="G50" s="47">
        <f>+IFERROR(G48/G$21,"nm")</f>
        <v>4.4531897265948632E-2</v>
      </c>
      <c r="H50" s="47">
        <f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  <c r="Q50" s="84"/>
      <c r="R50" s="84"/>
      <c r="S50" s="84"/>
      <c r="T50" s="84"/>
      <c r="U50" s="84"/>
      <c r="V50" s="84"/>
      <c r="W50" s="84"/>
    </row>
    <row r="51" spans="1:23" x14ac:dyDescent="0.2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  <c r="Q51" s="84"/>
      <c r="R51" s="84"/>
      <c r="S51" s="84"/>
      <c r="T51" s="84"/>
      <c r="U51" s="84"/>
      <c r="V51" s="84"/>
      <c r="W51" s="84"/>
    </row>
    <row r="52" spans="1:23" x14ac:dyDescent="0.2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6">
        <f>I52*1+J53</f>
        <v>102</v>
      </c>
      <c r="K52" s="66">
        <f>J52*1+K53</f>
        <v>102</v>
      </c>
      <c r="L52" s="66">
        <f>K52*1+L53</f>
        <v>102</v>
      </c>
      <c r="M52" s="66">
        <f>L52*1+M53</f>
        <v>102</v>
      </c>
      <c r="N52" s="66">
        <f>M52*1+N53</f>
        <v>102</v>
      </c>
      <c r="O52" s="66"/>
      <c r="P52" s="66"/>
      <c r="Q52" s="84"/>
      <c r="R52" s="84"/>
      <c r="S52" s="84"/>
      <c r="T52" s="84"/>
      <c r="U52" s="84"/>
      <c r="V52" s="84"/>
      <c r="W52" s="84"/>
    </row>
    <row r="53" spans="1:23" x14ac:dyDescent="0.2">
      <c r="A53" s="44" t="s">
        <v>129</v>
      </c>
      <c r="B53" s="64" t="str">
        <f>+IFERROR(B52/A52-1,"nm")</f>
        <v>nm</v>
      </c>
      <c r="C53" s="64">
        <f>+IFERROR(C52/B52-1,"nm")</f>
        <v>-0.36521739130434783</v>
      </c>
      <c r="D53" s="64">
        <f>+IFERROR(D52/C52-1,"nm")</f>
        <v>0</v>
      </c>
      <c r="E53" s="64">
        <f>+IFERROR(E52/D52-1,"nm")</f>
        <v>0.20547945205479445</v>
      </c>
      <c r="F53" s="64">
        <f>+IFERROR(F52/E52-1,"nm")</f>
        <v>-0.52272727272727271</v>
      </c>
      <c r="G53" s="64">
        <f>+IFERROR(G52/F52-1,"nm")</f>
        <v>-0.2857142857142857</v>
      </c>
      <c r="H53" s="64">
        <f>+IFERROR(H52/G52-1,"nm")</f>
        <v>-0.16666666666666663</v>
      </c>
      <c r="I53" s="64">
        <f>+IFERROR(I52/H52-1,"nm")</f>
        <v>3.08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/>
      <c r="P53" s="65"/>
      <c r="Q53" s="84"/>
      <c r="R53" s="84"/>
      <c r="S53" s="84"/>
      <c r="T53" s="84"/>
      <c r="U53" s="84"/>
      <c r="V53" s="84"/>
      <c r="W53" s="84"/>
    </row>
    <row r="54" spans="1:23" x14ac:dyDescent="0.2">
      <c r="A54" s="9" t="s">
        <v>130</v>
      </c>
      <c r="B54" s="1">
        <f>B61+B57</f>
        <v>-2057</v>
      </c>
      <c r="C54" s="1">
        <f>C61+C57</f>
        <v>-2366</v>
      </c>
      <c r="D54" s="1">
        <f>D61+D57</f>
        <v>-2444</v>
      </c>
      <c r="E54" s="1">
        <f>E61+E57</f>
        <v>-2441</v>
      </c>
      <c r="F54" s="1">
        <f>F61+F57</f>
        <v>-3067</v>
      </c>
      <c r="G54" s="1">
        <f>G61+G57</f>
        <v>-3254</v>
      </c>
      <c r="H54" s="1">
        <f>H61+H57</f>
        <v>-3434</v>
      </c>
      <c r="I54" s="1">
        <f>I61+I57</f>
        <v>-4042</v>
      </c>
      <c r="J54" s="66">
        <f>I54*1+J55</f>
        <v>-4042</v>
      </c>
      <c r="K54" s="66">
        <f>J54*1+K55</f>
        <v>-4042</v>
      </c>
      <c r="L54" s="66">
        <f>K54*1+L55</f>
        <v>-4042</v>
      </c>
      <c r="M54" s="66">
        <f>L54*1+M55</f>
        <v>-4042</v>
      </c>
      <c r="N54" s="66">
        <f>M54*1+N55</f>
        <v>-4042</v>
      </c>
      <c r="O54" s="66"/>
      <c r="P54" s="66"/>
      <c r="Q54" s="84"/>
      <c r="R54" s="84"/>
      <c r="S54" s="84"/>
      <c r="T54" s="84"/>
      <c r="U54" s="84"/>
      <c r="V54" s="84"/>
      <c r="W54" s="84"/>
    </row>
    <row r="55" spans="1:23" x14ac:dyDescent="0.2">
      <c r="A55" s="46" t="s">
        <v>129</v>
      </c>
      <c r="B55" s="64" t="str">
        <f>+IFERROR(B54/A54-1,"nm")</f>
        <v>nm</v>
      </c>
      <c r="C55" s="64">
        <f>+IFERROR(C54/B54-1,"nm")</f>
        <v>0.15021876519202726</v>
      </c>
      <c r="D55" s="64">
        <f>+IFERROR(D54/C54-1,"nm")</f>
        <v>3.2967032967033072E-2</v>
      </c>
      <c r="E55" s="64">
        <f>+IFERROR(E54/D54-1,"nm")</f>
        <v>-1.2274959083469206E-3</v>
      </c>
      <c r="F55" s="64">
        <f>+IFERROR(F54/E54-1,"nm")</f>
        <v>0.25645227365833678</v>
      </c>
      <c r="G55" s="64">
        <f>+IFERROR(G54/F54-1,"nm")</f>
        <v>6.0971633518095869E-2</v>
      </c>
      <c r="H55" s="64">
        <f>+IFERROR(H54/G54-1,"nm")</f>
        <v>5.5316533497234088E-2</v>
      </c>
      <c r="I55" s="64">
        <f>+IFERROR(I54/H54-1,"nm")</f>
        <v>0.1770529994175889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/>
      <c r="P55" s="65"/>
      <c r="Q55" s="84"/>
      <c r="R55" s="84"/>
      <c r="S55" s="84"/>
      <c r="T55" s="84"/>
      <c r="U55" s="84"/>
      <c r="V55" s="84"/>
      <c r="W55" s="84"/>
    </row>
    <row r="56" spans="1:23" x14ac:dyDescent="0.2">
      <c r="A56" s="46" t="s">
        <v>131</v>
      </c>
      <c r="B56" s="64">
        <f>+IFERROR(B54/B$52,"nm")</f>
        <v>-17.88695652173913</v>
      </c>
      <c r="C56" s="64">
        <f>+IFERROR(C54/C$52,"nm")</f>
        <v>-32.410958904109592</v>
      </c>
      <c r="D56" s="64">
        <f>+IFERROR(D54/D$52,"nm")</f>
        <v>-33.479452054794521</v>
      </c>
      <c r="E56" s="64">
        <f>+IFERROR(E54/E$52,"nm")</f>
        <v>-27.738636363636363</v>
      </c>
      <c r="F56" s="64">
        <f>+IFERROR(F54/F$52,"nm")</f>
        <v>-73.023809523809518</v>
      </c>
      <c r="G56" s="64">
        <f>+IFERROR(G54/G$52,"nm")</f>
        <v>-108.46666666666667</v>
      </c>
      <c r="H56" s="64">
        <f>+IFERROR(H54/H$52,"nm")</f>
        <v>-137.36000000000001</v>
      </c>
      <c r="I56" s="64">
        <f>+IFERROR(I54/I$52,"nm")</f>
        <v>-39.627450980392155</v>
      </c>
      <c r="J56" s="63">
        <f>I56</f>
        <v>-39.627450980392155</v>
      </c>
      <c r="K56" s="63">
        <f>J56</f>
        <v>-39.627450980392155</v>
      </c>
      <c r="L56" s="63">
        <f>K56</f>
        <v>-39.627450980392155</v>
      </c>
      <c r="M56" s="63">
        <f>L56</f>
        <v>-39.627450980392155</v>
      </c>
      <c r="N56" s="63">
        <f>M56</f>
        <v>-39.627450980392155</v>
      </c>
      <c r="O56" s="63"/>
      <c r="P56" s="63"/>
      <c r="Q56" s="84"/>
      <c r="R56" s="84"/>
      <c r="S56" s="84"/>
      <c r="T56" s="84"/>
      <c r="U56" s="84"/>
      <c r="V56" s="84"/>
      <c r="W56" s="84"/>
    </row>
    <row r="57" spans="1:23" x14ac:dyDescent="0.2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6">
        <f>I57*1+J58</f>
        <v>220</v>
      </c>
      <c r="K57" s="66">
        <f>J57*1+K58</f>
        <v>220</v>
      </c>
      <c r="L57" s="66">
        <f>K57*1+L58</f>
        <v>220</v>
      </c>
      <c r="M57" s="66">
        <f>L57*1+M58</f>
        <v>220</v>
      </c>
      <c r="N57" s="66">
        <f>M57*1+N58</f>
        <v>220</v>
      </c>
      <c r="O57" s="66"/>
      <c r="P57" s="66"/>
      <c r="Q57" s="84"/>
      <c r="R57" s="84"/>
      <c r="S57" s="84"/>
      <c r="T57" s="84"/>
      <c r="U57" s="84"/>
      <c r="V57" s="84"/>
      <c r="W57" s="84"/>
    </row>
    <row r="58" spans="1:23" x14ac:dyDescent="0.2">
      <c r="A58" s="46" t="s">
        <v>129</v>
      </c>
      <c r="B58" s="64" t="str">
        <f>+IFERROR(B57/A57-1,"nm")</f>
        <v>nm</v>
      </c>
      <c r="C58" s="64">
        <f>+IFERROR(C57/B57-1,"nm")</f>
        <v>9.5238095238095344E-2</v>
      </c>
      <c r="D58" s="64">
        <f>+IFERROR(D57/C57-1,"nm")</f>
        <v>1.304347826086949E-2</v>
      </c>
      <c r="E58" s="64">
        <f>+IFERROR(E57/D57-1,"nm")</f>
        <v>-6.8669527896995763E-2</v>
      </c>
      <c r="F58" s="64">
        <f>+IFERROR(F57/E57-1,"nm")</f>
        <v>-0.10138248847926268</v>
      </c>
      <c r="G58" s="64">
        <f>+IFERROR(G57/F57-1,"nm")</f>
        <v>9.7435897435897534E-2</v>
      </c>
      <c r="H58" s="64">
        <f>+IFERROR(H57/G57-1,"nm")</f>
        <v>3.7383177570093462E-2</v>
      </c>
      <c r="I58" s="64">
        <f>+IFERROR(I57/H57-1,"nm")</f>
        <v>-9.009009009009028E-3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/>
      <c r="P58" s="65"/>
      <c r="Q58" s="84"/>
      <c r="R58" s="84"/>
      <c r="S58" s="84"/>
      <c r="T58" s="84"/>
      <c r="U58" s="84"/>
      <c r="V58" s="84"/>
      <c r="W58" s="84"/>
    </row>
    <row r="59" spans="1:23" x14ac:dyDescent="0.2">
      <c r="A59" s="46" t="s">
        <v>133</v>
      </c>
      <c r="B59" s="64">
        <f>+IFERROR(B57/B$52,"nm")</f>
        <v>1.826086956521739</v>
      </c>
      <c r="C59" s="64">
        <f>+IFERROR(C57/C$52,"nm")</f>
        <v>3.1506849315068495</v>
      </c>
      <c r="D59" s="64">
        <f>+IFERROR(D57/D$52,"nm")</f>
        <v>3.1917808219178081</v>
      </c>
      <c r="E59" s="64">
        <f>+IFERROR(E57/E$52,"nm")</f>
        <v>2.4659090909090908</v>
      </c>
      <c r="F59" s="64">
        <f>+IFERROR(F57/F$52,"nm")</f>
        <v>4.6428571428571432</v>
      </c>
      <c r="G59" s="64">
        <f>+IFERROR(G57/G$52,"nm")</f>
        <v>7.1333333333333337</v>
      </c>
      <c r="H59" s="64">
        <f>+IFERROR(H57/H$52,"nm")</f>
        <v>8.8800000000000008</v>
      </c>
      <c r="I59" s="64">
        <f>+IFERROR(I57/I$52,"nm")</f>
        <v>2.1568627450980391</v>
      </c>
      <c r="J59" s="63">
        <f>I59</f>
        <v>2.1568627450980391</v>
      </c>
      <c r="K59" s="63">
        <f>J59</f>
        <v>2.1568627450980391</v>
      </c>
      <c r="L59" s="63">
        <f>K59</f>
        <v>2.1568627450980391</v>
      </c>
      <c r="M59" s="63">
        <f>L59</f>
        <v>2.1568627450980391</v>
      </c>
      <c r="N59" s="63">
        <f>M59</f>
        <v>2.1568627450980391</v>
      </c>
      <c r="O59" s="63"/>
      <c r="P59" s="63"/>
      <c r="Q59" s="84"/>
      <c r="R59" s="84"/>
      <c r="S59" s="84"/>
      <c r="T59" s="84"/>
      <c r="U59" s="84"/>
      <c r="V59" s="84"/>
      <c r="W59" s="84"/>
    </row>
    <row r="60" spans="1:23" x14ac:dyDescent="0.2">
      <c r="A60" s="46" t="s">
        <v>140</v>
      </c>
      <c r="B60" s="64">
        <f>+IFERROR(B57/B67,"nm")</f>
        <v>0.43388429752066116</v>
      </c>
      <c r="C60" s="64">
        <f>+IFERROR(C57/C67,"nm")</f>
        <v>0.45009784735812131</v>
      </c>
      <c r="D60" s="64">
        <f>+IFERROR(D57/D67,"nm")</f>
        <v>0.43714821763602252</v>
      </c>
      <c r="E60" s="64">
        <f>+IFERROR(E57/E67,"nm")</f>
        <v>0.36348408710217756</v>
      </c>
      <c r="F60" s="64">
        <f>+IFERROR(F57/F67,"nm")</f>
        <v>0.2932330827067669</v>
      </c>
      <c r="G60" s="64">
        <f>+IFERROR(G57/G67,"nm")</f>
        <v>0.25783132530120484</v>
      </c>
      <c r="H60" s="64">
        <f>+IFERROR(H57/H67,"nm")</f>
        <v>0.2846153846153846</v>
      </c>
      <c r="I60" s="64">
        <f>+IFERROR(I57/I67,"nm")</f>
        <v>0.27883396704689478</v>
      </c>
      <c r="J60" s="63">
        <f>I60</f>
        <v>0.27883396704689478</v>
      </c>
      <c r="K60" s="63">
        <f>J60</f>
        <v>0.27883396704689478</v>
      </c>
      <c r="L60" s="63">
        <f>K60</f>
        <v>0.27883396704689478</v>
      </c>
      <c r="M60" s="63">
        <f>L60</f>
        <v>0.27883396704689478</v>
      </c>
      <c r="N60" s="63">
        <f>M60</f>
        <v>0.27883396704689478</v>
      </c>
      <c r="O60" s="63"/>
      <c r="P60" s="63"/>
      <c r="Q60" s="84"/>
      <c r="R60" s="84"/>
      <c r="S60" s="84"/>
      <c r="T60" s="84"/>
      <c r="U60" s="84"/>
      <c r="V60" s="84"/>
      <c r="W60" s="84"/>
    </row>
    <row r="61" spans="1:23" x14ac:dyDescent="0.2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6">
        <f>I61*1+J62</f>
        <v>-4262</v>
      </c>
      <c r="K61" s="66">
        <f>J61*1+K62</f>
        <v>-4262</v>
      </c>
      <c r="L61" s="66">
        <f>K61*1+L62</f>
        <v>-4262</v>
      </c>
      <c r="M61" s="66">
        <f>L61*1+M62</f>
        <v>-4262</v>
      </c>
      <c r="N61" s="66">
        <f>M61*1+N62</f>
        <v>-4262</v>
      </c>
      <c r="O61" s="66"/>
      <c r="P61" s="66"/>
      <c r="Q61" s="84"/>
      <c r="R61" s="84"/>
      <c r="S61" s="84"/>
      <c r="T61" s="84"/>
      <c r="U61" s="84"/>
      <c r="V61" s="84"/>
      <c r="W61" s="84"/>
    </row>
    <row r="62" spans="1:23" x14ac:dyDescent="0.2">
      <c r="A62" s="46" t="s">
        <v>129</v>
      </c>
      <c r="B62" s="64" t="str">
        <f>+IFERROR(B61/A61-1,"nm")</f>
        <v>nm</v>
      </c>
      <c r="C62" s="64">
        <f>+IFERROR(C61/B61-1,"nm")</f>
        <v>0.145125716806352</v>
      </c>
      <c r="D62" s="64">
        <f>+IFERROR(D61/C61-1,"nm")</f>
        <v>3.1201848998459125E-2</v>
      </c>
      <c r="E62" s="64">
        <f>+IFERROR(E61/D61-1,"nm")</f>
        <v>-7.097497198356395E-3</v>
      </c>
      <c r="F62" s="64">
        <f>+IFERROR(F61/E61-1,"nm")</f>
        <v>0.22723852520692245</v>
      </c>
      <c r="G62" s="64">
        <f>+IFERROR(G61/F61-1,"nm")</f>
        <v>6.3151440833844275E-2</v>
      </c>
      <c r="H62" s="64">
        <f>+IFERROR(H61/G61-1,"nm")</f>
        <v>5.4209919261822392E-2</v>
      </c>
      <c r="I62" s="64">
        <f>+IFERROR(I61/H61-1,"nm")</f>
        <v>0.16575492341356668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/>
      <c r="P62" s="65"/>
      <c r="Q62" s="84"/>
      <c r="R62" s="84"/>
      <c r="S62" s="84"/>
      <c r="T62" s="84"/>
      <c r="U62" s="84"/>
      <c r="V62" s="84"/>
      <c r="W62" s="84"/>
    </row>
    <row r="63" spans="1:23" x14ac:dyDescent="0.2">
      <c r="A63" s="46" t="s">
        <v>131</v>
      </c>
      <c r="B63" s="64">
        <f>+IFERROR(B61/B$52,"nm")</f>
        <v>-19.713043478260868</v>
      </c>
      <c r="C63" s="64">
        <f>+IFERROR(C61/C$52,"nm")</f>
        <v>-35.561643835616437</v>
      </c>
      <c r="D63" s="64">
        <f>+IFERROR(D61/D$52,"nm")</f>
        <v>-36.671232876712331</v>
      </c>
      <c r="E63" s="64">
        <f>+IFERROR(E61/E$52,"nm")</f>
        <v>-30.204545454545453</v>
      </c>
      <c r="F63" s="64">
        <f>+IFERROR(F61/F$52,"nm")</f>
        <v>-77.666666666666671</v>
      </c>
      <c r="G63" s="64">
        <f>+IFERROR(G61/G$52,"nm")</f>
        <v>-115.6</v>
      </c>
      <c r="H63" s="64">
        <f>+IFERROR(H61/H$52,"nm")</f>
        <v>-146.24</v>
      </c>
      <c r="I63" s="64">
        <f>+IFERROR(I61/I$52,"nm")</f>
        <v>-41.784313725490193</v>
      </c>
      <c r="J63" s="63">
        <f>I63</f>
        <v>-41.784313725490193</v>
      </c>
      <c r="K63" s="63">
        <f>J63</f>
        <v>-41.784313725490193</v>
      </c>
      <c r="L63" s="63">
        <f>K63</f>
        <v>-41.784313725490193</v>
      </c>
      <c r="M63" s="63">
        <f>L63</f>
        <v>-41.784313725490193</v>
      </c>
      <c r="N63" s="63">
        <f>M63</f>
        <v>-41.784313725490193</v>
      </c>
      <c r="O63" s="63"/>
      <c r="P63" s="63"/>
      <c r="Q63" s="84"/>
      <c r="R63" s="84"/>
      <c r="S63" s="84"/>
      <c r="T63" s="84"/>
      <c r="U63" s="84"/>
      <c r="V63" s="84"/>
      <c r="W63" s="84"/>
    </row>
    <row r="64" spans="1:23" x14ac:dyDescent="0.2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6">
        <f>I64*1+J65</f>
        <v>222</v>
      </c>
      <c r="K64" s="66">
        <f>J64*1+K65</f>
        <v>222</v>
      </c>
      <c r="L64" s="66">
        <f>K64*1+L65</f>
        <v>222</v>
      </c>
      <c r="M64" s="66">
        <f>L64*1+M65</f>
        <v>222</v>
      </c>
      <c r="N64" s="66">
        <f>M64*1+N65</f>
        <v>222</v>
      </c>
      <c r="O64" s="66"/>
      <c r="P64" s="66"/>
      <c r="Q64" s="84"/>
      <c r="R64" s="84"/>
      <c r="S64" s="84"/>
      <c r="T64" s="84"/>
      <c r="U64" s="84"/>
      <c r="V64" s="84"/>
      <c r="W64" s="84"/>
    </row>
    <row r="65" spans="1:23" x14ac:dyDescent="0.2">
      <c r="A65" s="46" t="s">
        <v>129</v>
      </c>
      <c r="B65" s="64" t="str">
        <f>+IFERROR(B64/A64-1,"nm")</f>
        <v>nm</v>
      </c>
      <c r="C65" s="64">
        <f>+IFERROR(C64/B64-1,"nm")</f>
        <v>0.14666666666666672</v>
      </c>
      <c r="D65" s="64">
        <f>+IFERROR(D64/C64-1,"nm")</f>
        <v>7.7519379844961156E-2</v>
      </c>
      <c r="E65" s="64">
        <f>+IFERROR(E64/D64-1,"nm")</f>
        <v>2.877697841726623E-2</v>
      </c>
      <c r="F65" s="64">
        <f>+IFERROR(F64/E64-1,"nm")</f>
        <v>-2.7972027972028024E-2</v>
      </c>
      <c r="G65" s="64">
        <f>+IFERROR(G64/F64-1,"nm")</f>
        <v>0.57553956834532372</v>
      </c>
      <c r="H65" s="64">
        <f>+IFERROR(H64/G64-1,"nm")</f>
        <v>-0.36529680365296802</v>
      </c>
      <c r="I65" s="64">
        <f>+IFERROR(I64/H64-1,"nm")</f>
        <v>-0.20143884892086328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/>
      <c r="P65" s="65"/>
      <c r="Q65" s="84"/>
      <c r="R65" s="84"/>
      <c r="S65" s="84"/>
      <c r="T65" s="84"/>
      <c r="U65" s="84"/>
      <c r="V65" s="84"/>
      <c r="W65" s="84"/>
    </row>
    <row r="66" spans="1:23" x14ac:dyDescent="0.2">
      <c r="A66" s="46" t="s">
        <v>133</v>
      </c>
      <c r="B66" s="64">
        <f>+IFERROR(B64/B$52,"nm")</f>
        <v>1.9565217391304348</v>
      </c>
      <c r="C66" s="64">
        <f>+IFERROR(C64/C$52,"nm")</f>
        <v>3.5342465753424657</v>
      </c>
      <c r="D66" s="64">
        <f>+IFERROR(D64/D$52,"nm")</f>
        <v>3.8082191780821919</v>
      </c>
      <c r="E66" s="64">
        <f>+IFERROR(E64/E$52,"nm")</f>
        <v>3.25</v>
      </c>
      <c r="F66" s="64">
        <f>+IFERROR(F64/F$52,"nm")</f>
        <v>6.6190476190476186</v>
      </c>
      <c r="G66" s="64">
        <f>+IFERROR(G64/G$52,"nm")</f>
        <v>14.6</v>
      </c>
      <c r="H66" s="64">
        <f>+IFERROR(H64/H$52,"nm")</f>
        <v>11.12</v>
      </c>
      <c r="I66" s="64">
        <f>+IFERROR(I64/I$52,"nm")</f>
        <v>2.1764705882352939</v>
      </c>
      <c r="J66" s="63">
        <f>I66</f>
        <v>2.1764705882352939</v>
      </c>
      <c r="K66" s="63">
        <f>J66</f>
        <v>2.1764705882352939</v>
      </c>
      <c r="L66" s="63">
        <f>K66</f>
        <v>2.1764705882352939</v>
      </c>
      <c r="M66" s="63">
        <f>L66</f>
        <v>2.1764705882352939</v>
      </c>
      <c r="N66" s="63">
        <f>M66</f>
        <v>2.1764705882352939</v>
      </c>
      <c r="O66" s="63"/>
      <c r="P66" s="63"/>
      <c r="Q66" s="84"/>
      <c r="R66" s="84"/>
      <c r="S66" s="84"/>
      <c r="T66" s="84"/>
      <c r="U66" s="84"/>
      <c r="V66" s="84"/>
      <c r="W66" s="84"/>
    </row>
    <row r="67" spans="1:23" x14ac:dyDescent="0.2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6">
        <f>I67*1+J68</f>
        <v>789</v>
      </c>
      <c r="K67" s="66">
        <f>J67*1+K68</f>
        <v>789</v>
      </c>
      <c r="L67" s="66">
        <f>K67*1+L68</f>
        <v>789</v>
      </c>
      <c r="M67" s="66">
        <f>L67*1+M68</f>
        <v>789</v>
      </c>
      <c r="N67" s="66">
        <f>M67*1+N68</f>
        <v>789</v>
      </c>
      <c r="O67" s="66"/>
      <c r="P67" s="66"/>
      <c r="Q67" s="84"/>
      <c r="R67" s="84"/>
      <c r="S67" s="84"/>
      <c r="T67" s="84"/>
      <c r="U67" s="84"/>
      <c r="V67" s="84"/>
      <c r="W67" s="84"/>
    </row>
    <row r="68" spans="1:23" x14ac:dyDescent="0.2">
      <c r="A68" s="46" t="s">
        <v>129</v>
      </c>
      <c r="B68" s="64" t="str">
        <f>+IFERROR(B67/A67-1,"nm")</f>
        <v>nm</v>
      </c>
      <c r="C68" s="64">
        <f>+IFERROR(C67/B67-1,"nm")</f>
        <v>5.5785123966942241E-2</v>
      </c>
      <c r="D68" s="64">
        <f>+IFERROR(D67/C67-1,"nm")</f>
        <v>4.3052837573385627E-2</v>
      </c>
      <c r="E68" s="64">
        <f>+IFERROR(E67/D67-1,"nm")</f>
        <v>0.12007504690431525</v>
      </c>
      <c r="F68" s="64">
        <f>+IFERROR(F67/E67-1,"nm")</f>
        <v>0.11390284757118918</v>
      </c>
      <c r="G68" s="64">
        <f>+IFERROR(G67/F67-1,"nm")</f>
        <v>0.24812030075187974</v>
      </c>
      <c r="H68" s="64">
        <f>+IFERROR(H67/G67-1,"nm")</f>
        <v>-6.0240963855421659E-2</v>
      </c>
      <c r="I68" s="64">
        <f>+IFERROR(I67/H67-1,"nm")</f>
        <v>1.1538461538461497E-2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/>
      <c r="P68" s="65"/>
      <c r="Q68" s="84"/>
      <c r="R68" s="84"/>
      <c r="S68" s="84"/>
      <c r="T68" s="84"/>
      <c r="U68" s="84"/>
      <c r="V68" s="84"/>
      <c r="W68" s="84"/>
    </row>
    <row r="69" spans="1:23" x14ac:dyDescent="0.2">
      <c r="A69" s="46" t="s">
        <v>133</v>
      </c>
      <c r="B69" s="64">
        <f>+IFERROR(B67/B$52,"nm")</f>
        <v>4.2086956521739127</v>
      </c>
      <c r="C69" s="64">
        <f>+IFERROR(C67/C$52,"nm")</f>
        <v>7</v>
      </c>
      <c r="D69" s="64">
        <f>+IFERROR(D67/D$52,"nm")</f>
        <v>7.3013698630136989</v>
      </c>
      <c r="E69" s="64">
        <f>+IFERROR(E67/E$52,"nm")</f>
        <v>6.7840909090909092</v>
      </c>
      <c r="F69" s="64">
        <f>+IFERROR(F67/F$52,"nm")</f>
        <v>15.833333333333334</v>
      </c>
      <c r="G69" s="64">
        <f>+IFERROR(G67/G$52,"nm")</f>
        <v>27.666666666666668</v>
      </c>
      <c r="H69" s="64">
        <f>+IFERROR(H67/H$52,"nm")</f>
        <v>31.2</v>
      </c>
      <c r="I69" s="64">
        <f>+IFERROR(I67/I$52,"nm")</f>
        <v>7.7352941176470589</v>
      </c>
      <c r="J69" s="63">
        <f>I69</f>
        <v>7.7352941176470589</v>
      </c>
      <c r="K69" s="63">
        <f>J69</f>
        <v>7.7352941176470589</v>
      </c>
      <c r="L69" s="63">
        <f>K69</f>
        <v>7.7352941176470589</v>
      </c>
      <c r="M69" s="63">
        <f>L69</f>
        <v>7.7352941176470589</v>
      </c>
      <c r="N69" s="63">
        <f>M69</f>
        <v>7.7352941176470589</v>
      </c>
      <c r="O69" s="63"/>
      <c r="P69" s="63"/>
      <c r="Q69" s="84"/>
      <c r="R69" s="84"/>
      <c r="S69" s="84"/>
      <c r="T69" s="84"/>
      <c r="U69" s="84"/>
      <c r="V69" s="84"/>
      <c r="W69" s="84"/>
    </row>
    <row r="70" spans="1:23" x14ac:dyDescent="0.2">
      <c r="A70" s="76" t="s">
        <v>203</v>
      </c>
      <c r="B70" s="70"/>
      <c r="C70" s="70"/>
      <c r="D70" s="70"/>
      <c r="E70" s="70"/>
      <c r="F70" s="70"/>
      <c r="G70" s="70"/>
      <c r="H70" s="70"/>
      <c r="I70" s="70"/>
      <c r="J70" s="69"/>
      <c r="K70" s="69"/>
      <c r="L70" s="69"/>
      <c r="M70" s="69"/>
      <c r="N70" s="69"/>
      <c r="O70" s="69"/>
      <c r="P70" s="69"/>
      <c r="Q70" s="84"/>
      <c r="R70" s="84"/>
      <c r="S70" s="84"/>
      <c r="T70" s="84"/>
      <c r="U70" s="84"/>
      <c r="V70" s="84"/>
      <c r="W70" s="84"/>
    </row>
    <row r="71" spans="1:23" x14ac:dyDescent="0.2">
      <c r="A71" s="9" t="s">
        <v>136</v>
      </c>
      <c r="B71" s="1">
        <f>B73+B77+B81</f>
        <v>7126</v>
      </c>
      <c r="C71" s="1">
        <f>C73+C77+C81</f>
        <v>7315</v>
      </c>
      <c r="D71" s="1">
        <f>D73+D77+D81</f>
        <v>7970</v>
      </c>
      <c r="E71" s="1">
        <f>E73+E77+E81</f>
        <v>9242</v>
      </c>
      <c r="F71" s="1">
        <f>F73+F77+F81</f>
        <v>9812</v>
      </c>
      <c r="G71" s="1">
        <f>G73+G77+G81</f>
        <v>9347</v>
      </c>
      <c r="H71" s="1">
        <f>H73+H77+H81</f>
        <v>11456</v>
      </c>
      <c r="I71" s="1">
        <f>I73+I77+I81</f>
        <v>12479</v>
      </c>
      <c r="J71" s="85">
        <f>J73+J77+J81</f>
        <v>12479</v>
      </c>
      <c r="K71" s="85">
        <f>K73+K77+K81</f>
        <v>12479</v>
      </c>
      <c r="L71" s="85">
        <f>L73+L77+L81</f>
        <v>12479</v>
      </c>
      <c r="M71" s="85">
        <f>M73+M77+M81</f>
        <v>12479</v>
      </c>
      <c r="N71" s="85">
        <f>N73+N77+N81</f>
        <v>12479</v>
      </c>
      <c r="O71" s="86"/>
      <c r="P71" s="85"/>
      <c r="Q71" s="84"/>
      <c r="R71" s="84"/>
      <c r="S71" s="84"/>
      <c r="T71" s="84"/>
      <c r="U71" s="84"/>
      <c r="V71" s="84"/>
      <c r="W71" s="84"/>
    </row>
    <row r="72" spans="1:23" x14ac:dyDescent="0.2">
      <c r="A72" s="44" t="s">
        <v>129</v>
      </c>
      <c r="B72" s="79" t="str">
        <f>+IFERROR(B71/A71-1,"nm")</f>
        <v>nm</v>
      </c>
      <c r="C72" s="79">
        <f>+IFERROR(C71/B71-1,"nm")</f>
        <v>2.6522593320235766E-2</v>
      </c>
      <c r="D72" s="79">
        <f>+IFERROR(D71/C71-1,"nm")</f>
        <v>8.9542036910458034E-2</v>
      </c>
      <c r="E72" s="79">
        <f>+IFERROR(E71/D71-1,"nm")</f>
        <v>0.15959849435382689</v>
      </c>
      <c r="F72" s="79">
        <f>+IFERROR(F71/E71-1,"nm")</f>
        <v>6.1674962129409261E-2</v>
      </c>
      <c r="G72" s="79">
        <f>+IFERROR(G71/F71-1,"nm")</f>
        <v>-4.7390949857317621E-2</v>
      </c>
      <c r="H72" s="79">
        <f>+IFERROR(H71/G71-1,"nm")</f>
        <v>0.22563389322777372</v>
      </c>
      <c r="I72" s="79">
        <f>+IFERROR(I71/H71-1,"nm")</f>
        <v>8.9298184357541999E-2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/>
      <c r="P72" s="79"/>
      <c r="Q72" s="84"/>
      <c r="R72" s="84"/>
      <c r="S72" s="84"/>
      <c r="T72" s="84"/>
      <c r="U72" s="84"/>
      <c r="V72" s="84"/>
      <c r="W72" s="84"/>
    </row>
    <row r="73" spans="1:23" x14ac:dyDescent="0.2">
      <c r="A73" s="45" t="s">
        <v>113</v>
      </c>
      <c r="B73" s="75">
        <f>+[1]Historicals!B112</f>
        <v>4703</v>
      </c>
      <c r="C73" s="75">
        <f>+[1]Historicals!C112</f>
        <v>4867</v>
      </c>
      <c r="D73" s="75">
        <f>+[1]Historicals!D112</f>
        <v>5192</v>
      </c>
      <c r="E73" s="75">
        <f>+[1]Historicals!E112</f>
        <v>5875</v>
      </c>
      <c r="F73" s="75">
        <f>+[1]Historicals!F112</f>
        <v>6293</v>
      </c>
      <c r="G73" s="75">
        <f>+[1]Historicals!G112</f>
        <v>5892</v>
      </c>
      <c r="H73" s="75">
        <f>+[1]Historicals!H112</f>
        <v>6970</v>
      </c>
      <c r="I73" s="75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  <c r="Q73" s="84"/>
      <c r="R73" s="84"/>
      <c r="S73" s="84"/>
      <c r="T73" s="84"/>
      <c r="U73" s="84"/>
      <c r="V73" s="84"/>
      <c r="W73" s="84"/>
    </row>
    <row r="74" spans="1:23" x14ac:dyDescent="0.2">
      <c r="A74" s="44" t="s">
        <v>129</v>
      </c>
      <c r="B74" s="79" t="str">
        <f>+IFERROR(B73/A73-1,"nm")</f>
        <v>nm</v>
      </c>
      <c r="C74" s="79">
        <f>+IFERROR(C73/B73-1,"nm")</f>
        <v>3.4871358707208255E-2</v>
      </c>
      <c r="D74" s="79">
        <f>+IFERROR(D73/C73-1,"nm")</f>
        <v>6.6776248202177868E-2</v>
      </c>
      <c r="E74" s="79">
        <f>+IFERROR(E73/D73-1,"nm")</f>
        <v>0.1315485362095532</v>
      </c>
      <c r="F74" s="79">
        <f>+IFERROR(F73/E73-1,"nm")</f>
        <v>7.1148936170212673E-2</v>
      </c>
      <c r="G74" s="79">
        <f>+IFERROR(G73/F73-1,"nm")</f>
        <v>-6.3721595423486432E-2</v>
      </c>
      <c r="H74" s="79">
        <f>+IFERROR(H73/G73-1,"nm")</f>
        <v>0.18295994568907004</v>
      </c>
      <c r="I74" s="79">
        <f>+IFERROR(I73/H73-1,"nm")</f>
        <v>5.9971305595408975E-2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/>
      <c r="P74" s="79"/>
      <c r="Q74" s="84"/>
      <c r="R74" s="84"/>
      <c r="S74" s="84"/>
      <c r="T74" s="84"/>
      <c r="U74" s="84"/>
      <c r="V74" s="84"/>
      <c r="W74" s="84"/>
    </row>
    <row r="75" spans="1:23" x14ac:dyDescent="0.2">
      <c r="A75" s="44" t="s">
        <v>137</v>
      </c>
      <c r="B75" s="79">
        <f>+[1]Historicals!B184</f>
        <v>0.158</v>
      </c>
      <c r="C75" s="79">
        <f>+[1]Historicals!C184</f>
        <v>3.5000000000000003E-2</v>
      </c>
      <c r="D75" s="79">
        <f>+[1]Historicals!D184</f>
        <v>2.5999999999999999E-2</v>
      </c>
      <c r="E75" s="79">
        <f>+[1]Historicals!E184</f>
        <v>0.13</v>
      </c>
      <c r="F75" s="79">
        <f>+[1]Historicals!F184</f>
        <v>7.0000000000000007E-2</v>
      </c>
      <c r="G75" s="79">
        <f>+[1]Historicals!G184</f>
        <v>-0.06</v>
      </c>
      <c r="H75" s="79">
        <f>+[1]Historicals!H184</f>
        <v>0.18</v>
      </c>
      <c r="I75" s="79">
        <f>+[1]Historicals!I184</f>
        <v>0.09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/>
      <c r="P75" s="79"/>
      <c r="Q75" s="84"/>
      <c r="R75" s="84"/>
      <c r="S75" s="84"/>
      <c r="T75" s="84"/>
      <c r="U75" s="84"/>
      <c r="V75" s="84"/>
      <c r="W75" s="84"/>
    </row>
    <row r="76" spans="1:23" x14ac:dyDescent="0.2">
      <c r="A76" s="44" t="s">
        <v>138</v>
      </c>
      <c r="B76" s="79" t="str">
        <f>+IFERROR(B74-B75,"nm")</f>
        <v>nm</v>
      </c>
      <c r="C76" s="79">
        <f>+IFERROR(C74-C75,"nm")</f>
        <v>-1.2864129279174796E-4</v>
      </c>
      <c r="D76" s="79">
        <f>+IFERROR(D74-D75,"nm")</f>
        <v>4.0776248202177873E-2</v>
      </c>
      <c r="E76" s="79">
        <f>+IFERROR(E74-E75,"nm")</f>
        <v>1.5485362095531974E-3</v>
      </c>
      <c r="F76" s="79">
        <f>+IFERROR(F74-F75,"nm")</f>
        <v>1.1489361702126666E-3</v>
      </c>
      <c r="G76" s="79">
        <f>+IFERROR(G74-G75,"nm")</f>
        <v>-3.7215954234864346E-3</v>
      </c>
      <c r="H76" s="79">
        <f>+IFERROR(H74-H75,"nm")</f>
        <v>2.9599456890700426E-3</v>
      </c>
      <c r="I76" s="79">
        <f>+IFERROR(I74-I75,"nm")</f>
        <v>-3.0028694404591022E-2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/>
      <c r="P76" s="79"/>
      <c r="Q76" s="84"/>
      <c r="R76" s="84"/>
      <c r="S76" s="84"/>
      <c r="T76" s="84"/>
      <c r="U76" s="84"/>
      <c r="V76" s="84"/>
      <c r="W76" s="84"/>
    </row>
    <row r="77" spans="1:23" x14ac:dyDescent="0.2">
      <c r="A77" s="45" t="s">
        <v>114</v>
      </c>
      <c r="B77" s="75">
        <f>+[1]Historicals!B113</f>
        <v>2051</v>
      </c>
      <c r="C77" s="75">
        <f>+[1]Historicals!C113</f>
        <v>2091</v>
      </c>
      <c r="D77" s="75">
        <f>+[1]Historicals!D113</f>
        <v>2395</v>
      </c>
      <c r="E77" s="75">
        <f>+[1]Historicals!E113</f>
        <v>2940</v>
      </c>
      <c r="F77" s="75">
        <f>+[1]Historicals!F113</f>
        <v>3087</v>
      </c>
      <c r="G77" s="75">
        <f>+[1]Historicals!G113</f>
        <v>3053</v>
      </c>
      <c r="H77" s="75">
        <f>+[1]Historicals!H113</f>
        <v>3996</v>
      </c>
      <c r="I77" s="75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  <c r="Q77" s="84"/>
      <c r="R77" s="84"/>
      <c r="S77" s="84"/>
      <c r="T77" s="84"/>
      <c r="U77" s="84"/>
      <c r="V77" s="84"/>
      <c r="W77" s="84"/>
    </row>
    <row r="78" spans="1:23" x14ac:dyDescent="0.2">
      <c r="A78" s="44" t="s">
        <v>129</v>
      </c>
      <c r="B78" s="64" t="str">
        <f>+IFERROR(B77/A77-1,"nm")</f>
        <v>nm</v>
      </c>
      <c r="C78" s="64">
        <f>+IFERROR(C77/B77-1,"nm")</f>
        <v>1.9502681618722484E-2</v>
      </c>
      <c r="D78" s="64">
        <f>+IFERROR(D77/C77-1,"nm")</f>
        <v>0.14538498326159721</v>
      </c>
      <c r="E78" s="64">
        <f>+IFERROR(E77/D77-1,"nm")</f>
        <v>0.22755741127348639</v>
      </c>
      <c r="F78" s="64">
        <f>+IFERROR(F77/E77-1,"nm")</f>
        <v>5.0000000000000044E-2</v>
      </c>
      <c r="G78" s="64">
        <f>+IFERROR(G77/F77-1,"nm")</f>
        <v>-1.1013929381276322E-2</v>
      </c>
      <c r="H78" s="64">
        <f>+IFERROR(H77/G77-1,"nm")</f>
        <v>0.30887651490337364</v>
      </c>
      <c r="I78" s="64">
        <f>+IFERROR(I77/H77-1,"nm")</f>
        <v>0.13288288288288297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/>
      <c r="P78" s="79"/>
      <c r="Q78" s="84"/>
      <c r="R78" s="84"/>
      <c r="S78" s="84"/>
      <c r="T78" s="84"/>
      <c r="U78" s="84"/>
      <c r="V78" s="84"/>
      <c r="W78" s="84"/>
    </row>
    <row r="79" spans="1:23" x14ac:dyDescent="0.2">
      <c r="A79" s="44" t="s">
        <v>137</v>
      </c>
      <c r="B79" s="64">
        <f>+[1]Historicals!B185</f>
        <v>4.7E-2</v>
      </c>
      <c r="C79" s="64">
        <f>+[1]Historicals!C185</f>
        <v>0.02</v>
      </c>
      <c r="D79" s="64">
        <f>+[1]Historicals!D185</f>
        <v>0.11899999999999999</v>
      </c>
      <c r="E79" s="64">
        <f>+[1]Historicals!E185</f>
        <v>0.23</v>
      </c>
      <c r="F79" s="64">
        <f>+[1]Historicals!F185</f>
        <v>0.05</v>
      </c>
      <c r="G79" s="64">
        <f>+[1]Historicals!G185</f>
        <v>-0.01</v>
      </c>
      <c r="H79" s="64">
        <f>+[1]Historicals!H185</f>
        <v>0.31</v>
      </c>
      <c r="I79" s="64">
        <f>+[1]Historicals!I185</f>
        <v>0.16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/>
      <c r="P79" s="79"/>
      <c r="Q79" s="84"/>
      <c r="R79" s="84"/>
      <c r="S79" s="84"/>
      <c r="T79" s="84"/>
      <c r="U79" s="84"/>
      <c r="V79" s="84"/>
      <c r="W79" s="84"/>
    </row>
    <row r="80" spans="1:23" x14ac:dyDescent="0.2">
      <c r="A80" s="44" t="s">
        <v>138</v>
      </c>
      <c r="B80" s="64" t="str">
        <f>+IFERROR(B78-B79,"nm")</f>
        <v>nm</v>
      </c>
      <c r="C80" s="64">
        <f>+IFERROR(C78-C79,"nm")</f>
        <v>-4.9731838127751657E-4</v>
      </c>
      <c r="D80" s="64">
        <f>+IFERROR(D78-D79,"nm")</f>
        <v>2.6384983261597217E-2</v>
      </c>
      <c r="E80" s="64">
        <f>+IFERROR(E78-E79,"nm")</f>
        <v>-2.4425887265136226E-3</v>
      </c>
      <c r="F80" s="64">
        <f>+IFERROR(F78-F79,"nm")</f>
        <v>4.163336342344337E-17</v>
      </c>
      <c r="G80" s="64">
        <f>+IFERROR(G78-G79,"nm")</f>
        <v>-1.0139293812763215E-3</v>
      </c>
      <c r="H80" s="64">
        <f>+IFERROR(H78-H79,"nm")</f>
        <v>-1.1234850966263532E-3</v>
      </c>
      <c r="I80" s="64">
        <f>+IFERROR(I78-I79,"nm")</f>
        <v>-2.7117117117117034E-2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/>
      <c r="P80" s="79"/>
      <c r="Q80" s="84"/>
      <c r="R80" s="84"/>
      <c r="S80" s="84"/>
      <c r="T80" s="84"/>
      <c r="U80" s="84"/>
      <c r="V80" s="84"/>
      <c r="W80" s="84"/>
    </row>
    <row r="81" spans="1:23" x14ac:dyDescent="0.2">
      <c r="A81" s="45" t="s">
        <v>115</v>
      </c>
      <c r="B81" s="73">
        <f>+[1]Historicals!B114</f>
        <v>372</v>
      </c>
      <c r="C81" s="73">
        <f>+[1]Historicals!C114</f>
        <v>357</v>
      </c>
      <c r="D81" s="73">
        <f>+[1]Historicals!D114</f>
        <v>383</v>
      </c>
      <c r="E81" s="73">
        <f>+[1]Historicals!E114</f>
        <v>427</v>
      </c>
      <c r="F81" s="73">
        <f>+[1]Historicals!F114</f>
        <v>432</v>
      </c>
      <c r="G81" s="73">
        <f>+[1]Historicals!G114</f>
        <v>402</v>
      </c>
      <c r="H81" s="73">
        <f>+[1]Historicals!H114</f>
        <v>490</v>
      </c>
      <c r="I81" s="73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  <c r="Q81" s="84"/>
      <c r="R81" s="84"/>
      <c r="S81" s="84"/>
      <c r="T81" s="84"/>
      <c r="U81" s="84"/>
      <c r="V81" s="84"/>
      <c r="W81" s="84"/>
    </row>
    <row r="82" spans="1:23" x14ac:dyDescent="0.2">
      <c r="A82" s="44" t="s">
        <v>129</v>
      </c>
      <c r="B82" s="64" t="str">
        <f>+IFERROR(B81/A81-1,"nm")</f>
        <v>nm</v>
      </c>
      <c r="C82" s="64">
        <f>+IFERROR(C81/B81-1,"nm")</f>
        <v>-4.0322580645161255E-2</v>
      </c>
      <c r="D82" s="64">
        <f>+IFERROR(D81/C81-1,"nm")</f>
        <v>7.2829131652661028E-2</v>
      </c>
      <c r="E82" s="64">
        <f>+IFERROR(E81/D81-1,"nm")</f>
        <v>0.11488250652741505</v>
      </c>
      <c r="F82" s="64">
        <f>+IFERROR(F81/E81-1,"nm")</f>
        <v>1.1709601873536313E-2</v>
      </c>
      <c r="G82" s="64">
        <f>+IFERROR(G81/F81-1,"nm")</f>
        <v>-6.944444444444442E-2</v>
      </c>
      <c r="H82" s="64">
        <f>+IFERROR(H81/G81-1,"nm")</f>
        <v>0.21890547263681581</v>
      </c>
      <c r="I82" s="64">
        <f>+IFERROR(I81/H81-1,"nm")</f>
        <v>0.15102040816326534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/>
      <c r="P82" s="79"/>
      <c r="Q82" s="84"/>
      <c r="R82" s="84"/>
      <c r="S82" s="84"/>
      <c r="T82" s="84"/>
      <c r="U82" s="84"/>
      <c r="V82" s="84"/>
      <c r="W82" s="84"/>
    </row>
    <row r="83" spans="1:23" x14ac:dyDescent="0.2">
      <c r="A83" s="44" t="s">
        <v>137</v>
      </c>
      <c r="B83" s="64">
        <f>+[1]Historicals!B186</f>
        <v>7.8E-2</v>
      </c>
      <c r="C83" s="64">
        <f>+[1]Historicals!C186</f>
        <v>-0.04</v>
      </c>
      <c r="D83" s="64">
        <f>+[1]Historicals!D186</f>
        <v>0.02</v>
      </c>
      <c r="E83" s="64">
        <f>+[1]Historicals!E186</f>
        <v>0.11</v>
      </c>
      <c r="F83" s="64">
        <f>+[1]Historicals!F186</f>
        <v>0.01</v>
      </c>
      <c r="G83" s="64">
        <f>+[1]Historicals!G186</f>
        <v>-7.0000000000000007E-2</v>
      </c>
      <c r="H83" s="64">
        <f>+[1]Historicals!H186</f>
        <v>0.22</v>
      </c>
      <c r="I83" s="64">
        <f>+[1]Historicals!I186</f>
        <v>0.17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/>
      <c r="P83" s="79"/>
      <c r="Q83" s="84"/>
      <c r="R83" s="84"/>
      <c r="S83" s="84"/>
      <c r="T83" s="84"/>
      <c r="U83" s="84"/>
      <c r="V83" s="84"/>
      <c r="W83" s="84"/>
    </row>
    <row r="84" spans="1:23" x14ac:dyDescent="0.2">
      <c r="A84" s="44" t="s">
        <v>138</v>
      </c>
      <c r="B84" s="64" t="str">
        <f>+IFERROR(B82-B83,"nm")</f>
        <v>nm</v>
      </c>
      <c r="C84" s="64">
        <f>+IFERROR(C82-C83,"nm")</f>
        <v>-3.2258064516125368E-4</v>
      </c>
      <c r="D84" s="64">
        <f>+IFERROR(D82-D83,"nm")</f>
        <v>5.2829131652661024E-2</v>
      </c>
      <c r="E84" s="64">
        <f>+IFERROR(E82-E83,"nm")</f>
        <v>4.8825065274150509E-3</v>
      </c>
      <c r="F84" s="64">
        <f>+IFERROR(F82-F83,"nm")</f>
        <v>1.7096018735363126E-3</v>
      </c>
      <c r="G84" s="64">
        <f>+IFERROR(G82-G83,"nm")</f>
        <v>5.5555555555558689E-4</v>
      </c>
      <c r="H84" s="64">
        <f>+IFERROR(H82-H83,"nm")</f>
        <v>-1.094527363184189E-3</v>
      </c>
      <c r="I84" s="64">
        <f>+IFERROR(I82-I83,"nm")</f>
        <v>-1.8979591836734672E-2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/>
      <c r="P84" s="79"/>
      <c r="Q84" s="84"/>
      <c r="R84" s="84"/>
      <c r="S84" s="84"/>
      <c r="T84" s="84"/>
      <c r="U84" s="84"/>
      <c r="V84" s="84"/>
      <c r="W84" s="84"/>
    </row>
    <row r="85" spans="1:23" x14ac:dyDescent="0.2">
      <c r="A85" s="9" t="s">
        <v>130</v>
      </c>
      <c r="B85" s="1">
        <f>B92+B88</f>
        <v>1611</v>
      </c>
      <c r="C85" s="1">
        <f>C92+C88</f>
        <v>1807</v>
      </c>
      <c r="D85" s="1">
        <f>D92+D88</f>
        <v>1613</v>
      </c>
      <c r="E85" s="1">
        <f>E92+E88</f>
        <v>1703</v>
      </c>
      <c r="F85" s="1">
        <f>F92+F88</f>
        <v>2106</v>
      </c>
      <c r="G85" s="1">
        <f>G92+G88</f>
        <v>1673</v>
      </c>
      <c r="H85" s="1">
        <f>H92+H88</f>
        <v>2571</v>
      </c>
      <c r="I85" s="1">
        <f>I92+I88</f>
        <v>3427</v>
      </c>
      <c r="J85" s="88">
        <f>J71*J87</f>
        <v>3427</v>
      </c>
      <c r="K85" s="88">
        <f>K71*K87</f>
        <v>3427</v>
      </c>
      <c r="L85" s="88">
        <f>L71*L87</f>
        <v>3427</v>
      </c>
      <c r="M85" s="88">
        <f>M71*M87</f>
        <v>3427</v>
      </c>
      <c r="N85" s="88">
        <f>N71*N87</f>
        <v>3427</v>
      </c>
      <c r="O85" s="88"/>
      <c r="P85" s="86"/>
      <c r="Q85" s="84"/>
      <c r="R85" s="84"/>
      <c r="S85" s="84"/>
      <c r="T85" s="84"/>
      <c r="U85" s="84"/>
      <c r="V85" s="84"/>
      <c r="W85" s="84"/>
    </row>
    <row r="86" spans="1:23" x14ac:dyDescent="0.2">
      <c r="A86" s="46" t="s">
        <v>129</v>
      </c>
      <c r="B86" s="64" t="str">
        <f>+IFERROR(B85/A85-1,"nm")</f>
        <v>nm</v>
      </c>
      <c r="C86" s="64">
        <f>+IFERROR(C85/B85-1,"nm")</f>
        <v>0.12166356300434522</v>
      </c>
      <c r="D86" s="64">
        <f>+IFERROR(D85/C85-1,"nm")</f>
        <v>-0.10736026563364698</v>
      </c>
      <c r="E86" s="64">
        <f>+IFERROR(E85/D85-1,"nm")</f>
        <v>5.5796652200867936E-2</v>
      </c>
      <c r="F86" s="64">
        <f>+IFERROR(F85/E85-1,"nm")</f>
        <v>0.23664122137404586</v>
      </c>
      <c r="G86" s="64">
        <f>+IFERROR(G85/F85-1,"nm")</f>
        <v>-0.20560303893637222</v>
      </c>
      <c r="H86" s="64">
        <f>+IFERROR(H85/G85-1,"nm")</f>
        <v>0.53676031081888831</v>
      </c>
      <c r="I86" s="64">
        <f>+IFERROR(I85/H85-1,"nm")</f>
        <v>0.33294437961882539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/>
      <c r="P86" s="67"/>
      <c r="Q86" s="84"/>
      <c r="R86" s="84"/>
      <c r="S86" s="84"/>
      <c r="T86" s="84"/>
      <c r="U86" s="84"/>
      <c r="V86" s="84"/>
      <c r="W86" s="84"/>
    </row>
    <row r="87" spans="1:23" x14ac:dyDescent="0.2">
      <c r="A87" s="46" t="s">
        <v>131</v>
      </c>
      <c r="B87" s="64">
        <f>+IFERROR(B85/B$71,"nm")</f>
        <v>0.22607353353915241</v>
      </c>
      <c r="C87" s="64">
        <f>+IFERROR(C85/C$71,"nm")</f>
        <v>0.24702665755297334</v>
      </c>
      <c r="D87" s="64">
        <f>+IFERROR(D85/D$71,"nm")</f>
        <v>0.20238393977415309</v>
      </c>
      <c r="E87" s="64">
        <f>+IFERROR(E85/E$71,"nm")</f>
        <v>0.18426747457260334</v>
      </c>
      <c r="F87" s="64">
        <f>+IFERROR(F85/F$71,"nm")</f>
        <v>0.21463514064410924</v>
      </c>
      <c r="G87" s="64">
        <f>+IFERROR(G85/G$71,"nm")</f>
        <v>0.17898791055953783</v>
      </c>
      <c r="H87" s="64">
        <f>+IFERROR(H85/H$71,"nm")</f>
        <v>0.22442388268156424</v>
      </c>
      <c r="I87" s="64">
        <f>+IFERROR(I85/I$71,"nm")</f>
        <v>0.27462136389133746</v>
      </c>
      <c r="J87" s="78">
        <f>I87</f>
        <v>0.27462136389133746</v>
      </c>
      <c r="K87" s="78">
        <f>J87</f>
        <v>0.27462136389133746</v>
      </c>
      <c r="L87" s="78">
        <f>K87</f>
        <v>0.27462136389133746</v>
      </c>
      <c r="M87" s="78">
        <f>L87</f>
        <v>0.27462136389133746</v>
      </c>
      <c r="N87" s="78">
        <f>M87</f>
        <v>0.27462136389133746</v>
      </c>
      <c r="O87" s="78"/>
      <c r="P87" s="67"/>
      <c r="Q87" s="84"/>
      <c r="R87" s="84"/>
      <c r="S87" s="84"/>
      <c r="T87" s="84"/>
      <c r="U87" s="84"/>
      <c r="V87" s="84"/>
      <c r="W87" s="84"/>
    </row>
    <row r="88" spans="1:23" x14ac:dyDescent="0.2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8"/>
      <c r="Q88" s="84"/>
      <c r="R88" s="84"/>
      <c r="S88" s="84"/>
      <c r="T88" s="84"/>
      <c r="U88" s="84"/>
      <c r="V88" s="84"/>
      <c r="W88" s="84"/>
    </row>
    <row r="89" spans="1:23" x14ac:dyDescent="0.2">
      <c r="A89" s="46" t="s">
        <v>129</v>
      </c>
      <c r="B89" s="64" t="str">
        <f>+IFERROR(B88/A88-1,"nm")</f>
        <v>nm</v>
      </c>
      <c r="C89" s="64">
        <f>+IFERROR(C88/B88-1,"nm")</f>
        <v>-3.4482758620689613E-2</v>
      </c>
      <c r="D89" s="64">
        <f>+IFERROR(D88/C88-1,"nm")</f>
        <v>0.26190476190476186</v>
      </c>
      <c r="E89" s="64">
        <f>+IFERROR(E88/D88-1,"nm")</f>
        <v>9.4339622641509413E-2</v>
      </c>
      <c r="F89" s="64">
        <f>+IFERROR(F88/E88-1,"nm")</f>
        <v>-4.31034482758621E-2</v>
      </c>
      <c r="G89" s="64">
        <f>+IFERROR(G88/F88-1,"nm")</f>
        <v>0.18918918918918926</v>
      </c>
      <c r="H89" s="64">
        <f>+IFERROR(H88/G88-1,"nm")</f>
        <v>3.0303030303030276E-2</v>
      </c>
      <c r="I89" s="64">
        <f>+IFERROR(I88/H88-1,"nm")</f>
        <v>-1.4705882352941124E-2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/>
      <c r="P89" s="67"/>
      <c r="Q89" s="84"/>
      <c r="R89" s="84"/>
      <c r="S89" s="84"/>
      <c r="T89" s="84"/>
      <c r="U89" s="84"/>
      <c r="V89" s="84"/>
      <c r="W89" s="84"/>
    </row>
    <row r="90" spans="1:23" x14ac:dyDescent="0.2">
      <c r="A90" s="46" t="s">
        <v>133</v>
      </c>
      <c r="B90" s="64">
        <f>+IFERROR(B88/B$71,"nm")</f>
        <v>1.2208812798203761E-2</v>
      </c>
      <c r="C90" s="64">
        <f>+IFERROR(C88/C$71,"nm")</f>
        <v>1.1483253588516746E-2</v>
      </c>
      <c r="D90" s="64">
        <f>+IFERROR(D88/D$71,"nm")</f>
        <v>1.3299874529485571E-2</v>
      </c>
      <c r="E90" s="64">
        <f>+IFERROR(E88/E$71,"nm")</f>
        <v>1.2551395801774508E-2</v>
      </c>
      <c r="F90" s="64">
        <f>+IFERROR(F88/F$71,"nm")</f>
        <v>1.1312678353037097E-2</v>
      </c>
      <c r="G90" s="64">
        <f>+IFERROR(G88/G$71,"nm")</f>
        <v>1.4122178239007167E-2</v>
      </c>
      <c r="H90" s="64">
        <f>+IFERROR(H88/H$71,"nm")</f>
        <v>1.1871508379888268E-2</v>
      </c>
      <c r="I90" s="64">
        <f>+IFERROR(I88/I$71,"nm")</f>
        <v>1.0738039907043834E-2</v>
      </c>
      <c r="J90" s="78">
        <f>I90</f>
        <v>1.0738039907043834E-2</v>
      </c>
      <c r="K90" s="78">
        <f>J90</f>
        <v>1.0738039907043834E-2</v>
      </c>
      <c r="L90" s="78">
        <f>K90</f>
        <v>1.0738039907043834E-2</v>
      </c>
      <c r="M90" s="78">
        <f>L90</f>
        <v>1.0738039907043834E-2</v>
      </c>
      <c r="N90" s="78">
        <f>M90</f>
        <v>1.0738039907043834E-2</v>
      </c>
      <c r="O90" s="78"/>
      <c r="P90" s="67"/>
      <c r="Q90" s="84"/>
      <c r="R90" s="84"/>
      <c r="S90" s="84"/>
      <c r="T90" s="84"/>
      <c r="U90" s="84"/>
      <c r="V90" s="84"/>
      <c r="W90" s="84"/>
    </row>
    <row r="91" spans="1:23" x14ac:dyDescent="0.2">
      <c r="A91" s="46" t="s">
        <v>140</v>
      </c>
      <c r="B91" s="64">
        <f>+IFERROR(B88/B98,"nm")</f>
        <v>0.1746987951807229</v>
      </c>
      <c r="C91" s="64">
        <f>+IFERROR(C88/C98,"nm")</f>
        <v>0.13145539906103287</v>
      </c>
      <c r="D91" s="64">
        <f>+IFERROR(D88/D98,"nm")</f>
        <v>0.1501416430594901</v>
      </c>
      <c r="E91" s="64">
        <f>+IFERROR(E88/E98,"nm")</f>
        <v>0.13663133097762073</v>
      </c>
      <c r="F91" s="64">
        <f>+IFERROR(F88/F98,"nm")</f>
        <v>0.11948331539289558</v>
      </c>
      <c r="G91" s="64">
        <f>+IFERROR(G88/G98,"nm")</f>
        <v>0.14915254237288136</v>
      </c>
      <c r="H91" s="64">
        <f>+IFERROR(H88/H98,"nm")</f>
        <v>0.1384928716904277</v>
      </c>
      <c r="I91" s="64">
        <f>+IFERROR(I88/I98,"nm")</f>
        <v>0.14565217391304347</v>
      </c>
      <c r="J91" s="78">
        <f>I91</f>
        <v>0.14565217391304347</v>
      </c>
      <c r="K91" s="78">
        <f>J91</f>
        <v>0.14565217391304347</v>
      </c>
      <c r="L91" s="78">
        <f>K91</f>
        <v>0.14565217391304347</v>
      </c>
      <c r="M91" s="78">
        <f>L91</f>
        <v>0.14565217391304347</v>
      </c>
      <c r="N91" s="78">
        <f>M91</f>
        <v>0.14565217391304347</v>
      </c>
      <c r="O91" s="78"/>
      <c r="P91" s="67"/>
      <c r="Q91" s="84"/>
      <c r="R91" s="84"/>
      <c r="S91" s="84"/>
      <c r="T91" s="84"/>
      <c r="U91" s="84"/>
      <c r="V91" s="84"/>
      <c r="W91" s="84"/>
    </row>
    <row r="92" spans="1:23" x14ac:dyDescent="0.2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88">
        <f>J85-J88</f>
        <v>3293</v>
      </c>
      <c r="K92" s="88">
        <f>K85-K88</f>
        <v>3293</v>
      </c>
      <c r="L92" s="88">
        <f>L85-L88</f>
        <v>3293</v>
      </c>
      <c r="M92" s="88">
        <f>M85-M88</f>
        <v>3293</v>
      </c>
      <c r="N92" s="88">
        <f>N85-N88</f>
        <v>3293</v>
      </c>
      <c r="O92" s="88"/>
      <c r="P92" s="86"/>
      <c r="Q92" s="84"/>
      <c r="R92" s="84"/>
      <c r="S92" s="84"/>
      <c r="T92" s="84"/>
      <c r="U92" s="84"/>
      <c r="V92" s="84"/>
      <c r="W92" s="84"/>
    </row>
    <row r="93" spans="1:23" x14ac:dyDescent="0.2">
      <c r="A93" s="46" t="s">
        <v>129</v>
      </c>
      <c r="B93" s="64" t="str">
        <f>+IFERROR(B92/A92-1,"nm")</f>
        <v>nm</v>
      </c>
      <c r="C93" s="64">
        <f>+IFERROR(C92/B92-1,"nm")</f>
        <v>0.13057742782152237</v>
      </c>
      <c r="D93" s="64">
        <f>+IFERROR(D92/C92-1,"nm")</f>
        <v>-0.12536273940800924</v>
      </c>
      <c r="E93" s="64">
        <f>+IFERROR(E92/D92-1,"nm")</f>
        <v>5.3085600530855981E-2</v>
      </c>
      <c r="F93" s="64">
        <f>+IFERROR(F92/E92-1,"nm")</f>
        <v>0.25708884688090738</v>
      </c>
      <c r="G93" s="64">
        <f>+IFERROR(G92/F92-1,"nm")</f>
        <v>-0.22756892230576442</v>
      </c>
      <c r="H93" s="64">
        <f>+IFERROR(H92/G92-1,"nm")</f>
        <v>0.58014276443867629</v>
      </c>
      <c r="I93" s="64">
        <f>+IFERROR(I92/H92-1,"nm")</f>
        <v>0.3523613963039014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/>
      <c r="P93" s="79"/>
      <c r="Q93" s="84"/>
      <c r="R93" s="84"/>
      <c r="S93" s="84"/>
      <c r="T93" s="84"/>
      <c r="U93" s="84"/>
      <c r="V93" s="84"/>
      <c r="W93" s="84"/>
    </row>
    <row r="94" spans="1:23" x14ac:dyDescent="0.2">
      <c r="A94" s="46" t="s">
        <v>131</v>
      </c>
      <c r="B94" s="64">
        <f>+IFERROR(B92/B$71,"nm")</f>
        <v>0.21386472074094864</v>
      </c>
      <c r="C94" s="64">
        <f>+IFERROR(C92/C$71,"nm")</f>
        <v>0.23554340396445658</v>
      </c>
      <c r="D94" s="64">
        <f>+IFERROR(D92/D$71,"nm")</f>
        <v>0.1890840652446675</v>
      </c>
      <c r="E94" s="64">
        <f>+IFERROR(E92/E$71,"nm")</f>
        <v>0.17171607877082881</v>
      </c>
      <c r="F94" s="64">
        <f>+IFERROR(F92/F$71,"nm")</f>
        <v>0.20332246229107215</v>
      </c>
      <c r="G94" s="64">
        <f>+IFERROR(G92/G$71,"nm")</f>
        <v>0.16486573232053064</v>
      </c>
      <c r="H94" s="64">
        <f>+IFERROR(H92/H$71,"nm")</f>
        <v>0.21255237430167598</v>
      </c>
      <c r="I94" s="64">
        <f>+IFERROR(I92/I$71,"nm")</f>
        <v>0.26388332398429359</v>
      </c>
      <c r="J94" s="78">
        <f>I94</f>
        <v>0.26388332398429359</v>
      </c>
      <c r="K94" s="78">
        <f>J94</f>
        <v>0.26388332398429359</v>
      </c>
      <c r="L94" s="78">
        <f>K94</f>
        <v>0.26388332398429359</v>
      </c>
      <c r="M94" s="78">
        <f>L94</f>
        <v>0.26388332398429359</v>
      </c>
      <c r="N94" s="78">
        <f>M94</f>
        <v>0.26388332398429359</v>
      </c>
      <c r="O94" s="78"/>
      <c r="P94" s="78"/>
      <c r="Q94" s="84"/>
      <c r="R94" s="84"/>
      <c r="S94" s="84"/>
      <c r="T94" s="84"/>
      <c r="U94" s="84"/>
      <c r="V94" s="84"/>
      <c r="W94" s="84"/>
    </row>
    <row r="95" spans="1:23" x14ac:dyDescent="0.2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  <c r="Q95" s="84"/>
      <c r="R95" s="84"/>
      <c r="S95" s="84"/>
      <c r="T95" s="84"/>
      <c r="U95" s="84"/>
      <c r="V95" s="84"/>
      <c r="W95" s="84"/>
    </row>
    <row r="96" spans="1:23" x14ac:dyDescent="0.2">
      <c r="A96" s="46" t="s">
        <v>129</v>
      </c>
      <c r="B96" s="64" t="str">
        <f>+IFERROR(B95/A95-1,"nm")</f>
        <v>nm</v>
      </c>
      <c r="C96" s="64">
        <f>+IFERROR(C95/B95-1,"nm")</f>
        <v>-1.6949152542372836E-2</v>
      </c>
      <c r="D96" s="64">
        <f>+IFERROR(D95/C95-1,"nm")</f>
        <v>-0.25431034482758619</v>
      </c>
      <c r="E96" s="64">
        <f>+IFERROR(E95/D95-1,"nm")</f>
        <v>0.38728323699421963</v>
      </c>
      <c r="F96" s="64">
        <f>+IFERROR(F95/E95-1,"nm")</f>
        <v>-2.9166666666666674E-2</v>
      </c>
      <c r="G96" s="64">
        <f>+IFERROR(G95/F95-1,"nm")</f>
        <v>-0.40343347639484983</v>
      </c>
      <c r="H96" s="64">
        <f>+IFERROR(H95/G95-1,"nm")</f>
        <v>0.10071942446043169</v>
      </c>
      <c r="I96" s="64">
        <f>+IFERROR(I95/H95-1,"nm")</f>
        <v>0.28758169934640532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/>
      <c r="P96" s="79"/>
      <c r="Q96" s="84"/>
      <c r="R96" s="84"/>
      <c r="S96" s="84"/>
      <c r="T96" s="84"/>
      <c r="U96" s="84"/>
      <c r="V96" s="84"/>
      <c r="W96" s="84"/>
    </row>
    <row r="97" spans="1:23" x14ac:dyDescent="0.2">
      <c r="A97" s="46" t="s">
        <v>133</v>
      </c>
      <c r="B97" s="64">
        <f>+IFERROR(B95/B$71,"nm")</f>
        <v>3.3118158854897557E-2</v>
      </c>
      <c r="C97" s="64">
        <f>+IFERROR(C95/C$71,"nm")</f>
        <v>3.171565276828435E-2</v>
      </c>
      <c r="D97" s="64">
        <f>+IFERROR(D95/D$71,"nm")</f>
        <v>2.1706398996235884E-2</v>
      </c>
      <c r="E97" s="64">
        <f>+IFERROR(E95/E$71,"nm")</f>
        <v>2.5968405107119671E-2</v>
      </c>
      <c r="F97" s="64">
        <f>+IFERROR(F95/F$71,"nm")</f>
        <v>2.3746432939258051E-2</v>
      </c>
      <c r="G97" s="64">
        <f>+IFERROR(G95/G$71,"nm")</f>
        <v>1.4871081630469669E-2</v>
      </c>
      <c r="H97" s="64">
        <f>+IFERROR(H95/H$71,"nm")</f>
        <v>1.3355446927374302E-2</v>
      </c>
      <c r="I97" s="64">
        <f>+IFERROR(I95/I$71,"nm")</f>
        <v>1.5786521355877874E-2</v>
      </c>
      <c r="J97" s="78">
        <f>I97</f>
        <v>1.5786521355877874E-2</v>
      </c>
      <c r="K97" s="78">
        <f>J97</f>
        <v>1.5786521355877874E-2</v>
      </c>
      <c r="L97" s="78">
        <f>K97</f>
        <v>1.5786521355877874E-2</v>
      </c>
      <c r="M97" s="78">
        <f>L97</f>
        <v>1.5786521355877874E-2</v>
      </c>
      <c r="N97" s="78">
        <f>M97</f>
        <v>1.5786521355877874E-2</v>
      </c>
      <c r="O97" s="78"/>
      <c r="P97" s="78"/>
      <c r="Q97" s="84"/>
      <c r="R97" s="84"/>
      <c r="S97" s="84"/>
      <c r="T97" s="84"/>
      <c r="U97" s="84"/>
      <c r="V97" s="84"/>
      <c r="W97" s="84"/>
    </row>
    <row r="98" spans="1:23" x14ac:dyDescent="0.2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  <c r="Q98" s="84"/>
      <c r="R98" s="84"/>
      <c r="S98" s="84"/>
      <c r="T98" s="84"/>
      <c r="U98" s="84"/>
      <c r="V98" s="84"/>
      <c r="W98" s="84"/>
    </row>
    <row r="99" spans="1:23" x14ac:dyDescent="0.2">
      <c r="A99" s="46" t="s">
        <v>129</v>
      </c>
      <c r="B99" s="64" t="str">
        <f>+IFERROR(B98/A98-1,"nm")</f>
        <v>nm</v>
      </c>
      <c r="C99" s="64">
        <f>+IFERROR(C98/B98-1,"nm")</f>
        <v>0.2831325301204819</v>
      </c>
      <c r="D99" s="64">
        <f>+IFERROR(D98/C98-1,"nm")</f>
        <v>0.10485133020344284</v>
      </c>
      <c r="E99" s="64">
        <f>+IFERROR(E98/D98-1,"nm")</f>
        <v>0.2025495750708215</v>
      </c>
      <c r="F99" s="64">
        <f>+IFERROR(F98/E98-1,"nm")</f>
        <v>9.4228504122497059E-2</v>
      </c>
      <c r="G99" s="64">
        <f>+IFERROR(G98/F98-1,"nm")</f>
        <v>-4.7362755651237931E-2</v>
      </c>
      <c r="H99" s="64">
        <f>+IFERROR(H98/G98-1,"nm")</f>
        <v>0.1096045197740112</v>
      </c>
      <c r="I99" s="64">
        <f>+IFERROR(I98/H98-1,"nm")</f>
        <v>-6.313645621181263E-2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/>
      <c r="P99" s="79"/>
      <c r="Q99" s="84"/>
      <c r="R99" s="84"/>
      <c r="S99" s="84"/>
      <c r="T99" s="84"/>
      <c r="U99" s="84"/>
      <c r="V99" s="84"/>
      <c r="W99" s="84"/>
    </row>
    <row r="100" spans="1:23" x14ac:dyDescent="0.2">
      <c r="A100" s="46" t="s">
        <v>133</v>
      </c>
      <c r="B100" s="64">
        <f>+IFERROR(B98/B$71,"nm")</f>
        <v>6.9884928431097393E-2</v>
      </c>
      <c r="C100" s="64">
        <f>+IFERROR(C98/C$71,"nm")</f>
        <v>8.7354750512645254E-2</v>
      </c>
      <c r="D100" s="64">
        <f>+IFERROR(D98/D$71,"nm")</f>
        <v>8.8582183186951061E-2</v>
      </c>
      <c r="E100" s="64">
        <f>+IFERROR(E98/E$71,"nm")</f>
        <v>9.1863233066435832E-2</v>
      </c>
      <c r="F100" s="64">
        <f>+IFERROR(F98/F$71,"nm")</f>
        <v>9.4679983693436609E-2</v>
      </c>
      <c r="G100" s="64">
        <f>+IFERROR(G98/G$71,"nm")</f>
        <v>9.4682785920616241E-2</v>
      </c>
      <c r="H100" s="64">
        <f>+IFERROR(H98/H$71,"nm")</f>
        <v>8.5719273743016758E-2</v>
      </c>
      <c r="I100" s="64">
        <f>+IFERROR(I98/I$71,"nm")</f>
        <v>7.37238560782114E-2</v>
      </c>
      <c r="J100" s="78">
        <f>I100</f>
        <v>7.37238560782114E-2</v>
      </c>
      <c r="K100" s="78">
        <f>J100</f>
        <v>7.37238560782114E-2</v>
      </c>
      <c r="L100" s="78">
        <f>K100</f>
        <v>7.37238560782114E-2</v>
      </c>
      <c r="M100" s="78">
        <f>L100</f>
        <v>7.37238560782114E-2</v>
      </c>
      <c r="N100" s="78">
        <f>M100</f>
        <v>7.37238560782114E-2</v>
      </c>
      <c r="O100" s="78"/>
      <c r="P100" s="78"/>
      <c r="Q100" s="84"/>
      <c r="R100" s="84"/>
      <c r="S100" s="84"/>
      <c r="T100" s="84"/>
      <c r="U100" s="84"/>
      <c r="V100" s="84"/>
      <c r="W100" s="84"/>
    </row>
    <row r="101" spans="1:23" x14ac:dyDescent="0.2">
      <c r="A101" s="76" t="s">
        <v>102</v>
      </c>
      <c r="B101" s="70"/>
      <c r="C101" s="70"/>
      <c r="D101" s="70"/>
      <c r="E101" s="70"/>
      <c r="F101" s="70"/>
      <c r="G101" s="70"/>
      <c r="H101" s="70"/>
      <c r="I101" s="70"/>
      <c r="J101" s="69"/>
      <c r="K101" s="69"/>
      <c r="L101" s="69"/>
      <c r="M101" s="69"/>
      <c r="N101" s="69"/>
      <c r="O101" s="69"/>
      <c r="P101" s="69"/>
      <c r="Q101" s="84"/>
      <c r="R101" s="84"/>
      <c r="S101" s="84"/>
      <c r="T101" s="84"/>
      <c r="U101" s="84"/>
      <c r="V101" s="84"/>
      <c r="W101" s="84"/>
    </row>
    <row r="102" spans="1:23" x14ac:dyDescent="0.2">
      <c r="A102" s="9" t="s">
        <v>136</v>
      </c>
      <c r="B102" s="1">
        <f>B104+B108+B112</f>
        <v>3067</v>
      </c>
      <c r="C102" s="1">
        <f>C104+C108+C112</f>
        <v>3785</v>
      </c>
      <c r="D102" s="1">
        <f>D104+D108+D112</f>
        <v>4237</v>
      </c>
      <c r="E102" s="1">
        <f>E104+E108+E112</f>
        <v>5134</v>
      </c>
      <c r="F102" s="1">
        <f>F104+F108+F112</f>
        <v>6208</v>
      </c>
      <c r="G102" s="1">
        <f>G104+G108+G112</f>
        <v>6679</v>
      </c>
      <c r="H102" s="1">
        <f>H104+H108+H112</f>
        <v>8290</v>
      </c>
      <c r="I102" s="1">
        <f>I104+I108+I112</f>
        <v>7547</v>
      </c>
      <c r="J102" s="85">
        <f>J104+J108+J112</f>
        <v>7547</v>
      </c>
      <c r="K102" s="85">
        <f>K104+K108+K112</f>
        <v>7547</v>
      </c>
      <c r="L102" s="85">
        <f>L104+L108+L112</f>
        <v>7547</v>
      </c>
      <c r="M102" s="85">
        <f>M104+M108+M112</f>
        <v>7547</v>
      </c>
      <c r="N102" s="85">
        <f>N104+N108+N112</f>
        <v>7547</v>
      </c>
      <c r="O102" s="86"/>
      <c r="P102" s="85"/>
      <c r="Q102" s="84"/>
      <c r="R102" s="84"/>
      <c r="S102" s="84"/>
      <c r="T102" s="84"/>
      <c r="U102" s="84"/>
      <c r="V102" s="84"/>
      <c r="W102" s="84"/>
    </row>
    <row r="103" spans="1:23" x14ac:dyDescent="0.2">
      <c r="A103" s="44" t="s">
        <v>129</v>
      </c>
      <c r="B103" s="64" t="str">
        <f>+IFERROR(B102/A102-1,"nm")</f>
        <v>nm</v>
      </c>
      <c r="C103" s="64">
        <f>+IFERROR(C102/B102-1,"nm")</f>
        <v>0.23410498858819695</v>
      </c>
      <c r="D103" s="64">
        <f>+IFERROR(D102/C102-1,"nm")</f>
        <v>0.11941875825627468</v>
      </c>
      <c r="E103" s="64">
        <f>+IFERROR(E102/D102-1,"nm")</f>
        <v>0.21170639603493036</v>
      </c>
      <c r="F103" s="64">
        <f>+IFERROR(F102/E102-1,"nm")</f>
        <v>0.20919361121932223</v>
      </c>
      <c r="G103" s="64">
        <f>+IFERROR(G102/F102-1,"nm")</f>
        <v>7.5869845360824639E-2</v>
      </c>
      <c r="H103" s="64">
        <f>+IFERROR(H102/G102-1,"nm")</f>
        <v>0.24120377301991325</v>
      </c>
      <c r="I103" s="64">
        <f>+IFERROR(I102/H102-1,"nm")</f>
        <v>-8.9626055488540413E-2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/>
      <c r="P103" s="67"/>
      <c r="Q103" s="84"/>
      <c r="R103" s="84"/>
      <c r="S103" s="84"/>
      <c r="T103" s="84"/>
      <c r="U103" s="84"/>
      <c r="V103" s="84"/>
      <c r="W103" s="84"/>
    </row>
    <row r="104" spans="1:23" x14ac:dyDescent="0.2">
      <c r="A104" s="45" t="s">
        <v>113</v>
      </c>
      <c r="B104" s="75">
        <f>+[1]Historicals!B116</f>
        <v>2016</v>
      </c>
      <c r="C104" s="75">
        <f>+[1]Historicals!C116</f>
        <v>2599</v>
      </c>
      <c r="D104" s="75">
        <f>+[1]Historicals!D116</f>
        <v>2920</v>
      </c>
      <c r="E104" s="75">
        <f>+[1]Historicals!E116</f>
        <v>3496</v>
      </c>
      <c r="F104" s="75">
        <f>+[1]Historicals!F116</f>
        <v>4262</v>
      </c>
      <c r="G104" s="75">
        <f>+[1]Historicals!G116</f>
        <v>4635</v>
      </c>
      <c r="H104" s="75">
        <f>+[1]Historicals!H116</f>
        <v>5748</v>
      </c>
      <c r="I104" s="75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  <c r="Q104" s="84"/>
      <c r="R104" s="84"/>
      <c r="S104" s="84"/>
      <c r="T104" s="84"/>
      <c r="U104" s="84"/>
      <c r="V104" s="84"/>
      <c r="W104" s="84"/>
    </row>
    <row r="105" spans="1:23" x14ac:dyDescent="0.2">
      <c r="A105" s="44" t="s">
        <v>129</v>
      </c>
      <c r="B105" s="64" t="str">
        <f>+IFERROR(B104/A104-1,"nm")</f>
        <v>nm</v>
      </c>
      <c r="C105" s="64">
        <f>+IFERROR(C104/B104-1,"nm")</f>
        <v>0.28918650793650791</v>
      </c>
      <c r="D105" s="64">
        <f>+IFERROR(D104/C104-1,"nm")</f>
        <v>0.12350904193920731</v>
      </c>
      <c r="E105" s="64">
        <f>+IFERROR(E104/D104-1,"nm")</f>
        <v>0.19726027397260282</v>
      </c>
      <c r="F105" s="64">
        <f>+IFERROR(F104/E104-1,"nm")</f>
        <v>0.21910755148741412</v>
      </c>
      <c r="G105" s="64">
        <f>+IFERROR(G104/F104-1,"nm")</f>
        <v>8.7517597372125833E-2</v>
      </c>
      <c r="H105" s="64">
        <f>+IFERROR(H104/G104-1,"nm")</f>
        <v>0.24012944983818763</v>
      </c>
      <c r="I105" s="64">
        <f>+IFERROR(I104/H104-1,"nm")</f>
        <v>-5.7759220598469052E-2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/>
      <c r="P105" s="67"/>
      <c r="Q105" s="84"/>
      <c r="R105" s="84"/>
      <c r="S105" s="84"/>
      <c r="T105" s="84"/>
      <c r="U105" s="84"/>
      <c r="V105" s="84"/>
      <c r="W105" s="84"/>
    </row>
    <row r="106" spans="1:23" x14ac:dyDescent="0.2">
      <c r="A106" s="44" t="s">
        <v>137</v>
      </c>
      <c r="B106" s="64">
        <f>+[1]Historicals!B188</f>
        <v>0.26</v>
      </c>
      <c r="C106" s="64">
        <f>+[1]Historicals!C188</f>
        <v>0.28999999999999998</v>
      </c>
      <c r="D106" s="64">
        <f>+[1]Historicals!D188</f>
        <v>0.12</v>
      </c>
      <c r="E106" s="64">
        <f>+[1]Historicals!E188</f>
        <v>0.2</v>
      </c>
      <c r="F106" s="64">
        <f>+[1]Historicals!F188</f>
        <v>0.22</v>
      </c>
      <c r="G106" s="64">
        <f>+[1]Historicals!G188</f>
        <v>0.09</v>
      </c>
      <c r="H106" s="64">
        <f>+[1]Historicals!H188</f>
        <v>0.24</v>
      </c>
      <c r="I106" s="64">
        <f>+[1]Historicals!I188</f>
        <v>-0.1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/>
      <c r="P106" s="67"/>
      <c r="Q106" s="84"/>
      <c r="R106" s="84"/>
      <c r="S106" s="84"/>
      <c r="T106" s="84"/>
      <c r="U106" s="84"/>
      <c r="V106" s="84"/>
      <c r="W106" s="84"/>
    </row>
    <row r="107" spans="1:23" x14ac:dyDescent="0.2">
      <c r="A107" s="44" t="s">
        <v>138</v>
      </c>
      <c r="B107" s="64" t="str">
        <f>+IFERROR(B105-B106,"nm")</f>
        <v>nm</v>
      </c>
      <c r="C107" s="64">
        <f>+IFERROR(C105-C106,"nm")</f>
        <v>-8.134920634920717E-4</v>
      </c>
      <c r="D107" s="64">
        <f>+IFERROR(D105-D106,"nm")</f>
        <v>3.5090419392073136E-3</v>
      </c>
      <c r="E107" s="64">
        <f>+IFERROR(E105-E106,"nm")</f>
        <v>-2.7397260273971935E-3</v>
      </c>
      <c r="F107" s="64">
        <f>+IFERROR(F105-F106,"nm")</f>
        <v>-8.9244851258588054E-4</v>
      </c>
      <c r="G107" s="64">
        <f>+IFERROR(G105-G106,"nm")</f>
        <v>-2.482402627874164E-3</v>
      </c>
      <c r="H107" s="64">
        <f>+IFERROR(H105-H106,"nm")</f>
        <v>1.2944983818763411E-4</v>
      </c>
      <c r="I107" s="64">
        <f>+IFERROR(I105-I106,"nm")</f>
        <v>4.2240779401530953E-2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/>
      <c r="P107" s="67"/>
      <c r="Q107" s="84"/>
      <c r="R107" s="84"/>
      <c r="S107" s="84"/>
      <c r="T107" s="84"/>
      <c r="U107" s="84"/>
      <c r="V107" s="84"/>
      <c r="W107" s="84"/>
    </row>
    <row r="108" spans="1:23" x14ac:dyDescent="0.2">
      <c r="A108" s="45" t="s">
        <v>114</v>
      </c>
      <c r="B108" s="75">
        <f>+[1]Historicals!B117</f>
        <v>925</v>
      </c>
      <c r="C108" s="75">
        <f>+[1]Historicals!C117</f>
        <v>1055</v>
      </c>
      <c r="D108" s="75">
        <f>+[1]Historicals!D117</f>
        <v>1188</v>
      </c>
      <c r="E108" s="75">
        <f>+[1]Historicals!E117</f>
        <v>1508</v>
      </c>
      <c r="F108" s="75">
        <f>+[1]Historicals!F117</f>
        <v>1808</v>
      </c>
      <c r="G108" s="75">
        <f>+[1]Historicals!G117</f>
        <v>1896</v>
      </c>
      <c r="H108" s="75">
        <f>+[1]Historicals!H117</f>
        <v>2347</v>
      </c>
      <c r="I108" s="75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  <c r="Q108" s="84"/>
      <c r="R108" s="84"/>
      <c r="S108" s="84"/>
      <c r="T108" s="84"/>
      <c r="U108" s="84"/>
      <c r="V108" s="84"/>
      <c r="W108" s="84"/>
    </row>
    <row r="109" spans="1:23" x14ac:dyDescent="0.2">
      <c r="A109" s="44" t="s">
        <v>129</v>
      </c>
      <c r="B109" s="64" t="str">
        <f>+IFERROR(B108/A108-1,"nm")</f>
        <v>nm</v>
      </c>
      <c r="C109" s="64">
        <f>+IFERROR(C108/B108-1,"nm")</f>
        <v>0.14054054054054044</v>
      </c>
      <c r="D109" s="64">
        <f>+IFERROR(D108/C108-1,"nm")</f>
        <v>0.12606635071090055</v>
      </c>
      <c r="E109" s="64">
        <f>+IFERROR(E108/D108-1,"nm")</f>
        <v>0.26936026936026947</v>
      </c>
      <c r="F109" s="64">
        <f>+IFERROR(F108/E108-1,"nm")</f>
        <v>0.19893899204244025</v>
      </c>
      <c r="G109" s="64">
        <f>+IFERROR(G108/F108-1,"nm")</f>
        <v>4.8672566371681381E-2</v>
      </c>
      <c r="H109" s="64">
        <f>+IFERROR(H108/G108-1,"nm")</f>
        <v>0.2378691983122363</v>
      </c>
      <c r="I109" s="64">
        <f>+IFERROR(I108/H108-1,"nm")</f>
        <v>-0.17426501917341286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/>
      <c r="P109" s="67"/>
      <c r="Q109" s="84"/>
      <c r="R109" s="84"/>
      <c r="S109" s="84"/>
      <c r="T109" s="84"/>
      <c r="U109" s="84"/>
      <c r="V109" s="84"/>
      <c r="W109" s="84"/>
    </row>
    <row r="110" spans="1:23" x14ac:dyDescent="0.2">
      <c r="A110" s="44" t="s">
        <v>137</v>
      </c>
      <c r="B110" s="64">
        <f>+[1]Historicals!B189</f>
        <v>0.06</v>
      </c>
      <c r="C110" s="64">
        <f>+[1]Historicals!C189</f>
        <v>0.14000000000000001</v>
      </c>
      <c r="D110" s="64">
        <f>+[1]Historicals!D189</f>
        <v>0.13</v>
      </c>
      <c r="E110" s="64">
        <f>+[1]Historicals!E189</f>
        <v>0.27</v>
      </c>
      <c r="F110" s="64">
        <f>+[1]Historicals!F189</f>
        <v>0.2</v>
      </c>
      <c r="G110" s="64">
        <f>+[1]Historicals!G189</f>
        <v>0.05</v>
      </c>
      <c r="H110" s="64">
        <f>+[1]Historicals!H189</f>
        <v>0.24</v>
      </c>
      <c r="I110" s="64">
        <f>+[1]Historicals!I189</f>
        <v>-0.21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/>
      <c r="P110" s="67"/>
      <c r="Q110" s="84"/>
      <c r="R110" s="84"/>
      <c r="S110" s="84"/>
      <c r="T110" s="84"/>
      <c r="U110" s="84"/>
      <c r="V110" s="84"/>
      <c r="W110" s="84"/>
    </row>
    <row r="111" spans="1:23" x14ac:dyDescent="0.2">
      <c r="A111" s="44" t="s">
        <v>138</v>
      </c>
      <c r="B111" s="64" t="str">
        <f>+IFERROR(B109-B110,"nm")</f>
        <v>nm</v>
      </c>
      <c r="C111" s="64">
        <f>+IFERROR(C109-C110,"nm")</f>
        <v>5.40540540540424E-4</v>
      </c>
      <c r="D111" s="64">
        <f>+IFERROR(D109-D110,"nm")</f>
        <v>-3.9336492890994501E-3</v>
      </c>
      <c r="E111" s="64">
        <f>+IFERROR(E109-E110,"nm")</f>
        <v>-6.3973063973055133E-4</v>
      </c>
      <c r="F111" s="64">
        <f>+IFERROR(F109-F110,"nm")</f>
        <v>-1.0610079575597564E-3</v>
      </c>
      <c r="G111" s="64">
        <f>+IFERROR(G109-G110,"nm")</f>
        <v>-1.3274336283186222E-3</v>
      </c>
      <c r="H111" s="64">
        <f>+IFERROR(H109-H110,"nm")</f>
        <v>-2.1308016877636948E-3</v>
      </c>
      <c r="I111" s="64">
        <f>+IFERROR(I109-I110,"nm")</f>
        <v>3.5734980826587132E-2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/>
      <c r="P111" s="67"/>
      <c r="Q111" s="84"/>
      <c r="R111" s="84"/>
      <c r="S111" s="84"/>
      <c r="T111" s="84"/>
      <c r="U111" s="84"/>
      <c r="V111" s="84"/>
      <c r="W111" s="84"/>
    </row>
    <row r="112" spans="1:23" x14ac:dyDescent="0.2">
      <c r="A112" s="45" t="s">
        <v>115</v>
      </c>
      <c r="B112" s="75">
        <f>+[1]Historicals!B118</f>
        <v>126</v>
      </c>
      <c r="C112" s="75">
        <f>+[1]Historicals!C118</f>
        <v>131</v>
      </c>
      <c r="D112" s="75">
        <f>+[1]Historicals!D118</f>
        <v>129</v>
      </c>
      <c r="E112" s="75">
        <f>+[1]Historicals!E118</f>
        <v>130</v>
      </c>
      <c r="F112" s="75">
        <f>+[1]Historicals!F118</f>
        <v>138</v>
      </c>
      <c r="G112" s="75">
        <f>+[1]Historicals!G118</f>
        <v>148</v>
      </c>
      <c r="H112" s="75">
        <f>+[1]Historicals!H118</f>
        <v>195</v>
      </c>
      <c r="I112" s="75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  <c r="Q112" s="84"/>
      <c r="R112" s="84"/>
      <c r="S112" s="84"/>
      <c r="T112" s="84"/>
      <c r="U112" s="84"/>
      <c r="V112" s="84"/>
      <c r="W112" s="84"/>
    </row>
    <row r="113" spans="1:23" x14ac:dyDescent="0.2">
      <c r="A113" s="44" t="s">
        <v>129</v>
      </c>
      <c r="B113" s="64" t="str">
        <f>+IFERROR(B112/A112-1,"nm")</f>
        <v>nm</v>
      </c>
      <c r="C113" s="64">
        <f>+IFERROR(C112/B112-1,"nm")</f>
        <v>3.9682539682539764E-2</v>
      </c>
      <c r="D113" s="64">
        <f>+IFERROR(D112/C112-1,"nm")</f>
        <v>-1.5267175572519109E-2</v>
      </c>
      <c r="E113" s="64">
        <f>+IFERROR(E112/D112-1,"nm")</f>
        <v>7.7519379844961378E-3</v>
      </c>
      <c r="F113" s="64">
        <f>+IFERROR(F112/E112-1,"nm")</f>
        <v>6.1538461538461542E-2</v>
      </c>
      <c r="G113" s="64">
        <f>+IFERROR(G112/F112-1,"nm")</f>
        <v>7.2463768115942129E-2</v>
      </c>
      <c r="H113" s="64">
        <f>+IFERROR(H112/G112-1,"nm")</f>
        <v>0.31756756756756754</v>
      </c>
      <c r="I113" s="64">
        <f>+IFERROR(I112/H112-1,"nm")</f>
        <v>-1.025641025641022E-2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/>
      <c r="P113" s="67"/>
      <c r="Q113" s="84"/>
      <c r="R113" s="84"/>
      <c r="S113" s="84"/>
      <c r="T113" s="84"/>
      <c r="U113" s="84"/>
      <c r="V113" s="84"/>
      <c r="W113" s="84"/>
    </row>
    <row r="114" spans="1:23" x14ac:dyDescent="0.2">
      <c r="A114" s="44" t="s">
        <v>137</v>
      </c>
      <c r="B114" s="64">
        <f>+[1]Historicals!B190</f>
        <v>0</v>
      </c>
      <c r="C114" s="64">
        <f>+[1]Historicals!C190</f>
        <v>0.04</v>
      </c>
      <c r="D114" s="64">
        <f>+[1]Historicals!D190</f>
        <v>-0.02</v>
      </c>
      <c r="E114" s="64">
        <f>+[1]Historicals!E190</f>
        <v>0.01</v>
      </c>
      <c r="F114" s="64">
        <f>+[1]Historicals!F190</f>
        <v>0.06</v>
      </c>
      <c r="G114" s="64">
        <f>+[1]Historicals!G190</f>
        <v>7.0000000000000007E-2</v>
      </c>
      <c r="H114" s="64">
        <f>+[1]Historicals!H190</f>
        <v>0.32</v>
      </c>
      <c r="I114" s="64">
        <f>+[1]Historicals!I190</f>
        <v>-0.06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/>
      <c r="P114" s="67"/>
      <c r="Q114" s="84"/>
      <c r="R114" s="84"/>
      <c r="S114" s="84"/>
      <c r="T114" s="84"/>
      <c r="U114" s="84"/>
      <c r="V114" s="84"/>
      <c r="W114" s="84"/>
    </row>
    <row r="115" spans="1:23" x14ac:dyDescent="0.2">
      <c r="A115" s="44" t="s">
        <v>138</v>
      </c>
      <c r="B115" s="64" t="str">
        <f>+IFERROR(B113-B114,"nm")</f>
        <v>nm</v>
      </c>
      <c r="C115" s="64">
        <f>+IFERROR(C113-C114,"nm")</f>
        <v>-3.1746031746023723E-4</v>
      </c>
      <c r="D115" s="64">
        <f>+IFERROR(D113-D114,"nm")</f>
        <v>4.732824427480891E-3</v>
      </c>
      <c r="E115" s="64">
        <f>+IFERROR(E113-E114,"nm")</f>
        <v>-2.2480620155038624E-3</v>
      </c>
      <c r="F115" s="64">
        <f>+IFERROR(F113-F114,"nm")</f>
        <v>1.5384615384615441E-3</v>
      </c>
      <c r="G115" s="64">
        <f>+IFERROR(G113-G114,"nm")</f>
        <v>2.4637681159421221E-3</v>
      </c>
      <c r="H115" s="64">
        <f>+IFERROR(H113-H114,"nm")</f>
        <v>-2.4324324324324631E-3</v>
      </c>
      <c r="I115" s="64">
        <f>+IFERROR(I113-I114,"nm")</f>
        <v>4.9743589743589778E-2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/>
      <c r="P115" s="67"/>
      <c r="Q115" s="84"/>
      <c r="R115" s="84"/>
      <c r="S115" s="84"/>
      <c r="T115" s="84"/>
      <c r="U115" s="84"/>
      <c r="V115" s="84"/>
      <c r="W115" s="84"/>
    </row>
    <row r="116" spans="1:23" x14ac:dyDescent="0.2">
      <c r="A116" s="9" t="s">
        <v>130</v>
      </c>
      <c r="B116" s="1">
        <f>B123+B119</f>
        <v>1039</v>
      </c>
      <c r="C116" s="1">
        <f>C123+C119</f>
        <v>1420</v>
      </c>
      <c r="D116" s="1">
        <f>D123+D119</f>
        <v>1561</v>
      </c>
      <c r="E116" s="1">
        <f>E123+E119</f>
        <v>1863</v>
      </c>
      <c r="F116" s="1">
        <f>F123+F119</f>
        <v>2426</v>
      </c>
      <c r="G116" s="1">
        <f>G123+G119</f>
        <v>2534</v>
      </c>
      <c r="H116" s="1">
        <f>H123+H119</f>
        <v>3289</v>
      </c>
      <c r="I116" s="1">
        <f>I123+I119</f>
        <v>2406</v>
      </c>
      <c r="J116" s="85">
        <f>J102*J118</f>
        <v>2406</v>
      </c>
      <c r="K116" s="85">
        <f>K102*K118</f>
        <v>2406</v>
      </c>
      <c r="L116" s="85">
        <f>L102*L118</f>
        <v>2406</v>
      </c>
      <c r="M116" s="85">
        <f>M102*M118</f>
        <v>2406</v>
      </c>
      <c r="N116" s="85">
        <f>N102*N118</f>
        <v>2406</v>
      </c>
      <c r="O116" s="85"/>
      <c r="P116" s="86"/>
      <c r="Q116" s="84"/>
      <c r="R116" s="84"/>
      <c r="S116" s="84"/>
      <c r="T116" s="84"/>
      <c r="U116" s="84"/>
      <c r="V116" s="84"/>
      <c r="W116" s="84"/>
    </row>
    <row r="117" spans="1:23" x14ac:dyDescent="0.2">
      <c r="A117" s="46" t="s">
        <v>129</v>
      </c>
      <c r="B117" s="64" t="str">
        <f>+IFERROR(B116/A116-1,"nm")</f>
        <v>nm</v>
      </c>
      <c r="C117" s="64">
        <f>+IFERROR(C116/B116-1,"nm")</f>
        <v>0.36669874879692022</v>
      </c>
      <c r="D117" s="64">
        <f>+IFERROR(D116/C116-1,"nm")</f>
        <v>9.9295774647887303E-2</v>
      </c>
      <c r="E117" s="64">
        <f>+IFERROR(E116/D116-1,"nm")</f>
        <v>0.19346572709801402</v>
      </c>
      <c r="F117" s="64">
        <f>+IFERROR(F116/E116-1,"nm")</f>
        <v>0.3022007514761138</v>
      </c>
      <c r="G117" s="64">
        <f>+IFERROR(G116/F116-1,"nm")</f>
        <v>4.4517724649629109E-2</v>
      </c>
      <c r="H117" s="64">
        <f>+IFERROR(H116/G116-1,"nm")</f>
        <v>0.29794790844514596</v>
      </c>
      <c r="I117" s="64">
        <f>+IFERROR(I116/H116-1,"nm")</f>
        <v>-0.26847065977500761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/>
      <c r="P117" s="67"/>
      <c r="Q117" s="84"/>
      <c r="R117" s="84"/>
      <c r="S117" s="84"/>
      <c r="T117" s="84"/>
      <c r="U117" s="84"/>
      <c r="V117" s="84"/>
      <c r="W117" s="84"/>
    </row>
    <row r="118" spans="1:23" x14ac:dyDescent="0.2">
      <c r="A118" s="46" t="s">
        <v>131</v>
      </c>
      <c r="B118" s="64">
        <f>+IFERROR(B116/B$102,"nm")</f>
        <v>0.33876752526899251</v>
      </c>
      <c r="C118" s="64">
        <f>+IFERROR(C116/C$102,"nm")</f>
        <v>0.37516512549537651</v>
      </c>
      <c r="D118" s="64">
        <f>+IFERROR(D116/D$102,"nm")</f>
        <v>0.36842105263157893</v>
      </c>
      <c r="E118" s="64">
        <f>+IFERROR(E116/E$102,"nm")</f>
        <v>0.36287495130502534</v>
      </c>
      <c r="F118" s="64">
        <f>+IFERROR(F116/F$102,"nm")</f>
        <v>0.3907860824742268</v>
      </c>
      <c r="G118" s="64">
        <f>+IFERROR(G116/G$102,"nm")</f>
        <v>0.37939811349004343</v>
      </c>
      <c r="H118" s="64">
        <f>+IFERROR(H116/H$102,"nm")</f>
        <v>0.39674306393244874</v>
      </c>
      <c r="I118" s="64">
        <f>+IFERROR(I116/I$102,"nm")</f>
        <v>0.31880217304889358</v>
      </c>
      <c r="J118" s="77">
        <f>I118</f>
        <v>0.31880217304889358</v>
      </c>
      <c r="K118" s="77">
        <f>J118</f>
        <v>0.31880217304889358</v>
      </c>
      <c r="L118" s="77">
        <f>K118</f>
        <v>0.31880217304889358</v>
      </c>
      <c r="M118" s="77">
        <f>L118</f>
        <v>0.31880217304889358</v>
      </c>
      <c r="N118" s="77">
        <f>M118</f>
        <v>0.31880217304889358</v>
      </c>
      <c r="O118" s="77"/>
      <c r="P118" s="67"/>
      <c r="Q118" s="84"/>
      <c r="R118" s="84"/>
      <c r="S118" s="84"/>
      <c r="T118" s="84"/>
      <c r="U118" s="84"/>
      <c r="V118" s="84"/>
      <c r="W118" s="84"/>
    </row>
    <row r="119" spans="1:23" x14ac:dyDescent="0.2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8"/>
      <c r="Q119" s="84"/>
      <c r="R119" s="84"/>
      <c r="S119" s="84"/>
      <c r="T119" s="84"/>
      <c r="U119" s="84"/>
      <c r="V119" s="84"/>
      <c r="W119" s="84"/>
    </row>
    <row r="120" spans="1:23" x14ac:dyDescent="0.2">
      <c r="A120" s="46" t="s">
        <v>129</v>
      </c>
      <c r="B120" s="65" t="str">
        <f>+IFERROR(B119/A119-1,"nm")</f>
        <v>nm</v>
      </c>
      <c r="C120" s="65">
        <f>+IFERROR(C119/B119-1,"nm")</f>
        <v>4.3478260869565188E-2</v>
      </c>
      <c r="D120" s="65">
        <f>+IFERROR(D119/C119-1,"nm")</f>
        <v>0.125</v>
      </c>
      <c r="E120" s="65">
        <f>+IFERROR(E119/D119-1,"nm")</f>
        <v>3.7037037037036979E-2</v>
      </c>
      <c r="F120" s="65">
        <f>+IFERROR(F119/E119-1,"nm")</f>
        <v>-0.1071428571428571</v>
      </c>
      <c r="G120" s="65">
        <f>+IFERROR(G119/F119-1,"nm")</f>
        <v>-0.12</v>
      </c>
      <c r="H120" s="65">
        <f>+IFERROR(H119/G119-1,"nm")</f>
        <v>4.5454545454545414E-2</v>
      </c>
      <c r="I120" s="65">
        <f>+IFERROR(I119/H119-1,"nm")</f>
        <v>-0.10869565217391308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/>
      <c r="P120" s="67"/>
      <c r="Q120" s="84"/>
      <c r="R120" s="84"/>
      <c r="S120" s="84"/>
      <c r="T120" s="84"/>
      <c r="U120" s="84"/>
      <c r="V120" s="84"/>
      <c r="W120" s="84"/>
    </row>
    <row r="121" spans="1:23" x14ac:dyDescent="0.2">
      <c r="A121" s="46" t="s">
        <v>133</v>
      </c>
      <c r="B121" s="65">
        <f>+IFERROR(B119/B$102,"nm")</f>
        <v>1.4998369742419302E-2</v>
      </c>
      <c r="C121" s="65">
        <f>+IFERROR(C119/C$102,"nm")</f>
        <v>1.2681638044914135E-2</v>
      </c>
      <c r="D121" s="65">
        <f>+IFERROR(D119/D$102,"nm")</f>
        <v>1.2744866650932263E-2</v>
      </c>
      <c r="E121" s="65">
        <f>+IFERROR(E119/E$102,"nm")</f>
        <v>1.090767432800935E-2</v>
      </c>
      <c r="F121" s="65">
        <f>+IFERROR(F119/F$102,"nm")</f>
        <v>8.0541237113402053E-3</v>
      </c>
      <c r="G121" s="65">
        <f>+IFERROR(G119/G$102,"nm")</f>
        <v>6.5878125467884411E-3</v>
      </c>
      <c r="H121" s="65">
        <f>+IFERROR(H119/H$102,"nm")</f>
        <v>5.5488540410132689E-3</v>
      </c>
      <c r="I121" s="65">
        <f>+IFERROR(I119/I$102,"nm")</f>
        <v>5.4326222340002651E-3</v>
      </c>
      <c r="J121" s="77">
        <f>I121</f>
        <v>5.4326222340002651E-3</v>
      </c>
      <c r="K121" s="77">
        <f>J121</f>
        <v>5.4326222340002651E-3</v>
      </c>
      <c r="L121" s="77">
        <f>K121</f>
        <v>5.4326222340002651E-3</v>
      </c>
      <c r="M121" s="77">
        <f>L121</f>
        <v>5.4326222340002651E-3</v>
      </c>
      <c r="N121" s="77">
        <f>M121</f>
        <v>5.4326222340002651E-3</v>
      </c>
      <c r="O121" s="77"/>
      <c r="P121" s="67"/>
      <c r="Q121" s="84"/>
      <c r="R121" s="84"/>
      <c r="S121" s="84"/>
      <c r="T121" s="84"/>
      <c r="U121" s="84"/>
      <c r="V121" s="84"/>
      <c r="W121" s="84"/>
    </row>
    <row r="122" spans="1:23" x14ac:dyDescent="0.2">
      <c r="A122" s="46" t="s">
        <v>140</v>
      </c>
      <c r="B122" s="65">
        <f>+IFERROR(B119/B129,"nm")</f>
        <v>0.18110236220472442</v>
      </c>
      <c r="C122" s="65">
        <f>+IFERROR(C119/C129,"nm")</f>
        <v>0.20512820512820512</v>
      </c>
      <c r="D122" s="65">
        <f>+IFERROR(D119/D129,"nm")</f>
        <v>0.24</v>
      </c>
      <c r="E122" s="65">
        <f>+IFERROR(E119/E129,"nm")</f>
        <v>0.21875</v>
      </c>
      <c r="F122" s="65">
        <f>+IFERROR(F119/F129,"nm")</f>
        <v>0.2109704641350211</v>
      </c>
      <c r="G122" s="65">
        <f>+IFERROR(G119/G129,"nm")</f>
        <v>0.20560747663551401</v>
      </c>
      <c r="H122" s="65">
        <f>+IFERROR(H119/H129,"nm")</f>
        <v>0.15972222222222221</v>
      </c>
      <c r="I122" s="65">
        <f>+IFERROR(I119/I129,"nm")</f>
        <v>0.13531353135313531</v>
      </c>
      <c r="J122" s="77">
        <f>I122</f>
        <v>0.13531353135313531</v>
      </c>
      <c r="K122" s="77">
        <f>J122</f>
        <v>0.13531353135313531</v>
      </c>
      <c r="L122" s="77">
        <f>K122</f>
        <v>0.13531353135313531</v>
      </c>
      <c r="M122" s="77">
        <f>L122</f>
        <v>0.13531353135313531</v>
      </c>
      <c r="N122" s="77">
        <f>M122</f>
        <v>0.13531353135313531</v>
      </c>
      <c r="O122" s="77"/>
      <c r="P122" s="67"/>
      <c r="Q122" s="84"/>
      <c r="R122" s="84"/>
      <c r="S122" s="84"/>
      <c r="T122" s="84"/>
      <c r="U122" s="84"/>
      <c r="V122" s="84"/>
      <c r="W122" s="84"/>
    </row>
    <row r="123" spans="1:23" x14ac:dyDescent="0.2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85">
        <f>J116-J119</f>
        <v>2365</v>
      </c>
      <c r="K123" s="85">
        <f>K116-K119</f>
        <v>2365</v>
      </c>
      <c r="L123" s="85">
        <f>L116-L119</f>
        <v>2365</v>
      </c>
      <c r="M123" s="85">
        <f>M116-M119</f>
        <v>2365</v>
      </c>
      <c r="N123" s="85">
        <f>N116-N119</f>
        <v>2365</v>
      </c>
      <c r="O123" s="85"/>
      <c r="P123" s="86"/>
      <c r="Q123" s="84"/>
      <c r="R123" s="84"/>
      <c r="S123" s="84"/>
      <c r="T123" s="84"/>
      <c r="U123" s="84"/>
      <c r="V123" s="84"/>
      <c r="W123" s="84"/>
    </row>
    <row r="124" spans="1:23" x14ac:dyDescent="0.2">
      <c r="A124" s="46" t="s">
        <v>129</v>
      </c>
      <c r="B124" s="64" t="str">
        <f>+IFERROR(B123/A123-1,"nm")</f>
        <v>nm</v>
      </c>
      <c r="C124" s="64">
        <f>+IFERROR(C123/B123-1,"nm")</f>
        <v>0.38167170191339372</v>
      </c>
      <c r="D124" s="64">
        <f>+IFERROR(D123/C123-1,"nm")</f>
        <v>9.8396501457725938E-2</v>
      </c>
      <c r="E124" s="64">
        <f>+IFERROR(E123/D123-1,"nm")</f>
        <v>0.19907100199071004</v>
      </c>
      <c r="F124" s="64">
        <f>+IFERROR(F123/E123-1,"nm")</f>
        <v>0.31488655229662421</v>
      </c>
      <c r="G124" s="64">
        <f>+IFERROR(G123/F123-1,"nm")</f>
        <v>4.7979797979798011E-2</v>
      </c>
      <c r="H124" s="64">
        <f>+IFERROR(H123/G123-1,"nm")</f>
        <v>0.30240963855421676</v>
      </c>
      <c r="I124" s="64">
        <f>+IFERROR(I123/H123-1,"nm")</f>
        <v>-0.27073697193956214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/>
      <c r="P124" s="67"/>
      <c r="Q124" s="84"/>
      <c r="R124" s="84"/>
      <c r="S124" s="84"/>
      <c r="T124" s="84"/>
      <c r="U124" s="84"/>
      <c r="V124" s="84"/>
      <c r="W124" s="84"/>
    </row>
    <row r="125" spans="1:23" x14ac:dyDescent="0.2">
      <c r="A125" s="46" t="s">
        <v>131</v>
      </c>
      <c r="B125" s="64">
        <f>+IFERROR(B123/B$102,"nm")</f>
        <v>0.3237691555265732</v>
      </c>
      <c r="C125" s="64">
        <f>+IFERROR(C123/C$102,"nm")</f>
        <v>0.36248348745046233</v>
      </c>
      <c r="D125" s="64">
        <f>+IFERROR(D123/D$102,"nm")</f>
        <v>0.35567618598064671</v>
      </c>
      <c r="E125" s="64">
        <f>+IFERROR(E123/E$102,"nm")</f>
        <v>0.35196727697701596</v>
      </c>
      <c r="F125" s="64">
        <f>+IFERROR(F123/F$102,"nm")</f>
        <v>0.38273195876288657</v>
      </c>
      <c r="G125" s="64">
        <f>+IFERROR(G123/G$102,"nm")</f>
        <v>0.37281030094325496</v>
      </c>
      <c r="H125" s="64">
        <f>+IFERROR(H123/H$102,"nm")</f>
        <v>0.39119420989143544</v>
      </c>
      <c r="I125" s="64">
        <f>+IFERROR(I123/I$102,"nm")</f>
        <v>0.31336955081489332</v>
      </c>
      <c r="J125" s="77">
        <f>I125</f>
        <v>0.31336955081489332</v>
      </c>
      <c r="K125" s="77">
        <f>J125</f>
        <v>0.31336955081489332</v>
      </c>
      <c r="L125" s="77">
        <f>K125</f>
        <v>0.31336955081489332</v>
      </c>
      <c r="M125" s="77">
        <f>L125</f>
        <v>0.31336955081489332</v>
      </c>
      <c r="N125" s="77">
        <f>M125</f>
        <v>0.31336955081489332</v>
      </c>
      <c r="O125" s="77"/>
      <c r="P125" s="77"/>
      <c r="Q125" s="84"/>
      <c r="R125" s="84"/>
      <c r="S125" s="84"/>
      <c r="T125" s="84"/>
      <c r="U125" s="84"/>
      <c r="V125" s="84"/>
      <c r="W125" s="84"/>
    </row>
    <row r="126" spans="1:23" x14ac:dyDescent="0.2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  <c r="Q126" s="84"/>
      <c r="R126" s="84"/>
      <c r="S126" s="84"/>
      <c r="T126" s="84"/>
      <c r="U126" s="84"/>
      <c r="V126" s="84"/>
      <c r="W126" s="84"/>
    </row>
    <row r="127" spans="1:23" x14ac:dyDescent="0.2">
      <c r="A127" s="46" t="s">
        <v>129</v>
      </c>
      <c r="B127" s="65" t="str">
        <f>+IFERROR(B126/A126-1,"nm")</f>
        <v>nm</v>
      </c>
      <c r="C127" s="65">
        <f>+IFERROR(C126/B126-1,"nm")</f>
        <v>-0.3623188405797102</v>
      </c>
      <c r="D127" s="65">
        <f>+IFERROR(D126/C126-1,"nm")</f>
        <v>0.15909090909090917</v>
      </c>
      <c r="E127" s="65">
        <f>+IFERROR(E126/D126-1,"nm")</f>
        <v>0.49019607843137258</v>
      </c>
      <c r="F127" s="65">
        <f>+IFERROR(F126/E126-1,"nm")</f>
        <v>-0.35526315789473684</v>
      </c>
      <c r="G127" s="65">
        <f>+IFERROR(G126/F126-1,"nm")</f>
        <v>-0.4285714285714286</v>
      </c>
      <c r="H127" s="65">
        <f>+IFERROR(H126/G126-1,"nm")</f>
        <v>2.3571428571428572</v>
      </c>
      <c r="I127" s="65">
        <f>+IFERROR(I126/H126-1,"nm")</f>
        <v>-0.17021276595744683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/>
      <c r="P127" s="67"/>
      <c r="Q127" s="84"/>
      <c r="R127" s="84"/>
      <c r="S127" s="84"/>
      <c r="T127" s="84"/>
      <c r="U127" s="84"/>
      <c r="V127" s="84"/>
      <c r="W127" s="84"/>
    </row>
    <row r="128" spans="1:23" x14ac:dyDescent="0.2">
      <c r="A128" s="46" t="s">
        <v>133</v>
      </c>
      <c r="B128" s="65">
        <f>+IFERROR(B126/B$102,"nm")</f>
        <v>2.2497554613628953E-2</v>
      </c>
      <c r="C128" s="65">
        <f>+IFERROR(C126/C$102,"nm")</f>
        <v>1.1624834874504624E-2</v>
      </c>
      <c r="D128" s="65">
        <f>+IFERROR(D126/D$102,"nm")</f>
        <v>1.2036818503658248E-2</v>
      </c>
      <c r="E128" s="65">
        <f>+IFERROR(E126/E$102,"nm")</f>
        <v>1.4803272302298403E-2</v>
      </c>
      <c r="F128" s="65">
        <f>+IFERROR(F126/F$102,"nm")</f>
        <v>7.8930412371134018E-3</v>
      </c>
      <c r="G128" s="65">
        <f>+IFERROR(G126/G$102,"nm")</f>
        <v>4.1922443479562805E-3</v>
      </c>
      <c r="H128" s="65">
        <f>+IFERROR(H126/H$102,"nm")</f>
        <v>1.1338962605548853E-2</v>
      </c>
      <c r="I128" s="65">
        <f>+IFERROR(I126/I$102,"nm")</f>
        <v>1.0335232542732211E-2</v>
      </c>
      <c r="J128" s="77">
        <f>I128</f>
        <v>1.0335232542732211E-2</v>
      </c>
      <c r="K128" s="77">
        <f>J128</f>
        <v>1.0335232542732211E-2</v>
      </c>
      <c r="L128" s="77">
        <f>K128</f>
        <v>1.0335232542732211E-2</v>
      </c>
      <c r="M128" s="77">
        <f>L128</f>
        <v>1.0335232542732211E-2</v>
      </c>
      <c r="N128" s="77">
        <f>M128</f>
        <v>1.0335232542732211E-2</v>
      </c>
      <c r="O128" s="77"/>
      <c r="P128" s="77"/>
      <c r="Q128" s="84"/>
      <c r="R128" s="84"/>
      <c r="S128" s="84"/>
      <c r="T128" s="84"/>
      <c r="U128" s="84"/>
      <c r="V128" s="84"/>
      <c r="W128" s="84"/>
    </row>
    <row r="129" spans="1:23" x14ac:dyDescent="0.2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  <c r="Q129" s="84"/>
      <c r="R129" s="84"/>
      <c r="S129" s="84"/>
      <c r="T129" s="84"/>
      <c r="U129" s="84"/>
      <c r="V129" s="84"/>
      <c r="W129" s="84"/>
    </row>
    <row r="130" spans="1:23" x14ac:dyDescent="0.2">
      <c r="A130" s="46" t="s">
        <v>129</v>
      </c>
      <c r="B130" s="64" t="str">
        <f>+IFERROR(B129/A129-1,"nm")</f>
        <v>nm</v>
      </c>
      <c r="C130" s="64">
        <f>+IFERROR(C129/B129-1,"nm")</f>
        <v>-7.8740157480314932E-2</v>
      </c>
      <c r="D130" s="64">
        <f>+IFERROR(D129/C129-1,"nm")</f>
        <v>-3.8461538461538436E-2</v>
      </c>
      <c r="E130" s="64">
        <f>+IFERROR(E129/D129-1,"nm")</f>
        <v>0.13777777777777778</v>
      </c>
      <c r="F130" s="64">
        <f>+IFERROR(F129/E129-1,"nm")</f>
        <v>-7.421875E-2</v>
      </c>
      <c r="G130" s="64">
        <f>+IFERROR(G129/F129-1,"nm")</f>
        <v>-9.7046413502109741E-2</v>
      </c>
      <c r="H130" s="64">
        <f>+IFERROR(H129/G129-1,"nm")</f>
        <v>0.34579439252336441</v>
      </c>
      <c r="I130" s="64">
        <f>+IFERROR(I129/H129-1,"nm")</f>
        <v>5.2083333333333259E-2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/>
      <c r="P130" s="67"/>
      <c r="Q130" s="84"/>
      <c r="R130" s="84"/>
      <c r="S130" s="84"/>
      <c r="T130" s="84"/>
      <c r="U130" s="84"/>
      <c r="V130" s="84"/>
      <c r="W130" s="84"/>
    </row>
    <row r="131" spans="1:23" x14ac:dyDescent="0.2">
      <c r="A131" s="46" t="s">
        <v>133</v>
      </c>
      <c r="B131" s="64">
        <f>+IFERROR(B129/B$102,"nm")</f>
        <v>8.2817085099445714E-2</v>
      </c>
      <c r="C131" s="64">
        <f>+IFERROR(C129/C$102,"nm")</f>
        <v>6.1822985468956405E-2</v>
      </c>
      <c r="D131" s="64">
        <f>+IFERROR(D129/D$102,"nm")</f>
        <v>5.31036110455511E-2</v>
      </c>
      <c r="E131" s="64">
        <f>+IFERROR(E129/E$102,"nm")</f>
        <v>4.9863654070899883E-2</v>
      </c>
      <c r="F131" s="64">
        <f>+IFERROR(F129/F$102,"nm")</f>
        <v>3.817654639175258E-2</v>
      </c>
      <c r="G131" s="64">
        <f>+IFERROR(G129/G$102,"nm")</f>
        <v>3.2040724659380147E-2</v>
      </c>
      <c r="H131" s="64">
        <f>+IFERROR(H129/H$102,"nm")</f>
        <v>3.4740651387213509E-2</v>
      </c>
      <c r="I131" s="64">
        <f>+IFERROR(I129/I$102,"nm")</f>
        <v>4.0148403339075128E-2</v>
      </c>
      <c r="J131" s="77">
        <f>I131</f>
        <v>4.0148403339075128E-2</v>
      </c>
      <c r="K131" s="77">
        <f>J131</f>
        <v>4.0148403339075128E-2</v>
      </c>
      <c r="L131" s="77">
        <f>K131</f>
        <v>4.0148403339075128E-2</v>
      </c>
      <c r="M131" s="77">
        <f>L131</f>
        <v>4.0148403339075128E-2</v>
      </c>
      <c r="N131" s="77">
        <f>M131</f>
        <v>4.0148403339075128E-2</v>
      </c>
      <c r="O131" s="77"/>
      <c r="P131" s="77"/>
      <c r="Q131" s="84"/>
      <c r="R131" s="84"/>
      <c r="S131" s="84"/>
      <c r="T131" s="84"/>
      <c r="U131" s="84"/>
      <c r="V131" s="84"/>
      <c r="W131" s="84"/>
    </row>
    <row r="132" spans="1:23" x14ac:dyDescent="0.2">
      <c r="A132" s="71" t="s">
        <v>106</v>
      </c>
      <c r="B132" s="70"/>
      <c r="C132" s="70"/>
      <c r="D132" s="70"/>
      <c r="E132" s="70"/>
      <c r="F132" s="70"/>
      <c r="G132" s="70"/>
      <c r="H132" s="70"/>
      <c r="I132" s="70"/>
      <c r="J132" s="69"/>
      <c r="K132" s="69"/>
      <c r="L132" s="69"/>
      <c r="M132" s="69"/>
      <c r="N132" s="69"/>
      <c r="O132" s="69"/>
      <c r="P132" s="69"/>
      <c r="Q132" s="84"/>
      <c r="R132" s="84"/>
      <c r="S132" s="84"/>
      <c r="T132" s="84"/>
      <c r="U132" s="84"/>
      <c r="V132" s="84"/>
      <c r="W132" s="84"/>
    </row>
    <row r="133" spans="1:23" x14ac:dyDescent="0.2">
      <c r="A133" s="9" t="s">
        <v>136</v>
      </c>
      <c r="B133" s="1">
        <f>B135+B139+B143</f>
        <v>4653</v>
      </c>
      <c r="C133" s="1">
        <f>C135+C139+C143</f>
        <v>4570</v>
      </c>
      <c r="D133" s="1">
        <f>D135+D139+D143</f>
        <v>4737</v>
      </c>
      <c r="E133" s="1">
        <f>E135+E139+E143</f>
        <v>5166</v>
      </c>
      <c r="F133" s="1">
        <f>F135+F139+F143</f>
        <v>5254</v>
      </c>
      <c r="G133" s="1">
        <f>G135+G139+G143</f>
        <v>5028</v>
      </c>
      <c r="H133" s="1">
        <f>H135+H139+H143</f>
        <v>5343</v>
      </c>
      <c r="I133" s="1">
        <f>I135+I139+I143</f>
        <v>5955</v>
      </c>
      <c r="J133" s="87">
        <f>J135+J139+J143</f>
        <v>5955</v>
      </c>
      <c r="K133" s="87">
        <f>K135+K139+K143</f>
        <v>5955</v>
      </c>
      <c r="L133" s="87">
        <f>L135+L139+L143</f>
        <v>5955</v>
      </c>
      <c r="M133" s="87">
        <f>M135+M139+M143</f>
        <v>5955</v>
      </c>
      <c r="N133" s="87">
        <f>N135+N139+N143</f>
        <v>5955</v>
      </c>
      <c r="O133" s="86"/>
      <c r="P133" s="87"/>
      <c r="Q133" s="84"/>
      <c r="R133" s="84"/>
      <c r="S133" s="84"/>
      <c r="T133" s="84"/>
      <c r="U133" s="84"/>
      <c r="V133" s="84"/>
      <c r="W133" s="84"/>
    </row>
    <row r="134" spans="1:23" x14ac:dyDescent="0.2">
      <c r="A134" s="44" t="s">
        <v>129</v>
      </c>
      <c r="B134" s="64" t="str">
        <f>+IFERROR(B133/A133-1,"nm")</f>
        <v>nm</v>
      </c>
      <c r="C134" s="64">
        <f>+IFERROR(C133/B133-1,"nm")</f>
        <v>-1.783795400816679E-2</v>
      </c>
      <c r="D134" s="64">
        <f>+IFERROR(D133/C133-1,"nm")</f>
        <v>3.6542669584245013E-2</v>
      </c>
      <c r="E134" s="64">
        <f>+IFERROR(E133/D133-1,"nm")</f>
        <v>9.0563647878403986E-2</v>
      </c>
      <c r="F134" s="64">
        <f>+IFERROR(F133/E133-1,"nm")</f>
        <v>1.7034456058846237E-2</v>
      </c>
      <c r="G134" s="64">
        <f>+IFERROR(G133/F133-1,"nm")</f>
        <v>-4.3014845831747195E-2</v>
      </c>
      <c r="H134" s="64">
        <f>+IFERROR(H133/G133-1,"nm")</f>
        <v>6.2649164677804237E-2</v>
      </c>
      <c r="I134" s="64">
        <f>+IFERROR(I133/H133-1,"nm")</f>
        <v>0.11454239191465465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/>
      <c r="P134" s="65"/>
      <c r="Q134" s="84"/>
      <c r="R134" s="84"/>
      <c r="S134" s="84"/>
      <c r="T134" s="84"/>
      <c r="U134" s="84"/>
      <c r="V134" s="84"/>
      <c r="W134" s="84"/>
    </row>
    <row r="135" spans="1:23" x14ac:dyDescent="0.2">
      <c r="A135" s="45" t="s">
        <v>113</v>
      </c>
      <c r="B135" s="75">
        <f>+[1]Historicals!B120</f>
        <v>3093</v>
      </c>
      <c r="C135" s="75">
        <f>+[1]Historicals!C120</f>
        <v>3106</v>
      </c>
      <c r="D135" s="75">
        <f>+[1]Historicals!D120</f>
        <v>3285</v>
      </c>
      <c r="E135" s="75">
        <f>+[1]Historicals!E120</f>
        <v>3575</v>
      </c>
      <c r="F135" s="75">
        <f>+[1]Historicals!F120</f>
        <v>3622</v>
      </c>
      <c r="G135" s="75">
        <f>+[1]Historicals!G120</f>
        <v>3449</v>
      </c>
      <c r="H135" s="75">
        <f>+[1]Historicals!H120</f>
        <v>3659</v>
      </c>
      <c r="I135" s="75">
        <f>+[1]Historicals!I120</f>
        <v>4111</v>
      </c>
      <c r="J135" s="72">
        <f>I135*1</f>
        <v>4111</v>
      </c>
      <c r="K135" s="72">
        <f>J135*1</f>
        <v>4111</v>
      </c>
      <c r="L135" s="72">
        <f>K135*1</f>
        <v>4111</v>
      </c>
      <c r="M135" s="72">
        <f>L135*1</f>
        <v>4111</v>
      </c>
      <c r="N135" s="72">
        <f>M135*1</f>
        <v>4111</v>
      </c>
      <c r="O135" s="72"/>
      <c r="P135" s="72"/>
      <c r="Q135" s="84"/>
      <c r="R135" s="84"/>
      <c r="S135" s="84"/>
      <c r="T135" s="84"/>
      <c r="U135" s="84"/>
      <c r="V135" s="84"/>
      <c r="W135" s="84"/>
    </row>
    <row r="136" spans="1:23" x14ac:dyDescent="0.2">
      <c r="A136" s="44" t="s">
        <v>129</v>
      </c>
      <c r="B136" s="64" t="str">
        <f>+IFERROR(B135/A135-1,"nm")</f>
        <v>nm</v>
      </c>
      <c r="C136" s="64">
        <f>+IFERROR(C135/B135-1,"nm")</f>
        <v>4.2030391205949424E-3</v>
      </c>
      <c r="D136" s="64">
        <f>+IFERROR(D135/C135-1,"nm")</f>
        <v>5.7630392788152074E-2</v>
      </c>
      <c r="E136" s="64">
        <f>+IFERROR(E135/D135-1,"nm")</f>
        <v>8.8280060882800715E-2</v>
      </c>
      <c r="F136" s="64">
        <f>+IFERROR(F135/E135-1,"nm")</f>
        <v>1.3146853146853044E-2</v>
      </c>
      <c r="G136" s="64">
        <f>+IFERROR(G135/F135-1,"nm")</f>
        <v>-4.7763666482606326E-2</v>
      </c>
      <c r="H136" s="64">
        <f>+IFERROR(H135/G135-1,"nm")</f>
        <v>6.0887213685126174E-2</v>
      </c>
      <c r="I136" s="64">
        <f>+IFERROR(I135/H135-1,"nm")</f>
        <v>0.12353101940420874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/>
      <c r="P136" s="65"/>
      <c r="Q136" s="84"/>
      <c r="R136" s="84"/>
      <c r="S136" s="84"/>
      <c r="T136" s="84"/>
      <c r="U136" s="84"/>
      <c r="V136" s="84"/>
      <c r="W136" s="84"/>
    </row>
    <row r="137" spans="1:23" x14ac:dyDescent="0.2">
      <c r="A137" s="44" t="s">
        <v>137</v>
      </c>
      <c r="B137" s="64">
        <f>+[1]Historicals!B192</f>
        <v>1.4E-2</v>
      </c>
      <c r="C137" s="64">
        <f>+[1]Historicals!C192</f>
        <v>4.0000000000000001E-3</v>
      </c>
      <c r="D137" s="64">
        <f>+[1]Historicals!D192</f>
        <v>0.121</v>
      </c>
      <c r="E137" s="64">
        <f>+[1]Historicals!E192</f>
        <v>0.09</v>
      </c>
      <c r="F137" s="64">
        <f>+[1]Historicals!F192</f>
        <v>0.01</v>
      </c>
      <c r="G137" s="64">
        <f>+[1]Historicals!G192</f>
        <v>-0.05</v>
      </c>
      <c r="H137" s="64">
        <f>+[1]Historicals!H192</f>
        <v>0.06</v>
      </c>
      <c r="I137" s="64">
        <f>+[1]Historicals!I192</f>
        <v>0.17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/>
      <c r="P137" s="65"/>
      <c r="Q137" s="84"/>
      <c r="R137" s="84"/>
      <c r="S137" s="84"/>
      <c r="T137" s="84"/>
      <c r="U137" s="84"/>
      <c r="V137" s="84"/>
      <c r="W137" s="84"/>
    </row>
    <row r="138" spans="1:23" x14ac:dyDescent="0.2">
      <c r="A138" s="44" t="s">
        <v>138</v>
      </c>
      <c r="B138" s="64" t="str">
        <f>+IFERROR(B136-B137,"nm")</f>
        <v>nm</v>
      </c>
      <c r="C138" s="64">
        <f>+IFERROR(C136-C137,"nm")</f>
        <v>2.0303912059494236E-4</v>
      </c>
      <c r="D138" s="64">
        <f>+IFERROR(D136-D137,"nm")</f>
        <v>-6.3369607211847923E-2</v>
      </c>
      <c r="E138" s="64">
        <f>+IFERROR(E136-E137,"nm")</f>
        <v>-1.7199391171992817E-3</v>
      </c>
      <c r="F138" s="64">
        <f>+IFERROR(F136-F137,"nm")</f>
        <v>3.1468531468530434E-3</v>
      </c>
      <c r="G138" s="64">
        <f>+IFERROR(G136-G137,"nm")</f>
        <v>2.2363335173936766E-3</v>
      </c>
      <c r="H138" s="64">
        <f>+IFERROR(H136-H137,"nm")</f>
        <v>8.8721368512617582E-4</v>
      </c>
      <c r="I138" s="64">
        <f>+IFERROR(I136-I137,"nm")</f>
        <v>-4.646898059579127E-2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/>
      <c r="P138" s="65"/>
      <c r="Q138" s="84"/>
      <c r="R138" s="84"/>
      <c r="S138" s="84"/>
      <c r="T138" s="84"/>
      <c r="U138" s="84"/>
      <c r="V138" s="84"/>
      <c r="W138" s="84"/>
    </row>
    <row r="139" spans="1:23" x14ac:dyDescent="0.2">
      <c r="A139" s="45" t="s">
        <v>114</v>
      </c>
      <c r="B139" s="75">
        <f>+[1]Historicals!B121</f>
        <v>1251</v>
      </c>
      <c r="C139" s="75">
        <f>+[1]Historicals!C121</f>
        <v>1175</v>
      </c>
      <c r="D139" s="75">
        <f>+[1]Historicals!D121</f>
        <v>1185</v>
      </c>
      <c r="E139" s="75">
        <f>+[1]Historicals!E121</f>
        <v>1347</v>
      </c>
      <c r="F139" s="75">
        <f>+[1]Historicals!F121</f>
        <v>1395</v>
      </c>
      <c r="G139" s="75">
        <f>+[1]Historicals!G121</f>
        <v>1365</v>
      </c>
      <c r="H139" s="75">
        <f>+[1]Historicals!H121</f>
        <v>1494</v>
      </c>
      <c r="I139" s="75">
        <f>+[1]Historicals!I121</f>
        <v>1610</v>
      </c>
      <c r="J139" s="72">
        <f>I139*1</f>
        <v>1610</v>
      </c>
      <c r="K139" s="72">
        <f>J139*1</f>
        <v>1610</v>
      </c>
      <c r="L139" s="72">
        <f>K139*1</f>
        <v>1610</v>
      </c>
      <c r="M139" s="72">
        <f>L139*1</f>
        <v>1610</v>
      </c>
      <c r="N139" s="72">
        <f>M139*1</f>
        <v>1610</v>
      </c>
      <c r="O139" s="72"/>
      <c r="P139" s="72"/>
      <c r="Q139" s="84"/>
      <c r="R139" s="84"/>
      <c r="S139" s="84"/>
      <c r="T139" s="84"/>
      <c r="U139" s="84"/>
      <c r="V139" s="84"/>
      <c r="W139" s="84"/>
    </row>
    <row r="140" spans="1:23" x14ac:dyDescent="0.2">
      <c r="A140" s="44" t="s">
        <v>129</v>
      </c>
      <c r="B140" s="64" t="str">
        <f>+IFERROR(B139/A139-1,"nm")</f>
        <v>nm</v>
      </c>
      <c r="C140" s="64">
        <f>+IFERROR(C139/B139-1,"nm")</f>
        <v>-6.0751398880895313E-2</v>
      </c>
      <c r="D140" s="64">
        <f>+IFERROR(D139/C139-1,"nm")</f>
        <v>8.5106382978723527E-3</v>
      </c>
      <c r="E140" s="64">
        <f>+IFERROR(E139/D139-1,"nm")</f>
        <v>0.13670886075949373</v>
      </c>
      <c r="F140" s="64">
        <f>+IFERROR(F139/E139-1,"nm")</f>
        <v>3.563474387527843E-2</v>
      </c>
      <c r="G140" s="64">
        <f>+IFERROR(G139/F139-1,"nm")</f>
        <v>-2.1505376344086002E-2</v>
      </c>
      <c r="H140" s="64">
        <f>+IFERROR(H139/G139-1,"nm")</f>
        <v>9.4505494505494614E-2</v>
      </c>
      <c r="I140" s="64">
        <f>+IFERROR(I139/H139-1,"nm")</f>
        <v>7.7643908969210251E-2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/>
      <c r="P140" s="65"/>
      <c r="Q140" s="84"/>
      <c r="R140" s="84"/>
      <c r="S140" s="84"/>
      <c r="T140" s="84"/>
      <c r="U140" s="84"/>
      <c r="V140" s="84"/>
      <c r="W140" s="84"/>
    </row>
    <row r="141" spans="1:23" x14ac:dyDescent="0.2">
      <c r="A141" s="44" t="s">
        <v>137</v>
      </c>
      <c r="B141" s="64">
        <f>+[1]Historicals!B193</f>
        <v>-6.4000000000000001E-2</v>
      </c>
      <c r="C141" s="64">
        <f>+[1]Historicals!C193</f>
        <v>-6.0999999999999999E-2</v>
      </c>
      <c r="D141" s="64">
        <f>+[1]Historicals!D193</f>
        <v>5.6000000000000001E-2</v>
      </c>
      <c r="E141" s="64">
        <f>+[1]Historicals!E193</f>
        <v>0.14000000000000001</v>
      </c>
      <c r="F141" s="64">
        <f>+[1]Historicals!F193</f>
        <v>0.04</v>
      </c>
      <c r="G141" s="64">
        <f>+[1]Historicals!G193</f>
        <v>-0.02</v>
      </c>
      <c r="H141" s="64">
        <f>+[1]Historicals!H193</f>
        <v>0.09</v>
      </c>
      <c r="I141" s="64">
        <f>+[1]Historicals!I193</f>
        <v>0.12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/>
      <c r="P141" s="65"/>
      <c r="Q141" s="84"/>
      <c r="R141" s="84"/>
      <c r="S141" s="84"/>
      <c r="T141" s="84"/>
      <c r="U141" s="84"/>
      <c r="V141" s="84"/>
      <c r="W141" s="84"/>
    </row>
    <row r="142" spans="1:23" x14ac:dyDescent="0.2">
      <c r="A142" s="44" t="s">
        <v>138</v>
      </c>
      <c r="B142" s="64" t="str">
        <f>+IFERROR(B140-B141,"nm")</f>
        <v>nm</v>
      </c>
      <c r="C142" s="64">
        <f>+IFERROR(C140-C141,"nm")</f>
        <v>2.4860111910468552E-4</v>
      </c>
      <c r="D142" s="64">
        <f>+IFERROR(D140-D141,"nm")</f>
        <v>-4.7489361702127648E-2</v>
      </c>
      <c r="E142" s="64">
        <f>+IFERROR(E140-E141,"nm")</f>
        <v>-3.29113924050628E-3</v>
      </c>
      <c r="F142" s="64">
        <f>+IFERROR(F140-F141,"nm")</f>
        <v>-4.3652561247215713E-3</v>
      </c>
      <c r="G142" s="64">
        <f>+IFERROR(G140-G141,"nm")</f>
        <v>-1.505376344086002E-3</v>
      </c>
      <c r="H142" s="64">
        <f>+IFERROR(H140-H141,"nm")</f>
        <v>4.5054945054946172E-3</v>
      </c>
      <c r="I142" s="64">
        <f>+IFERROR(I140-I141,"nm")</f>
        <v>-4.2356091030789744E-2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/>
      <c r="P142" s="65"/>
      <c r="Q142" s="84"/>
      <c r="R142" s="84"/>
      <c r="S142" s="84"/>
      <c r="T142" s="84"/>
      <c r="U142" s="84"/>
      <c r="V142" s="84"/>
      <c r="W142" s="84"/>
    </row>
    <row r="143" spans="1:23" x14ac:dyDescent="0.2">
      <c r="A143" s="45" t="s">
        <v>115</v>
      </c>
      <c r="B143" s="75">
        <f>+[1]Historicals!B122</f>
        <v>309</v>
      </c>
      <c r="C143" s="75">
        <f>+[1]Historicals!C122</f>
        <v>289</v>
      </c>
      <c r="D143" s="75">
        <f>+[1]Historicals!D122</f>
        <v>267</v>
      </c>
      <c r="E143" s="75">
        <f>+[1]Historicals!E122</f>
        <v>244</v>
      </c>
      <c r="F143" s="75">
        <f>+[1]Historicals!F122</f>
        <v>237</v>
      </c>
      <c r="G143" s="75">
        <f>+[1]Historicals!G122</f>
        <v>214</v>
      </c>
      <c r="H143" s="75">
        <f>+[1]Historicals!H122</f>
        <v>190</v>
      </c>
      <c r="I143" s="75">
        <f>+[1]Historicals!I122</f>
        <v>234</v>
      </c>
      <c r="J143" s="72">
        <f>I143*1</f>
        <v>234</v>
      </c>
      <c r="K143" s="72">
        <f>J143*1</f>
        <v>234</v>
      </c>
      <c r="L143" s="72">
        <f>K143*1</f>
        <v>234</v>
      </c>
      <c r="M143" s="72">
        <f>L143*1</f>
        <v>234</v>
      </c>
      <c r="N143" s="72">
        <f>M143*1</f>
        <v>234</v>
      </c>
      <c r="O143" s="72"/>
      <c r="P143" s="72"/>
      <c r="Q143" s="84"/>
      <c r="R143" s="84"/>
      <c r="S143" s="84"/>
      <c r="T143" s="84"/>
      <c r="U143" s="84"/>
      <c r="V143" s="84"/>
      <c r="W143" s="84"/>
    </row>
    <row r="144" spans="1:23" x14ac:dyDescent="0.2">
      <c r="A144" s="44" t="s">
        <v>129</v>
      </c>
      <c r="B144" s="64" t="str">
        <f>+IFERROR(B143/A143-1,"nm")</f>
        <v>nm</v>
      </c>
      <c r="C144" s="64">
        <f>+IFERROR(C143/B143-1,"nm")</f>
        <v>-6.4724919093851141E-2</v>
      </c>
      <c r="D144" s="64">
        <f>+IFERROR(D143/C143-1,"nm")</f>
        <v>-7.6124567474048388E-2</v>
      </c>
      <c r="E144" s="64">
        <f>+IFERROR(E143/D143-1,"nm")</f>
        <v>-8.6142322097378266E-2</v>
      </c>
      <c r="F144" s="64">
        <f>+IFERROR(F143/E143-1,"nm")</f>
        <v>-2.8688524590163911E-2</v>
      </c>
      <c r="G144" s="64">
        <f>+IFERROR(G143/F143-1,"nm")</f>
        <v>-9.7046413502109741E-2</v>
      </c>
      <c r="H144" s="64">
        <f>+IFERROR(H143/G143-1,"nm")</f>
        <v>-0.11214953271028039</v>
      </c>
      <c r="I144" s="64">
        <f>+IFERROR(I143/H143-1,"nm")</f>
        <v>0.23157894736842111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/>
      <c r="P144" s="65"/>
      <c r="Q144" s="84"/>
      <c r="R144" s="84"/>
      <c r="S144" s="84"/>
      <c r="T144" s="84"/>
      <c r="U144" s="84"/>
      <c r="V144" s="84"/>
      <c r="W144" s="84"/>
    </row>
    <row r="145" spans="1:23" x14ac:dyDescent="0.2">
      <c r="A145" s="44" t="s">
        <v>137</v>
      </c>
      <c r="B145" s="64">
        <f>+[1]Historicals!B194</f>
        <v>-6.9000000000000006E-2</v>
      </c>
      <c r="C145" s="64">
        <f>+[1]Historicals!C194</f>
        <v>-6.5000000000000002E-2</v>
      </c>
      <c r="D145" s="64">
        <f>+[1]Historicals!D194</f>
        <v>-0.01</v>
      </c>
      <c r="E145" s="64">
        <f>+[1]Historicals!E194</f>
        <v>-0.09</v>
      </c>
      <c r="F145" s="64">
        <f>+[1]Historicals!F194</f>
        <v>-0.03</v>
      </c>
      <c r="G145" s="64">
        <f>+[1]Historicals!G194</f>
        <v>-0.1</v>
      </c>
      <c r="H145" s="64">
        <f>+[1]Historicals!H194</f>
        <v>-0.11</v>
      </c>
      <c r="I145" s="64">
        <f>+[1]Historicals!I194</f>
        <v>0.28000000000000003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/>
      <c r="P145" s="65"/>
      <c r="Q145" s="84"/>
      <c r="R145" s="84"/>
      <c r="S145" s="84"/>
      <c r="T145" s="84"/>
      <c r="U145" s="84"/>
      <c r="V145" s="84"/>
      <c r="W145" s="84"/>
    </row>
    <row r="146" spans="1:23" x14ac:dyDescent="0.2">
      <c r="A146" s="44" t="s">
        <v>138</v>
      </c>
      <c r="B146" s="64" t="str">
        <f>+IFERROR(B144-B145,"nm")</f>
        <v>nm</v>
      </c>
      <c r="C146" s="64">
        <f>+IFERROR(C144-C145,"nm")</f>
        <v>2.7508090614886127E-4</v>
      </c>
      <c r="D146" s="64">
        <f>+IFERROR(D144-D145,"nm")</f>
        <v>-6.6124567474048393E-2</v>
      </c>
      <c r="E146" s="64">
        <f>+IFERROR(E144-E145,"nm")</f>
        <v>3.8576779026217312E-3</v>
      </c>
      <c r="F146" s="64">
        <f>+IFERROR(F144-F145,"nm")</f>
        <v>1.3114754098360881E-3</v>
      </c>
      <c r="G146" s="64">
        <f>+IFERROR(G144-G145,"nm")</f>
        <v>2.9535864978902648E-3</v>
      </c>
      <c r="H146" s="64">
        <f>+IFERROR(H144-H145,"nm")</f>
        <v>-2.1495327102803857E-3</v>
      </c>
      <c r="I146" s="64">
        <f>+IFERROR(I144-I145,"nm")</f>
        <v>-4.842105263157892E-2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/>
      <c r="P146" s="65"/>
      <c r="Q146" s="84"/>
      <c r="R146" s="84"/>
      <c r="S146" s="84"/>
      <c r="T146" s="84"/>
      <c r="U146" s="84"/>
      <c r="V146" s="84"/>
      <c r="W146" s="84"/>
    </row>
    <row r="147" spans="1:23" x14ac:dyDescent="0.2">
      <c r="A147" s="9" t="s">
        <v>130</v>
      </c>
      <c r="B147" s="1">
        <f>B154+B150</f>
        <v>967</v>
      </c>
      <c r="C147" s="1">
        <f>C154+C150</f>
        <v>1109</v>
      </c>
      <c r="D147" s="1">
        <f>D154+D150</f>
        <v>1034</v>
      </c>
      <c r="E147" s="1">
        <f>E154+E150</f>
        <v>1244</v>
      </c>
      <c r="F147" s="1">
        <f>F154+F150</f>
        <v>1376</v>
      </c>
      <c r="G147" s="1">
        <f>G154+G150</f>
        <v>1230</v>
      </c>
      <c r="H147" s="1">
        <f>H154+H150</f>
        <v>1573</v>
      </c>
      <c r="I147" s="1">
        <f>I154+I150</f>
        <v>1938</v>
      </c>
      <c r="J147" s="87">
        <f>J133*J149</f>
        <v>1938</v>
      </c>
      <c r="K147" s="87">
        <f>K133*K149</f>
        <v>1938</v>
      </c>
      <c r="L147" s="87">
        <f>L133*L149</f>
        <v>1938</v>
      </c>
      <c r="M147" s="87">
        <f>M133*M149</f>
        <v>1938</v>
      </c>
      <c r="N147" s="87">
        <f>N133*N149</f>
        <v>1938</v>
      </c>
      <c r="O147" s="87"/>
      <c r="P147" s="86"/>
      <c r="Q147" s="84"/>
      <c r="R147" s="84"/>
      <c r="S147" s="84"/>
      <c r="T147" s="84"/>
      <c r="U147" s="84"/>
      <c r="V147" s="84"/>
      <c r="W147" s="84"/>
    </row>
    <row r="148" spans="1:23" x14ac:dyDescent="0.2">
      <c r="A148" s="46" t="s">
        <v>129</v>
      </c>
      <c r="B148" s="64" t="str">
        <f>+IFERROR(B147/A147-1,"nm")</f>
        <v>nm</v>
      </c>
      <c r="C148" s="64">
        <f>+IFERROR(C147/B147-1,"nm")</f>
        <v>0.14684591520165458</v>
      </c>
      <c r="D148" s="64">
        <f>+IFERROR(D147/C147-1,"nm")</f>
        <v>-6.7628494138863848E-2</v>
      </c>
      <c r="E148" s="64">
        <f>+IFERROR(E147/D147-1,"nm")</f>
        <v>0.20309477756286265</v>
      </c>
      <c r="F148" s="64">
        <f>+IFERROR(F147/E147-1,"nm")</f>
        <v>0.10610932475884249</v>
      </c>
      <c r="G148" s="64">
        <f>+IFERROR(G147/F147-1,"nm")</f>
        <v>-0.10610465116279066</v>
      </c>
      <c r="H148" s="64">
        <f>+IFERROR(H147/G147-1,"nm")</f>
        <v>0.27886178861788613</v>
      </c>
      <c r="I148" s="64">
        <f>+IFERROR(I147/H147-1,"nm")</f>
        <v>0.23204068658614108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/>
      <c r="P148" s="67"/>
      <c r="Q148" s="84"/>
      <c r="R148" s="84"/>
      <c r="S148" s="84"/>
      <c r="T148" s="84"/>
      <c r="U148" s="84"/>
      <c r="V148" s="84"/>
      <c r="W148" s="84"/>
    </row>
    <row r="149" spans="1:23" x14ac:dyDescent="0.2">
      <c r="A149" s="46" t="s">
        <v>131</v>
      </c>
      <c r="B149" s="64">
        <f>+IFERROR(B147/B$133,"nm")</f>
        <v>0.20782290995056951</v>
      </c>
      <c r="C149" s="64">
        <f>+IFERROR(C147/C$133,"nm")</f>
        <v>0.24266958424507659</v>
      </c>
      <c r="D149" s="64">
        <f>+IFERROR(D147/D$133,"nm")</f>
        <v>0.21828161283512773</v>
      </c>
      <c r="E149" s="64">
        <f>+IFERROR(E147/E$133,"nm")</f>
        <v>0.2408052651955091</v>
      </c>
      <c r="F149" s="64">
        <f>+IFERROR(F147/F$133,"nm")</f>
        <v>0.26189569851541683</v>
      </c>
      <c r="G149" s="64">
        <f>+IFERROR(G147/G$133,"nm")</f>
        <v>0.24463007159904535</v>
      </c>
      <c r="H149" s="64">
        <f>+IFERROR(H147/H$133,"nm")</f>
        <v>0.2944038929440389</v>
      </c>
      <c r="I149" s="64">
        <f>+IFERROR(I147/I$133,"nm")</f>
        <v>0.32544080604534004</v>
      </c>
      <c r="J149" s="63">
        <f>I149</f>
        <v>0.32544080604534004</v>
      </c>
      <c r="K149" s="63">
        <f>J149</f>
        <v>0.32544080604534004</v>
      </c>
      <c r="L149" s="63">
        <f>K149</f>
        <v>0.32544080604534004</v>
      </c>
      <c r="M149" s="63">
        <f>L149</f>
        <v>0.32544080604534004</v>
      </c>
      <c r="N149" s="63">
        <f>M149</f>
        <v>0.32544080604534004</v>
      </c>
      <c r="O149" s="63"/>
      <c r="P149" s="67"/>
      <c r="Q149" s="84"/>
      <c r="R149" s="84"/>
      <c r="S149" s="84"/>
      <c r="T149" s="84"/>
      <c r="U149" s="84"/>
      <c r="V149" s="84"/>
      <c r="W149" s="84"/>
    </row>
    <row r="150" spans="1:23" x14ac:dyDescent="0.2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6">
        <f>I150*1</f>
        <v>42</v>
      </c>
      <c r="K150" s="66">
        <f>J150*1</f>
        <v>42</v>
      </c>
      <c r="L150" s="66">
        <f>K150*1</f>
        <v>42</v>
      </c>
      <c r="M150" s="66">
        <f>L150*1</f>
        <v>42</v>
      </c>
      <c r="N150" s="66">
        <f>M150*1</f>
        <v>42</v>
      </c>
      <c r="O150" s="66"/>
      <c r="P150" s="68"/>
      <c r="Q150" s="84"/>
      <c r="R150" s="84"/>
      <c r="S150" s="84"/>
      <c r="T150" s="84"/>
      <c r="U150" s="84"/>
      <c r="V150" s="84"/>
      <c r="W150" s="84"/>
    </row>
    <row r="151" spans="1:23" x14ac:dyDescent="0.2">
      <c r="A151" s="46" t="s">
        <v>129</v>
      </c>
      <c r="B151" s="64" t="str">
        <f>+IFERROR(B150/A150-1,"nm")</f>
        <v>nm</v>
      </c>
      <c r="C151" s="64">
        <f>+IFERROR(C150/B150-1,"nm")</f>
        <v>-0.12244897959183676</v>
      </c>
      <c r="D151" s="64">
        <f>+IFERROR(D150/C150-1,"nm")</f>
        <v>0.2558139534883721</v>
      </c>
      <c r="E151" s="64">
        <f>+IFERROR(E150/D150-1,"nm")</f>
        <v>1.8518518518518601E-2</v>
      </c>
      <c r="F151" s="64">
        <f>+IFERROR(F150/E150-1,"nm")</f>
        <v>-3.6363636363636376E-2</v>
      </c>
      <c r="G151" s="64">
        <f>+IFERROR(G150/F150-1,"nm")</f>
        <v>-0.13207547169811318</v>
      </c>
      <c r="H151" s="64">
        <f>+IFERROR(H150/G150-1,"nm")</f>
        <v>-6.5217391304347783E-2</v>
      </c>
      <c r="I151" s="64">
        <f>+IFERROR(I150/H150-1,"nm")</f>
        <v>-2.3255813953488413E-2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/>
      <c r="P151" s="67"/>
      <c r="Q151" s="84"/>
      <c r="R151" s="84"/>
      <c r="S151" s="84"/>
      <c r="T151" s="84"/>
      <c r="U151" s="84"/>
      <c r="V151" s="84"/>
      <c r="W151" s="84"/>
    </row>
    <row r="152" spans="1:23" x14ac:dyDescent="0.2">
      <c r="A152" s="46" t="s">
        <v>133</v>
      </c>
      <c r="B152" s="64">
        <f>+IFERROR(B150/B$133,"nm")</f>
        <v>1.053084031807436E-2</v>
      </c>
      <c r="C152" s="64">
        <f>+IFERROR(C150/C$133,"nm")</f>
        <v>9.4091903719912464E-3</v>
      </c>
      <c r="D152" s="64">
        <f>+IFERROR(D150/D$133,"nm")</f>
        <v>1.1399620012666244E-2</v>
      </c>
      <c r="E152" s="64">
        <f>+IFERROR(E150/E$133,"nm")</f>
        <v>1.064653503677894E-2</v>
      </c>
      <c r="F152" s="64">
        <f>+IFERROR(F150/F$133,"nm")</f>
        <v>1.0087552341073468E-2</v>
      </c>
      <c r="G152" s="64">
        <f>+IFERROR(G150/G$133,"nm")</f>
        <v>9.148766905330152E-3</v>
      </c>
      <c r="H152" s="64">
        <f>+IFERROR(H150/H$133,"nm")</f>
        <v>8.0479131574022079E-3</v>
      </c>
      <c r="I152" s="64">
        <f>+IFERROR(I150/I$133,"nm")</f>
        <v>7.0528967254408059E-3</v>
      </c>
      <c r="J152" s="63">
        <f>I152</f>
        <v>7.0528967254408059E-3</v>
      </c>
      <c r="K152" s="63">
        <f>J152</f>
        <v>7.0528967254408059E-3</v>
      </c>
      <c r="L152" s="63">
        <f>K152</f>
        <v>7.0528967254408059E-3</v>
      </c>
      <c r="M152" s="63">
        <f>L152</f>
        <v>7.0528967254408059E-3</v>
      </c>
      <c r="N152" s="63">
        <f>M152</f>
        <v>7.0528967254408059E-3</v>
      </c>
      <c r="O152" s="63"/>
      <c r="P152" s="67"/>
      <c r="Q152" s="84"/>
      <c r="R152" s="84"/>
      <c r="S152" s="84"/>
      <c r="T152" s="84"/>
      <c r="U152" s="84"/>
      <c r="V152" s="84"/>
      <c r="W152" s="84"/>
    </row>
    <row r="153" spans="1:23" x14ac:dyDescent="0.2">
      <c r="A153" s="46" t="s">
        <v>140</v>
      </c>
      <c r="B153" s="64">
        <f>+IFERROR(B150/B160,"nm")</f>
        <v>0.15909090909090909</v>
      </c>
      <c r="C153" s="64">
        <f>+IFERROR(C150/C160,"nm")</f>
        <v>0.12951807228915663</v>
      </c>
      <c r="D153" s="64">
        <f>+IFERROR(D150/D160,"nm")</f>
        <v>0.15743440233236153</v>
      </c>
      <c r="E153" s="64">
        <f>+IFERROR(E150/E160,"nm")</f>
        <v>0.16224188790560473</v>
      </c>
      <c r="F153" s="64">
        <f>+IFERROR(F150/F160,"nm")</f>
        <v>0.16257668711656442</v>
      </c>
      <c r="G153" s="64">
        <f>+IFERROR(G150/G160,"nm")</f>
        <v>0.1554054054054054</v>
      </c>
      <c r="H153" s="64">
        <f>+IFERROR(H150/H160,"nm")</f>
        <v>0.14144736842105263</v>
      </c>
      <c r="I153" s="64">
        <f>+IFERROR(I150/I160,"nm")</f>
        <v>0.15328467153284672</v>
      </c>
      <c r="J153" s="63">
        <f>I153</f>
        <v>0.15328467153284672</v>
      </c>
      <c r="K153" s="63">
        <f>J153</f>
        <v>0.15328467153284672</v>
      </c>
      <c r="L153" s="63">
        <f>K153</f>
        <v>0.15328467153284672</v>
      </c>
      <c r="M153" s="63">
        <f>L153</f>
        <v>0.15328467153284672</v>
      </c>
      <c r="N153" s="63">
        <f>M153</f>
        <v>0.15328467153284672</v>
      </c>
      <c r="O153" s="63"/>
      <c r="P153" s="67"/>
      <c r="Q153" s="84"/>
      <c r="R153" s="84"/>
      <c r="S153" s="84"/>
      <c r="T153" s="84"/>
      <c r="U153" s="84"/>
      <c r="V153" s="84"/>
      <c r="W153" s="84"/>
    </row>
    <row r="154" spans="1:23" x14ac:dyDescent="0.2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87">
        <f>J147-J150</f>
        <v>1896</v>
      </c>
      <c r="K154" s="87">
        <f>K147-K150</f>
        <v>1896</v>
      </c>
      <c r="L154" s="87">
        <f>L147-L150</f>
        <v>1896</v>
      </c>
      <c r="M154" s="87">
        <f>M147-M150</f>
        <v>1896</v>
      </c>
      <c r="N154" s="87">
        <f>N147-N150</f>
        <v>1896</v>
      </c>
      <c r="O154" s="87"/>
      <c r="P154" s="86"/>
      <c r="Q154" s="84"/>
      <c r="R154" s="84"/>
      <c r="S154" s="84"/>
      <c r="T154" s="84"/>
      <c r="U154" s="84"/>
      <c r="V154" s="84"/>
      <c r="W154" s="84"/>
    </row>
    <row r="155" spans="1:23" x14ac:dyDescent="0.2">
      <c r="A155" s="46" t="s">
        <v>129</v>
      </c>
      <c r="B155" s="64" t="str">
        <f>+IFERROR(B154/A154-1,"nm")</f>
        <v>nm</v>
      </c>
      <c r="C155" s="64">
        <f>+IFERROR(C154/B154-1,"nm")</f>
        <v>0.16122004357298469</v>
      </c>
      <c r="D155" s="64">
        <f>+IFERROR(D154/C154-1,"nm")</f>
        <v>-8.0675422138836828E-2</v>
      </c>
      <c r="E155" s="64">
        <f>+IFERROR(E154/D154-1,"nm")</f>
        <v>0.21326530612244898</v>
      </c>
      <c r="F155" s="64">
        <f>+IFERROR(F154/E154-1,"nm")</f>
        <v>0.11269974768713209</v>
      </c>
      <c r="G155" s="64">
        <f>+IFERROR(G154/F154-1,"nm")</f>
        <v>-0.1050642479213908</v>
      </c>
      <c r="H155" s="64">
        <f>+IFERROR(H154/G154-1,"nm")</f>
        <v>0.29222972972972983</v>
      </c>
      <c r="I155" s="64">
        <f>+IFERROR(I154/H154-1,"nm")</f>
        <v>0.23921568627450984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/>
      <c r="P155" s="65"/>
      <c r="Q155" s="84"/>
      <c r="R155" s="84"/>
      <c r="S155" s="84"/>
      <c r="T155" s="84"/>
      <c r="U155" s="84"/>
      <c r="V155" s="84"/>
      <c r="W155" s="84"/>
    </row>
    <row r="156" spans="1:23" x14ac:dyDescent="0.2">
      <c r="A156" s="46" t="s">
        <v>131</v>
      </c>
      <c r="B156" s="64">
        <f>+IFERROR(B154/B$133,"nm")</f>
        <v>0.19729206963249515</v>
      </c>
      <c r="C156" s="64">
        <f>+IFERROR(C154/C$133,"nm")</f>
        <v>0.23326039387308534</v>
      </c>
      <c r="D156" s="64">
        <f>+IFERROR(D154/D$133,"nm")</f>
        <v>0.20688199282246147</v>
      </c>
      <c r="E156" s="64">
        <f>+IFERROR(E154/E$133,"nm")</f>
        <v>0.23015873015873015</v>
      </c>
      <c r="F156" s="64">
        <f>+IFERROR(F154/F$133,"nm")</f>
        <v>0.25180814617434338</v>
      </c>
      <c r="G156" s="64">
        <f>+IFERROR(G154/G$133,"nm")</f>
        <v>0.2354813046937152</v>
      </c>
      <c r="H156" s="64">
        <f>+IFERROR(H154/H$133,"nm")</f>
        <v>0.28635597978663674</v>
      </c>
      <c r="I156" s="64">
        <f>+IFERROR(I154/I$133,"nm")</f>
        <v>0.31838790931989924</v>
      </c>
      <c r="J156" s="63">
        <f>I156</f>
        <v>0.31838790931989924</v>
      </c>
      <c r="K156" s="63">
        <f>J156</f>
        <v>0.31838790931989924</v>
      </c>
      <c r="L156" s="63">
        <f>K156</f>
        <v>0.31838790931989924</v>
      </c>
      <c r="M156" s="63">
        <f>L156</f>
        <v>0.31838790931989924</v>
      </c>
      <c r="N156" s="63">
        <f>M156</f>
        <v>0.31838790931989924</v>
      </c>
      <c r="O156" s="63"/>
      <c r="P156" s="63"/>
      <c r="Q156" s="84"/>
      <c r="R156" s="84"/>
      <c r="S156" s="84"/>
      <c r="T156" s="84"/>
      <c r="U156" s="84"/>
      <c r="V156" s="84"/>
      <c r="W156" s="84"/>
    </row>
    <row r="157" spans="1:23" x14ac:dyDescent="0.2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6">
        <f>I157*1</f>
        <v>56</v>
      </c>
      <c r="K157" s="66">
        <f>J157*1</f>
        <v>56</v>
      </c>
      <c r="L157" s="66">
        <f>K157*1</f>
        <v>56</v>
      </c>
      <c r="M157" s="66">
        <f>L157*1</f>
        <v>56</v>
      </c>
      <c r="N157" s="66">
        <f>M157*1</f>
        <v>56</v>
      </c>
      <c r="O157" s="66"/>
      <c r="P157" s="66"/>
      <c r="Q157" s="84"/>
      <c r="R157" s="84"/>
      <c r="S157" s="84"/>
      <c r="T157" s="84"/>
      <c r="U157" s="84"/>
      <c r="V157" s="84"/>
      <c r="W157" s="84"/>
    </row>
    <row r="158" spans="1:23" x14ac:dyDescent="0.2">
      <c r="A158" s="46" t="s">
        <v>129</v>
      </c>
      <c r="B158" s="65" t="str">
        <f>+IFERROR(B157/A157-1,"nm")</f>
        <v>nm</v>
      </c>
      <c r="C158" s="65">
        <f>+IFERROR(C157/B157-1,"nm")</f>
        <v>0.23076923076923084</v>
      </c>
      <c r="D158" s="65">
        <f>+IFERROR(D157/C157-1,"nm")</f>
        <v>-7.8125E-2</v>
      </c>
      <c r="E158" s="65">
        <f>+IFERROR(E157/D157-1,"nm")</f>
        <v>-0.16949152542372881</v>
      </c>
      <c r="F158" s="65">
        <f>+IFERROR(F157/E157-1,"nm")</f>
        <v>-4.081632653061229E-2</v>
      </c>
      <c r="G158" s="65">
        <f>+IFERROR(G157/F157-1,"nm")</f>
        <v>-0.12765957446808507</v>
      </c>
      <c r="H158" s="65">
        <f>+IFERROR(H157/G157-1,"nm")</f>
        <v>0.31707317073170738</v>
      </c>
      <c r="I158" s="65">
        <f>+IFERROR(I157/H157-1,"nm")</f>
        <v>3.7037037037036979E-2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/>
      <c r="P158" s="65"/>
      <c r="Q158" s="84"/>
      <c r="R158" s="84"/>
      <c r="S158" s="84"/>
      <c r="T158" s="84"/>
      <c r="U158" s="84"/>
      <c r="V158" s="84"/>
      <c r="W158" s="84"/>
    </row>
    <row r="159" spans="1:23" x14ac:dyDescent="0.2">
      <c r="A159" s="46" t="s">
        <v>133</v>
      </c>
      <c r="B159" s="64">
        <f>+IFERROR(B157/B$133,"nm")</f>
        <v>1.117558564367075E-2</v>
      </c>
      <c r="C159" s="64">
        <f>+IFERROR(C157/C$133,"nm")</f>
        <v>1.400437636761488E-2</v>
      </c>
      <c r="D159" s="64">
        <f>+IFERROR(D157/D$133,"nm")</f>
        <v>1.2455140384209416E-2</v>
      </c>
      <c r="E159" s="64">
        <f>+IFERROR(E157/E$133,"nm")</f>
        <v>9.485094850948509E-3</v>
      </c>
      <c r="F159" s="64">
        <f>+IFERROR(F157/F$133,"nm")</f>
        <v>8.9455652835934533E-3</v>
      </c>
      <c r="G159" s="64">
        <f>+IFERROR(G157/G$133,"nm")</f>
        <v>8.1543357199681775E-3</v>
      </c>
      <c r="H159" s="64">
        <f>+IFERROR(H157/H$133,"nm")</f>
        <v>1.0106681639528355E-2</v>
      </c>
      <c r="I159" s="64">
        <f>+IFERROR(I157/I$133,"nm")</f>
        <v>9.4038623005877411E-3</v>
      </c>
      <c r="J159" s="63">
        <f>I159</f>
        <v>9.4038623005877411E-3</v>
      </c>
      <c r="K159" s="63">
        <f>J159</f>
        <v>9.4038623005877411E-3</v>
      </c>
      <c r="L159" s="63">
        <f>K159</f>
        <v>9.4038623005877411E-3</v>
      </c>
      <c r="M159" s="63">
        <f>L159</f>
        <v>9.4038623005877411E-3</v>
      </c>
      <c r="N159" s="63">
        <f>M159</f>
        <v>9.4038623005877411E-3</v>
      </c>
      <c r="O159" s="63"/>
      <c r="P159" s="63"/>
      <c r="Q159" s="84"/>
      <c r="R159" s="84"/>
      <c r="S159" s="84"/>
      <c r="T159" s="84"/>
      <c r="U159" s="84"/>
      <c r="V159" s="84"/>
      <c r="W159" s="84"/>
    </row>
    <row r="160" spans="1:23" x14ac:dyDescent="0.2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6">
        <f>I160*1</f>
        <v>274</v>
      </c>
      <c r="K160" s="66">
        <f>J160*1</f>
        <v>274</v>
      </c>
      <c r="L160" s="66">
        <f>K160*1</f>
        <v>274</v>
      </c>
      <c r="M160" s="66">
        <f>L160*1</f>
        <v>274</v>
      </c>
      <c r="N160" s="66">
        <f>M160*1</f>
        <v>274</v>
      </c>
      <c r="O160" s="66"/>
      <c r="P160" s="66"/>
      <c r="Q160" s="84"/>
      <c r="R160" s="84"/>
      <c r="S160" s="84"/>
      <c r="T160" s="84"/>
      <c r="U160" s="84"/>
      <c r="V160" s="84"/>
      <c r="W160" s="84"/>
    </row>
    <row r="161" spans="1:23" x14ac:dyDescent="0.2">
      <c r="A161" s="46" t="s">
        <v>129</v>
      </c>
      <c r="B161" s="64" t="str">
        <f>+IFERROR(B160/A160-1,"nm")</f>
        <v>nm</v>
      </c>
      <c r="C161" s="64">
        <f>+IFERROR(C160/B160-1,"nm")</f>
        <v>7.7922077922077948E-2</v>
      </c>
      <c r="D161" s="64">
        <f>+IFERROR(D160/C160-1,"nm")</f>
        <v>3.3132530120481896E-2</v>
      </c>
      <c r="E161" s="64">
        <f>+IFERROR(E160/D160-1,"nm")</f>
        <v>-1.1661807580174877E-2</v>
      </c>
      <c r="F161" s="64">
        <f>+IFERROR(F160/E160-1,"nm")</f>
        <v>-3.8348082595870192E-2</v>
      </c>
      <c r="G161" s="64">
        <f>+IFERROR(G160/F160-1,"nm")</f>
        <v>-9.2024539877300637E-2</v>
      </c>
      <c r="H161" s="64">
        <f>+IFERROR(H160/G160-1,"nm")</f>
        <v>2.7027027027026973E-2</v>
      </c>
      <c r="I161" s="64">
        <f>+IFERROR(I160/H160-1,"nm")</f>
        <v>-9.8684210526315819E-2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/>
      <c r="P161" s="65"/>
      <c r="Q161" s="84"/>
      <c r="R161" s="84"/>
      <c r="S161" s="84"/>
      <c r="T161" s="84"/>
      <c r="U161" s="84"/>
      <c r="V161" s="84"/>
      <c r="W161" s="84"/>
    </row>
    <row r="162" spans="1:23" x14ac:dyDescent="0.2">
      <c r="A162" s="46" t="s">
        <v>133</v>
      </c>
      <c r="B162" s="64">
        <f>+IFERROR(B160/B$133,"nm")</f>
        <v>6.6193853427895979E-2</v>
      </c>
      <c r="C162" s="64">
        <f>+IFERROR(C160/C$133,"nm")</f>
        <v>7.264770240700219E-2</v>
      </c>
      <c r="D162" s="64">
        <f>+IFERROR(D160/D$133,"nm")</f>
        <v>7.2408697487861509E-2</v>
      </c>
      <c r="E162" s="64">
        <f>+IFERROR(E160/E$133,"nm")</f>
        <v>6.5621370499419282E-2</v>
      </c>
      <c r="F162" s="64">
        <f>+IFERROR(F160/F$133,"nm")</f>
        <v>6.2047963456414161E-2</v>
      </c>
      <c r="G162" s="64">
        <f>+IFERROR(G160/G$133,"nm")</f>
        <v>5.88703261734288E-2</v>
      </c>
      <c r="H162" s="64">
        <f>+IFERROR(H160/H$133,"nm")</f>
        <v>5.6896874415122589E-2</v>
      </c>
      <c r="I162" s="64">
        <f>+IFERROR(I160/I$133,"nm")</f>
        <v>4.6011754827875735E-2</v>
      </c>
      <c r="J162" s="63">
        <f>I162</f>
        <v>4.6011754827875735E-2</v>
      </c>
      <c r="K162" s="63">
        <f>J162</f>
        <v>4.6011754827875735E-2</v>
      </c>
      <c r="L162" s="63">
        <f>K162</f>
        <v>4.6011754827875735E-2</v>
      </c>
      <c r="M162" s="63">
        <f>L162</f>
        <v>4.6011754827875735E-2</v>
      </c>
      <c r="N162" s="63">
        <f>M162</f>
        <v>4.6011754827875735E-2</v>
      </c>
      <c r="O162" s="63"/>
      <c r="P162" s="63"/>
      <c r="Q162" s="84"/>
      <c r="R162" s="84"/>
      <c r="S162" s="84"/>
      <c r="T162" s="84"/>
      <c r="U162" s="84"/>
      <c r="V162" s="84"/>
      <c r="W162" s="84"/>
    </row>
    <row r="163" spans="1:23" x14ac:dyDescent="0.2">
      <c r="A163" s="76" t="s">
        <v>104</v>
      </c>
      <c r="B163" s="70"/>
      <c r="C163" s="70"/>
      <c r="D163" s="70"/>
      <c r="E163" s="70"/>
      <c r="F163" s="70"/>
      <c r="G163" s="70"/>
      <c r="H163" s="70"/>
      <c r="I163" s="70"/>
      <c r="J163" s="69"/>
      <c r="K163" s="69"/>
      <c r="L163" s="69"/>
      <c r="M163" s="69"/>
      <c r="N163" s="69"/>
      <c r="O163" s="69"/>
      <c r="P163" s="69"/>
      <c r="Q163" s="84"/>
      <c r="R163" s="84"/>
      <c r="S163" s="84"/>
      <c r="T163" s="84"/>
      <c r="U163" s="84"/>
      <c r="V163" s="84"/>
      <c r="W163" s="84"/>
    </row>
    <row r="164" spans="1:23" x14ac:dyDescent="0.2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>F166+F170+F174+F178</f>
        <v>1906</v>
      </c>
      <c r="G164" s="1">
        <f>G166+G170+G174+G178</f>
        <v>1846</v>
      </c>
      <c r="H164" s="1">
        <f>H166+H170+H174+H178</f>
        <v>2205</v>
      </c>
      <c r="I164" s="1">
        <f>I166+I170+I174+I178</f>
        <v>2346</v>
      </c>
      <c r="J164" s="87">
        <f>J166+J170+J174+J178</f>
        <v>2346</v>
      </c>
      <c r="K164" s="87">
        <f>K166+K170+K174+K178</f>
        <v>2346</v>
      </c>
      <c r="L164" s="87">
        <f>L166+L170+L174+L178</f>
        <v>2346</v>
      </c>
      <c r="M164" s="87">
        <f>M166+M170+M174+M178</f>
        <v>2346</v>
      </c>
      <c r="N164" s="87">
        <f>N166+N170+N174+N178</f>
        <v>2346</v>
      </c>
      <c r="O164" s="86"/>
      <c r="P164" s="87"/>
      <c r="Q164" s="84"/>
      <c r="R164" s="84"/>
      <c r="S164" s="84"/>
      <c r="T164" s="84"/>
      <c r="U164" s="84"/>
      <c r="V164" s="84"/>
      <c r="W164" s="84"/>
    </row>
    <row r="165" spans="1:23" x14ac:dyDescent="0.2">
      <c r="A165" s="44" t="s">
        <v>129</v>
      </c>
      <c r="B165" s="64" t="str">
        <f>+IFERROR(B164/A164-1,"nm")</f>
        <v>nm</v>
      </c>
      <c r="C165" s="64">
        <f>+IFERROR(C164/B164-1,"nm")</f>
        <v>-1.3622603430877955E-2</v>
      </c>
      <c r="D165" s="64">
        <f>+IFERROR(D164/C164-1,"nm")</f>
        <v>4.4501278772378416E-2</v>
      </c>
      <c r="E165" s="64">
        <f>+IFERROR(E164/D164-1,"nm")</f>
        <v>-7.6395690499510338E-2</v>
      </c>
      <c r="F165" s="64">
        <f>+IFERROR(F164/E164-1,"nm")</f>
        <v>1.0604453870625585E-2</v>
      </c>
      <c r="G165" s="64">
        <f>+IFERROR(G164/F164-1,"nm")</f>
        <v>-3.147953830010497E-2</v>
      </c>
      <c r="H165" s="64">
        <f>+IFERROR(H164/G164-1,"nm")</f>
        <v>0.19447453954496208</v>
      </c>
      <c r="I165" s="64">
        <f>+IFERROR(I164/H164-1,"nm")</f>
        <v>6.3945578231292544E-2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/>
      <c r="P165" s="65"/>
      <c r="Q165" s="84"/>
      <c r="R165" s="84"/>
      <c r="S165" s="84"/>
      <c r="T165" s="84"/>
      <c r="U165" s="84"/>
      <c r="V165" s="84"/>
      <c r="W165" s="84"/>
    </row>
    <row r="166" spans="1:23" x14ac:dyDescent="0.2">
      <c r="A166" s="45" t="s">
        <v>113</v>
      </c>
      <c r="B166" s="75">
        <f>+[1]Historicals!B126</f>
        <v>0</v>
      </c>
      <c r="C166" s="75">
        <f>+[1]Historicals!C126</f>
        <v>0</v>
      </c>
      <c r="D166" s="75">
        <f>+[1]Historicals!D126</f>
        <v>0</v>
      </c>
      <c r="E166" s="75">
        <f>+[1]Historicals!E126</f>
        <v>0</v>
      </c>
      <c r="F166" s="75">
        <f>+[1]Historicals!F126</f>
        <v>1658</v>
      </c>
      <c r="G166" s="75">
        <f>+[1]Historicals!G126</f>
        <v>1642</v>
      </c>
      <c r="H166" s="75">
        <f>+[1]Historicals!H126</f>
        <v>1986</v>
      </c>
      <c r="I166" s="75">
        <f>+[1]Historicals!I126</f>
        <v>2094</v>
      </c>
      <c r="J166" s="72">
        <f>I166*1</f>
        <v>2094</v>
      </c>
      <c r="K166" s="72">
        <f>J166*1</f>
        <v>2094</v>
      </c>
      <c r="L166" s="72">
        <f>K166*1</f>
        <v>2094</v>
      </c>
      <c r="M166" s="72">
        <f>L166*1</f>
        <v>2094</v>
      </c>
      <c r="N166" s="72">
        <f>M166*1</f>
        <v>2094</v>
      </c>
      <c r="O166" s="72"/>
      <c r="P166" s="72"/>
      <c r="Q166" s="84"/>
      <c r="R166" s="84"/>
      <c r="S166" s="84"/>
      <c r="T166" s="84"/>
      <c r="U166" s="84"/>
      <c r="V166" s="84"/>
      <c r="W166" s="84"/>
    </row>
    <row r="167" spans="1:23" x14ac:dyDescent="0.2">
      <c r="A167" s="44" t="s">
        <v>129</v>
      </c>
      <c r="B167" s="64" t="str">
        <f>+IFERROR(B166/A166-1,"nm")</f>
        <v>nm</v>
      </c>
      <c r="C167" s="64" t="str">
        <f>+IFERROR(C166/B166-1,"nm")</f>
        <v>nm</v>
      </c>
      <c r="D167" s="64" t="str">
        <f>+IFERROR(D166/C166-1,"nm")</f>
        <v>nm</v>
      </c>
      <c r="E167" s="64" t="str">
        <f>+IFERROR(E166/D166-1,"nm")</f>
        <v>nm</v>
      </c>
      <c r="F167" s="64" t="str">
        <f>+IFERROR(F166/E166-1,"nm")</f>
        <v>nm</v>
      </c>
      <c r="G167" s="64">
        <f>+IFERROR(G166/F166-1,"nm")</f>
        <v>-9.6501809408926498E-3</v>
      </c>
      <c r="H167" s="64">
        <f>+IFERROR(H166/G166-1,"nm")</f>
        <v>0.2095006090133984</v>
      </c>
      <c r="I167" s="64">
        <f>+IFERROR(I166/H166-1,"nm")</f>
        <v>5.4380664652567967E-2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/>
      <c r="P167" s="65"/>
      <c r="Q167" s="84"/>
      <c r="R167" s="84"/>
      <c r="S167" s="84"/>
      <c r="T167" s="84"/>
      <c r="U167" s="84"/>
      <c r="V167" s="84"/>
      <c r="W167" s="84"/>
    </row>
    <row r="168" spans="1:23" x14ac:dyDescent="0.2">
      <c r="A168" s="44" t="s">
        <v>137</v>
      </c>
      <c r="B168" s="64">
        <f>+[1]Historicals!B198</f>
        <v>0</v>
      </c>
      <c r="C168" s="64">
        <f>+[1]Historicals!C198</f>
        <v>0</v>
      </c>
      <c r="D168" s="64">
        <f>+[1]Historicals!D198</f>
        <v>0</v>
      </c>
      <c r="E168" s="64">
        <f>+[1]Historicals!E198</f>
        <v>0</v>
      </c>
      <c r="F168" s="64">
        <f>+[1]Historicals!F198</f>
        <v>0</v>
      </c>
      <c r="G168" s="64">
        <f>+[1]Historicals!G198</f>
        <v>-9.6501809408926498E-3</v>
      </c>
      <c r="H168" s="64">
        <f>+[1]Historicals!H198</f>
        <v>0.2095006090133984</v>
      </c>
      <c r="I168" s="64">
        <f>+[1]Historicals!I198</f>
        <v>0.06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/>
      <c r="P168" s="65"/>
      <c r="Q168" s="84"/>
      <c r="R168" s="84"/>
      <c r="S168" s="84"/>
      <c r="T168" s="84"/>
      <c r="U168" s="84"/>
      <c r="V168" s="84"/>
      <c r="W168" s="84"/>
    </row>
    <row r="169" spans="1:23" x14ac:dyDescent="0.2">
      <c r="A169" s="44" t="s">
        <v>138</v>
      </c>
      <c r="B169" s="64" t="str">
        <f>+IFERROR(B167-B168,"nm")</f>
        <v>nm</v>
      </c>
      <c r="C169" s="64" t="str">
        <f>+IFERROR(C167-C168,"nm")</f>
        <v>nm</v>
      </c>
      <c r="D169" s="64" t="str">
        <f>+IFERROR(D167-D168,"nm")</f>
        <v>nm</v>
      </c>
      <c r="E169" s="64" t="str">
        <f>+IFERROR(E167-E168,"nm")</f>
        <v>nm</v>
      </c>
      <c r="F169" s="64" t="str">
        <f>+IFERROR(F167-F168,"nm")</f>
        <v>nm</v>
      </c>
      <c r="G169" s="64">
        <f>+IFERROR(G167-G168,"nm")</f>
        <v>0</v>
      </c>
      <c r="H169" s="64">
        <f>+IFERROR(H167-H168,"nm")</f>
        <v>0</v>
      </c>
      <c r="I169" s="64">
        <f>+IFERROR(I167-I168,"nm")</f>
        <v>-5.6193353474320307E-3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/>
      <c r="P169" s="65"/>
      <c r="Q169" s="84"/>
      <c r="R169" s="84"/>
      <c r="S169" s="84"/>
      <c r="T169" s="84"/>
      <c r="U169" s="84"/>
      <c r="V169" s="84"/>
      <c r="W169" s="84"/>
    </row>
    <row r="170" spans="1:23" x14ac:dyDescent="0.2">
      <c r="A170" s="45" t="s">
        <v>114</v>
      </c>
      <c r="B170" s="75">
        <f>+[1]Historicals!B127</f>
        <v>0</v>
      </c>
      <c r="C170" s="75">
        <f>+[1]Historicals!C127</f>
        <v>0</v>
      </c>
      <c r="D170" s="75">
        <f>+[1]Historicals!D127</f>
        <v>0</v>
      </c>
      <c r="E170" s="75">
        <f>+[1]Historicals!E127</f>
        <v>0</v>
      </c>
      <c r="F170" s="75">
        <f>+[1]Historicals!F127</f>
        <v>118</v>
      </c>
      <c r="G170" s="75">
        <f>+[1]Historicals!G127</f>
        <v>89</v>
      </c>
      <c r="H170" s="75">
        <f>+[1]Historicals!H127</f>
        <v>104</v>
      </c>
      <c r="I170" s="75">
        <f>+[1]Historicals!I127</f>
        <v>103</v>
      </c>
      <c r="J170" s="72">
        <f>I170*1</f>
        <v>103</v>
      </c>
      <c r="K170" s="72">
        <f>J170*1</f>
        <v>103</v>
      </c>
      <c r="L170" s="72">
        <f>K170*1</f>
        <v>103</v>
      </c>
      <c r="M170" s="72">
        <f>L170*1</f>
        <v>103</v>
      </c>
      <c r="N170" s="72">
        <f>M170*1</f>
        <v>103</v>
      </c>
      <c r="O170" s="72"/>
      <c r="P170" s="72"/>
      <c r="Q170" s="84"/>
      <c r="R170" s="84"/>
      <c r="S170" s="84"/>
      <c r="T170" s="84"/>
      <c r="U170" s="84"/>
      <c r="V170" s="84"/>
      <c r="W170" s="84"/>
    </row>
    <row r="171" spans="1:23" x14ac:dyDescent="0.2">
      <c r="A171" s="44" t="s">
        <v>129</v>
      </c>
      <c r="B171" s="64" t="str">
        <f>+IFERROR(B170/A170-1,"nm")</f>
        <v>nm</v>
      </c>
      <c r="C171" s="64" t="str">
        <f>+IFERROR(C170/B170-1,"nm")</f>
        <v>nm</v>
      </c>
      <c r="D171" s="64" t="str">
        <f>+IFERROR(D170/C170-1,"nm")</f>
        <v>nm</v>
      </c>
      <c r="E171" s="64" t="str">
        <f>+IFERROR(E170/D170-1,"nm")</f>
        <v>nm</v>
      </c>
      <c r="F171" s="64" t="str">
        <f>+IFERROR(F170/E170-1,"nm")</f>
        <v>nm</v>
      </c>
      <c r="G171" s="64">
        <f>+IFERROR(G170/F170-1,"nm")</f>
        <v>-0.24576271186440679</v>
      </c>
      <c r="H171" s="64">
        <f>+IFERROR(H170/G170-1,"nm")</f>
        <v>0.1685393258426966</v>
      </c>
      <c r="I171" s="64">
        <f>+IFERROR(I170/H170-1,"nm")</f>
        <v>-9.6153846153845812E-3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/>
      <c r="P171" s="65"/>
      <c r="Q171" s="84"/>
      <c r="R171" s="84"/>
      <c r="S171" s="84"/>
      <c r="T171" s="84"/>
      <c r="U171" s="84"/>
      <c r="V171" s="84"/>
      <c r="W171" s="84"/>
    </row>
    <row r="172" spans="1:23" x14ac:dyDescent="0.2">
      <c r="A172" s="44" t="s">
        <v>137</v>
      </c>
      <c r="B172" s="64">
        <f>+[1]Historicals!B199</f>
        <v>0</v>
      </c>
      <c r="C172" s="64">
        <f>+[1]Historicals!C199</f>
        <v>0</v>
      </c>
      <c r="D172" s="64">
        <f>+[1]Historicals!D199</f>
        <v>0</v>
      </c>
      <c r="E172" s="64">
        <f>+[1]Historicals!E199</f>
        <v>0</v>
      </c>
      <c r="F172" s="64">
        <f>+[1]Historicals!F199</f>
        <v>0</v>
      </c>
      <c r="G172" s="64">
        <f>+[1]Historicals!G199</f>
        <v>-0.24576271186440679</v>
      </c>
      <c r="H172" s="64">
        <f>+[1]Historicals!H199</f>
        <v>0.1685393258426966</v>
      </c>
      <c r="I172" s="64">
        <f>+[1]Historicals!I199</f>
        <v>-0.03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/>
      <c r="P172" s="65"/>
      <c r="Q172" s="84"/>
      <c r="R172" s="84"/>
      <c r="S172" s="84"/>
      <c r="T172" s="84"/>
      <c r="U172" s="84"/>
      <c r="V172" s="84"/>
      <c r="W172" s="84"/>
    </row>
    <row r="173" spans="1:23" x14ac:dyDescent="0.2">
      <c r="A173" s="44" t="s">
        <v>138</v>
      </c>
      <c r="B173" s="64" t="str">
        <f>+IFERROR(B171-B172,"nm")</f>
        <v>nm</v>
      </c>
      <c r="C173" s="64" t="str">
        <f>+IFERROR(C171-C172,"nm")</f>
        <v>nm</v>
      </c>
      <c r="D173" s="64" t="str">
        <f>+IFERROR(D171-D172,"nm")</f>
        <v>nm</v>
      </c>
      <c r="E173" s="64" t="str">
        <f>+IFERROR(E171-E172,"nm")</f>
        <v>nm</v>
      </c>
      <c r="F173" s="64" t="str">
        <f>+IFERROR(F171-F172,"nm")</f>
        <v>nm</v>
      </c>
      <c r="G173" s="64">
        <f>+IFERROR(G171-G172,"nm")</f>
        <v>0</v>
      </c>
      <c r="H173" s="64">
        <f>+IFERROR(H171-H172,"nm")</f>
        <v>0</v>
      </c>
      <c r="I173" s="64">
        <f>+IFERROR(I171-I172,"nm")</f>
        <v>2.0384615384615418E-2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/>
      <c r="P173" s="65"/>
      <c r="Q173" s="84"/>
      <c r="R173" s="84"/>
      <c r="S173" s="84"/>
      <c r="T173" s="84"/>
      <c r="U173" s="84"/>
      <c r="V173" s="84"/>
      <c r="W173" s="84"/>
    </row>
    <row r="174" spans="1:23" x14ac:dyDescent="0.2">
      <c r="A174" s="45" t="s">
        <v>115</v>
      </c>
      <c r="B174" s="75">
        <f>+[1]Historicals!B128</f>
        <v>0</v>
      </c>
      <c r="C174" s="75">
        <f>+[1]Historicals!C128</f>
        <v>0</v>
      </c>
      <c r="D174" s="75">
        <f>+[1]Historicals!D128</f>
        <v>0</v>
      </c>
      <c r="E174" s="75">
        <f>+[1]Historicals!E128</f>
        <v>0</v>
      </c>
      <c r="F174" s="75">
        <f>+[1]Historicals!F128</f>
        <v>24</v>
      </c>
      <c r="G174" s="75">
        <f>+[1]Historicals!G128</f>
        <v>25</v>
      </c>
      <c r="H174" s="75">
        <f>+[1]Historicals!H128</f>
        <v>29</v>
      </c>
      <c r="I174" s="75">
        <f>+[1]Historicals!I128</f>
        <v>26</v>
      </c>
      <c r="J174" s="72">
        <f>I174*1</f>
        <v>26</v>
      </c>
      <c r="K174" s="72">
        <f>J174*1</f>
        <v>26</v>
      </c>
      <c r="L174" s="72">
        <f>K174*1</f>
        <v>26</v>
      </c>
      <c r="M174" s="72">
        <f>L174*1</f>
        <v>26</v>
      </c>
      <c r="N174" s="72">
        <f>M174*1</f>
        <v>26</v>
      </c>
      <c r="O174" s="72"/>
      <c r="P174" s="72"/>
      <c r="Q174" s="84"/>
      <c r="R174" s="84"/>
      <c r="S174" s="84"/>
      <c r="T174" s="84"/>
      <c r="U174" s="84"/>
      <c r="V174" s="84"/>
      <c r="W174" s="84"/>
    </row>
    <row r="175" spans="1:23" x14ac:dyDescent="0.2">
      <c r="A175" s="44" t="s">
        <v>129</v>
      </c>
      <c r="B175" s="64" t="str">
        <f>+IFERROR(B174/A174-1,"nm")</f>
        <v>nm</v>
      </c>
      <c r="C175" s="64" t="str">
        <f>+IFERROR(C174/B174-1,"nm")</f>
        <v>nm</v>
      </c>
      <c r="D175" s="64" t="str">
        <f>+IFERROR(D174/C174-1,"nm")</f>
        <v>nm</v>
      </c>
      <c r="E175" s="64" t="str">
        <f>+IFERROR(E174/D174-1,"nm")</f>
        <v>nm</v>
      </c>
      <c r="F175" s="64" t="str">
        <f>+IFERROR(F174/E174-1,"nm")</f>
        <v>nm</v>
      </c>
      <c r="G175" s="64">
        <f>+IFERROR(G174/F174-1,"nm")</f>
        <v>4.1666666666666741E-2</v>
      </c>
      <c r="H175" s="64">
        <f>+IFERROR(H174/G174-1,"nm")</f>
        <v>0.15999999999999992</v>
      </c>
      <c r="I175" s="64">
        <f>+IFERROR(I174/H174-1,"nm")</f>
        <v>-0.10344827586206895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/>
      <c r="P175" s="65"/>
      <c r="Q175" s="84"/>
      <c r="R175" s="84"/>
      <c r="S175" s="84"/>
      <c r="T175" s="84"/>
      <c r="U175" s="84"/>
      <c r="V175" s="84"/>
      <c r="W175" s="84"/>
    </row>
    <row r="176" spans="1:23" x14ac:dyDescent="0.2">
      <c r="A176" s="44" t="s">
        <v>137</v>
      </c>
      <c r="B176" s="64">
        <f>+[1]Historicals!B200</f>
        <v>0</v>
      </c>
      <c r="C176" s="64">
        <f>+[1]Historicals!C200</f>
        <v>0</v>
      </c>
      <c r="D176" s="64">
        <f>+[1]Historicals!D200</f>
        <v>0</v>
      </c>
      <c r="E176" s="64">
        <f>+[1]Historicals!E200</f>
        <v>0</v>
      </c>
      <c r="F176" s="64">
        <f>+[1]Historicals!F200</f>
        <v>0</v>
      </c>
      <c r="G176" s="64">
        <f>+[1]Historicals!G200</f>
        <v>4.1666666666666741E-2</v>
      </c>
      <c r="H176" s="64">
        <f>+[1]Historicals!H200</f>
        <v>0.15999999999999992</v>
      </c>
      <c r="I176" s="64">
        <f>+[1]Historicals!I200</f>
        <v>-0.16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/>
      <c r="P176" s="65"/>
      <c r="Q176" s="84"/>
      <c r="R176" s="84"/>
      <c r="S176" s="84"/>
      <c r="T176" s="84"/>
      <c r="U176" s="84"/>
      <c r="V176" s="84"/>
      <c r="W176" s="84"/>
    </row>
    <row r="177" spans="1:23" x14ac:dyDescent="0.2">
      <c r="A177" s="44" t="s">
        <v>138</v>
      </c>
      <c r="B177" s="64" t="str">
        <f>+IFERROR(B175-B176,"nm")</f>
        <v>nm</v>
      </c>
      <c r="C177" s="64" t="str">
        <f>+IFERROR(C175-C176,"nm")</f>
        <v>nm</v>
      </c>
      <c r="D177" s="64" t="str">
        <f>+IFERROR(D175-D176,"nm")</f>
        <v>nm</v>
      </c>
      <c r="E177" s="64" t="str">
        <f>+IFERROR(E175-E176,"nm")</f>
        <v>nm</v>
      </c>
      <c r="F177" s="64" t="str">
        <f>+IFERROR(F175-F176,"nm")</f>
        <v>nm</v>
      </c>
      <c r="G177" s="64">
        <f>+IFERROR(G175-G176,"nm")</f>
        <v>0</v>
      </c>
      <c r="H177" s="64">
        <f>+IFERROR(H175-H176,"nm")</f>
        <v>0</v>
      </c>
      <c r="I177" s="64">
        <f>+IFERROR(I175-I176,"nm")</f>
        <v>5.6551724137931053E-2</v>
      </c>
      <c r="J177" s="65">
        <v>0</v>
      </c>
      <c r="K177" s="65">
        <v>0</v>
      </c>
      <c r="L177" s="65">
        <v>0</v>
      </c>
      <c r="M177" s="65">
        <v>0</v>
      </c>
      <c r="N177" s="65">
        <v>0</v>
      </c>
      <c r="O177" s="65"/>
      <c r="P177" s="65"/>
      <c r="Q177" s="84"/>
      <c r="R177" s="84"/>
      <c r="S177" s="84"/>
      <c r="T177" s="84"/>
      <c r="U177" s="84"/>
      <c r="V177" s="84"/>
      <c r="W177" s="84"/>
    </row>
    <row r="178" spans="1:23" x14ac:dyDescent="0.2">
      <c r="A178" s="74" t="s">
        <v>121</v>
      </c>
      <c r="B178" s="73">
        <f>+[1]Historicals!B129</f>
        <v>0</v>
      </c>
      <c r="C178" s="73">
        <f>+[1]Historicals!C129</f>
        <v>0</v>
      </c>
      <c r="D178" s="73">
        <f>+[1]Historicals!D129</f>
        <v>0</v>
      </c>
      <c r="E178" s="73">
        <f>+[1]Historicals!E129</f>
        <v>0</v>
      </c>
      <c r="F178" s="73">
        <f>+[1]Historicals!F129</f>
        <v>106</v>
      </c>
      <c r="G178" s="73">
        <f>+[1]Historicals!G129</f>
        <v>90</v>
      </c>
      <c r="H178" s="73">
        <f>+[1]Historicals!H129</f>
        <v>86</v>
      </c>
      <c r="I178" s="73">
        <f>+[1]Historicals!I129</f>
        <v>123</v>
      </c>
      <c r="J178" s="72">
        <f>I178*1</f>
        <v>123</v>
      </c>
      <c r="K178" s="72">
        <f>J178*1</f>
        <v>123</v>
      </c>
      <c r="L178" s="72">
        <f>K178*1</f>
        <v>123</v>
      </c>
      <c r="M178" s="72">
        <f>L178*1</f>
        <v>123</v>
      </c>
      <c r="N178" s="72">
        <f>M178*1</f>
        <v>123</v>
      </c>
      <c r="O178" s="72"/>
      <c r="P178" s="72"/>
      <c r="Q178" s="84"/>
      <c r="R178" s="84"/>
      <c r="S178" s="84"/>
      <c r="T178" s="84"/>
      <c r="U178" s="84"/>
      <c r="V178" s="84"/>
      <c r="W178" s="84"/>
    </row>
    <row r="179" spans="1:23" x14ac:dyDescent="0.2">
      <c r="A179" s="44" t="s">
        <v>129</v>
      </c>
      <c r="B179" s="64" t="str">
        <f>+IFERROR(B178/A178-1,"nm")</f>
        <v>nm</v>
      </c>
      <c r="C179" s="64" t="str">
        <f>+IFERROR(C178/B178-1,"nm")</f>
        <v>nm</v>
      </c>
      <c r="D179" s="64" t="str">
        <f>+IFERROR(D178/C178-1,"nm")</f>
        <v>nm</v>
      </c>
      <c r="E179" s="64" t="str">
        <f>+IFERROR(E178/D178-1,"nm")</f>
        <v>nm</v>
      </c>
      <c r="F179" s="64" t="str">
        <f>+IFERROR(F178/E178-1,"nm")</f>
        <v>nm</v>
      </c>
      <c r="G179" s="64">
        <f>+IFERROR(G178/F178-1,"nm")</f>
        <v>-0.15094339622641506</v>
      </c>
      <c r="H179" s="64">
        <f>+IFERROR(H178/G178-1,"nm")</f>
        <v>-4.4444444444444398E-2</v>
      </c>
      <c r="I179" s="64">
        <f>+IFERROR(I178/H178-1,"nm")</f>
        <v>0.43023255813953498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/>
      <c r="P179" s="65"/>
      <c r="Q179" s="84"/>
      <c r="R179" s="84"/>
      <c r="S179" s="84"/>
      <c r="T179" s="84"/>
      <c r="U179" s="84"/>
      <c r="V179" s="84"/>
      <c r="W179" s="84"/>
    </row>
    <row r="180" spans="1:23" x14ac:dyDescent="0.2">
      <c r="A180" s="44" t="s">
        <v>137</v>
      </c>
      <c r="B180" s="64">
        <f>+[1]Historicals!B201</f>
        <v>0</v>
      </c>
      <c r="C180" s="64">
        <f>+[1]Historicals!C201</f>
        <v>0</v>
      </c>
      <c r="D180" s="64">
        <f>+[1]Historicals!D201</f>
        <v>0</v>
      </c>
      <c r="E180" s="64">
        <f>+[1]Historicals!E201</f>
        <v>0</v>
      </c>
      <c r="F180" s="64">
        <f>+[1]Historicals!F201</f>
        <v>0</v>
      </c>
      <c r="G180" s="64">
        <f>+[1]Historicals!G201</f>
        <v>-0.15094339622641506</v>
      </c>
      <c r="H180" s="64">
        <f>+[1]Historicals!H201</f>
        <v>-4.4444444444444398E-2</v>
      </c>
      <c r="I180" s="64">
        <f>+[1]Historicals!I201</f>
        <v>0.42</v>
      </c>
      <c r="J180" s="65">
        <v>0</v>
      </c>
      <c r="K180" s="65">
        <v>0</v>
      </c>
      <c r="L180" s="65">
        <v>0</v>
      </c>
      <c r="M180" s="65">
        <v>0</v>
      </c>
      <c r="N180" s="65">
        <v>0</v>
      </c>
      <c r="O180" s="65"/>
      <c r="P180" s="65"/>
      <c r="Q180" s="84"/>
      <c r="R180" s="84"/>
      <c r="S180" s="84"/>
      <c r="T180" s="84"/>
      <c r="U180" s="84"/>
      <c r="V180" s="84"/>
      <c r="W180" s="84"/>
    </row>
    <row r="181" spans="1:23" x14ac:dyDescent="0.2">
      <c r="A181" s="44" t="s">
        <v>138</v>
      </c>
      <c r="B181" s="64" t="str">
        <f>+IFERROR(B179-B180,"nm")</f>
        <v>nm</v>
      </c>
      <c r="C181" s="64" t="str">
        <f>+IFERROR(C179-C180,"nm")</f>
        <v>nm</v>
      </c>
      <c r="D181" s="64" t="str">
        <f>+IFERROR(D179-D180,"nm")</f>
        <v>nm</v>
      </c>
      <c r="E181" s="64" t="str">
        <f>+IFERROR(E179-E180,"nm")</f>
        <v>nm</v>
      </c>
      <c r="F181" s="64" t="str">
        <f>+IFERROR(F179-F180,"nm")</f>
        <v>nm</v>
      </c>
      <c r="G181" s="64">
        <f>+IFERROR(G179-G180,"nm")</f>
        <v>0</v>
      </c>
      <c r="H181" s="64">
        <f>+IFERROR(H179-H180,"nm")</f>
        <v>0</v>
      </c>
      <c r="I181" s="64">
        <f>+IFERROR(I179-I180,"nm")</f>
        <v>1.0232558139534997E-2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/>
      <c r="P181" s="65"/>
      <c r="Q181" s="84"/>
      <c r="R181" s="84"/>
      <c r="S181" s="84"/>
      <c r="T181" s="84"/>
      <c r="U181" s="84"/>
      <c r="V181" s="84"/>
      <c r="W181" s="84"/>
    </row>
    <row r="182" spans="1:23" x14ac:dyDescent="0.2">
      <c r="A182" s="9" t="s">
        <v>130</v>
      </c>
      <c r="B182" s="1">
        <f>B189+B185</f>
        <v>535</v>
      </c>
      <c r="C182" s="1">
        <f>C189+C185</f>
        <v>514</v>
      </c>
      <c r="D182" s="1">
        <f>D189+D185</f>
        <v>505</v>
      </c>
      <c r="E182" s="1">
        <f>E189+E185</f>
        <v>343</v>
      </c>
      <c r="F182" s="1">
        <f>F189+F185</f>
        <v>334</v>
      </c>
      <c r="G182" s="1">
        <f>G189+G185</f>
        <v>322</v>
      </c>
      <c r="H182" s="1">
        <f>H189+H185</f>
        <v>569</v>
      </c>
      <c r="I182" s="1">
        <f>I189+I185</f>
        <v>691</v>
      </c>
      <c r="J182" s="87">
        <f>J164*J184</f>
        <v>691</v>
      </c>
      <c r="K182" s="87">
        <f>K164*K184</f>
        <v>691</v>
      </c>
      <c r="L182" s="87">
        <f>L164*L184</f>
        <v>691</v>
      </c>
      <c r="M182" s="87">
        <f>M164*M184</f>
        <v>691</v>
      </c>
      <c r="N182" s="87">
        <f>N164*N184</f>
        <v>691</v>
      </c>
      <c r="O182" s="87"/>
      <c r="P182" s="86"/>
      <c r="Q182" s="84"/>
      <c r="R182" s="84"/>
      <c r="S182" s="84"/>
      <c r="T182" s="84"/>
      <c r="U182" s="84"/>
      <c r="V182" s="84"/>
      <c r="W182" s="84"/>
    </row>
    <row r="183" spans="1:23" x14ac:dyDescent="0.2">
      <c r="A183" s="46" t="s">
        <v>129</v>
      </c>
      <c r="B183" s="64" t="str">
        <f>+IFERROR(B182/A182-1,"nm")</f>
        <v>nm</v>
      </c>
      <c r="C183" s="64">
        <f>+IFERROR(C182/B182-1,"nm")</f>
        <v>-3.9252336448598157E-2</v>
      </c>
      <c r="D183" s="64">
        <f>+IFERROR(D182/C182-1,"nm")</f>
        <v>-1.7509727626459193E-2</v>
      </c>
      <c r="E183" s="64">
        <f>+IFERROR(E182/D182-1,"nm")</f>
        <v>-0.32079207920792074</v>
      </c>
      <c r="F183" s="64">
        <f>+IFERROR(F182/E182-1,"nm")</f>
        <v>-2.6239067055393583E-2</v>
      </c>
      <c r="G183" s="64">
        <f>+IFERROR(G182/F182-1,"nm")</f>
        <v>-3.59281437125748E-2</v>
      </c>
      <c r="H183" s="64">
        <f>+IFERROR(H182/G182-1,"nm")</f>
        <v>0.76708074534161486</v>
      </c>
      <c r="I183" s="64">
        <f>+IFERROR(I182/H182-1,"nm")</f>
        <v>0.21441124780316345</v>
      </c>
      <c r="J183" s="65">
        <v>0</v>
      </c>
      <c r="K183" s="65">
        <v>0</v>
      </c>
      <c r="L183" s="65">
        <v>0</v>
      </c>
      <c r="M183" s="65">
        <v>0</v>
      </c>
      <c r="N183" s="65">
        <v>0</v>
      </c>
      <c r="O183" s="65"/>
      <c r="P183" s="67"/>
      <c r="Q183" s="84"/>
      <c r="R183" s="84"/>
      <c r="S183" s="84"/>
      <c r="T183" s="84"/>
      <c r="U183" s="84"/>
      <c r="V183" s="84"/>
      <c r="W183" s="84"/>
    </row>
    <row r="184" spans="1:23" x14ac:dyDescent="0.2">
      <c r="A184" s="46" t="s">
        <v>131</v>
      </c>
      <c r="B184" s="64">
        <f>+IFERROR(B182/B$164,"nm")</f>
        <v>0.26992936427850656</v>
      </c>
      <c r="C184" s="64">
        <f>+IFERROR(C182/C$164,"nm")</f>
        <v>0.26291560102301792</v>
      </c>
      <c r="D184" s="64">
        <f>+IFERROR(D182/D$164,"nm")</f>
        <v>0.24730656219392752</v>
      </c>
      <c r="E184" s="64">
        <f>+IFERROR(E182/E$164,"nm")</f>
        <v>0.18186638388123011</v>
      </c>
      <c r="F184" s="64">
        <f>+IFERROR(F182/F$164,"nm")</f>
        <v>0.17523609653725078</v>
      </c>
      <c r="G184" s="64">
        <f>+IFERROR(G182/G$164,"nm")</f>
        <v>0.17443120260021669</v>
      </c>
      <c r="H184" s="64">
        <f>+IFERROR(H182/H$164,"nm")</f>
        <v>0.25804988662131517</v>
      </c>
      <c r="I184" s="64">
        <f>+IFERROR(I182/I$164,"nm")</f>
        <v>0.29454390451832907</v>
      </c>
      <c r="J184" s="63">
        <f>I184</f>
        <v>0.29454390451832907</v>
      </c>
      <c r="K184" s="63">
        <f>J184</f>
        <v>0.29454390451832907</v>
      </c>
      <c r="L184" s="63">
        <f>K184</f>
        <v>0.29454390451832907</v>
      </c>
      <c r="M184" s="63">
        <f>L184</f>
        <v>0.29454390451832907</v>
      </c>
      <c r="N184" s="63">
        <f>M184</f>
        <v>0.29454390451832907</v>
      </c>
      <c r="O184" s="63"/>
      <c r="P184" s="67"/>
      <c r="Q184" s="84"/>
      <c r="R184" s="84"/>
      <c r="S184" s="84"/>
      <c r="T184" s="84"/>
      <c r="U184" s="84"/>
      <c r="V184" s="84"/>
      <c r="W184" s="84"/>
    </row>
    <row r="185" spans="1:23" x14ac:dyDescent="0.2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6">
        <f>I185*1</f>
        <v>22</v>
      </c>
      <c r="K185" s="66">
        <f>J185*1</f>
        <v>22</v>
      </c>
      <c r="L185" s="66">
        <f>K185*1</f>
        <v>22</v>
      </c>
      <c r="M185" s="66">
        <f>L185*1</f>
        <v>22</v>
      </c>
      <c r="N185" s="66">
        <f>M185*1</f>
        <v>22</v>
      </c>
      <c r="O185" s="66"/>
      <c r="P185" s="68"/>
      <c r="Q185" s="84"/>
      <c r="R185" s="84"/>
      <c r="S185" s="84"/>
      <c r="T185" s="84"/>
      <c r="U185" s="84"/>
      <c r="V185" s="84"/>
      <c r="W185" s="84"/>
    </row>
    <row r="186" spans="1:23" x14ac:dyDescent="0.2">
      <c r="A186" s="46" t="s">
        <v>129</v>
      </c>
      <c r="B186" s="64" t="str">
        <f>+IFERROR(B185/A185-1,"nm")</f>
        <v>nm</v>
      </c>
      <c r="C186" s="64">
        <f>+IFERROR(C185/B185-1,"nm")</f>
        <v>0.5</v>
      </c>
      <c r="D186" s="64">
        <f>+IFERROR(D185/C185-1,"nm")</f>
        <v>3.7037037037036979E-2</v>
      </c>
      <c r="E186" s="64">
        <f>+IFERROR(E185/D185-1,"nm")</f>
        <v>0.1785714285714286</v>
      </c>
      <c r="F186" s="64">
        <f>+IFERROR(F185/E185-1,"nm")</f>
        <v>-6.0606060606060552E-2</v>
      </c>
      <c r="G186" s="64">
        <f>+IFERROR(G185/F185-1,"nm")</f>
        <v>-0.19354838709677424</v>
      </c>
      <c r="H186" s="64">
        <f>+IFERROR(H185/G185-1,"nm")</f>
        <v>4.0000000000000036E-2</v>
      </c>
      <c r="I186" s="64">
        <f>+IFERROR(I185/H185-1,"nm")</f>
        <v>-0.15384615384615385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  <c r="O186" s="65"/>
      <c r="P186" s="67"/>
      <c r="Q186" s="84"/>
      <c r="R186" s="84"/>
      <c r="S186" s="84"/>
      <c r="T186" s="84"/>
      <c r="U186" s="84"/>
      <c r="V186" s="84"/>
      <c r="W186" s="84"/>
    </row>
    <row r="187" spans="1:23" x14ac:dyDescent="0.2">
      <c r="A187" s="46" t="s">
        <v>133</v>
      </c>
      <c r="B187" s="64">
        <f>+IFERROR(B185/B$164,"nm")</f>
        <v>9.0817356205852677E-3</v>
      </c>
      <c r="C187" s="64">
        <f>+IFERROR(C185/C$164,"nm")</f>
        <v>1.3810741687979539E-2</v>
      </c>
      <c r="D187" s="64">
        <f>+IFERROR(D185/D$164,"nm")</f>
        <v>1.3712047012732615E-2</v>
      </c>
      <c r="E187" s="64">
        <f>+IFERROR(E185/E$164,"nm")</f>
        <v>1.7497348886532343E-2</v>
      </c>
      <c r="F187" s="64">
        <f>+IFERROR(F185/F$164,"nm")</f>
        <v>1.6264428121720881E-2</v>
      </c>
      <c r="G187" s="64">
        <f>+IFERROR(G185/G$164,"nm")</f>
        <v>1.3542795232936078E-2</v>
      </c>
      <c r="H187" s="64">
        <f>+IFERROR(H185/H$164,"nm")</f>
        <v>1.1791383219954649E-2</v>
      </c>
      <c r="I187" s="64">
        <f>+IFERROR(I185/I$164,"nm")</f>
        <v>9.3776641091219103E-3</v>
      </c>
      <c r="J187" s="63">
        <f>I187</f>
        <v>9.3776641091219103E-3</v>
      </c>
      <c r="K187" s="63">
        <f>J187</f>
        <v>9.3776641091219103E-3</v>
      </c>
      <c r="L187" s="63">
        <f>K187</f>
        <v>9.3776641091219103E-3</v>
      </c>
      <c r="M187" s="63">
        <f>L187</f>
        <v>9.3776641091219103E-3</v>
      </c>
      <c r="N187" s="63">
        <f>M187</f>
        <v>9.3776641091219103E-3</v>
      </c>
      <c r="O187" s="63"/>
      <c r="P187" s="67"/>
      <c r="Q187" s="84"/>
      <c r="R187" s="84"/>
      <c r="S187" s="84"/>
      <c r="T187" s="84"/>
      <c r="U187" s="84"/>
      <c r="V187" s="84"/>
      <c r="W187" s="84"/>
    </row>
    <row r="188" spans="1:23" x14ac:dyDescent="0.2">
      <c r="A188" s="46" t="s">
        <v>140</v>
      </c>
      <c r="B188" s="64">
        <f>+IFERROR(B185/B195,"nm")</f>
        <v>0.14754098360655737</v>
      </c>
      <c r="C188" s="64">
        <f>+IFERROR(C185/C195,"nm")</f>
        <v>0.216</v>
      </c>
      <c r="D188" s="64">
        <f>+IFERROR(D185/D195,"nm")</f>
        <v>0.224</v>
      </c>
      <c r="E188" s="64">
        <f>+IFERROR(E185/E195,"nm")</f>
        <v>0.28695652173913044</v>
      </c>
      <c r="F188" s="64">
        <f>+IFERROR(F185/F195,"nm")</f>
        <v>0.31</v>
      </c>
      <c r="G188" s="64">
        <f>+IFERROR(G185/G195,"nm")</f>
        <v>0.3125</v>
      </c>
      <c r="H188" s="64">
        <f>+IFERROR(H185/H195,"nm")</f>
        <v>0.41269841269841268</v>
      </c>
      <c r="I188" s="64">
        <f>+IFERROR(I185/I195,"nm")</f>
        <v>0.44897959183673469</v>
      </c>
      <c r="J188" s="63">
        <f>I188</f>
        <v>0.44897959183673469</v>
      </c>
      <c r="K188" s="63">
        <f>J188</f>
        <v>0.44897959183673469</v>
      </c>
      <c r="L188" s="63">
        <f>K188</f>
        <v>0.44897959183673469</v>
      </c>
      <c r="M188" s="63">
        <f>L188</f>
        <v>0.44897959183673469</v>
      </c>
      <c r="N188" s="63">
        <f>M188</f>
        <v>0.44897959183673469</v>
      </c>
      <c r="O188" s="63"/>
      <c r="P188" s="67"/>
      <c r="Q188" s="84"/>
      <c r="R188" s="84"/>
      <c r="S188" s="84"/>
      <c r="T188" s="84"/>
      <c r="U188" s="84"/>
      <c r="V188" s="84"/>
      <c r="W188" s="84"/>
    </row>
    <row r="189" spans="1:23" x14ac:dyDescent="0.2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87">
        <f>J182-J185</f>
        <v>669</v>
      </c>
      <c r="K189" s="87">
        <f>K182-K185</f>
        <v>669</v>
      </c>
      <c r="L189" s="87">
        <f>L182-L185</f>
        <v>669</v>
      </c>
      <c r="M189" s="87">
        <f>M182-M185</f>
        <v>669</v>
      </c>
      <c r="N189" s="87">
        <f>N182-N185</f>
        <v>669</v>
      </c>
      <c r="O189" s="87"/>
      <c r="P189" s="86"/>
      <c r="Q189" s="84"/>
      <c r="R189" s="84"/>
      <c r="S189" s="84"/>
      <c r="T189" s="84"/>
      <c r="U189" s="84"/>
      <c r="V189" s="84"/>
      <c r="W189" s="84"/>
    </row>
    <row r="190" spans="1:23" x14ac:dyDescent="0.2">
      <c r="A190" s="46" t="s">
        <v>129</v>
      </c>
      <c r="B190" s="64" t="str">
        <f>+IFERROR(B189/A189-1,"nm")</f>
        <v>nm</v>
      </c>
      <c r="C190" s="64">
        <f>+IFERROR(C189/B189-1,"nm")</f>
        <v>-5.8027079303675011E-2</v>
      </c>
      <c r="D190" s="64">
        <f>+IFERROR(D189/C189-1,"nm")</f>
        <v>-2.0533880903490731E-2</v>
      </c>
      <c r="E190" s="64">
        <f>+IFERROR(E189/D189-1,"nm")</f>
        <v>-0.35010482180293501</v>
      </c>
      <c r="F190" s="64">
        <f>+IFERROR(F189/E189-1,"nm")</f>
        <v>-2.2580645161290325E-2</v>
      </c>
      <c r="G190" s="64">
        <f>+IFERROR(G189/F189-1,"nm")</f>
        <v>-1.980198019801982E-2</v>
      </c>
      <c r="H190" s="64">
        <f>+IFERROR(H189/G189-1,"nm")</f>
        <v>0.82828282828282829</v>
      </c>
      <c r="I190" s="64">
        <f>+IFERROR(I189/H189-1,"nm")</f>
        <v>0.2320441988950277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/>
      <c r="P190" s="65"/>
      <c r="Q190" s="84"/>
      <c r="R190" s="84"/>
      <c r="S190" s="84"/>
      <c r="T190" s="84"/>
      <c r="U190" s="84"/>
      <c r="V190" s="84"/>
      <c r="W190" s="84"/>
    </row>
    <row r="191" spans="1:23" x14ac:dyDescent="0.2">
      <c r="A191" s="46" t="s">
        <v>131</v>
      </c>
      <c r="B191" s="64">
        <f>+IFERROR(B189/B$164,"nm")</f>
        <v>0.26084762865792127</v>
      </c>
      <c r="C191" s="64">
        <f>+IFERROR(C189/C$164,"nm")</f>
        <v>0.24910485933503837</v>
      </c>
      <c r="D191" s="64">
        <f>+IFERROR(D189/D$164,"nm")</f>
        <v>0.23359451518119489</v>
      </c>
      <c r="E191" s="64">
        <f>+IFERROR(E189/E$164,"nm")</f>
        <v>0.16436903499469777</v>
      </c>
      <c r="F191" s="64">
        <f>+IFERROR(F189/F$164,"nm")</f>
        <v>0.1589716684155299</v>
      </c>
      <c r="G191" s="64">
        <f>+IFERROR(G189/G$164,"nm")</f>
        <v>0.16088840736728061</v>
      </c>
      <c r="H191" s="64">
        <f>+IFERROR(H189/H$164,"nm")</f>
        <v>0.24625850340136055</v>
      </c>
      <c r="I191" s="64">
        <f>+IFERROR(I189/I$164,"nm")</f>
        <v>0.28516624040920718</v>
      </c>
      <c r="J191" s="63">
        <f>I191</f>
        <v>0.28516624040920718</v>
      </c>
      <c r="K191" s="63">
        <f>J191</f>
        <v>0.28516624040920718</v>
      </c>
      <c r="L191" s="63">
        <f>K191</f>
        <v>0.28516624040920718</v>
      </c>
      <c r="M191" s="63">
        <f>L191</f>
        <v>0.28516624040920718</v>
      </c>
      <c r="N191" s="63">
        <f>M191</f>
        <v>0.28516624040920718</v>
      </c>
      <c r="O191" s="63"/>
      <c r="P191" s="63"/>
      <c r="Q191" s="84"/>
      <c r="R191" s="84"/>
      <c r="S191" s="84"/>
      <c r="T191" s="84"/>
      <c r="U191" s="84"/>
      <c r="V191" s="84"/>
      <c r="W191" s="84"/>
    </row>
    <row r="192" spans="1:23" x14ac:dyDescent="0.2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6">
        <f>I192*1</f>
        <v>9</v>
      </c>
      <c r="K192" s="66">
        <f>J192*1</f>
        <v>9</v>
      </c>
      <c r="L192" s="66">
        <f>K192*1</f>
        <v>9</v>
      </c>
      <c r="M192" s="66">
        <f>L192*1</f>
        <v>9</v>
      </c>
      <c r="N192" s="66">
        <f>M192*1</f>
        <v>9</v>
      </c>
      <c r="O192" s="66"/>
      <c r="P192" s="66"/>
      <c r="Q192" s="84"/>
      <c r="R192" s="84"/>
      <c r="S192" s="84"/>
      <c r="T192" s="84"/>
      <c r="U192" s="84"/>
      <c r="V192" s="84"/>
      <c r="W192" s="84"/>
    </row>
    <row r="193" spans="1:23" x14ac:dyDescent="0.2">
      <c r="A193" s="46" t="s">
        <v>129</v>
      </c>
      <c r="B193" s="64" t="str">
        <f>+IFERROR(B192/A192-1,"nm")</f>
        <v>nm</v>
      </c>
      <c r="C193" s="64">
        <f>+IFERROR(C192/B192-1,"nm")</f>
        <v>-0.43478260869565222</v>
      </c>
      <c r="D193" s="64">
        <f>+IFERROR(D192/C192-1,"nm")</f>
        <v>-0.23076923076923073</v>
      </c>
      <c r="E193" s="64">
        <f>+IFERROR(E192/D192-1,"nm")</f>
        <v>-0.26666666666666672</v>
      </c>
      <c r="F193" s="64">
        <f>+IFERROR(F192/E192-1,"nm")</f>
        <v>-0.18181818181818177</v>
      </c>
      <c r="G193" s="64">
        <f>+IFERROR(G192/F192-1,"nm")</f>
        <v>-0.33333333333333337</v>
      </c>
      <c r="H193" s="64">
        <f>+IFERROR(H192/G192-1,"nm")</f>
        <v>-0.41666666666666663</v>
      </c>
      <c r="I193" s="64">
        <f>+IFERROR(I192/H192-1,"nm")</f>
        <v>0.28571428571428581</v>
      </c>
      <c r="J193" s="65">
        <v>0</v>
      </c>
      <c r="K193" s="65">
        <v>0</v>
      </c>
      <c r="L193" s="65">
        <v>0</v>
      </c>
      <c r="M193" s="65">
        <v>0</v>
      </c>
      <c r="N193" s="65">
        <v>0</v>
      </c>
      <c r="O193" s="65"/>
      <c r="P193" s="65"/>
      <c r="Q193" s="84"/>
      <c r="R193" s="84"/>
      <c r="S193" s="84"/>
      <c r="T193" s="84"/>
      <c r="U193" s="84"/>
      <c r="V193" s="84"/>
      <c r="W193" s="84"/>
    </row>
    <row r="194" spans="1:23" x14ac:dyDescent="0.2">
      <c r="A194" s="46" t="s">
        <v>133</v>
      </c>
      <c r="B194" s="64">
        <f>+IFERROR(B192/B$164,"nm")</f>
        <v>3.481331987891019E-2</v>
      </c>
      <c r="C194" s="64">
        <f>+IFERROR(C192/C$164,"nm")</f>
        <v>1.9948849104859334E-2</v>
      </c>
      <c r="D194" s="64">
        <f>+IFERROR(D192/D$164,"nm")</f>
        <v>1.4691478942213516E-2</v>
      </c>
      <c r="E194" s="64">
        <f>+IFERROR(E192/E$164,"nm")</f>
        <v>1.166489925768823E-2</v>
      </c>
      <c r="F194" s="64">
        <f>+IFERROR(F192/F$164,"nm")</f>
        <v>9.4438614900314802E-3</v>
      </c>
      <c r="G194" s="64">
        <f>+IFERROR(G192/G$164,"nm")</f>
        <v>6.5005417118093175E-3</v>
      </c>
      <c r="H194" s="64">
        <f>+IFERROR(H192/H$164,"nm")</f>
        <v>3.1746031746031746E-3</v>
      </c>
      <c r="I194" s="64">
        <f>+IFERROR(I192/I$164,"nm")</f>
        <v>3.8363171355498722E-3</v>
      </c>
      <c r="J194" s="63">
        <f>I194</f>
        <v>3.8363171355498722E-3</v>
      </c>
      <c r="K194" s="63">
        <f>J194</f>
        <v>3.8363171355498722E-3</v>
      </c>
      <c r="L194" s="63">
        <f>K194</f>
        <v>3.8363171355498722E-3</v>
      </c>
      <c r="M194" s="63">
        <f>L194</f>
        <v>3.8363171355498722E-3</v>
      </c>
      <c r="N194" s="63">
        <f>M194</f>
        <v>3.8363171355498722E-3</v>
      </c>
      <c r="O194" s="63"/>
      <c r="P194" s="63"/>
      <c r="Q194" s="84"/>
      <c r="R194" s="84"/>
      <c r="S194" s="84"/>
      <c r="T194" s="84"/>
      <c r="U194" s="84"/>
      <c r="V194" s="84"/>
      <c r="W194" s="84"/>
    </row>
    <row r="195" spans="1:23" x14ac:dyDescent="0.2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6">
        <f>I195*1</f>
        <v>49</v>
      </c>
      <c r="K195" s="66">
        <f>J195*1</f>
        <v>49</v>
      </c>
      <c r="L195" s="66">
        <f>K195*1</f>
        <v>49</v>
      </c>
      <c r="M195" s="66">
        <f>L195*1</f>
        <v>49</v>
      </c>
      <c r="N195" s="66">
        <f>M195*1</f>
        <v>49</v>
      </c>
      <c r="O195" s="66"/>
      <c r="P195" s="66"/>
      <c r="Q195" s="84"/>
      <c r="R195" s="84"/>
      <c r="S195" s="84"/>
      <c r="T195" s="84"/>
      <c r="U195" s="84"/>
      <c r="V195" s="84"/>
      <c r="W195" s="84"/>
    </row>
    <row r="196" spans="1:23" x14ac:dyDescent="0.2">
      <c r="A196" s="46" t="s">
        <v>129</v>
      </c>
      <c r="B196" s="64" t="str">
        <f>+IFERROR(B195/A195-1,"nm")</f>
        <v>nm</v>
      </c>
      <c r="C196" s="64">
        <f>+IFERROR(C195/B195-1,"nm")</f>
        <v>2.4590163934426146E-2</v>
      </c>
      <c r="D196" s="64">
        <f>+IFERROR(D195/C195-1,"nm")</f>
        <v>0</v>
      </c>
      <c r="E196" s="64">
        <f>+IFERROR(E195/D195-1,"nm")</f>
        <v>-7.999999999999996E-2</v>
      </c>
      <c r="F196" s="64">
        <f>+IFERROR(F195/E195-1,"nm")</f>
        <v>-0.13043478260869568</v>
      </c>
      <c r="G196" s="64">
        <f>+IFERROR(G195/F195-1,"nm")</f>
        <v>-0.19999999999999996</v>
      </c>
      <c r="H196" s="64">
        <f>+IFERROR(H195/G195-1,"nm")</f>
        <v>-0.21250000000000002</v>
      </c>
      <c r="I196" s="64">
        <f>+IFERROR(I195/H195-1,"nm")</f>
        <v>-0.22222222222222221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65"/>
      <c r="P196" s="65"/>
      <c r="Q196" s="84"/>
      <c r="R196" s="84"/>
      <c r="S196" s="84"/>
      <c r="T196" s="84"/>
      <c r="U196" s="84"/>
      <c r="V196" s="84"/>
      <c r="W196" s="84"/>
    </row>
    <row r="197" spans="1:23" x14ac:dyDescent="0.2">
      <c r="A197" s="46" t="s">
        <v>133</v>
      </c>
      <c r="B197" s="64">
        <f>+IFERROR(B195/B$164,"nm")</f>
        <v>6.1553985872855703E-2</v>
      </c>
      <c r="C197" s="64">
        <f>+IFERROR(C195/C$164,"nm")</f>
        <v>6.3938618925831206E-2</v>
      </c>
      <c r="D197" s="64">
        <f>+IFERROR(D195/D$164,"nm")</f>
        <v>6.1214495592556317E-2</v>
      </c>
      <c r="E197" s="64">
        <f>+IFERROR(E195/E$164,"nm")</f>
        <v>6.097560975609756E-2</v>
      </c>
      <c r="F197" s="64">
        <f>+IFERROR(F195/F$164,"nm")</f>
        <v>5.2465897166841552E-2</v>
      </c>
      <c r="G197" s="64">
        <f>+IFERROR(G195/G$164,"nm")</f>
        <v>4.3336944745395449E-2</v>
      </c>
      <c r="H197" s="64">
        <f>+IFERROR(H195/H$164,"nm")</f>
        <v>2.8571428571428571E-2</v>
      </c>
      <c r="I197" s="64">
        <f>+IFERROR(I195/I$164,"nm")</f>
        <v>2.0886615515771527E-2</v>
      </c>
      <c r="J197" s="63">
        <f>I197</f>
        <v>2.0886615515771527E-2</v>
      </c>
      <c r="K197" s="63">
        <f>J197</f>
        <v>2.0886615515771527E-2</v>
      </c>
      <c r="L197" s="63">
        <f>K197</f>
        <v>2.0886615515771527E-2</v>
      </c>
      <c r="M197" s="63">
        <f>L197</f>
        <v>2.0886615515771527E-2</v>
      </c>
      <c r="N197" s="63">
        <f>M197</f>
        <v>2.0886615515771527E-2</v>
      </c>
      <c r="O197" s="63"/>
      <c r="P197" s="63"/>
      <c r="Q197" s="84"/>
      <c r="R197" s="84"/>
      <c r="S197" s="84"/>
      <c r="T197" s="84"/>
      <c r="U197" s="84"/>
      <c r="V197" s="84"/>
      <c r="W197" s="84"/>
    </row>
    <row r="198" spans="1:23" x14ac:dyDescent="0.2">
      <c r="A198" s="71" t="s">
        <v>108</v>
      </c>
      <c r="B198" s="70"/>
      <c r="C198" s="70"/>
      <c r="D198" s="70"/>
      <c r="E198" s="70"/>
      <c r="F198" s="70"/>
      <c r="G198" s="70"/>
      <c r="H198" s="70"/>
      <c r="I198" s="70"/>
      <c r="J198" s="69"/>
      <c r="K198" s="69"/>
      <c r="L198" s="69"/>
      <c r="M198" s="69"/>
      <c r="N198" s="69"/>
      <c r="O198" s="69"/>
      <c r="P198" s="69"/>
      <c r="Q198" s="84"/>
      <c r="R198" s="84"/>
      <c r="S198" s="84"/>
      <c r="T198" s="84"/>
      <c r="U198" s="84"/>
      <c r="V198" s="84"/>
      <c r="W198" s="84"/>
    </row>
    <row r="199" spans="1:23" x14ac:dyDescent="0.2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  <c r="Q199" s="84"/>
      <c r="R199" s="84"/>
      <c r="S199" s="84"/>
      <c r="T199" s="84"/>
      <c r="U199" s="84"/>
      <c r="V199" s="84"/>
      <c r="W199" s="84"/>
    </row>
    <row r="200" spans="1:23" x14ac:dyDescent="0.2">
      <c r="A200" s="44" t="s">
        <v>129</v>
      </c>
      <c r="B200" s="64" t="str">
        <f>+IFERROR(B199/A199-1,"nm")</f>
        <v>nm</v>
      </c>
      <c r="C200" s="64">
        <f>+IFERROR(C199/B199-1,"nm")</f>
        <v>4.8780487804878092E-2</v>
      </c>
      <c r="D200" s="64">
        <f>+IFERROR(D199/C199-1,"nm")</f>
        <v>-1.8720930232558139</v>
      </c>
      <c r="E200" s="64">
        <f>+IFERROR(E199/D199-1,"nm")</f>
        <v>-0.65333333333333332</v>
      </c>
      <c r="F200" s="64">
        <f>+IFERROR(F199/E199-1,"nm")</f>
        <v>-1.2692307692307692</v>
      </c>
      <c r="G200" s="64">
        <f>+IFERROR(G199/F199-1,"nm")</f>
        <v>0.5714285714285714</v>
      </c>
      <c r="H200" s="64">
        <f>+IFERROR(H199/G199-1,"nm")</f>
        <v>-4.6363636363636367</v>
      </c>
      <c r="I200" s="64">
        <f>+IFERROR(I199/H199-1,"nm")</f>
        <v>-2.8</v>
      </c>
      <c r="J200" s="65">
        <v>0</v>
      </c>
      <c r="K200" s="65">
        <v>0</v>
      </c>
      <c r="L200" s="65">
        <v>0</v>
      </c>
      <c r="M200" s="65">
        <v>0</v>
      </c>
      <c r="N200" s="65">
        <v>0</v>
      </c>
      <c r="O200" s="65"/>
      <c r="P200" s="65"/>
      <c r="Q200" s="84"/>
      <c r="R200" s="84"/>
      <c r="S200" s="84"/>
      <c r="T200" s="84"/>
      <c r="U200" s="84"/>
      <c r="V200" s="84"/>
      <c r="W200" s="84"/>
    </row>
    <row r="201" spans="1:23" x14ac:dyDescent="0.2">
      <c r="A201" s="9" t="s">
        <v>130</v>
      </c>
      <c r="B201" s="1">
        <f>B208+B204</f>
        <v>-1022</v>
      </c>
      <c r="C201" s="1">
        <f>C208+C204</f>
        <v>-1089</v>
      </c>
      <c r="D201" s="1">
        <f>D208+D204</f>
        <v>-633</v>
      </c>
      <c r="E201" s="1">
        <f>E208+E204</f>
        <v>-1346</v>
      </c>
      <c r="F201" s="1">
        <f>F208+F204</f>
        <v>-1694</v>
      </c>
      <c r="G201" s="1">
        <f>G208+G204</f>
        <v>-1855</v>
      </c>
      <c r="H201" s="1">
        <f>H208+H204</f>
        <v>-2120</v>
      </c>
      <c r="I201" s="1">
        <f>I208+I204</f>
        <v>-2085</v>
      </c>
      <c r="J201" s="87">
        <f>J199*J203</f>
        <v>-2085</v>
      </c>
      <c r="K201" s="87">
        <f>K199*K203</f>
        <v>-2085</v>
      </c>
      <c r="L201" s="87">
        <f>L199*L203</f>
        <v>-2085</v>
      </c>
      <c r="M201" s="87">
        <f>M199*M203</f>
        <v>-2085</v>
      </c>
      <c r="N201" s="87">
        <f>N199*N203</f>
        <v>-2085</v>
      </c>
      <c r="O201" s="87"/>
      <c r="P201" s="66"/>
      <c r="Q201" s="86"/>
      <c r="R201" s="84"/>
      <c r="S201" s="84"/>
      <c r="T201" s="84"/>
      <c r="U201" s="84"/>
      <c r="V201" s="84"/>
      <c r="W201" s="84"/>
    </row>
    <row r="202" spans="1:23" x14ac:dyDescent="0.2">
      <c r="A202" s="46" t="s">
        <v>129</v>
      </c>
      <c r="B202" s="64" t="str">
        <f>+IFERROR(B201/A201-1,"nm")</f>
        <v>nm</v>
      </c>
      <c r="C202" s="64">
        <f>+IFERROR(C201/B201-1,"nm")</f>
        <v>6.5557729941291498E-2</v>
      </c>
      <c r="D202" s="64">
        <f>+IFERROR(D201/C201-1,"nm")</f>
        <v>-0.41873278236914602</v>
      </c>
      <c r="E202" s="64">
        <f>+IFERROR(E201/D201-1,"nm")</f>
        <v>1.126382306477093</v>
      </c>
      <c r="F202" s="64">
        <f>+IFERROR(F201/E201-1,"nm")</f>
        <v>0.25854383358098065</v>
      </c>
      <c r="G202" s="64">
        <f>+IFERROR(G201/F201-1,"nm")</f>
        <v>9.5041322314049603E-2</v>
      </c>
      <c r="H202" s="64">
        <f>+IFERROR(H201/G201-1,"nm")</f>
        <v>0.14285714285714279</v>
      </c>
      <c r="I202" s="64">
        <f>+IFERROR(I201/H201-1,"nm")</f>
        <v>-1.650943396226412E-2</v>
      </c>
      <c r="J202" s="65">
        <v>0</v>
      </c>
      <c r="K202" s="65">
        <v>0</v>
      </c>
      <c r="L202" s="65">
        <v>0</v>
      </c>
      <c r="M202" s="65">
        <v>0</v>
      </c>
      <c r="N202" s="65">
        <v>0</v>
      </c>
      <c r="O202" s="65"/>
      <c r="P202" s="65"/>
      <c r="Q202" s="89"/>
      <c r="R202" s="84"/>
      <c r="S202" s="84"/>
      <c r="T202" s="84"/>
      <c r="U202" s="84"/>
      <c r="V202" s="84"/>
      <c r="W202" s="84"/>
    </row>
    <row r="203" spans="1:23" x14ac:dyDescent="0.2">
      <c r="A203" s="46" t="s">
        <v>131</v>
      </c>
      <c r="B203" s="64">
        <f>+IFERROR(B201/B$199,"nm")</f>
        <v>12.463414634146341</v>
      </c>
      <c r="C203" s="64">
        <f>+IFERROR(C201/C$199,"nm")</f>
        <v>12.662790697674419</v>
      </c>
      <c r="D203" s="64">
        <f>+IFERROR(D201/D$199,"nm")</f>
        <v>-8.44</v>
      </c>
      <c r="E203" s="64">
        <f>+IFERROR(E201/E$199,"nm")</f>
        <v>-51.769230769230766</v>
      </c>
      <c r="F203" s="64">
        <f>+IFERROR(F201/F$199,"nm")</f>
        <v>242</v>
      </c>
      <c r="G203" s="64">
        <f>+IFERROR(G201/G$199,"nm")</f>
        <v>168.63636363636363</v>
      </c>
      <c r="H203" s="64">
        <f>+IFERROR(H201/H$199,"nm")</f>
        <v>-53</v>
      </c>
      <c r="I203" s="64">
        <f>+IFERROR(I201/I$199,"nm")</f>
        <v>28.958333333333332</v>
      </c>
      <c r="J203" s="63">
        <f>I203</f>
        <v>28.958333333333332</v>
      </c>
      <c r="K203" s="63">
        <f>J203</f>
        <v>28.958333333333332</v>
      </c>
      <c r="L203" s="63">
        <f>K203</f>
        <v>28.958333333333332</v>
      </c>
      <c r="M203" s="63">
        <f>L203</f>
        <v>28.958333333333332</v>
      </c>
      <c r="N203" s="63">
        <f>M203</f>
        <v>28.958333333333332</v>
      </c>
      <c r="O203" s="63"/>
      <c r="P203" s="63"/>
      <c r="Q203" s="89"/>
      <c r="R203" s="84"/>
      <c r="S203" s="84"/>
      <c r="T203" s="84"/>
      <c r="U203" s="84"/>
      <c r="V203" s="84"/>
      <c r="W203" s="84"/>
    </row>
    <row r="204" spans="1:23" x14ac:dyDescent="0.2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6">
        <f>I204*1</f>
        <v>134</v>
      </c>
      <c r="K204" s="66">
        <f>J204*1</f>
        <v>134</v>
      </c>
      <c r="L204" s="66">
        <f>K204*1</f>
        <v>134</v>
      </c>
      <c r="M204" s="66">
        <f>L204*1</f>
        <v>134</v>
      </c>
      <c r="N204" s="66">
        <f>M204*1</f>
        <v>134</v>
      </c>
      <c r="O204" s="66"/>
      <c r="P204" s="66"/>
      <c r="Q204" s="86"/>
      <c r="R204" s="84"/>
      <c r="S204" s="84"/>
      <c r="T204" s="84"/>
      <c r="U204" s="84"/>
      <c r="V204" s="84"/>
      <c r="W204" s="84"/>
    </row>
    <row r="205" spans="1:23" x14ac:dyDescent="0.2">
      <c r="A205" s="46" t="s">
        <v>129</v>
      </c>
      <c r="B205" s="64" t="str">
        <f>+IFERROR(B204/A204-1,"nm")</f>
        <v>nm</v>
      </c>
      <c r="C205" s="64">
        <f>+IFERROR(C204/B204-1,"nm")</f>
        <v>0.12000000000000011</v>
      </c>
      <c r="D205" s="64">
        <f>+IFERROR(D204/C204-1,"nm")</f>
        <v>8.3333333333333259E-2</v>
      </c>
      <c r="E205" s="64">
        <f>+IFERROR(E204/D204-1,"nm")</f>
        <v>0.20879120879120872</v>
      </c>
      <c r="F205" s="64">
        <f>+IFERROR(F204/E204-1,"nm")</f>
        <v>5.4545454545454453E-2</v>
      </c>
      <c r="G205" s="64">
        <f>+IFERROR(G204/F204-1,"nm")</f>
        <v>-3.4482758620689613E-2</v>
      </c>
      <c r="H205" s="64">
        <f>+IFERROR(H204/G204-1,"nm")</f>
        <v>0.2589285714285714</v>
      </c>
      <c r="I205" s="64">
        <f>+IFERROR(I204/H204-1,"nm")</f>
        <v>-4.9645390070921946E-2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  <c r="O205" s="65"/>
      <c r="P205" s="65"/>
      <c r="Q205" s="89"/>
      <c r="R205" s="84"/>
      <c r="S205" s="84"/>
      <c r="T205" s="84"/>
      <c r="U205" s="84"/>
      <c r="V205" s="84"/>
      <c r="W205" s="84"/>
    </row>
    <row r="206" spans="1:23" x14ac:dyDescent="0.2">
      <c r="A206" s="46" t="s">
        <v>133</v>
      </c>
      <c r="B206" s="64">
        <f>+IFERROR(B204/B$199,"nm")</f>
        <v>-0.91463414634146345</v>
      </c>
      <c r="C206" s="64">
        <f>+IFERROR(C204/C$199,"nm")</f>
        <v>-0.97674418604651159</v>
      </c>
      <c r="D206" s="64">
        <f>+IFERROR(D204/D$199,"nm")</f>
        <v>1.2133333333333334</v>
      </c>
      <c r="E206" s="64">
        <f>+IFERROR(E204/E$199,"nm")</f>
        <v>4.2307692307692308</v>
      </c>
      <c r="F206" s="64">
        <f>+IFERROR(F204/F$199,"nm")</f>
        <v>-16.571428571428573</v>
      </c>
      <c r="G206" s="64">
        <f>+IFERROR(G204/G$199,"nm")</f>
        <v>-10.181818181818182</v>
      </c>
      <c r="H206" s="64">
        <f>+IFERROR(H204/H$199,"nm")</f>
        <v>3.5249999999999999</v>
      </c>
      <c r="I206" s="64">
        <f>+IFERROR(I204/I$199,"nm")</f>
        <v>-1.8611111111111112</v>
      </c>
      <c r="J206" s="63">
        <f>I206</f>
        <v>-1.8611111111111112</v>
      </c>
      <c r="K206" s="63">
        <f>J206</f>
        <v>-1.8611111111111112</v>
      </c>
      <c r="L206" s="63">
        <f>K206</f>
        <v>-1.8611111111111112</v>
      </c>
      <c r="M206" s="63">
        <f>L206</f>
        <v>-1.8611111111111112</v>
      </c>
      <c r="N206" s="63">
        <f>M206</f>
        <v>-1.8611111111111112</v>
      </c>
      <c r="O206" s="63"/>
      <c r="P206" s="63"/>
      <c r="Q206" s="89"/>
      <c r="R206" s="84"/>
      <c r="S206" s="84"/>
      <c r="T206" s="84"/>
      <c r="U206" s="84"/>
      <c r="V206" s="84"/>
      <c r="W206" s="84"/>
    </row>
    <row r="207" spans="1:23" x14ac:dyDescent="0.2">
      <c r="A207" s="46" t="s">
        <v>140</v>
      </c>
      <c r="B207" s="64">
        <f>+IFERROR(B204/B214,"nm")</f>
        <v>0.10518934081346423</v>
      </c>
      <c r="C207" s="64">
        <f>+IFERROR(C204/C214,"nm")</f>
        <v>8.9647812166488788E-2</v>
      </c>
      <c r="D207" s="64">
        <f>+IFERROR(D204/D214,"nm")</f>
        <v>7.3505654281098551E-2</v>
      </c>
      <c r="E207" s="64">
        <f>+IFERROR(E204/E214,"nm")</f>
        <v>7.586206896551724E-2</v>
      </c>
      <c r="F207" s="64">
        <f>+IFERROR(F204/F214,"nm")</f>
        <v>6.9336521219366412E-2</v>
      </c>
      <c r="G207" s="64">
        <f>+IFERROR(G204/G214,"nm")</f>
        <v>5.845511482254697E-2</v>
      </c>
      <c r="H207" s="64">
        <f>+IFERROR(H204/H214,"nm")</f>
        <v>7.5401069518716571E-2</v>
      </c>
      <c r="I207" s="64">
        <f>+IFERROR(I204/I214,"nm")</f>
        <v>7.374793615850303E-2</v>
      </c>
      <c r="J207" s="63">
        <f>I207</f>
        <v>7.374793615850303E-2</v>
      </c>
      <c r="K207" s="63">
        <f>J207</f>
        <v>7.374793615850303E-2</v>
      </c>
      <c r="L207" s="63">
        <f>K207</f>
        <v>7.374793615850303E-2</v>
      </c>
      <c r="M207" s="63">
        <f>L207</f>
        <v>7.374793615850303E-2</v>
      </c>
      <c r="N207" s="63">
        <f>M207</f>
        <v>7.374793615850303E-2</v>
      </c>
      <c r="O207" s="63"/>
      <c r="P207" s="63"/>
      <c r="Q207" s="89"/>
      <c r="R207" s="84"/>
      <c r="S207" s="84"/>
      <c r="T207" s="84"/>
      <c r="U207" s="84"/>
      <c r="V207" s="84"/>
      <c r="W207" s="84"/>
    </row>
    <row r="208" spans="1:23" x14ac:dyDescent="0.2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87">
        <f>J201-J204</f>
        <v>-2219</v>
      </c>
      <c r="K208" s="87">
        <f>K201-K204</f>
        <v>-2219</v>
      </c>
      <c r="L208" s="87">
        <f>L201-L204</f>
        <v>-2219</v>
      </c>
      <c r="M208" s="87">
        <f>M201-M204</f>
        <v>-2219</v>
      </c>
      <c r="N208" s="87">
        <f>N201-N204</f>
        <v>-2219</v>
      </c>
      <c r="O208" s="87"/>
      <c r="P208" s="66"/>
      <c r="Q208" s="86"/>
      <c r="R208" s="84"/>
      <c r="S208" s="84"/>
      <c r="T208" s="84"/>
      <c r="U208" s="84"/>
      <c r="V208" s="84"/>
      <c r="W208" s="84"/>
    </row>
    <row r="209" spans="1:23" x14ac:dyDescent="0.2">
      <c r="A209" s="46" t="s">
        <v>129</v>
      </c>
      <c r="B209" s="64" t="str">
        <f>+IFERROR(B208/A208-1,"nm")</f>
        <v>nm</v>
      </c>
      <c r="C209" s="64">
        <f>+IFERROR(C208/B208-1,"nm")</f>
        <v>6.9279854147675568E-2</v>
      </c>
      <c r="D209" s="64">
        <f>+IFERROR(D208/C208-1,"nm")</f>
        <v>-0.38277919863597609</v>
      </c>
      <c r="E209" s="64">
        <f>+IFERROR(E208/D208-1,"nm")</f>
        <v>1.0110497237569063</v>
      </c>
      <c r="F209" s="64">
        <f>+IFERROR(F208/E208-1,"nm")</f>
        <v>0.24313186813186816</v>
      </c>
      <c r="G209" s="64">
        <f>+IFERROR(G208/F208-1,"nm")</f>
        <v>8.6740331491712785E-2</v>
      </c>
      <c r="H209" s="64">
        <f>+IFERROR(H208/G208-1,"nm")</f>
        <v>0.14946619217081847</v>
      </c>
      <c r="I209" s="64">
        <f>+IFERROR(I208/H208-1,"nm")</f>
        <v>-1.8575851393188847E-2</v>
      </c>
      <c r="J209" s="65">
        <v>0</v>
      </c>
      <c r="K209" s="65">
        <v>0</v>
      </c>
      <c r="L209" s="65">
        <v>0</v>
      </c>
      <c r="M209" s="65">
        <v>0</v>
      </c>
      <c r="N209" s="65">
        <v>0</v>
      </c>
      <c r="O209" s="65"/>
      <c r="P209" s="65"/>
      <c r="Q209" s="84"/>
      <c r="R209" s="84"/>
      <c r="S209" s="84"/>
      <c r="T209" s="84"/>
      <c r="U209" s="84"/>
      <c r="V209" s="84"/>
      <c r="W209" s="84"/>
    </row>
    <row r="210" spans="1:23" x14ac:dyDescent="0.2">
      <c r="A210" s="46" t="s">
        <v>131</v>
      </c>
      <c r="B210" s="64">
        <f>+IFERROR(B208/B$199,"nm")</f>
        <v>13.378048780487806</v>
      </c>
      <c r="C210" s="64">
        <f>+IFERROR(C208/C$199,"nm")</f>
        <v>13.63953488372093</v>
      </c>
      <c r="D210" s="64">
        <f>+IFERROR(D208/D$199,"nm")</f>
        <v>-9.6533333333333342</v>
      </c>
      <c r="E210" s="64">
        <f>+IFERROR(E208/E$199,"nm")</f>
        <v>-56</v>
      </c>
      <c r="F210" s="64">
        <f>+IFERROR(F208/F$199,"nm")</f>
        <v>258.57142857142856</v>
      </c>
      <c r="G210" s="64">
        <f>+IFERROR(G208/G$199,"nm")</f>
        <v>178.81818181818181</v>
      </c>
      <c r="H210" s="64">
        <f>+IFERROR(H208/H$199,"nm")</f>
        <v>-56.524999999999999</v>
      </c>
      <c r="I210" s="64">
        <f>+IFERROR(I208/I$199,"nm")</f>
        <v>30.819444444444443</v>
      </c>
      <c r="J210" s="63">
        <f>I210</f>
        <v>30.819444444444443</v>
      </c>
      <c r="K210" s="63">
        <f>J210</f>
        <v>30.819444444444443</v>
      </c>
      <c r="L210" s="63">
        <f>K210</f>
        <v>30.819444444444443</v>
      </c>
      <c r="M210" s="63">
        <f>L210</f>
        <v>30.819444444444443</v>
      </c>
      <c r="N210" s="63">
        <f>M210</f>
        <v>30.819444444444443</v>
      </c>
      <c r="O210" s="63"/>
      <c r="P210" s="63"/>
      <c r="Q210" s="84"/>
      <c r="R210" s="84"/>
      <c r="S210" s="84"/>
      <c r="T210" s="84"/>
      <c r="U210" s="84"/>
      <c r="V210" s="84"/>
      <c r="W210" s="84"/>
    </row>
    <row r="211" spans="1:23" x14ac:dyDescent="0.2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6">
        <f>I211*1</f>
        <v>50</v>
      </c>
      <c r="K211" s="66">
        <f>J211*1</f>
        <v>50</v>
      </c>
      <c r="L211" s="66">
        <f>K211*1</f>
        <v>50</v>
      </c>
      <c r="M211" s="66">
        <f>L211*1</f>
        <v>50</v>
      </c>
      <c r="N211" s="66">
        <f>M211*1</f>
        <v>50</v>
      </c>
      <c r="O211" s="66"/>
      <c r="P211" s="66"/>
      <c r="Q211" s="84"/>
      <c r="R211" s="84"/>
      <c r="S211" s="84"/>
      <c r="T211" s="84"/>
      <c r="U211" s="84"/>
      <c r="V211" s="84"/>
      <c r="W211" s="84"/>
    </row>
    <row r="212" spans="1:23" x14ac:dyDescent="0.2">
      <c r="A212" s="46" t="s">
        <v>129</v>
      </c>
      <c r="B212" s="64" t="str">
        <f>+IFERROR(B211/A211-1,"nm")</f>
        <v>nm</v>
      </c>
      <c r="C212" s="64">
        <f>+IFERROR(C211/B211-1,"nm")</f>
        <v>1.5384615384615383</v>
      </c>
      <c r="D212" s="64">
        <f>+IFERROR(D211/C211-1,"nm")</f>
        <v>0.10227272727272729</v>
      </c>
      <c r="E212" s="64">
        <f>+IFERROR(E211/D211-1,"nm")</f>
        <v>-0.45360824742268047</v>
      </c>
      <c r="F212" s="64">
        <f>+IFERROR(F211/E211-1,"nm")</f>
        <v>1.3710691823899372</v>
      </c>
      <c r="G212" s="64">
        <f>+IFERROR(G211/F211-1,"nm")</f>
        <v>-0.156498673740053</v>
      </c>
      <c r="H212" s="64">
        <f>+IFERROR(H211/G211-1,"nm")</f>
        <v>-0.96540880503144655</v>
      </c>
      <c r="I212" s="64">
        <f>+IFERROR(I211/H211-1,"nm")</f>
        <v>3.5454545454545459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/>
      <c r="P212" s="65"/>
      <c r="Q212" s="84"/>
      <c r="R212" s="84"/>
      <c r="S212" s="84"/>
      <c r="T212" s="84"/>
      <c r="U212" s="84"/>
      <c r="V212" s="84"/>
      <c r="W212" s="84"/>
    </row>
    <row r="213" spans="1:23" x14ac:dyDescent="0.2">
      <c r="A213" s="46" t="s">
        <v>133</v>
      </c>
      <c r="B213" s="64">
        <f>+IFERROR(B211/B$199,"nm")</f>
        <v>-1.2682926829268293</v>
      </c>
      <c r="C213" s="64">
        <f>+IFERROR(C211/C$199,"nm")</f>
        <v>-3.0697674418604652</v>
      </c>
      <c r="D213" s="64">
        <f>+IFERROR(D211/D$199,"nm")</f>
        <v>3.88</v>
      </c>
      <c r="E213" s="64">
        <f>+IFERROR(E211/E$199,"nm")</f>
        <v>6.115384615384615</v>
      </c>
      <c r="F213" s="64">
        <f>+IFERROR(F211/F$199,"nm")</f>
        <v>-53.857142857142854</v>
      </c>
      <c r="G213" s="64">
        <f>+IFERROR(G211/G$199,"nm")</f>
        <v>-28.90909090909091</v>
      </c>
      <c r="H213" s="64">
        <f>+IFERROR(H211/H$199,"nm")</f>
        <v>0.27500000000000002</v>
      </c>
      <c r="I213" s="64">
        <f>+IFERROR(I211/I$199,"nm")</f>
        <v>-0.69444444444444442</v>
      </c>
      <c r="J213" s="63">
        <f>I213</f>
        <v>-0.69444444444444442</v>
      </c>
      <c r="K213" s="63">
        <f>J213</f>
        <v>-0.69444444444444442</v>
      </c>
      <c r="L213" s="63">
        <f>K213</f>
        <v>-0.69444444444444442</v>
      </c>
      <c r="M213" s="63">
        <f>L213</f>
        <v>-0.69444444444444442</v>
      </c>
      <c r="N213" s="63">
        <f>M213</f>
        <v>-0.69444444444444442</v>
      </c>
      <c r="O213" s="63"/>
      <c r="P213" s="63"/>
      <c r="Q213" s="84"/>
      <c r="R213" s="84"/>
      <c r="S213" s="84"/>
      <c r="T213" s="84"/>
      <c r="U213" s="84"/>
      <c r="V213" s="84"/>
      <c r="W213" s="84"/>
    </row>
    <row r="214" spans="1:23" x14ac:dyDescent="0.2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6">
        <f>I214*1</f>
        <v>1817</v>
      </c>
      <c r="K214" s="66">
        <f>J214*1</f>
        <v>1817</v>
      </c>
      <c r="L214" s="66">
        <f>K214*1</f>
        <v>1817</v>
      </c>
      <c r="M214" s="66">
        <f>L214*1</f>
        <v>1817</v>
      </c>
      <c r="N214" s="66">
        <f>M214*1</f>
        <v>1817</v>
      </c>
      <c r="O214" s="66"/>
      <c r="P214" s="66"/>
    </row>
    <row r="215" spans="1:23" x14ac:dyDescent="0.2">
      <c r="A215" s="46" t="s">
        <v>129</v>
      </c>
      <c r="B215" s="64" t="str">
        <f>+IFERROR(B214/A214-1,"nm")</f>
        <v>nm</v>
      </c>
      <c r="C215" s="64">
        <f>+IFERROR(C214/B214-1,"nm")</f>
        <v>0.31416549789621318</v>
      </c>
      <c r="D215" s="64">
        <f>+IFERROR(D214/C214-1,"nm")</f>
        <v>0.32123799359658478</v>
      </c>
      <c r="E215" s="64">
        <f>+IFERROR(E214/D214-1,"nm")</f>
        <v>0.17124394184168024</v>
      </c>
      <c r="F215" s="64">
        <f>+IFERROR(F214/E214-1,"nm")</f>
        <v>0.15379310344827579</v>
      </c>
      <c r="G215" s="64">
        <f>+IFERROR(G214/F214-1,"nm")</f>
        <v>0.14524805738194857</v>
      </c>
      <c r="H215" s="64">
        <f>+IFERROR(H214/G214-1,"nm")</f>
        <v>-2.4008350730688965E-2</v>
      </c>
      <c r="I215" s="64">
        <f>+IFERROR(I214/H214-1,"nm")</f>
        <v>-2.8342245989304793E-2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/>
      <c r="P215" s="65"/>
    </row>
    <row r="216" spans="1:23" x14ac:dyDescent="0.2">
      <c r="A216" s="46" t="s">
        <v>133</v>
      </c>
      <c r="B216" s="64">
        <f>+IFERROR(B214/B$199,"nm")</f>
        <v>-8.6951219512195124</v>
      </c>
      <c r="C216" s="64">
        <f>+IFERROR(C214/C$199,"nm")</f>
        <v>-10.895348837209303</v>
      </c>
      <c r="D216" s="64">
        <f>+IFERROR(D214/D$199,"nm")</f>
        <v>16.506666666666668</v>
      </c>
      <c r="E216" s="64">
        <f>+IFERROR(E214/E$199,"nm")</f>
        <v>55.769230769230766</v>
      </c>
      <c r="F216" s="64">
        <f>+IFERROR(F214/F$199,"nm")</f>
        <v>-239</v>
      </c>
      <c r="G216" s="64">
        <f>+IFERROR(G214/G$199,"nm")</f>
        <v>-174.18181818181819</v>
      </c>
      <c r="H216" s="64">
        <f>+IFERROR(H214/H$199,"nm")</f>
        <v>46.75</v>
      </c>
      <c r="I216" s="64">
        <f>+IFERROR(I214/I$199,"nm")</f>
        <v>-25.236111111111111</v>
      </c>
      <c r="J216" s="63">
        <f>I216</f>
        <v>-25.236111111111111</v>
      </c>
      <c r="K216" s="63">
        <f>J216</f>
        <v>-25.236111111111111</v>
      </c>
      <c r="L216" s="63">
        <f>K216</f>
        <v>-25.236111111111111</v>
      </c>
      <c r="M216" s="63">
        <f>L216</f>
        <v>-25.236111111111111</v>
      </c>
      <c r="N216" s="63">
        <f>M216</f>
        <v>-25.236111111111111</v>
      </c>
      <c r="O216" s="63"/>
      <c r="P216" s="63"/>
    </row>
    <row r="217" spans="1:23" x14ac:dyDescent="0.2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Three Statements</vt:lpstr>
      <vt:lpstr>Segmental forecast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2024-02-14T21:00:20Z</dcterms:modified>
</cp:coreProperties>
</file>