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8_{2F629E10-F11E-2F49-8939-FE544A87D661}" xr6:coauthVersionLast="47" xr6:coauthVersionMax="47" xr10:uidLastSave="{00000000-0000-0000-0000-000000000000}"/>
  <bookViews>
    <workbookView xWindow="200" yWindow="700" windowWidth="21980" windowHeight="14100" activeTab="1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6" l="1"/>
  <c r="D69" i="6"/>
  <c r="E69" i="6"/>
  <c r="F69" i="6"/>
  <c r="G69" i="6"/>
  <c r="H69" i="6"/>
  <c r="I69" i="6"/>
  <c r="B69" i="6"/>
  <c r="C68" i="6"/>
  <c r="D68" i="6"/>
  <c r="E68" i="6"/>
  <c r="F68" i="6"/>
  <c r="G68" i="6"/>
  <c r="H68" i="6"/>
  <c r="I68" i="6"/>
  <c r="B68" i="6"/>
  <c r="C67" i="6"/>
  <c r="D67" i="6"/>
  <c r="E67" i="6"/>
  <c r="F67" i="6"/>
  <c r="G67" i="6"/>
  <c r="H67" i="6"/>
  <c r="I67" i="6"/>
  <c r="B67" i="6"/>
  <c r="C65" i="6"/>
  <c r="D65" i="6"/>
  <c r="E65" i="6"/>
  <c r="F65" i="6"/>
  <c r="G65" i="6"/>
  <c r="H65" i="6"/>
  <c r="I65" i="6"/>
  <c r="B65" i="6"/>
  <c r="C66" i="6"/>
  <c r="D66" i="6"/>
  <c r="E66" i="6"/>
  <c r="F66" i="6"/>
  <c r="G66" i="6"/>
  <c r="H66" i="6"/>
  <c r="I66" i="6"/>
  <c r="B66" i="6"/>
  <c r="C64" i="6"/>
  <c r="D64" i="6"/>
  <c r="E64" i="6"/>
  <c r="F64" i="6"/>
  <c r="G64" i="6"/>
  <c r="H64" i="6"/>
  <c r="I64" i="6"/>
  <c r="B64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B4" i="5"/>
  <c r="C59" i="6"/>
  <c r="D59" i="6"/>
  <c r="E59" i="6"/>
  <c r="F59" i="6"/>
  <c r="G59" i="6"/>
  <c r="H59" i="6"/>
  <c r="I59" i="6"/>
  <c r="B59" i="6"/>
  <c r="C58" i="6"/>
  <c r="D58" i="6"/>
  <c r="E58" i="6"/>
  <c r="F58" i="6"/>
  <c r="G58" i="6"/>
  <c r="H58" i="6"/>
  <c r="I58" i="6"/>
  <c r="B58" i="6"/>
  <c r="C57" i="6"/>
  <c r="D57" i="6"/>
  <c r="E57" i="6"/>
  <c r="F57" i="6"/>
  <c r="G57" i="6"/>
  <c r="H57" i="6"/>
  <c r="I57" i="6"/>
  <c r="B57" i="6"/>
  <c r="C56" i="6"/>
  <c r="D56" i="6"/>
  <c r="E56" i="6"/>
  <c r="F56" i="6"/>
  <c r="G56" i="6"/>
  <c r="H56" i="6"/>
  <c r="I56" i="6"/>
  <c r="B56" i="6"/>
  <c r="C55" i="6"/>
  <c r="D55" i="6"/>
  <c r="E55" i="6"/>
  <c r="F55" i="6"/>
  <c r="G55" i="6"/>
  <c r="H55" i="6"/>
  <c r="I55" i="6"/>
  <c r="B55" i="6"/>
  <c r="B51" i="6"/>
  <c r="I51" i="6" l="1"/>
  <c r="C54" i="6"/>
  <c r="D54" i="6"/>
  <c r="E54" i="6"/>
  <c r="F54" i="6"/>
  <c r="G54" i="6"/>
  <c r="H54" i="6"/>
  <c r="I54" i="6"/>
  <c r="B54" i="6"/>
  <c r="C52" i="6"/>
  <c r="D52" i="6"/>
  <c r="E52" i="6"/>
  <c r="F52" i="6"/>
  <c r="G52" i="6"/>
  <c r="H52" i="6"/>
  <c r="I52" i="6"/>
  <c r="B52" i="6"/>
  <c r="C50" i="6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E1" i="6"/>
  <c r="D1" i="6" s="1"/>
  <c r="C1" i="6" s="1"/>
  <c r="B1" i="6" s="1"/>
  <c r="F1" i="6"/>
  <c r="G1" i="6"/>
  <c r="H1" i="6"/>
  <c r="L1" i="6"/>
  <c r="M1" i="6" s="1"/>
  <c r="N1" i="6" s="1"/>
  <c r="O1" i="6" s="1"/>
  <c r="P1" i="6" s="1"/>
  <c r="L4" i="6"/>
  <c r="M4" i="6"/>
  <c r="N4" i="6"/>
  <c r="O4" i="6"/>
  <c r="P4" i="6"/>
  <c r="L8" i="6"/>
  <c r="M8" i="6"/>
  <c r="N8" i="6"/>
  <c r="O8" i="6"/>
  <c r="P8" i="6"/>
  <c r="B10" i="6"/>
  <c r="C10" i="6"/>
  <c r="D10" i="6"/>
  <c r="E10" i="6"/>
  <c r="F10" i="6"/>
  <c r="G10" i="6"/>
  <c r="H10" i="6"/>
  <c r="I10" i="6"/>
  <c r="L10" i="6"/>
  <c r="M10" i="6"/>
  <c r="N10" i="6"/>
  <c r="O10" i="6"/>
  <c r="P10" i="6"/>
  <c r="B11" i="6"/>
  <c r="B13" i="6" s="1"/>
  <c r="C11" i="6"/>
  <c r="C13" i="6" s="1"/>
  <c r="D11" i="6"/>
  <c r="E11" i="6"/>
  <c r="F11" i="6"/>
  <c r="G11" i="6"/>
  <c r="H11" i="6"/>
  <c r="H13" i="6" s="1"/>
  <c r="I11" i="6"/>
  <c r="I13" i="6" s="1"/>
  <c r="L11" i="6"/>
  <c r="L13" i="6" s="1"/>
  <c r="M11" i="6"/>
  <c r="M13" i="6" s="1"/>
  <c r="N11" i="6"/>
  <c r="O11" i="6"/>
  <c r="P11" i="6"/>
  <c r="B12" i="6"/>
  <c r="C12" i="6"/>
  <c r="D12" i="6"/>
  <c r="D13" i="6" s="1"/>
  <c r="E12" i="6"/>
  <c r="E13" i="6" s="1"/>
  <c r="F12" i="6"/>
  <c r="F13" i="6" s="1"/>
  <c r="G12" i="6"/>
  <c r="H12" i="6"/>
  <c r="I12" i="6"/>
  <c r="L12" i="6"/>
  <c r="M12" i="6"/>
  <c r="N12" i="6"/>
  <c r="N13" i="6" s="1"/>
  <c r="O12" i="6"/>
  <c r="O13" i="6" s="1"/>
  <c r="P12" i="6"/>
  <c r="P13" i="6" s="1"/>
  <c r="G13" i="6"/>
  <c r="B14" i="6"/>
  <c r="C14" i="6"/>
  <c r="D14" i="6"/>
  <c r="E14" i="6"/>
  <c r="F14" i="6"/>
  <c r="G14" i="6"/>
  <c r="H14" i="6"/>
  <c r="I14" i="6"/>
  <c r="L14" i="6"/>
  <c r="M14" i="6"/>
  <c r="N14" i="6"/>
  <c r="O14" i="6"/>
  <c r="P14" i="6"/>
  <c r="B15" i="6"/>
  <c r="B17" i="6" s="1"/>
  <c r="B18" i="6" s="1"/>
  <c r="C15" i="6"/>
  <c r="D15" i="6"/>
  <c r="E15" i="6"/>
  <c r="F15" i="6"/>
  <c r="F17" i="6" s="1"/>
  <c r="G15" i="6"/>
  <c r="G17" i="6" s="1"/>
  <c r="H15" i="6"/>
  <c r="H17" i="6" s="1"/>
  <c r="I15" i="6"/>
  <c r="I17" i="6" s="1"/>
  <c r="L15" i="6"/>
  <c r="M15" i="6"/>
  <c r="N15" i="6"/>
  <c r="O15" i="6"/>
  <c r="O17" i="6" s="1"/>
  <c r="O18" i="6" s="1"/>
  <c r="P15" i="6"/>
  <c r="P17" i="6" s="1"/>
  <c r="B16" i="6"/>
  <c r="C16" i="6"/>
  <c r="C19" i="6" s="1"/>
  <c r="D16" i="6"/>
  <c r="E16" i="6"/>
  <c r="F16" i="6"/>
  <c r="G16" i="6"/>
  <c r="H16" i="6"/>
  <c r="I16" i="6"/>
  <c r="L16" i="6"/>
  <c r="L19" i="6" s="1"/>
  <c r="M16" i="6"/>
  <c r="N16" i="6"/>
  <c r="O16" i="6"/>
  <c r="P16" i="6"/>
  <c r="C17" i="6"/>
  <c r="D17" i="6"/>
  <c r="D18" i="6" s="1"/>
  <c r="E17" i="6"/>
  <c r="L17" i="6"/>
  <c r="M17" i="6"/>
  <c r="N17" i="6"/>
  <c r="B21" i="6"/>
  <c r="C21" i="6"/>
  <c r="D21" i="6"/>
  <c r="E21" i="6"/>
  <c r="F21" i="6"/>
  <c r="G21" i="6"/>
  <c r="H21" i="6"/>
  <c r="I21" i="6"/>
  <c r="L21" i="6"/>
  <c r="M21" i="6"/>
  <c r="N21" i="6"/>
  <c r="O21" i="6"/>
  <c r="P21" i="6"/>
  <c r="B22" i="6"/>
  <c r="C22" i="6"/>
  <c r="D22" i="6"/>
  <c r="E22" i="6"/>
  <c r="F22" i="6"/>
  <c r="G22" i="6"/>
  <c r="H22" i="6"/>
  <c r="I22" i="6"/>
  <c r="B23" i="6"/>
  <c r="C23" i="6"/>
  <c r="C51" i="6" s="1"/>
  <c r="D23" i="6"/>
  <c r="D51" i="6" s="1"/>
  <c r="E23" i="6"/>
  <c r="E51" i="6" s="1"/>
  <c r="F23" i="6"/>
  <c r="F51" i="6" s="1"/>
  <c r="G23" i="6"/>
  <c r="H23" i="6"/>
  <c r="I23" i="6"/>
  <c r="L23" i="6"/>
  <c r="M23" i="6"/>
  <c r="N23" i="6"/>
  <c r="O23" i="6"/>
  <c r="P23" i="6"/>
  <c r="B25" i="6"/>
  <c r="C25" i="6"/>
  <c r="D25" i="6"/>
  <c r="E25" i="6"/>
  <c r="F25" i="6"/>
  <c r="G25" i="6"/>
  <c r="H25" i="6"/>
  <c r="I25" i="6"/>
  <c r="L25" i="6"/>
  <c r="M25" i="6"/>
  <c r="N25" i="6"/>
  <c r="O25" i="6"/>
  <c r="P25" i="6"/>
  <c r="B26" i="6"/>
  <c r="C26" i="6"/>
  <c r="D26" i="6"/>
  <c r="E26" i="6"/>
  <c r="F26" i="6"/>
  <c r="G26" i="6"/>
  <c r="H26" i="6"/>
  <c r="I26" i="6"/>
  <c r="L26" i="6"/>
  <c r="M26" i="6"/>
  <c r="N26" i="6"/>
  <c r="O26" i="6"/>
  <c r="P26" i="6"/>
  <c r="B27" i="6"/>
  <c r="C27" i="6"/>
  <c r="D27" i="6"/>
  <c r="E27" i="6"/>
  <c r="F27" i="6"/>
  <c r="G27" i="6"/>
  <c r="H27" i="6"/>
  <c r="I27" i="6"/>
  <c r="L27" i="6"/>
  <c r="M27" i="6"/>
  <c r="N27" i="6"/>
  <c r="O27" i="6"/>
  <c r="P27" i="6"/>
  <c r="B28" i="6"/>
  <c r="C28" i="6"/>
  <c r="D28" i="6"/>
  <c r="E28" i="6"/>
  <c r="F28" i="6"/>
  <c r="G28" i="6"/>
  <c r="H28" i="6"/>
  <c r="I28" i="6"/>
  <c r="L28" i="6"/>
  <c r="M28" i="6"/>
  <c r="N28" i="6"/>
  <c r="O28" i="6"/>
  <c r="P28" i="6"/>
  <c r="B29" i="6"/>
  <c r="C29" i="6"/>
  <c r="D29" i="6"/>
  <c r="E29" i="6"/>
  <c r="F29" i="6"/>
  <c r="G29" i="6"/>
  <c r="H29" i="6"/>
  <c r="I29" i="6"/>
  <c r="L29" i="6"/>
  <c r="M29" i="6"/>
  <c r="N29" i="6"/>
  <c r="O29" i="6"/>
  <c r="P29" i="6"/>
  <c r="B30" i="6"/>
  <c r="C30" i="6"/>
  <c r="D30" i="6"/>
  <c r="E30" i="6"/>
  <c r="F30" i="6"/>
  <c r="G30" i="6"/>
  <c r="H30" i="6"/>
  <c r="I30" i="6"/>
  <c r="L30" i="6"/>
  <c r="M30" i="6"/>
  <c r="N30" i="6"/>
  <c r="O30" i="6"/>
  <c r="P30" i="6"/>
  <c r="L31" i="6"/>
  <c r="M31" i="6"/>
  <c r="N31" i="6"/>
  <c r="O31" i="6"/>
  <c r="P31" i="6"/>
  <c r="L32" i="6"/>
  <c r="M32" i="6"/>
  <c r="N32" i="6"/>
  <c r="O32" i="6"/>
  <c r="P32" i="6"/>
  <c r="B33" i="6"/>
  <c r="C33" i="6"/>
  <c r="C32" i="6" s="1"/>
  <c r="C43" i="6" s="1"/>
  <c r="D33" i="6"/>
  <c r="D32" i="6" s="1"/>
  <c r="E33" i="6"/>
  <c r="F33" i="6"/>
  <c r="G33" i="6"/>
  <c r="H33" i="6"/>
  <c r="I33" i="6"/>
  <c r="I32" i="6" s="1"/>
  <c r="L33" i="6"/>
  <c r="M33" i="6"/>
  <c r="N33" i="6"/>
  <c r="O33" i="6"/>
  <c r="P33" i="6"/>
  <c r="B34" i="6"/>
  <c r="C34" i="6"/>
  <c r="D34" i="6"/>
  <c r="E34" i="6"/>
  <c r="F34" i="6"/>
  <c r="G34" i="6"/>
  <c r="H34" i="6"/>
  <c r="I34" i="6"/>
  <c r="L34" i="6"/>
  <c r="M34" i="6"/>
  <c r="N34" i="6"/>
  <c r="O34" i="6"/>
  <c r="P34" i="6"/>
  <c r="B35" i="6"/>
  <c r="C35" i="6"/>
  <c r="D35" i="6"/>
  <c r="E35" i="6"/>
  <c r="F35" i="6"/>
  <c r="G35" i="6"/>
  <c r="H35" i="6"/>
  <c r="I35" i="6"/>
  <c r="B36" i="6"/>
  <c r="C36" i="6"/>
  <c r="D36" i="6"/>
  <c r="E36" i="6"/>
  <c r="F36" i="6"/>
  <c r="G36" i="6"/>
  <c r="H36" i="6"/>
  <c r="I36" i="6"/>
  <c r="L36" i="6"/>
  <c r="M36" i="6"/>
  <c r="N36" i="6"/>
  <c r="O36" i="6"/>
  <c r="P36" i="6"/>
  <c r="B37" i="6"/>
  <c r="C37" i="6"/>
  <c r="D37" i="6"/>
  <c r="E37" i="6"/>
  <c r="F37" i="6"/>
  <c r="G37" i="6"/>
  <c r="H37" i="6"/>
  <c r="I37" i="6"/>
  <c r="L37" i="6"/>
  <c r="M37" i="6"/>
  <c r="N37" i="6"/>
  <c r="O37" i="6"/>
  <c r="P37" i="6"/>
  <c r="B38" i="6"/>
  <c r="C38" i="6"/>
  <c r="D38" i="6"/>
  <c r="E38" i="6"/>
  <c r="F38" i="6"/>
  <c r="G38" i="6"/>
  <c r="H38" i="6"/>
  <c r="I38" i="6"/>
  <c r="L38" i="6"/>
  <c r="M38" i="6"/>
  <c r="N38" i="6"/>
  <c r="O38" i="6"/>
  <c r="P38" i="6"/>
  <c r="F39" i="6"/>
  <c r="L39" i="6"/>
  <c r="M39" i="6"/>
  <c r="N39" i="6"/>
  <c r="O39" i="6"/>
  <c r="P39" i="6"/>
  <c r="B40" i="6"/>
  <c r="C40" i="6"/>
  <c r="C39" i="6" s="1"/>
  <c r="D40" i="6"/>
  <c r="E40" i="6"/>
  <c r="F40" i="6"/>
  <c r="G40" i="6"/>
  <c r="H40" i="6"/>
  <c r="I40" i="6"/>
  <c r="I39" i="6" s="1"/>
  <c r="L40" i="6"/>
  <c r="M40" i="6"/>
  <c r="N40" i="6"/>
  <c r="O40" i="6"/>
  <c r="P40" i="6"/>
  <c r="B41" i="6"/>
  <c r="C41" i="6"/>
  <c r="D41" i="6"/>
  <c r="E41" i="6"/>
  <c r="E39" i="6" s="1"/>
  <c r="F41" i="6"/>
  <c r="G41" i="6"/>
  <c r="H41" i="6"/>
  <c r="I41" i="6"/>
  <c r="L41" i="6"/>
  <c r="M41" i="6"/>
  <c r="N41" i="6"/>
  <c r="O41" i="6"/>
  <c r="P41" i="6"/>
  <c r="B42" i="6"/>
  <c r="C42" i="6"/>
  <c r="D42" i="6"/>
  <c r="E42" i="6"/>
  <c r="F42" i="6"/>
  <c r="G42" i="6"/>
  <c r="H42" i="6"/>
  <c r="I42" i="6"/>
  <c r="L42" i="6"/>
  <c r="M42" i="6"/>
  <c r="N42" i="6"/>
  <c r="O42" i="6"/>
  <c r="P42" i="6"/>
  <c r="L43" i="6"/>
  <c r="M43" i="6"/>
  <c r="N43" i="6"/>
  <c r="O43" i="6"/>
  <c r="P43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A20" i="5"/>
  <c r="B21" i="5"/>
  <c r="C21" i="5"/>
  <c r="D21" i="5"/>
  <c r="E21" i="5"/>
  <c r="F21" i="5"/>
  <c r="G21" i="5"/>
  <c r="G47" i="5" s="1"/>
  <c r="H21" i="5"/>
  <c r="H40" i="5" s="1"/>
  <c r="I21" i="5"/>
  <c r="E22" i="5"/>
  <c r="F22" i="5"/>
  <c r="G22" i="5"/>
  <c r="B23" i="5"/>
  <c r="C23" i="5"/>
  <c r="D23" i="5"/>
  <c r="E23" i="5"/>
  <c r="E24" i="5" s="1"/>
  <c r="E26" i="5" s="1"/>
  <c r="F23" i="5"/>
  <c r="G23" i="5"/>
  <c r="H23" i="5"/>
  <c r="I23" i="5"/>
  <c r="J23" i="5" s="1"/>
  <c r="B24" i="5"/>
  <c r="J24" i="5"/>
  <c r="B25" i="5"/>
  <c r="C25" i="5"/>
  <c r="D25" i="5"/>
  <c r="E25" i="5"/>
  <c r="F25" i="5"/>
  <c r="G25" i="5"/>
  <c r="H25" i="5"/>
  <c r="I25" i="5"/>
  <c r="K25" i="5"/>
  <c r="L25" i="5"/>
  <c r="M25" i="5"/>
  <c r="N25" i="5"/>
  <c r="K26" i="5"/>
  <c r="K24" i="5" s="1"/>
  <c r="L26" i="5"/>
  <c r="L24" i="5" s="1"/>
  <c r="M26" i="5"/>
  <c r="N26" i="5"/>
  <c r="B27" i="5"/>
  <c r="C27" i="5"/>
  <c r="D28" i="5" s="1"/>
  <c r="D27" i="5"/>
  <c r="E27" i="5"/>
  <c r="F27" i="5"/>
  <c r="F28" i="5" s="1"/>
  <c r="G27" i="5"/>
  <c r="G28" i="5" s="1"/>
  <c r="H27" i="5"/>
  <c r="H28" i="5" s="1"/>
  <c r="H30" i="5" s="1"/>
  <c r="I27" i="5"/>
  <c r="B28" i="5"/>
  <c r="C28" i="5"/>
  <c r="J28" i="5"/>
  <c r="B29" i="5"/>
  <c r="C29" i="5"/>
  <c r="D29" i="5"/>
  <c r="E29" i="5"/>
  <c r="F29" i="5"/>
  <c r="G29" i="5"/>
  <c r="H29" i="5"/>
  <c r="I29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1" i="5"/>
  <c r="B32" i="5" s="1"/>
  <c r="B34" i="5" s="1"/>
  <c r="C31" i="5"/>
  <c r="D31" i="5"/>
  <c r="D32" i="5" s="1"/>
  <c r="E31" i="5"/>
  <c r="F31" i="5"/>
  <c r="F32" i="5" s="1"/>
  <c r="F34" i="5" s="1"/>
  <c r="G31" i="5"/>
  <c r="H31" i="5"/>
  <c r="I31" i="5"/>
  <c r="E32" i="5"/>
  <c r="E34" i="5" s="1"/>
  <c r="J32" i="5"/>
  <c r="B33" i="5"/>
  <c r="C33" i="5"/>
  <c r="D33" i="5"/>
  <c r="E33" i="5"/>
  <c r="F33" i="5"/>
  <c r="G33" i="5"/>
  <c r="H33" i="5"/>
  <c r="I33" i="5"/>
  <c r="K33" i="5"/>
  <c r="K32" i="5" s="1"/>
  <c r="L33" i="5"/>
  <c r="K34" i="5"/>
  <c r="L34" i="5"/>
  <c r="M34" i="5"/>
  <c r="N34" i="5"/>
  <c r="C35" i="5"/>
  <c r="B38" i="5"/>
  <c r="B39" i="5" s="1"/>
  <c r="C38" i="5"/>
  <c r="C41" i="5" s="1"/>
  <c r="D38" i="5"/>
  <c r="D41" i="5" s="1"/>
  <c r="E38" i="5"/>
  <c r="E41" i="5" s="1"/>
  <c r="F38" i="5"/>
  <c r="G38" i="5"/>
  <c r="H39" i="5" s="1"/>
  <c r="H38" i="5"/>
  <c r="I38" i="5"/>
  <c r="C39" i="5"/>
  <c r="I39" i="5"/>
  <c r="D40" i="5"/>
  <c r="G40" i="5"/>
  <c r="B42" i="5"/>
  <c r="B35" i="5" s="1"/>
  <c r="C42" i="5"/>
  <c r="D42" i="5"/>
  <c r="D44" i="5" s="1"/>
  <c r="E42" i="5"/>
  <c r="E44" i="5" s="1"/>
  <c r="F42" i="5"/>
  <c r="G42" i="5"/>
  <c r="H42" i="5"/>
  <c r="H44" i="5" s="1"/>
  <c r="I42" i="5"/>
  <c r="B43" i="5"/>
  <c r="E43" i="5"/>
  <c r="G44" i="5"/>
  <c r="B45" i="5"/>
  <c r="B46" i="5" s="1"/>
  <c r="C45" i="5"/>
  <c r="D45" i="5"/>
  <c r="E45" i="5"/>
  <c r="F45" i="5"/>
  <c r="G45" i="5"/>
  <c r="H45" i="5"/>
  <c r="I45" i="5"/>
  <c r="H46" i="5"/>
  <c r="I46" i="5"/>
  <c r="D47" i="5"/>
  <c r="F47" i="5"/>
  <c r="B48" i="5"/>
  <c r="C48" i="5"/>
  <c r="D48" i="5"/>
  <c r="D49" i="5" s="1"/>
  <c r="E48" i="5"/>
  <c r="E49" i="5" s="1"/>
  <c r="F48" i="5"/>
  <c r="G48" i="5"/>
  <c r="H48" i="5"/>
  <c r="I48" i="5"/>
  <c r="B50" i="5"/>
  <c r="D50" i="5"/>
  <c r="A51" i="5"/>
  <c r="B52" i="5"/>
  <c r="C52" i="5"/>
  <c r="C59" i="5" s="1"/>
  <c r="D52" i="5"/>
  <c r="E52" i="5"/>
  <c r="F52" i="5"/>
  <c r="G52" i="5"/>
  <c r="H52" i="5"/>
  <c r="I52" i="5"/>
  <c r="J52" i="5" s="1"/>
  <c r="K52" i="5" s="1"/>
  <c r="L52" i="5" s="1"/>
  <c r="M52" i="5" s="1"/>
  <c r="N52" i="5" s="1"/>
  <c r="B53" i="5"/>
  <c r="B57" i="5"/>
  <c r="C57" i="5"/>
  <c r="D57" i="5"/>
  <c r="E57" i="5"/>
  <c r="F58" i="5" s="1"/>
  <c r="F57" i="5"/>
  <c r="G57" i="5"/>
  <c r="H57" i="5"/>
  <c r="I57" i="5"/>
  <c r="I60" i="5" s="1"/>
  <c r="J60" i="5" s="1"/>
  <c r="K60" i="5" s="1"/>
  <c r="L60" i="5" s="1"/>
  <c r="M60" i="5" s="1"/>
  <c r="N60" i="5" s="1"/>
  <c r="J57" i="5"/>
  <c r="K57" i="5" s="1"/>
  <c r="L57" i="5" s="1"/>
  <c r="M57" i="5" s="1"/>
  <c r="N57" i="5" s="1"/>
  <c r="C60" i="5"/>
  <c r="B61" i="5"/>
  <c r="C61" i="5"/>
  <c r="D61" i="5"/>
  <c r="E61" i="5"/>
  <c r="E63" i="5" s="1"/>
  <c r="F61" i="5"/>
  <c r="F54" i="5" s="1"/>
  <c r="G61" i="5"/>
  <c r="G62" i="5" s="1"/>
  <c r="H61" i="5"/>
  <c r="I61" i="5"/>
  <c r="D62" i="5"/>
  <c r="B64" i="5"/>
  <c r="C64" i="5"/>
  <c r="D64" i="5"/>
  <c r="E64" i="5"/>
  <c r="E66" i="5" s="1"/>
  <c r="F64" i="5"/>
  <c r="G64" i="5"/>
  <c r="H64" i="5"/>
  <c r="I64" i="5"/>
  <c r="J64" i="5"/>
  <c r="K64" i="5" s="1"/>
  <c r="L64" i="5" s="1"/>
  <c r="M64" i="5" s="1"/>
  <c r="N64" i="5" s="1"/>
  <c r="B65" i="5"/>
  <c r="I65" i="5"/>
  <c r="B66" i="5"/>
  <c r="C66" i="5"/>
  <c r="B67" i="5"/>
  <c r="C67" i="5"/>
  <c r="D67" i="5"/>
  <c r="E67" i="5"/>
  <c r="F67" i="5"/>
  <c r="F60" i="5" s="1"/>
  <c r="G67" i="5"/>
  <c r="G68" i="5" s="1"/>
  <c r="H67" i="5"/>
  <c r="H68" i="5" s="1"/>
  <c r="I67" i="5"/>
  <c r="J67" i="5" s="1"/>
  <c r="K67" i="5" s="1"/>
  <c r="L67" i="5" s="1"/>
  <c r="M67" i="5" s="1"/>
  <c r="N67" i="5" s="1"/>
  <c r="I68" i="5"/>
  <c r="B69" i="5"/>
  <c r="I69" i="5"/>
  <c r="J69" i="5" s="1"/>
  <c r="K69" i="5"/>
  <c r="L69" i="5" s="1"/>
  <c r="M69" i="5" s="1"/>
  <c r="N69" i="5" s="1"/>
  <c r="B73" i="5"/>
  <c r="C74" i="5" s="1"/>
  <c r="C76" i="5" s="1"/>
  <c r="C73" i="5"/>
  <c r="D73" i="5"/>
  <c r="E73" i="5"/>
  <c r="F73" i="5"/>
  <c r="G73" i="5"/>
  <c r="H73" i="5"/>
  <c r="I73" i="5"/>
  <c r="B74" i="5"/>
  <c r="B76" i="5" s="1"/>
  <c r="B75" i="5"/>
  <c r="C75" i="5"/>
  <c r="D75" i="5"/>
  <c r="E75" i="5"/>
  <c r="F75" i="5"/>
  <c r="G75" i="5"/>
  <c r="H75" i="5"/>
  <c r="I75" i="5"/>
  <c r="B77" i="5"/>
  <c r="C77" i="5"/>
  <c r="D77" i="5"/>
  <c r="E77" i="5"/>
  <c r="E78" i="5" s="1"/>
  <c r="E80" i="5" s="1"/>
  <c r="F77" i="5"/>
  <c r="G77" i="5"/>
  <c r="G78" i="5" s="1"/>
  <c r="G80" i="5" s="1"/>
  <c r="H77" i="5"/>
  <c r="I78" i="5" s="1"/>
  <c r="I80" i="5" s="1"/>
  <c r="I77" i="5"/>
  <c r="J77" i="5" s="1"/>
  <c r="K77" i="5" s="1"/>
  <c r="L77" i="5" s="1"/>
  <c r="M77" i="5" s="1"/>
  <c r="N77" i="5" s="1"/>
  <c r="B78" i="5"/>
  <c r="B79" i="5"/>
  <c r="C79" i="5"/>
  <c r="D79" i="5"/>
  <c r="E79" i="5"/>
  <c r="F79" i="5"/>
  <c r="G79" i="5"/>
  <c r="H79" i="5"/>
  <c r="I79" i="5"/>
  <c r="B80" i="5"/>
  <c r="B81" i="5"/>
  <c r="B82" i="5" s="1"/>
  <c r="B84" i="5" s="1"/>
  <c r="C81" i="5"/>
  <c r="D81" i="5"/>
  <c r="E81" i="5"/>
  <c r="F81" i="5"/>
  <c r="G81" i="5"/>
  <c r="G82" i="5" s="1"/>
  <c r="H81" i="5"/>
  <c r="H82" i="5" s="1"/>
  <c r="H84" i="5" s="1"/>
  <c r="I81" i="5"/>
  <c r="J81" i="5" s="1"/>
  <c r="K81" i="5" s="1"/>
  <c r="L81" i="5" s="1"/>
  <c r="M81" i="5" s="1"/>
  <c r="N81" i="5" s="1"/>
  <c r="E82" i="5"/>
  <c r="E84" i="5" s="1"/>
  <c r="F82" i="5"/>
  <c r="B83" i="5"/>
  <c r="C83" i="5"/>
  <c r="D83" i="5"/>
  <c r="E83" i="5"/>
  <c r="F83" i="5"/>
  <c r="G83" i="5"/>
  <c r="H83" i="5"/>
  <c r="I83" i="5"/>
  <c r="C85" i="5"/>
  <c r="B88" i="5"/>
  <c r="C88" i="5"/>
  <c r="D88" i="5"/>
  <c r="E88" i="5"/>
  <c r="F88" i="5"/>
  <c r="F89" i="5" s="1"/>
  <c r="G88" i="5"/>
  <c r="G89" i="5" s="1"/>
  <c r="H88" i="5"/>
  <c r="I88" i="5"/>
  <c r="J88" i="5" s="1"/>
  <c r="K88" i="5" s="1"/>
  <c r="L88" i="5" s="1"/>
  <c r="M88" i="5" s="1"/>
  <c r="N88" i="5" s="1"/>
  <c r="C91" i="5"/>
  <c r="B92" i="5"/>
  <c r="C92" i="5"/>
  <c r="D92" i="5"/>
  <c r="E92" i="5"/>
  <c r="E85" i="5" s="1"/>
  <c r="F92" i="5"/>
  <c r="G92" i="5"/>
  <c r="G93" i="5" s="1"/>
  <c r="H92" i="5"/>
  <c r="I92" i="5"/>
  <c r="B93" i="5"/>
  <c r="B95" i="5"/>
  <c r="B96" i="5" s="1"/>
  <c r="C95" i="5"/>
  <c r="D95" i="5"/>
  <c r="E95" i="5"/>
  <c r="E96" i="5" s="1"/>
  <c r="F95" i="5"/>
  <c r="G95" i="5"/>
  <c r="H95" i="5"/>
  <c r="I95" i="5"/>
  <c r="J95" i="5"/>
  <c r="K95" i="5" s="1"/>
  <c r="L95" i="5" s="1"/>
  <c r="M95" i="5" s="1"/>
  <c r="N95" i="5" s="1"/>
  <c r="F96" i="5"/>
  <c r="B98" i="5"/>
  <c r="C98" i="5"/>
  <c r="D98" i="5"/>
  <c r="D91" i="5" s="1"/>
  <c r="E98" i="5"/>
  <c r="F98" i="5"/>
  <c r="G98" i="5"/>
  <c r="H98" i="5"/>
  <c r="I98" i="5"/>
  <c r="B99" i="5"/>
  <c r="C99" i="5"/>
  <c r="D99" i="5"/>
  <c r="H99" i="5"/>
  <c r="B104" i="5"/>
  <c r="C105" i="5" s="1"/>
  <c r="C104" i="5"/>
  <c r="D104" i="5"/>
  <c r="E105" i="5" s="1"/>
  <c r="E104" i="5"/>
  <c r="F104" i="5"/>
  <c r="F105" i="5" s="1"/>
  <c r="F107" i="5" s="1"/>
  <c r="G104" i="5"/>
  <c r="H104" i="5"/>
  <c r="I104" i="5"/>
  <c r="J104" i="5" s="1"/>
  <c r="B105" i="5"/>
  <c r="D105" i="5"/>
  <c r="B106" i="5"/>
  <c r="C106" i="5"/>
  <c r="D106" i="5"/>
  <c r="E106" i="5"/>
  <c r="F106" i="5"/>
  <c r="G106" i="5"/>
  <c r="H106" i="5"/>
  <c r="I106" i="5"/>
  <c r="B108" i="5"/>
  <c r="B109" i="5" s="1"/>
  <c r="B111" i="5" s="1"/>
  <c r="C108" i="5"/>
  <c r="C109" i="5" s="1"/>
  <c r="C111" i="5" s="1"/>
  <c r="D108" i="5"/>
  <c r="E108" i="5"/>
  <c r="F108" i="5"/>
  <c r="F109" i="5" s="1"/>
  <c r="G108" i="5"/>
  <c r="G109" i="5" s="1"/>
  <c r="H108" i="5"/>
  <c r="H109" i="5" s="1"/>
  <c r="H111" i="5" s="1"/>
  <c r="I108" i="5"/>
  <c r="I109" i="5" s="1"/>
  <c r="I111" i="5" s="1"/>
  <c r="B110" i="5"/>
  <c r="C110" i="5"/>
  <c r="D110" i="5"/>
  <c r="E110" i="5"/>
  <c r="F110" i="5"/>
  <c r="G110" i="5"/>
  <c r="H110" i="5"/>
  <c r="I110" i="5"/>
  <c r="B112" i="5"/>
  <c r="C112" i="5"/>
  <c r="C113" i="5" s="1"/>
  <c r="D112" i="5"/>
  <c r="E112" i="5"/>
  <c r="E113" i="5" s="1"/>
  <c r="F112" i="5"/>
  <c r="G112" i="5"/>
  <c r="H112" i="5"/>
  <c r="I112" i="5"/>
  <c r="J112" i="5" s="1"/>
  <c r="K112" i="5" s="1"/>
  <c r="L112" i="5" s="1"/>
  <c r="M112" i="5" s="1"/>
  <c r="N112" i="5" s="1"/>
  <c r="B113" i="5"/>
  <c r="B115" i="5" s="1"/>
  <c r="I113" i="5"/>
  <c r="B114" i="5"/>
  <c r="C114" i="5"/>
  <c r="C115" i="5" s="1"/>
  <c r="D114" i="5"/>
  <c r="E114" i="5"/>
  <c r="F114" i="5"/>
  <c r="G114" i="5"/>
  <c r="H114" i="5"/>
  <c r="I114" i="5"/>
  <c r="C116" i="5"/>
  <c r="D117" i="5" s="1"/>
  <c r="B119" i="5"/>
  <c r="C120" i="5" s="1"/>
  <c r="C119" i="5"/>
  <c r="D119" i="5"/>
  <c r="E119" i="5"/>
  <c r="F119" i="5"/>
  <c r="G119" i="5"/>
  <c r="H119" i="5"/>
  <c r="I119" i="5"/>
  <c r="B120" i="5"/>
  <c r="B123" i="5"/>
  <c r="C123" i="5"/>
  <c r="C124" i="5" s="1"/>
  <c r="D123" i="5"/>
  <c r="D116" i="5" s="1"/>
  <c r="E123" i="5"/>
  <c r="E124" i="5" s="1"/>
  <c r="F123" i="5"/>
  <c r="G123" i="5"/>
  <c r="H123" i="5"/>
  <c r="I123" i="5"/>
  <c r="D124" i="5"/>
  <c r="B126" i="5"/>
  <c r="B127" i="5" s="1"/>
  <c r="C126" i="5"/>
  <c r="D126" i="5"/>
  <c r="E126" i="5"/>
  <c r="F126" i="5"/>
  <c r="G126" i="5"/>
  <c r="H126" i="5"/>
  <c r="I126" i="5"/>
  <c r="J126" i="5"/>
  <c r="K126" i="5"/>
  <c r="L126" i="5" s="1"/>
  <c r="M126" i="5" s="1"/>
  <c r="N126" i="5" s="1"/>
  <c r="C127" i="5"/>
  <c r="B129" i="5"/>
  <c r="C129" i="5"/>
  <c r="D129" i="5"/>
  <c r="E129" i="5"/>
  <c r="E130" i="5" s="1"/>
  <c r="F129" i="5"/>
  <c r="G129" i="5"/>
  <c r="H130" i="5" s="1"/>
  <c r="H129" i="5"/>
  <c r="I129" i="5"/>
  <c r="I130" i="5" s="1"/>
  <c r="C133" i="5"/>
  <c r="C156" i="5" s="1"/>
  <c r="B135" i="5"/>
  <c r="B136" i="5" s="1"/>
  <c r="C135" i="5"/>
  <c r="C136" i="5" s="1"/>
  <c r="D135" i="5"/>
  <c r="E135" i="5"/>
  <c r="F135" i="5"/>
  <c r="F136" i="5" s="1"/>
  <c r="F138" i="5" s="1"/>
  <c r="G135" i="5"/>
  <c r="H135" i="5"/>
  <c r="I135" i="5"/>
  <c r="J135" i="5"/>
  <c r="K135" i="5"/>
  <c r="G136" i="5"/>
  <c r="B137" i="5"/>
  <c r="C137" i="5"/>
  <c r="D137" i="5"/>
  <c r="E137" i="5"/>
  <c r="F137" i="5"/>
  <c r="G137" i="5"/>
  <c r="H137" i="5"/>
  <c r="I137" i="5"/>
  <c r="G138" i="5"/>
  <c r="B139" i="5"/>
  <c r="C139" i="5"/>
  <c r="D139" i="5"/>
  <c r="E139" i="5"/>
  <c r="E140" i="5" s="1"/>
  <c r="F139" i="5"/>
  <c r="G139" i="5"/>
  <c r="G140" i="5" s="1"/>
  <c r="G142" i="5" s="1"/>
  <c r="H139" i="5"/>
  <c r="H133" i="5" s="1"/>
  <c r="I139" i="5"/>
  <c r="I133" i="5" s="1"/>
  <c r="C140" i="5"/>
  <c r="C142" i="5" s="1"/>
  <c r="D140" i="5"/>
  <c r="B141" i="5"/>
  <c r="C141" i="5"/>
  <c r="D141" i="5"/>
  <c r="E141" i="5"/>
  <c r="F141" i="5"/>
  <c r="G141" i="5"/>
  <c r="H141" i="5"/>
  <c r="I141" i="5"/>
  <c r="B143" i="5"/>
  <c r="B144" i="5" s="1"/>
  <c r="C143" i="5"/>
  <c r="D143" i="5"/>
  <c r="D144" i="5" s="1"/>
  <c r="D146" i="5" s="1"/>
  <c r="E143" i="5"/>
  <c r="E144" i="5" s="1"/>
  <c r="F143" i="5"/>
  <c r="F144" i="5" s="1"/>
  <c r="F146" i="5" s="1"/>
  <c r="G143" i="5"/>
  <c r="H143" i="5"/>
  <c r="I143" i="5"/>
  <c r="I144" i="5" s="1"/>
  <c r="B145" i="5"/>
  <c r="C145" i="5"/>
  <c r="D145" i="5"/>
  <c r="E145" i="5"/>
  <c r="F145" i="5"/>
  <c r="G145" i="5"/>
  <c r="H145" i="5"/>
  <c r="I145" i="5"/>
  <c r="E147" i="5"/>
  <c r="B150" i="5"/>
  <c r="B153" i="5" s="1"/>
  <c r="C150" i="5"/>
  <c r="C147" i="5" s="1"/>
  <c r="D150" i="5"/>
  <c r="E150" i="5"/>
  <c r="F150" i="5"/>
  <c r="G150" i="5"/>
  <c r="H150" i="5"/>
  <c r="H151" i="5" s="1"/>
  <c r="I150" i="5"/>
  <c r="D151" i="5"/>
  <c r="E151" i="5"/>
  <c r="B154" i="5"/>
  <c r="C154" i="5"/>
  <c r="D154" i="5"/>
  <c r="E154" i="5"/>
  <c r="E155" i="5" s="1"/>
  <c r="F154" i="5"/>
  <c r="G154" i="5"/>
  <c r="H154" i="5"/>
  <c r="I154" i="5"/>
  <c r="B155" i="5"/>
  <c r="B157" i="5"/>
  <c r="C157" i="5"/>
  <c r="C158" i="5" s="1"/>
  <c r="D157" i="5"/>
  <c r="D158" i="5" s="1"/>
  <c r="E157" i="5"/>
  <c r="F157" i="5"/>
  <c r="G157" i="5"/>
  <c r="H158" i="5" s="1"/>
  <c r="H157" i="5"/>
  <c r="I157" i="5"/>
  <c r="B158" i="5"/>
  <c r="B160" i="5"/>
  <c r="C160" i="5"/>
  <c r="D160" i="5"/>
  <c r="E160" i="5"/>
  <c r="F160" i="5"/>
  <c r="G160" i="5"/>
  <c r="H160" i="5"/>
  <c r="I160" i="5"/>
  <c r="J160" i="5" s="1"/>
  <c r="K160" i="5" s="1"/>
  <c r="L160" i="5" s="1"/>
  <c r="M160" i="5" s="1"/>
  <c r="N160" i="5" s="1"/>
  <c r="B161" i="5"/>
  <c r="F161" i="5"/>
  <c r="G161" i="5"/>
  <c r="H161" i="5"/>
  <c r="B164" i="5"/>
  <c r="C164" i="5"/>
  <c r="D164" i="5"/>
  <c r="E164" i="5"/>
  <c r="E165" i="5" s="1"/>
  <c r="D165" i="5"/>
  <c r="B166" i="5"/>
  <c r="C166" i="5"/>
  <c r="D166" i="5"/>
  <c r="E166" i="5"/>
  <c r="E167" i="5" s="1"/>
  <c r="E169" i="5" s="1"/>
  <c r="F166" i="5"/>
  <c r="G166" i="5"/>
  <c r="H167" i="5" s="1"/>
  <c r="H169" i="5" s="1"/>
  <c r="H166" i="5"/>
  <c r="I166" i="5"/>
  <c r="J166" i="5" s="1"/>
  <c r="K166" i="5" s="1"/>
  <c r="L166" i="5" s="1"/>
  <c r="M166" i="5" s="1"/>
  <c r="N166" i="5" s="1"/>
  <c r="B168" i="5"/>
  <c r="C168" i="5"/>
  <c r="D168" i="5"/>
  <c r="E168" i="5"/>
  <c r="F168" i="5"/>
  <c r="G168" i="5"/>
  <c r="H168" i="5"/>
  <c r="I168" i="5"/>
  <c r="B170" i="5"/>
  <c r="B171" i="5" s="1"/>
  <c r="B173" i="5" s="1"/>
  <c r="C170" i="5"/>
  <c r="D170" i="5"/>
  <c r="E170" i="5"/>
  <c r="E171" i="5" s="1"/>
  <c r="E173" i="5" s="1"/>
  <c r="F170" i="5"/>
  <c r="F171" i="5" s="1"/>
  <c r="G170" i="5"/>
  <c r="G171" i="5" s="1"/>
  <c r="H170" i="5"/>
  <c r="H171" i="5" s="1"/>
  <c r="H173" i="5" s="1"/>
  <c r="I170" i="5"/>
  <c r="I171" i="5" s="1"/>
  <c r="I173" i="5" s="1"/>
  <c r="D171" i="5"/>
  <c r="D173" i="5" s="1"/>
  <c r="B172" i="5"/>
  <c r="C172" i="5"/>
  <c r="D172" i="5"/>
  <c r="E172" i="5"/>
  <c r="F172" i="5"/>
  <c r="G172" i="5"/>
  <c r="H172" i="5"/>
  <c r="I172" i="5"/>
  <c r="B174" i="5"/>
  <c r="B175" i="5" s="1"/>
  <c r="C174" i="5"/>
  <c r="C175" i="5" s="1"/>
  <c r="D174" i="5"/>
  <c r="D175" i="5" s="1"/>
  <c r="E174" i="5"/>
  <c r="F174" i="5"/>
  <c r="G175" i="5" s="1"/>
  <c r="G177" i="5" s="1"/>
  <c r="G174" i="5"/>
  <c r="H175" i="5" s="1"/>
  <c r="H174" i="5"/>
  <c r="I174" i="5"/>
  <c r="J174" i="5" s="1"/>
  <c r="K174" i="5"/>
  <c r="L174" i="5" s="1"/>
  <c r="M174" i="5" s="1"/>
  <c r="N174" i="5" s="1"/>
  <c r="I175" i="5"/>
  <c r="B176" i="5"/>
  <c r="C176" i="5"/>
  <c r="D176" i="5"/>
  <c r="E176" i="5"/>
  <c r="F176" i="5"/>
  <c r="G176" i="5"/>
  <c r="H176" i="5"/>
  <c r="I176" i="5"/>
  <c r="H177" i="5"/>
  <c r="I177" i="5"/>
  <c r="B178" i="5"/>
  <c r="C178" i="5"/>
  <c r="D179" i="5" s="1"/>
  <c r="D181" i="5" s="1"/>
  <c r="D178" i="5"/>
  <c r="E178" i="5"/>
  <c r="F178" i="5"/>
  <c r="F179" i="5" s="1"/>
  <c r="G178" i="5"/>
  <c r="H178" i="5"/>
  <c r="H179" i="5" s="1"/>
  <c r="H181" i="5" s="1"/>
  <c r="I178" i="5"/>
  <c r="B179" i="5"/>
  <c r="B181" i="5" s="1"/>
  <c r="C179" i="5"/>
  <c r="C181" i="5" s="1"/>
  <c r="B180" i="5"/>
  <c r="C180" i="5"/>
  <c r="D180" i="5"/>
  <c r="E180" i="5"/>
  <c r="F180" i="5"/>
  <c r="G180" i="5"/>
  <c r="H180" i="5"/>
  <c r="I180" i="5"/>
  <c r="B185" i="5"/>
  <c r="C185" i="5"/>
  <c r="D186" i="5" s="1"/>
  <c r="D185" i="5"/>
  <c r="D188" i="5" s="1"/>
  <c r="E185" i="5"/>
  <c r="E187" i="5" s="1"/>
  <c r="F185" i="5"/>
  <c r="G185" i="5"/>
  <c r="H185" i="5"/>
  <c r="I186" i="5" s="1"/>
  <c r="I185" i="5"/>
  <c r="B186" i="5"/>
  <c r="C186" i="5"/>
  <c r="B187" i="5"/>
  <c r="C187" i="5"/>
  <c r="D187" i="5"/>
  <c r="B189" i="5"/>
  <c r="C190" i="5" s="1"/>
  <c r="C189" i="5"/>
  <c r="C182" i="5" s="1"/>
  <c r="D189" i="5"/>
  <c r="D190" i="5" s="1"/>
  <c r="E189" i="5"/>
  <c r="E182" i="5" s="1"/>
  <c r="F189" i="5"/>
  <c r="F190" i="5" s="1"/>
  <c r="G189" i="5"/>
  <c r="H189" i="5"/>
  <c r="I189" i="5"/>
  <c r="B190" i="5"/>
  <c r="C191" i="5"/>
  <c r="D191" i="5"/>
  <c r="B192" i="5"/>
  <c r="C192" i="5"/>
  <c r="D192" i="5"/>
  <c r="E192" i="5"/>
  <c r="F192" i="5"/>
  <c r="G192" i="5"/>
  <c r="H192" i="5"/>
  <c r="H193" i="5" s="1"/>
  <c r="I192" i="5"/>
  <c r="J192" i="5" s="1"/>
  <c r="K192" i="5" s="1"/>
  <c r="L192" i="5" s="1"/>
  <c r="M192" i="5" s="1"/>
  <c r="N192" i="5" s="1"/>
  <c r="B193" i="5"/>
  <c r="C193" i="5"/>
  <c r="D193" i="5"/>
  <c r="C194" i="5"/>
  <c r="B195" i="5"/>
  <c r="C195" i="5"/>
  <c r="D195" i="5"/>
  <c r="E195" i="5"/>
  <c r="F195" i="5"/>
  <c r="F196" i="5" s="1"/>
  <c r="G195" i="5"/>
  <c r="G196" i="5" s="1"/>
  <c r="H195" i="5"/>
  <c r="I195" i="5"/>
  <c r="J195" i="5" s="1"/>
  <c r="K195" i="5" s="1"/>
  <c r="L195" i="5" s="1"/>
  <c r="M195" i="5" s="1"/>
  <c r="N195" i="5" s="1"/>
  <c r="B196" i="5"/>
  <c r="I196" i="5"/>
  <c r="B199" i="5"/>
  <c r="B200" i="5" s="1"/>
  <c r="C199" i="5"/>
  <c r="D200" i="5" s="1"/>
  <c r="D199" i="5"/>
  <c r="E199" i="5"/>
  <c r="F199" i="5"/>
  <c r="G199" i="5"/>
  <c r="H199" i="5"/>
  <c r="H200" i="5" s="1"/>
  <c r="I199" i="5"/>
  <c r="I200" i="5" s="1"/>
  <c r="J199" i="5"/>
  <c r="E200" i="5"/>
  <c r="F200" i="5"/>
  <c r="H201" i="5"/>
  <c r="B204" i="5"/>
  <c r="C204" i="5"/>
  <c r="D204" i="5"/>
  <c r="E204" i="5"/>
  <c r="F204" i="5"/>
  <c r="G204" i="5"/>
  <c r="H204" i="5"/>
  <c r="I204" i="5"/>
  <c r="J204" i="5" s="1"/>
  <c r="K204" i="5" s="1"/>
  <c r="L204" i="5" s="1"/>
  <c r="M204" i="5"/>
  <c r="N204" i="5"/>
  <c r="H205" i="5"/>
  <c r="I205" i="5"/>
  <c r="B208" i="5"/>
  <c r="B201" i="5" s="1"/>
  <c r="C208" i="5"/>
  <c r="D208" i="5"/>
  <c r="D201" i="5" s="1"/>
  <c r="E208" i="5"/>
  <c r="F208" i="5"/>
  <c r="G208" i="5"/>
  <c r="H208" i="5"/>
  <c r="H210" i="5" s="1"/>
  <c r="I208" i="5"/>
  <c r="I201" i="5" s="1"/>
  <c r="B209" i="5"/>
  <c r="H209" i="5"/>
  <c r="I209" i="5"/>
  <c r="F210" i="5"/>
  <c r="B211" i="5"/>
  <c r="C211" i="5"/>
  <c r="D211" i="5"/>
  <c r="D212" i="5" s="1"/>
  <c r="E211" i="5"/>
  <c r="F211" i="5"/>
  <c r="F213" i="5" s="1"/>
  <c r="G211" i="5"/>
  <c r="H211" i="5"/>
  <c r="I211" i="5"/>
  <c r="J211" i="5"/>
  <c r="K211" i="5" s="1"/>
  <c r="L211" i="5"/>
  <c r="M211" i="5"/>
  <c r="N211" i="5" s="1"/>
  <c r="H212" i="5"/>
  <c r="H213" i="5"/>
  <c r="B214" i="5"/>
  <c r="B207" i="5" s="1"/>
  <c r="C214" i="5"/>
  <c r="C215" i="5" s="1"/>
  <c r="D214" i="5"/>
  <c r="E214" i="5"/>
  <c r="E216" i="5" s="1"/>
  <c r="F214" i="5"/>
  <c r="F215" i="5" s="1"/>
  <c r="G214" i="5"/>
  <c r="H214" i="5"/>
  <c r="I214" i="5"/>
  <c r="J214" i="5" s="1"/>
  <c r="K214" i="5"/>
  <c r="L214" i="5" s="1"/>
  <c r="M214" i="5" s="1"/>
  <c r="N214" i="5" s="1"/>
  <c r="B215" i="5"/>
  <c r="F216" i="5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184" i="5" l="1"/>
  <c r="E183" i="5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B203" i="5"/>
  <c r="F207" i="5"/>
  <c r="H203" i="5"/>
  <c r="G212" i="5"/>
  <c r="E212" i="5"/>
  <c r="E207" i="5"/>
  <c r="D182" i="5"/>
  <c r="D184" i="5" s="1"/>
  <c r="C177" i="5"/>
  <c r="H147" i="5"/>
  <c r="H148" i="5" s="1"/>
  <c r="C122" i="5"/>
  <c r="D120" i="5"/>
  <c r="G85" i="5"/>
  <c r="G87" i="5" s="1"/>
  <c r="H71" i="5"/>
  <c r="I54" i="5"/>
  <c r="H60" i="5"/>
  <c r="D35" i="5"/>
  <c r="G60" i="5"/>
  <c r="C37" i="5"/>
  <c r="C36" i="5"/>
  <c r="G51" i="6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C138" i="5"/>
  <c r="D207" i="5"/>
  <c r="D216" i="5"/>
  <c r="I105" i="5"/>
  <c r="I107" i="5" s="1"/>
  <c r="F62" i="5"/>
  <c r="I202" i="5"/>
  <c r="G200" i="5"/>
  <c r="G210" i="5"/>
  <c r="E190" i="5"/>
  <c r="E115" i="5"/>
  <c r="C69" i="5"/>
  <c r="E62" i="5"/>
  <c r="H58" i="5"/>
  <c r="M18" i="6"/>
  <c r="M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B202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I24" i="5"/>
  <c r="I26" i="5" s="1"/>
  <c r="F201" i="5"/>
  <c r="I161" i="5"/>
  <c r="D142" i="5"/>
  <c r="G113" i="5"/>
  <c r="G115" i="5" s="1"/>
  <c r="E107" i="5"/>
  <c r="B107" i="5"/>
  <c r="E93" i="5"/>
  <c r="E50" i="5"/>
  <c r="B44" i="5"/>
  <c r="D34" i="5"/>
  <c r="D22" i="5"/>
  <c r="E32" i="6"/>
  <c r="E43" i="6" s="1"/>
  <c r="C31" i="6"/>
  <c r="H31" i="6"/>
  <c r="B31" i="6"/>
  <c r="G31" i="6"/>
  <c r="E31" i="6"/>
  <c r="N18" i="6"/>
  <c r="H51" i="6"/>
  <c r="F56" i="5"/>
  <c r="C43" i="5"/>
  <c r="F24" i="5"/>
  <c r="F26" i="5" s="1"/>
  <c r="B39" i="6"/>
  <c r="B43" i="6" s="1"/>
  <c r="E18" i="6"/>
  <c r="B19" i="6"/>
  <c r="H26" i="5"/>
  <c r="D39" i="6"/>
  <c r="D43" i="6" s="1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F86" i="5" s="1"/>
  <c r="E89" i="5"/>
  <c r="F71" i="5"/>
  <c r="F94" i="5" s="1"/>
  <c r="C65" i="5"/>
  <c r="H59" i="5"/>
  <c r="D39" i="5"/>
  <c r="G30" i="5"/>
  <c r="H39" i="6"/>
  <c r="H32" i="6"/>
  <c r="C18" i="6"/>
  <c r="F181" i="5"/>
  <c r="B30" i="5"/>
  <c r="F30" i="5"/>
  <c r="K23" i="5"/>
  <c r="B26" i="5"/>
  <c r="G39" i="6"/>
  <c r="B32" i="6"/>
  <c r="G32" i="6"/>
  <c r="H153" i="5"/>
  <c r="B147" i="5"/>
  <c r="B148" i="5" s="1"/>
  <c r="I146" i="5"/>
  <c r="D107" i="5"/>
  <c r="E71" i="5"/>
  <c r="E94" i="5" s="1"/>
  <c r="B188" i="5"/>
  <c r="E179" i="5"/>
  <c r="E181" i="5" s="1"/>
  <c r="D167" i="5"/>
  <c r="D169" i="5" s="1"/>
  <c r="G153" i="5"/>
  <c r="H144" i="5"/>
  <c r="H146" i="5" s="1"/>
  <c r="H113" i="5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F32" i="6"/>
  <c r="F43" i="6" s="1"/>
  <c r="F31" i="6"/>
  <c r="I19" i="6"/>
  <c r="I18" i="6"/>
  <c r="L18" i="6"/>
  <c r="G19" i="6"/>
  <c r="G18" i="6"/>
  <c r="F19" i="6"/>
  <c r="F18" i="6"/>
  <c r="H19" i="6"/>
  <c r="H18" i="6"/>
  <c r="I43" i="6"/>
  <c r="P19" i="6"/>
  <c r="P18" i="6"/>
  <c r="H43" i="6"/>
  <c r="G43" i="6"/>
  <c r="O19" i="6"/>
  <c r="E19" i="6"/>
  <c r="N19" i="6"/>
  <c r="D19" i="6"/>
  <c r="I31" i="6"/>
  <c r="F203" i="5"/>
  <c r="E131" i="5"/>
  <c r="G202" i="5"/>
  <c r="I134" i="5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H152" i="5"/>
  <c r="H159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F90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G187" i="5"/>
  <c r="D213" i="5"/>
  <c r="C209" i="5"/>
  <c r="C210" i="5"/>
  <c r="C201" i="5"/>
  <c r="D205" i="5"/>
  <c r="D206" i="5"/>
  <c r="G155" i="5"/>
  <c r="G156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L23" i="5"/>
  <c r="B205" i="5"/>
  <c r="B206" i="5"/>
  <c r="D161" i="5"/>
  <c r="D162" i="5"/>
  <c r="D153" i="5"/>
  <c r="G151" i="5"/>
  <c r="F153" i="5"/>
  <c r="H149" i="5"/>
  <c r="G133" i="5"/>
  <c r="H136" i="5"/>
  <c r="H138" i="5" s="1"/>
  <c r="E127" i="5"/>
  <c r="I124" i="5"/>
  <c r="E116" i="5"/>
  <c r="I115" i="5"/>
  <c r="D69" i="5"/>
  <c r="D68" i="5"/>
  <c r="D17" i="5"/>
  <c r="G55" i="5"/>
  <c r="J201" i="5"/>
  <c r="J208" i="5" s="1"/>
  <c r="F164" i="5"/>
  <c r="F197" i="5" s="1"/>
  <c r="F167" i="5"/>
  <c r="F169" i="5" s="1"/>
  <c r="E213" i="5"/>
  <c r="D183" i="5"/>
  <c r="D156" i="5"/>
  <c r="K104" i="5"/>
  <c r="J102" i="5"/>
  <c r="C207" i="5"/>
  <c r="I190" i="5"/>
  <c r="I191" i="5"/>
  <c r="J191" i="5" s="1"/>
  <c r="K191" i="5" s="1"/>
  <c r="L191" i="5" s="1"/>
  <c r="M191" i="5" s="1"/>
  <c r="N191" i="5" s="1"/>
  <c r="F186" i="5"/>
  <c r="F187" i="5"/>
  <c r="B182" i="5"/>
  <c r="H86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D134" i="5"/>
  <c r="H115" i="5"/>
  <c r="F102" i="5"/>
  <c r="F103" i="5" s="1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11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D152" i="5"/>
  <c r="C144" i="5"/>
  <c r="C146" i="5" s="1"/>
  <c r="B133" i="5"/>
  <c r="C134" i="5" s="1"/>
  <c r="I117" i="5"/>
  <c r="G111" i="5"/>
  <c r="E102" i="5"/>
  <c r="C93" i="5"/>
  <c r="I89" i="5"/>
  <c r="G86" i="5"/>
  <c r="D202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1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F194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C165" i="5"/>
  <c r="F158" i="5"/>
  <c r="C148" i="5"/>
  <c r="C149" i="5"/>
  <c r="J143" i="5"/>
  <c r="K143" i="5" s="1"/>
  <c r="L143" i="5" s="1"/>
  <c r="M143" i="5" s="1"/>
  <c r="N143" i="5" s="1"/>
  <c r="J139" i="5"/>
  <c r="I140" i="5"/>
  <c r="I142" i="5" s="1"/>
  <c r="G128" i="5"/>
  <c r="H122" i="5"/>
  <c r="H116" i="5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D149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87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97" i="5"/>
  <c r="H14" i="5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H72" i="5" s="1"/>
  <c r="F65" i="5"/>
  <c r="G65" i="5"/>
  <c r="E54" i="5"/>
  <c r="F55" i="5" s="1"/>
  <c r="E46" i="5"/>
  <c r="E14" i="5"/>
  <c r="E47" i="5"/>
  <c r="H41" i="5"/>
  <c r="K3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97" i="5"/>
  <c r="G14" i="5"/>
  <c r="G91" i="5"/>
  <c r="D89" i="5"/>
  <c r="I82" i="5"/>
  <c r="I84" i="5" s="1"/>
  <c r="F78" i="5"/>
  <c r="F80" i="5" s="1"/>
  <c r="D54" i="5"/>
  <c r="B17" i="5"/>
  <c r="B49" i="5"/>
  <c r="D14" i="5"/>
  <c r="B41" i="5"/>
  <c r="G8" i="5"/>
  <c r="B36" i="5"/>
  <c r="B37" i="5"/>
  <c r="C30" i="5"/>
  <c r="D30" i="5"/>
  <c r="C22" i="5"/>
  <c r="C40" i="5"/>
  <c r="C44" i="5"/>
  <c r="C3" i="5"/>
  <c r="C3" i="6" s="1"/>
  <c r="C24" i="6" s="1"/>
  <c r="B22" i="5"/>
  <c r="B40" i="5"/>
  <c r="C63" i="5"/>
  <c r="C62" i="5"/>
  <c r="E59" i="5"/>
  <c r="E58" i="5"/>
  <c r="C54" i="5"/>
  <c r="C14" i="5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E30" i="5"/>
  <c r="B14" i="5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D47" i="6" l="1"/>
  <c r="D53" i="6" s="1"/>
  <c r="D6" i="6"/>
  <c r="F6" i="6"/>
  <c r="F47" i="6"/>
  <c r="F53" i="6" s="1"/>
  <c r="G6" i="6"/>
  <c r="G47" i="6"/>
  <c r="G53" i="6" s="1"/>
  <c r="E100" i="5"/>
  <c r="F97" i="5"/>
  <c r="F128" i="5"/>
  <c r="F72" i="5"/>
  <c r="H53" i="6"/>
  <c r="D37" i="5"/>
  <c r="D36" i="5"/>
  <c r="H87" i="5"/>
  <c r="E47" i="6"/>
  <c r="E53" i="6" s="1"/>
  <c r="E6" i="6"/>
  <c r="H128" i="5"/>
  <c r="D3" i="5"/>
  <c r="I6" i="6"/>
  <c r="I47" i="6"/>
  <c r="I53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B53" i="6" s="1"/>
  <c r="F100" i="5"/>
  <c r="E90" i="5"/>
  <c r="H121" i="5"/>
  <c r="F156" i="5"/>
  <c r="F87" i="5"/>
  <c r="H6" i="6"/>
  <c r="H47" i="6"/>
  <c r="C47" i="6"/>
  <c r="C53" i="6" s="1"/>
  <c r="C6" i="6"/>
  <c r="C131" i="5"/>
  <c r="F125" i="5"/>
  <c r="E97" i="5"/>
  <c r="B5" i="5"/>
  <c r="B5" i="6" s="1"/>
  <c r="F121" i="5"/>
  <c r="H202" i="5"/>
  <c r="H94" i="5"/>
  <c r="B11" i="5"/>
  <c r="C55" i="5"/>
  <c r="C56" i="5"/>
  <c r="D103" i="5"/>
  <c r="D118" i="5"/>
  <c r="D121" i="5"/>
  <c r="D125" i="5"/>
  <c r="K201" i="5"/>
  <c r="K208" i="5" s="1"/>
  <c r="L199" i="5"/>
  <c r="E15" i="5"/>
  <c r="E16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D19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F16" i="5"/>
  <c r="B72" i="5"/>
  <c r="B100" i="5"/>
  <c r="B152" i="5"/>
  <c r="G194" i="5"/>
  <c r="F152" i="5"/>
  <c r="F134" i="5"/>
  <c r="F18" i="5"/>
  <c r="F19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D10" i="5"/>
  <c r="E37" i="5"/>
  <c r="E5" i="5"/>
  <c r="E5" i="6" s="1"/>
  <c r="E36" i="5"/>
  <c r="H3" i="5"/>
  <c r="B3" i="5"/>
  <c r="E3" i="5"/>
  <c r="E19" i="5" s="1"/>
  <c r="D15" i="5"/>
  <c r="D16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G19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H4" i="5" l="1"/>
  <c r="H4" i="6" s="1"/>
  <c r="H3" i="6"/>
  <c r="H24" i="6" s="1"/>
  <c r="H16" i="5"/>
  <c r="B6" i="5"/>
  <c r="B7" i="6"/>
  <c r="B46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L3" i="6" s="1"/>
  <c r="L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B13" i="5"/>
  <c r="B9" i="6" s="1"/>
  <c r="I7" i="6" l="1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M3" i="6" s="1"/>
  <c r="M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L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N3" i="6" s="1"/>
  <c r="N24" i="6" s="1"/>
  <c r="L35" i="5"/>
  <c r="M71" i="5"/>
  <c r="M85" i="5" s="1"/>
  <c r="M92" i="5" s="1"/>
  <c r="N73" i="5"/>
  <c r="N71" i="5" s="1"/>
  <c r="N85" i="5" s="1"/>
  <c r="N92" i="5" s="1"/>
  <c r="K5" i="5"/>
  <c r="M5" i="6" s="1"/>
  <c r="K36" i="5"/>
  <c r="J10" i="5" l="1"/>
  <c r="L6" i="6"/>
  <c r="K40" i="5"/>
  <c r="K8" i="5"/>
  <c r="K39" i="5"/>
  <c r="L17" i="5"/>
  <c r="L19" i="5" s="1"/>
  <c r="L38" i="5"/>
  <c r="K11" i="5"/>
  <c r="K7" i="5"/>
  <c r="K42" i="5"/>
  <c r="N3" i="5"/>
  <c r="P3" i="6" s="1"/>
  <c r="P24" i="6" s="1"/>
  <c r="N35" i="5"/>
  <c r="N48" i="5"/>
  <c r="N17" i="5" s="1"/>
  <c r="N19" i="5" s="1"/>
  <c r="N22" i="5"/>
  <c r="N45" i="5"/>
  <c r="J11" i="5"/>
  <c r="J43" i="5"/>
  <c r="J44" i="5"/>
  <c r="L14" i="5"/>
  <c r="L16" i="5" s="1"/>
  <c r="L46" i="5"/>
  <c r="M48" i="5"/>
  <c r="M22" i="5"/>
  <c r="M3" i="5"/>
  <c r="O3" i="6" s="1"/>
  <c r="O24" i="6" s="1"/>
  <c r="M45" i="5"/>
  <c r="M35" i="5"/>
  <c r="L5" i="5"/>
  <c r="N5" i="6" s="1"/>
  <c r="L36" i="5"/>
  <c r="J13" i="5" l="1"/>
  <c r="L9" i="6" s="1"/>
  <c r="L7" i="6"/>
  <c r="K13" i="5"/>
  <c r="M9" i="6" s="1"/>
  <c r="M7" i="6"/>
  <c r="K10" i="5"/>
  <c r="M6" i="6"/>
  <c r="N38" i="5"/>
  <c r="N42" i="5" s="1"/>
  <c r="M5" i="5"/>
  <c r="O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P5" i="6" s="1"/>
  <c r="N36" i="5"/>
  <c r="L42" i="5"/>
  <c r="N40" i="5" l="1"/>
  <c r="N8" i="5"/>
  <c r="L10" i="5"/>
  <c r="N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O6" i="6"/>
  <c r="M11" i="5"/>
  <c r="N13" i="5"/>
  <c r="P9" i="6" s="1"/>
  <c r="P7" i="6"/>
  <c r="N10" i="5"/>
  <c r="P6" i="6"/>
  <c r="L13" i="5"/>
  <c r="N9" i="6" s="1"/>
  <c r="N7" i="6"/>
  <c r="M44" i="5"/>
  <c r="M43" i="5"/>
  <c r="N43" i="5"/>
  <c r="M13" i="5" l="1"/>
  <c r="O9" i="6" s="1"/>
  <c r="O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<sst xmlns="http://schemas.openxmlformats.org/spreadsheetml/2006/main" count="504" uniqueCount="209">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</sst>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  <numFmt numFmtId="169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43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43" fontId="17" fillId="0" borderId="0" xfId="1" applyFont="1" applyBorder="1"/>
    <xf numFmtId="0" fontId="0" fillId="0" borderId="0" xfId="0" applyFill="1"/>
    <xf numFmtId="169" fontId="2" fillId="0" borderId="4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1707758952691_17821707519429784_71707500162369_17821707426731614_1701169431_Task%209%20-%20Building%20Operational%20Forecast%20Model%20Completed%20Sohum%20Dhir_Feedback2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ohumdhir/Downloads/71708102123220_17821708045884983_71708016238104_17821707944433966_1701169456_Task%2010%20-%20Linking%20Balance%20sheet%20Sohum%20Dhir_Feedback2.xlsx" TargetMode="External"/><Relationship Id="rId1" Type="http://schemas.openxmlformats.org/officeDocument/2006/relationships/externalLinkPath" Target="71708102123220_17821708045884983_71708016238104_17821707944433966_1701169456_Task%2010%20-%20Linking%20Balance%20sheet%20Sohum%20Dhir_Feedbac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2">
          <cell r="B112">
            <v>4703</v>
          </cell>
          <cell r="C112">
            <v>4867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2091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357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20">
          <cell r="B120">
            <v>3093</v>
          </cell>
          <cell r="C120">
            <v>3106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1175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289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</row>
        <row r="126">
          <cell r="B126"/>
          <cell r="C126"/>
          <cell r="D126"/>
          <cell r="E126"/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B127"/>
          <cell r="C127"/>
          <cell r="D127"/>
          <cell r="E127"/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B128"/>
          <cell r="C128"/>
          <cell r="D128"/>
          <cell r="E128"/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B129"/>
          <cell r="C129"/>
          <cell r="D129"/>
          <cell r="E129"/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1723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1066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706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343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232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64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84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43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0.13</v>
          </cell>
          <cell r="C180">
            <v>0.09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0.158</v>
          </cell>
          <cell r="C184">
            <v>3.5000000000000003E-2</v>
          </cell>
          <cell r="D184">
            <v>2.5999999999999999E-2</v>
          </cell>
          <cell r="E184">
            <v>0.13</v>
          </cell>
          <cell r="F184">
            <v>7.0000000000000007E-2</v>
          </cell>
          <cell r="G184">
            <v>-0.06</v>
          </cell>
          <cell r="H184">
            <v>0.18</v>
          </cell>
          <cell r="I184">
            <v>0.09</v>
          </cell>
        </row>
        <row r="185">
          <cell r="B185">
            <v>4.7E-2</v>
          </cell>
          <cell r="C185">
            <v>0.02</v>
          </cell>
          <cell r="D185">
            <v>0.11899999999999999</v>
          </cell>
          <cell r="E185">
            <v>0.23</v>
          </cell>
          <cell r="F185">
            <v>0.05</v>
          </cell>
          <cell r="G185">
            <v>-0.01</v>
          </cell>
          <cell r="H185">
            <v>0.31</v>
          </cell>
          <cell r="I185">
            <v>0.16</v>
          </cell>
        </row>
        <row r="186">
          <cell r="B186">
            <v>7.8E-2</v>
          </cell>
          <cell r="C186">
            <v>-0.04</v>
          </cell>
          <cell r="D186">
            <v>0.02</v>
          </cell>
          <cell r="E186">
            <v>0.11</v>
          </cell>
          <cell r="F186">
            <v>0.01</v>
          </cell>
          <cell r="G186">
            <v>-7.0000000000000007E-2</v>
          </cell>
          <cell r="H186">
            <v>0.22</v>
          </cell>
          <cell r="I186">
            <v>0.17</v>
          </cell>
        </row>
        <row r="188">
          <cell r="B188">
            <v>0.26</v>
          </cell>
          <cell r="C188">
            <v>0.28999999999999998</v>
          </cell>
          <cell r="D188">
            <v>0.12</v>
          </cell>
          <cell r="E188">
            <v>0.2</v>
          </cell>
          <cell r="F188">
            <v>0.22</v>
          </cell>
          <cell r="G188">
            <v>0.09</v>
          </cell>
          <cell r="H188">
            <v>0.24</v>
          </cell>
          <cell r="I188">
            <v>-0.1</v>
          </cell>
        </row>
        <row r="189">
          <cell r="B189">
            <v>0.06</v>
          </cell>
          <cell r="C189">
            <v>0.14000000000000001</v>
          </cell>
          <cell r="D189">
            <v>0.13</v>
          </cell>
          <cell r="E189">
            <v>0.27</v>
          </cell>
          <cell r="F189">
            <v>0.2</v>
          </cell>
          <cell r="G189">
            <v>0.05</v>
          </cell>
          <cell r="H189">
            <v>0.24</v>
          </cell>
          <cell r="I189">
            <v>-0.21</v>
          </cell>
        </row>
        <row r="190">
          <cell r="B190">
            <v>0</v>
          </cell>
          <cell r="C190">
            <v>0.04</v>
          </cell>
          <cell r="D190">
            <v>-0.02</v>
          </cell>
          <cell r="E190">
            <v>0.01</v>
          </cell>
          <cell r="F190">
            <v>0.06</v>
          </cell>
          <cell r="G190">
            <v>7.0000000000000007E-2</v>
          </cell>
          <cell r="H190">
            <v>0.32</v>
          </cell>
          <cell r="I190">
            <v>-0.06</v>
          </cell>
        </row>
        <row r="192">
          <cell r="B192">
            <v>1.4E-2</v>
          </cell>
          <cell r="C192">
            <v>4.0000000000000001E-3</v>
          </cell>
          <cell r="D192">
            <v>0.121</v>
          </cell>
          <cell r="E192">
            <v>0.09</v>
          </cell>
          <cell r="F192">
            <v>0.01</v>
          </cell>
          <cell r="G192">
            <v>-0.05</v>
          </cell>
          <cell r="H192">
            <v>0.06</v>
          </cell>
          <cell r="I192">
            <v>0.17</v>
          </cell>
        </row>
        <row r="193">
          <cell r="B193">
            <v>-6.4000000000000001E-2</v>
          </cell>
          <cell r="C193">
            <v>-6.0999999999999999E-2</v>
          </cell>
          <cell r="D193">
            <v>5.6000000000000001E-2</v>
          </cell>
          <cell r="E193">
            <v>0.14000000000000001</v>
          </cell>
          <cell r="F193">
            <v>0.04</v>
          </cell>
          <cell r="G193">
            <v>-0.02</v>
          </cell>
          <cell r="H193">
            <v>0.09</v>
          </cell>
          <cell r="I193">
            <v>0.12</v>
          </cell>
        </row>
        <row r="194">
          <cell r="B194">
            <v>-6.9000000000000006E-2</v>
          </cell>
          <cell r="C194">
            <v>-6.5000000000000002E-2</v>
          </cell>
          <cell r="D194">
            <v>-0.01</v>
          </cell>
          <cell r="E194">
            <v>-0.09</v>
          </cell>
          <cell r="F194">
            <v>-0.03</v>
          </cell>
          <cell r="G194">
            <v>-0.1</v>
          </cell>
          <cell r="H194">
            <v>-0.11</v>
          </cell>
          <cell r="I194">
            <v>0.28000000000000003</v>
          </cell>
        </row>
        <row r="198">
          <cell r="B198"/>
          <cell r="C198"/>
          <cell r="D198"/>
          <cell r="E198"/>
          <cell r="F198"/>
          <cell r="G198">
            <v>-9.6501809408926498E-3</v>
          </cell>
          <cell r="H198">
            <v>0.2095006090133984</v>
          </cell>
          <cell r="I198">
            <v>0.06</v>
          </cell>
        </row>
        <row r="199">
          <cell r="B199"/>
          <cell r="C199"/>
          <cell r="D199"/>
          <cell r="E199"/>
          <cell r="F199"/>
          <cell r="G199">
            <v>-0.24576271186440679</v>
          </cell>
          <cell r="H199">
            <v>0.1685393258426966</v>
          </cell>
          <cell r="I199">
            <v>-0.03</v>
          </cell>
        </row>
        <row r="200">
          <cell r="B200"/>
          <cell r="C200"/>
          <cell r="D200"/>
          <cell r="E200"/>
          <cell r="F200"/>
          <cell r="G200">
            <v>4.1666666666666741E-2</v>
          </cell>
          <cell r="H200">
            <v>0.15999999999999992</v>
          </cell>
          <cell r="I200">
            <v>-0.16</v>
          </cell>
        </row>
        <row r="201">
          <cell r="B201"/>
          <cell r="C201"/>
          <cell r="D201"/>
          <cell r="E201"/>
          <cell r="F201"/>
          <cell r="G201">
            <v>-0.15094339622641506</v>
          </cell>
          <cell r="H201">
            <v>-4.4444444444444398E-2</v>
          </cell>
          <cell r="I201">
            <v>0.42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Three Statements"/>
      <sheetName val="Segmental forecast 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90">
          <cell r="B90">
            <v>-889</v>
          </cell>
          <cell r="C90">
            <v>-1022</v>
          </cell>
          <cell r="D90">
            <v>-1133</v>
          </cell>
          <cell r="E90">
            <v>-1243</v>
          </cell>
          <cell r="F90">
            <v>-1332</v>
          </cell>
          <cell r="G90">
            <v>-1452</v>
          </cell>
          <cell r="H90">
            <v>-1638</v>
          </cell>
          <cell r="I90">
            <v>-1837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tabSelected="1" workbookViewId="0">
      <pane ySplit="1" topLeftCell="A79" activePane="bottomLeft" state="frozen"/>
      <selection pane="bottomLeft" activeCell="A186" sqref="A186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B4: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B12: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B60: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B76:H76" si="2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B83:H83" si="25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B92:H92" si="27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B94:H94" si="29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B111:I111" si="32">+SUM(H112:H114)</f>
        <v>11456</v>
      </c>
      <c r="I111" s="3">
        <f t="shared" si="32"/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B115:I115" si="33">+SUM(H116:H118)</f>
        <v>8290</v>
      </c>
      <c r="I115" s="3">
        <f t="shared" si="33"/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B119:I119" si="34">+SUM(H120:H122)</f>
        <v>5343</v>
      </c>
      <c r="I119" s="3">
        <f t="shared" si="34"/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B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B131: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B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B142:I142" si="44">+SUM(H139:H141)</f>
        <v>6923</v>
      </c>
      <c r="I142" s="7">
        <f t="shared" si="44"/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B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B153: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B161:I161" si="52">+SUM(H156:H160)</f>
        <v>677</v>
      </c>
      <c r="I161" s="5">
        <f t="shared" si="5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B163:H163" si="5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B164:H164" si="55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B172:I172" si="58">+SUM(H167:H171)</f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B175:H175" si="60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>B21+B52+B71+B102+B133+B164+B199</f>
        <v>30601</v>
      </c>
      <c r="C3" s="9">
        <f>C21+C52+C71+C102+C133+C164+C199</f>
        <v>32376</v>
      </c>
      <c r="D3" s="9">
        <f>D21+D52+D71+D102+D133+D164+D199</f>
        <v>34350</v>
      </c>
      <c r="E3" s="9">
        <f>E21+E52+E71+E102+E133+E164+E199</f>
        <v>36397</v>
      </c>
      <c r="F3" s="9">
        <f>F21+F52+F71+F102+F133+F164+F199</f>
        <v>39117</v>
      </c>
      <c r="G3" s="9">
        <f>G21+G52+G71+G102+G133+G164+G199</f>
        <v>37403</v>
      </c>
      <c r="H3" s="9">
        <f>H21+H52+H71+H102+H133+H164+H199</f>
        <v>44538</v>
      </c>
      <c r="I3" s="9">
        <f>I21+I52+I71+I102+I133+I164+I199</f>
        <v>46710</v>
      </c>
      <c r="J3" s="81">
        <f>J21+J52+J71+J102+J133+J164+J199</f>
        <v>46710</v>
      </c>
      <c r="K3" s="81">
        <f>K21+K52+K71+K102+K133+K164+K199</f>
        <v>46710</v>
      </c>
      <c r="L3" s="81">
        <f>L21+L52+L71+L102+L133+L164+L199</f>
        <v>46710</v>
      </c>
      <c r="M3" s="81">
        <f>M21+M52+M71+M102+M133+M164+M199</f>
        <v>46710</v>
      </c>
      <c r="N3" s="81">
        <f>N21+N52+N71+N102+N133+N164+N199</f>
        <v>46710</v>
      </c>
      <c r="O3" s="81"/>
      <c r="P3" s="79"/>
      <c r="Q3" t="s">
        <v>142</v>
      </c>
    </row>
    <row r="4" spans="1:17" x14ac:dyDescent="0.2">
      <c r="A4" s="42" t="s">
        <v>129</v>
      </c>
      <c r="B4" s="47" t="str">
        <f>+IFERROR(B3/A3-1,"nm")</f>
        <v>nm</v>
      </c>
      <c r="C4" s="47">
        <f>+IFERROR(C3/B3-1,"nm")</f>
        <v>5.8004640371229765E-2</v>
      </c>
      <c r="D4" s="47">
        <f>+IFERROR(D3/C3-1,"nm")</f>
        <v>6.0971089696071123E-2</v>
      </c>
      <c r="E4" s="47">
        <f>+IFERROR(E3/D3-1,"nm")</f>
        <v>5.95924308588065E-2</v>
      </c>
      <c r="F4" s="47">
        <f>+IFERROR(F3/E3-1,"nm")</f>
        <v>7.4731433909388079E-2</v>
      </c>
      <c r="G4" s="47">
        <f>+IFERROR(G3/F3-1,"nm")</f>
        <v>-4.3817266150267153E-2</v>
      </c>
      <c r="H4" s="47">
        <f>+IFERROR(H3/G3-1,"nm")</f>
        <v>0.19076009945726269</v>
      </c>
      <c r="I4" s="47">
        <f>+IFERROR(I3/H3-1,"nm")</f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2">
      <c r="A5" s="41" t="s">
        <v>130</v>
      </c>
      <c r="B5" s="48">
        <f>B35+B54+B85+B116+B147+B182+B201</f>
        <v>4839</v>
      </c>
      <c r="C5" s="48">
        <f>C35+C54+C85+C116+C147+C182+C201</f>
        <v>5291</v>
      </c>
      <c r="D5" s="48">
        <f>D35+D54+D85+D116+D147+D182+D201</f>
        <v>5651</v>
      </c>
      <c r="E5" s="48">
        <f>E35+E54+E85+E116+E147+E182+E201</f>
        <v>5126</v>
      </c>
      <c r="F5" s="48">
        <f>F35+F54+F85+F116+F147+F182+F201</f>
        <v>5555</v>
      </c>
      <c r="G5" s="48">
        <f>G35+G54+G85+G116+G147+G182+G201</f>
        <v>3697</v>
      </c>
      <c r="H5" s="48">
        <f>H35+H54+H85+H116+H147+H182+H201</f>
        <v>7667</v>
      </c>
      <c r="I5" s="48">
        <f>I35+I54+I85+I116+I147+I182+I201</f>
        <v>7573</v>
      </c>
      <c r="J5" s="48">
        <f>J35+J54+J85+J116+J147+J182+J201</f>
        <v>7573</v>
      </c>
      <c r="K5" s="48">
        <f>K35+K54+K85+K116+K147+K182+K201</f>
        <v>7573</v>
      </c>
      <c r="L5" s="48">
        <f>L35+L54+L85+L116+L147+L182+L201</f>
        <v>7573</v>
      </c>
      <c r="M5" s="48">
        <f>M35+M54+M85+M116+M147+M182+M201</f>
        <v>7573</v>
      </c>
      <c r="N5" s="48">
        <f>N35+N54+N85+N116+N147+N182+N201</f>
        <v>7573</v>
      </c>
      <c r="O5" s="48"/>
      <c r="P5" s="79"/>
      <c r="Q5" t="s">
        <v>143</v>
      </c>
    </row>
    <row r="6" spans="1:17" x14ac:dyDescent="0.2">
      <c r="A6" s="42" t="s">
        <v>129</v>
      </c>
      <c r="B6" s="47" t="str">
        <f>+IFERROR(B5/A5-1,"nm")</f>
        <v>nm</v>
      </c>
      <c r="C6" s="47">
        <f>+IFERROR(C5/B5-1,"nm")</f>
        <v>9.3407728869601137E-2</v>
      </c>
      <c r="D6" s="47">
        <f>+IFERROR(D5/C5-1,"nm")</f>
        <v>6.8040068040068125E-2</v>
      </c>
      <c r="E6" s="47">
        <f>+IFERROR(E5/D5-1,"nm")</f>
        <v>-9.2903910812245583E-2</v>
      </c>
      <c r="F6" s="47">
        <f>+IFERROR(F5/E5-1,"nm")</f>
        <v>8.3690987124463545E-2</v>
      </c>
      <c r="G6" s="47">
        <f>+IFERROR(G5/F5-1,"nm")</f>
        <v>-0.3344734473447345</v>
      </c>
      <c r="H6" s="47">
        <f>+IFERROR(H5/G5-1,"nm")</f>
        <v>1.0738436570192049</v>
      </c>
      <c r="I6" s="47">
        <f>+IFERROR(I5/H5-1,"nm")</f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2">
      <c r="A7" s="42" t="s">
        <v>131</v>
      </c>
      <c r="B7" s="47">
        <f>+IFERROR(B5/B$3,"nm")</f>
        <v>0.15813208718669325</v>
      </c>
      <c r="C7" s="47">
        <f>+IFERROR(C5/C$3,"nm")</f>
        <v>0.16342352359772672</v>
      </c>
      <c r="D7" s="47">
        <f>+IFERROR(D5/D$3,"nm")</f>
        <v>0.16451237263464338</v>
      </c>
      <c r="E7" s="47">
        <f>+IFERROR(E5/E$3,"nm")</f>
        <v>0.14083578316894249</v>
      </c>
      <c r="F7" s="47">
        <f>+IFERROR(F5/F$3,"nm")</f>
        <v>0.14200986783240024</v>
      </c>
      <c r="G7" s="47">
        <f>+IFERROR(G5/G$3,"nm")</f>
        <v>9.8842338849824879E-2</v>
      </c>
      <c r="H7" s="47">
        <f>+IFERROR(H5/H$3,"nm")</f>
        <v>0.17214513449189456</v>
      </c>
      <c r="I7" s="47">
        <f>+IFERROR(I5/I$3,"nm")</f>
        <v>0.16212802397773496</v>
      </c>
      <c r="J7" s="80">
        <f>+IFERROR(J5/J$3,"nm")</f>
        <v>0.16212802397773496</v>
      </c>
      <c r="K7" s="80">
        <f>+IFERROR(K5/K$3,"nm")</f>
        <v>0.16212802397773496</v>
      </c>
      <c r="L7" s="80">
        <f>+IFERROR(L5/L$3,"nm")</f>
        <v>0.16212802397773496</v>
      </c>
      <c r="M7" s="80">
        <f>+IFERROR(M5/M$3,"nm")</f>
        <v>0.16212802397773496</v>
      </c>
      <c r="N7" s="80">
        <f>+IFERROR(N5/N$3,"nm")</f>
        <v>0.16212802397773496</v>
      </c>
      <c r="O7" s="80"/>
      <c r="P7" s="80"/>
    </row>
    <row r="8" spans="1:17" x14ac:dyDescent="0.2">
      <c r="A8" s="41" t="s">
        <v>132</v>
      </c>
      <c r="B8" s="48">
        <f>B38+B57+B88+B119+B150+B185+B204</f>
        <v>606</v>
      </c>
      <c r="C8" s="48">
        <f>C38+C57+C88+C119+C150+C185+C204</f>
        <v>649</v>
      </c>
      <c r="D8" s="48">
        <f>D38+D57+D88+D119+D150+D185+D204</f>
        <v>706</v>
      </c>
      <c r="E8" s="48">
        <f>E38+E57+E88+E119+E150+E185+E204</f>
        <v>747</v>
      </c>
      <c r="F8" s="48">
        <f>F38+F57+F88+F119+F150+F185+F204</f>
        <v>705</v>
      </c>
      <c r="G8" s="48">
        <f>G38+G57+G88+G119+G150+G185+G204</f>
        <v>721</v>
      </c>
      <c r="H8" s="48">
        <f>H38+H57+H88+H119+H150+H185+H204</f>
        <v>744</v>
      </c>
      <c r="I8" s="48">
        <f>I38+I57+I88+I119+I150+I185+I204</f>
        <v>717</v>
      </c>
      <c r="J8" s="48">
        <f>J38+J57+J88+J119+J150+J185+J204</f>
        <v>717</v>
      </c>
      <c r="K8" s="48">
        <f>K38+K57+K88+K119+K150+K185+K204</f>
        <v>717</v>
      </c>
      <c r="L8" s="48">
        <f>L38+L57+L88+L119+L150+L185+L204</f>
        <v>717</v>
      </c>
      <c r="M8" s="48">
        <f>M38+M57+M88+M119+M150+M185+M204</f>
        <v>717</v>
      </c>
      <c r="N8" s="48">
        <f>N38+N57+N88+N119+N150+N185+N204</f>
        <v>717</v>
      </c>
      <c r="O8" s="48"/>
      <c r="P8" s="79"/>
      <c r="Q8" t="s">
        <v>144</v>
      </c>
    </row>
    <row r="9" spans="1:17" x14ac:dyDescent="0.2">
      <c r="A9" s="42" t="s">
        <v>129</v>
      </c>
      <c r="B9" s="47" t="str">
        <f>+IFERROR(B8/A8-1,"nm")</f>
        <v>nm</v>
      </c>
      <c r="C9" s="47">
        <f>+IFERROR(C8/B8-1,"nm")</f>
        <v>7.0957095709570872E-2</v>
      </c>
      <c r="D9" s="47">
        <f>+IFERROR(D8/C8-1,"nm")</f>
        <v>8.7827426810477727E-2</v>
      </c>
      <c r="E9" s="47">
        <f>+IFERROR(E8/D8-1,"nm")</f>
        <v>5.8073654390934815E-2</v>
      </c>
      <c r="F9" s="47">
        <f>+IFERROR(F8/E8-1,"nm")</f>
        <v>-5.6224899598393607E-2</v>
      </c>
      <c r="G9" s="47">
        <f>+IFERROR(G8/F8-1,"nm")</f>
        <v>2.2695035460992941E-2</v>
      </c>
      <c r="H9" s="47">
        <f>+IFERROR(H8/G8-1,"nm")</f>
        <v>3.1900138696255187E-2</v>
      </c>
      <c r="I9" s="47">
        <f>+IFERROR(I8/H8-1,"nm")</f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2">
      <c r="A10" s="42" t="s">
        <v>133</v>
      </c>
      <c r="B10" s="47">
        <f>+IFERROR(B8/B$3,"nm")</f>
        <v>1.9803274402797295E-2</v>
      </c>
      <c r="C10" s="47">
        <f>+IFERROR(C8/C$3,"nm")</f>
        <v>2.0045712873733631E-2</v>
      </c>
      <c r="D10" s="47">
        <f>+IFERROR(D8/D$3,"nm")</f>
        <v>2.0553129548762736E-2</v>
      </c>
      <c r="E10" s="47">
        <f>+IFERROR(E8/E$3,"nm")</f>
        <v>2.0523669533203285E-2</v>
      </c>
      <c r="F10" s="47">
        <f>+IFERROR(F8/F$3,"nm")</f>
        <v>1.8022854513382928E-2</v>
      </c>
      <c r="G10" s="47">
        <f>+IFERROR(G8/G$3,"nm")</f>
        <v>1.9276528620698875E-2</v>
      </c>
      <c r="H10" s="47">
        <f>+IFERROR(H8/H$3,"nm")</f>
        <v>1.6704836319547355E-2</v>
      </c>
      <c r="I10" s="47">
        <f>+IFERROR(I8/I$3,"nm")</f>
        <v>1.5350032113037893E-2</v>
      </c>
      <c r="J10" s="80">
        <f>+IFERROR(J8/J$3,"nm")</f>
        <v>1.5350032113037893E-2</v>
      </c>
      <c r="K10" s="80">
        <f>+IFERROR(K8/K$3,"nm")</f>
        <v>1.5350032113037893E-2</v>
      </c>
      <c r="L10" s="80">
        <f>+IFERROR(L8/L$3,"nm")</f>
        <v>1.5350032113037893E-2</v>
      </c>
      <c r="M10" s="80">
        <f>+IFERROR(M8/M$3,"nm")</f>
        <v>1.5350032113037893E-2</v>
      </c>
      <c r="N10" s="80">
        <f>+IFERROR(N8/N$3,"nm")</f>
        <v>1.5350032113037893E-2</v>
      </c>
      <c r="O10" s="80"/>
      <c r="P10" s="80"/>
    </row>
    <row r="11" spans="1:17" x14ac:dyDescent="0.2">
      <c r="A11" s="41" t="s">
        <v>134</v>
      </c>
      <c r="B11" s="48">
        <f>B5-B8</f>
        <v>4233</v>
      </c>
      <c r="C11" s="48">
        <f>C5-C8</f>
        <v>4642</v>
      </c>
      <c r="D11" s="48">
        <f>D5-D8</f>
        <v>4945</v>
      </c>
      <c r="E11" s="48">
        <f>E5-E8</f>
        <v>4379</v>
      </c>
      <c r="F11" s="48">
        <f>F5-F8</f>
        <v>4850</v>
      </c>
      <c r="G11" s="48">
        <f>G5-G8</f>
        <v>2976</v>
      </c>
      <c r="H11" s="48">
        <f>H5-H8</f>
        <v>6923</v>
      </c>
      <c r="I11" s="48">
        <f>I5-I8</f>
        <v>6856</v>
      </c>
      <c r="J11" s="48">
        <f>J5-J8</f>
        <v>6856</v>
      </c>
      <c r="K11" s="48">
        <f>K5-K8</f>
        <v>6856</v>
      </c>
      <c r="L11" s="48">
        <f>L5-L8</f>
        <v>6856</v>
      </c>
      <c r="M11" s="48">
        <f>M5-M8</f>
        <v>6856</v>
      </c>
      <c r="N11" s="48">
        <f>N5-N8</f>
        <v>6856</v>
      </c>
      <c r="O11" s="48"/>
      <c r="Q11" t="s">
        <v>145</v>
      </c>
    </row>
    <row r="12" spans="1:17" x14ac:dyDescent="0.2">
      <c r="A12" s="42" t="s">
        <v>129</v>
      </c>
      <c r="B12" s="47" t="str">
        <f>+IFERROR(B11/A11-1,"nm")</f>
        <v>nm</v>
      </c>
      <c r="C12" s="47">
        <f>+IFERROR(C11/B11-1,"nm")</f>
        <v>9.6621781242617555E-2</v>
      </c>
      <c r="D12" s="47">
        <f>+IFERROR(D11/C11-1,"nm")</f>
        <v>6.5273588970271357E-2</v>
      </c>
      <c r="E12" s="47">
        <f>+IFERROR(E11/D11-1,"nm")</f>
        <v>-0.11445904954499497</v>
      </c>
      <c r="F12" s="47">
        <f>+IFERROR(F11/E11-1,"nm")</f>
        <v>0.10755880337976698</v>
      </c>
      <c r="G12" s="47">
        <f>+IFERROR(G11/F11-1,"nm")</f>
        <v>-0.38639175257731961</v>
      </c>
      <c r="H12" s="47">
        <f>+IFERROR(H11/G11-1,"nm")</f>
        <v>1.32627688172043</v>
      </c>
      <c r="I12" s="47">
        <f>+IFERROR(I11/H11-1,"nm")</f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2">
      <c r="A13" s="42" t="s">
        <v>131</v>
      </c>
      <c r="B13" s="47">
        <f>+IFERROR(B11/B$3,"nm")</f>
        <v>0.13832881278389594</v>
      </c>
      <c r="C13" s="47">
        <f>+IFERROR(C11/C$3,"nm")</f>
        <v>0.14337781072399308</v>
      </c>
      <c r="D13" s="47">
        <f>+IFERROR(D11/D$3,"nm")</f>
        <v>0.14395924308588065</v>
      </c>
      <c r="E13" s="47">
        <f>+IFERROR(E11/E$3,"nm")</f>
        <v>0.12031211363573921</v>
      </c>
      <c r="F13" s="47">
        <f>+IFERROR(F11/F$3,"nm")</f>
        <v>0.12398701331901731</v>
      </c>
      <c r="G13" s="47">
        <f>+IFERROR(G11/G$3,"nm")</f>
        <v>7.9565810229126011E-2</v>
      </c>
      <c r="H13" s="47">
        <f>+IFERROR(H11/H$3,"nm")</f>
        <v>0.1554402981723472</v>
      </c>
      <c r="I13" s="47">
        <f>+IFERROR(I11/I$3,"nm")</f>
        <v>0.14677799186469706</v>
      </c>
      <c r="J13" s="80">
        <f>+IFERROR(J11/J$3,"nm")</f>
        <v>0.14677799186469706</v>
      </c>
      <c r="K13" s="80">
        <f>+IFERROR(K11/K$3,"nm")</f>
        <v>0.14677799186469706</v>
      </c>
      <c r="L13" s="80">
        <f>+IFERROR(L11/L$3,"nm")</f>
        <v>0.14677799186469706</v>
      </c>
      <c r="M13" s="80">
        <f>+IFERROR(M11/M$3,"nm")</f>
        <v>0.14677799186469706</v>
      </c>
      <c r="N13" s="80">
        <f>+IFERROR(N11/N$3,"nm")</f>
        <v>0.14677799186469706</v>
      </c>
      <c r="O13" s="80"/>
      <c r="P13" s="80"/>
    </row>
    <row r="14" spans="1:17" x14ac:dyDescent="0.2">
      <c r="A14" s="41" t="s">
        <v>135</v>
      </c>
      <c r="B14" s="48">
        <f>B45+B64+B95+B126+B157+B192+B211</f>
        <v>963</v>
      </c>
      <c r="C14" s="48">
        <f>C45+C64+C95+C126+C157+C192+C211</f>
        <v>1143</v>
      </c>
      <c r="D14" s="48">
        <f>D45+D64+D95+D126+D157+D192+D211</f>
        <v>1105</v>
      </c>
      <c r="E14" s="48">
        <f>E45+E64+E95+E126+E157+E192+E211</f>
        <v>1028</v>
      </c>
      <c r="F14" s="48">
        <f>F45+F64+F95+F126+F157+F192+F211</f>
        <v>1119</v>
      </c>
      <c r="G14" s="48">
        <f>G45+G64+G95+G126+G157+G192+G211</f>
        <v>1086</v>
      </c>
      <c r="H14" s="48">
        <f>H45+H64+H95+H126+H157+H192+H211</f>
        <v>695</v>
      </c>
      <c r="I14" s="48">
        <f>I45+I64+I95+I126+I157+I192+I211</f>
        <v>758</v>
      </c>
      <c r="J14" s="48">
        <f>J45+J64+J95+J126+J157+J192+J211</f>
        <v>758</v>
      </c>
      <c r="K14" s="48">
        <f>K45+K64+K95+K126+K157+K192+K211</f>
        <v>758</v>
      </c>
      <c r="L14" s="48">
        <f>L45+L64+L95+L126+L157+L192+L211</f>
        <v>758</v>
      </c>
      <c r="M14" s="48">
        <f>M45+M64+M95+M126+M157+M192+M211</f>
        <v>758</v>
      </c>
      <c r="N14" s="48">
        <f>N45+N64+N95+N126+N157+N192+N211</f>
        <v>758</v>
      </c>
      <c r="O14" s="48"/>
      <c r="P14" s="79"/>
      <c r="Q14" t="s">
        <v>146</v>
      </c>
    </row>
    <row r="15" spans="1:17" x14ac:dyDescent="0.2">
      <c r="A15" s="42" t="s">
        <v>129</v>
      </c>
      <c r="B15" s="47" t="str">
        <f>+IFERROR(B14/A14-1,"nm")</f>
        <v>nm</v>
      </c>
      <c r="C15" s="47">
        <f>+IFERROR(C14/B14-1,"nm")</f>
        <v>0.18691588785046731</v>
      </c>
      <c r="D15" s="47">
        <f>+IFERROR(D14/C14-1,"nm")</f>
        <v>-3.3245844269466307E-2</v>
      </c>
      <c r="E15" s="47">
        <f>+IFERROR(E14/D14-1,"nm")</f>
        <v>-6.9683257918552011E-2</v>
      </c>
      <c r="F15" s="47">
        <f>+IFERROR(F14/E14-1,"nm")</f>
        <v>8.8521400778210024E-2</v>
      </c>
      <c r="G15" s="47">
        <f>+IFERROR(G14/F14-1,"nm")</f>
        <v>-2.9490616621983934E-2</v>
      </c>
      <c r="H15" s="47">
        <f>+IFERROR(H14/G14-1,"nm")</f>
        <v>-0.36003683241252304</v>
      </c>
      <c r="I15" s="47">
        <f>+IFERROR(I14/H14-1,"nm")</f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2">
      <c r="A16" s="42" t="s">
        <v>133</v>
      </c>
      <c r="B16" s="47">
        <f>+IFERROR(B14/B$3,"nm")</f>
        <v>3.146955981830659E-2</v>
      </c>
      <c r="C16" s="47">
        <f>+IFERROR(C14/C$3,"nm")</f>
        <v>3.5303928836174947E-2</v>
      </c>
      <c r="D16" s="47">
        <f>+IFERROR(D14/D$3,"nm")</f>
        <v>3.2168850072780204E-2</v>
      </c>
      <c r="E16" s="47">
        <f>+IFERROR(E14/E$3,"nm")</f>
        <v>2.8244086051048164E-2</v>
      </c>
      <c r="F16" s="47">
        <f>+IFERROR(F14/F$3,"nm")</f>
        <v>2.8606488227624818E-2</v>
      </c>
      <c r="G16" s="47">
        <f>+IFERROR(G14/G$3,"nm")</f>
        <v>2.9035104136031869E-2</v>
      </c>
      <c r="H16" s="47">
        <f>+IFERROR(H14/H$3,"nm")</f>
        <v>1.5604652207104046E-2</v>
      </c>
      <c r="I16" s="47">
        <f>+IFERROR(I14/I$3,"nm")</f>
        <v>1.6227788482123744E-2</v>
      </c>
      <c r="J16" s="80">
        <f>+IFERROR(J14/J$3,"nm")</f>
        <v>1.6227788482123744E-2</v>
      </c>
      <c r="K16" s="80">
        <f>+IFERROR(K14/K$3,"nm")</f>
        <v>1.6227788482123744E-2</v>
      </c>
      <c r="L16" s="80">
        <f>+IFERROR(L14/L$3,"nm")</f>
        <v>1.6227788482123744E-2</v>
      </c>
      <c r="M16" s="80">
        <f>+IFERROR(M14/M$3,"nm")</f>
        <v>1.6227788482123744E-2</v>
      </c>
      <c r="N16" s="80">
        <f>+IFERROR(N14/N$3,"nm")</f>
        <v>1.6227788482123744E-2</v>
      </c>
      <c r="O16" s="80"/>
      <c r="P16" s="80"/>
    </row>
    <row r="17" spans="1:17" x14ac:dyDescent="0.2">
      <c r="A17" s="9" t="s">
        <v>141</v>
      </c>
      <c r="B17" s="48">
        <f>B48+B67+B98+B129+B160+B195+B214</f>
        <v>3011</v>
      </c>
      <c r="C17" s="48">
        <f>C48+C67+C98+C129+C160+C195+C214</f>
        <v>3520</v>
      </c>
      <c r="D17" s="48">
        <f>D48+D67+D98+D129+D160+D195+D214</f>
        <v>3989</v>
      </c>
      <c r="E17" s="48">
        <f>E48+E67+E98+E129+E160+E195+E214</f>
        <v>4454</v>
      </c>
      <c r="F17" s="48">
        <f>F48+F67+F98+F129+F160+F195+F214</f>
        <v>4744</v>
      </c>
      <c r="G17" s="48">
        <f>G48+G67+G98+G129+G160+G195+G214</f>
        <v>4866</v>
      </c>
      <c r="H17" s="48">
        <f>H48+H67+H98+H129+H160+H195+H214</f>
        <v>4904</v>
      </c>
      <c r="I17" s="48">
        <f>I48+I67+I98+I129+I160+I195+I214</f>
        <v>4791</v>
      </c>
      <c r="J17" s="48">
        <f>J48+J67+J98+J129+J160+J195+J214</f>
        <v>4791</v>
      </c>
      <c r="K17" s="48">
        <f>K48+K67+K98+K129+K160+K195+K214</f>
        <v>4791</v>
      </c>
      <c r="L17" s="48">
        <f>L48+L67+L98+L129+L160+L195+L214</f>
        <v>4791</v>
      </c>
      <c r="M17" s="48">
        <f>M48+M67+M98+M129+M160+M195+M214</f>
        <v>4791</v>
      </c>
      <c r="N17" s="48">
        <f>N48+N67+N98+N129+N160+N195+N214</f>
        <v>4791</v>
      </c>
      <c r="O17" s="48"/>
      <c r="P17" s="79"/>
      <c r="Q17" t="s">
        <v>147</v>
      </c>
    </row>
    <row r="18" spans="1:17" x14ac:dyDescent="0.2">
      <c r="A18" s="42" t="s">
        <v>129</v>
      </c>
      <c r="B18" s="47" t="str">
        <f>+IFERROR(B17/A17-1,"nm")</f>
        <v>nm</v>
      </c>
      <c r="C18" s="47">
        <f>+IFERROR(C17/B17-1,"nm")</f>
        <v>0.16904682829624718</v>
      </c>
      <c r="D18" s="47">
        <f>+IFERROR(D17/C17-1,"nm")</f>
        <v>0.13323863636363642</v>
      </c>
      <c r="E18" s="47">
        <f>+IFERROR(E17/D17-1,"nm")</f>
        <v>0.11657056906492858</v>
      </c>
      <c r="F18" s="47">
        <f>+IFERROR(F17/E17-1,"nm")</f>
        <v>6.5110013471037176E-2</v>
      </c>
      <c r="G18" s="47">
        <f>+IFERROR(G17/F17-1,"nm")</f>
        <v>2.5716694772343951E-2</v>
      </c>
      <c r="H18" s="47">
        <f>+IFERROR(H17/G17-1,"nm")</f>
        <v>7.8092889436909285E-3</v>
      </c>
      <c r="I18" s="47">
        <f>+IFERROR(I17/H17-1,"nm")</f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>+IFERROR(B17/B$3,"nm")</f>
        <v>9.8395477271984569E-2</v>
      </c>
      <c r="C19" s="47">
        <f>+IFERROR(C17/C$3,"nm")</f>
        <v>0.10872251050160613</v>
      </c>
      <c r="D19" s="47">
        <f>+IFERROR(D17/D$3,"nm")</f>
        <v>0.11612809315866085</v>
      </c>
      <c r="E19" s="47">
        <f>+IFERROR(E17/E$3,"nm")</f>
        <v>0.12237272302662307</v>
      </c>
      <c r="F19" s="47">
        <f>+IFERROR(F17/F$3,"nm")</f>
        <v>0.1212771940588491</v>
      </c>
      <c r="G19" s="47">
        <f>+IFERROR(G17/G$3,"nm")</f>
        <v>0.13009651632222013</v>
      </c>
      <c r="H19" s="47">
        <f>+IFERROR(H17/H$3,"nm")</f>
        <v>0.11010822219228523</v>
      </c>
      <c r="I19" s="47">
        <f>+IFERROR(I17/I$3,"nm")</f>
        <v>0.10256904303147078</v>
      </c>
      <c r="J19" s="47">
        <f>+IFERROR(J17/J$3,"nm")</f>
        <v>0.10256904303147078</v>
      </c>
      <c r="K19" s="47">
        <f>+IFERROR(K17/K$3,"nm")</f>
        <v>0.10256904303147078</v>
      </c>
      <c r="L19" s="47">
        <f>+IFERROR(L17/L$3,"nm")</f>
        <v>0.10256904303147078</v>
      </c>
      <c r="M19" s="47">
        <f>+IFERROR(M17/M$3,"nm")</f>
        <v>0.10256904303147078</v>
      </c>
      <c r="N19" s="47">
        <f>+IFERROR(N17/N$3,"nm")</f>
        <v>0.10256904303147078</v>
      </c>
      <c r="O19" s="47"/>
      <c r="P19" s="47"/>
    </row>
    <row r="20" spans="1:17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2">
      <c r="A22" s="44" t="s">
        <v>129</v>
      </c>
      <c r="B22" s="47" t="str">
        <f>+IFERROR(B21/A21-1,"nm")</f>
        <v>nm</v>
      </c>
      <c r="C22" s="47">
        <f>+IFERROR(C21/B21-1,"nm")</f>
        <v>7.4526928675400228E-2</v>
      </c>
      <c r="D22" s="47">
        <f>+IFERROR(D21/C21-1,"nm")</f>
        <v>3.0615009482525046E-2</v>
      </c>
      <c r="E22" s="47">
        <f>+IFERROR(E21/D21-1,"nm")</f>
        <v>-2.372502628811779E-2</v>
      </c>
      <c r="F22" s="47">
        <f>+IFERROR(F21/E21-1,"nm")</f>
        <v>7.0481319421070276E-2</v>
      </c>
      <c r="G22" s="47">
        <f>+IFERROR(G21/F21-1,"nm")</f>
        <v>-8.9171173437303519E-2</v>
      </c>
      <c r="H22" s="47">
        <f>+IFERROR(H21/G21-1,"nm")</f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>+IFERROR(K21/J21-1,"nm")</f>
        <v>0</v>
      </c>
      <c r="L22" s="47">
        <f>+IFERROR(L21/K21-1,"nm")</f>
        <v>0</v>
      </c>
      <c r="M22" s="47">
        <f>+IFERROR(M21/L21-1,"nm")</f>
        <v>0</v>
      </c>
      <c r="N22" s="47">
        <f>+IFERROR(N21/M21-1,"nm")</f>
        <v>0</v>
      </c>
      <c r="O22" s="47"/>
      <c r="P22" s="47"/>
    </row>
    <row r="23" spans="1:17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2">
      <c r="A24" s="44" t="s">
        <v>129</v>
      </c>
      <c r="B24" s="47" t="str">
        <f>+IFERROR(B23/A23-1,"nm")</f>
        <v>nm</v>
      </c>
      <c r="C24" s="47">
        <f>+IFERROR(C23/B23-1,"nm")</f>
        <v>9.3228309428638578E-2</v>
      </c>
      <c r="D24" s="47">
        <f>+IFERROR(D23/C23-1,"nm")</f>
        <v>4.1402301322722934E-2</v>
      </c>
      <c r="E24" s="47">
        <f>+IFERROR(E23/D23-1,"nm")</f>
        <v>-3.7381247418422192E-2</v>
      </c>
      <c r="F24" s="47">
        <f>+IFERROR(F23/E23-1,"nm")</f>
        <v>7.755846384895948E-2</v>
      </c>
      <c r="G24" s="47">
        <f>+IFERROR(G23/F23-1,"nm")</f>
        <v>-7.1279243404678949E-2</v>
      </c>
      <c r="H24" s="47">
        <f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2">
      <c r="A25" s="44" t="s">
        <v>137</v>
      </c>
      <c r="B25" s="47">
        <f>+[1]Historicals!B180</f>
        <v>0.13</v>
      </c>
      <c r="C25" s="47">
        <f>+[1]Historicals!C180</f>
        <v>0.09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>+J25</f>
        <v>0</v>
      </c>
      <c r="L25" s="49">
        <f>+K25</f>
        <v>0</v>
      </c>
      <c r="M25" s="49">
        <f>+L25</f>
        <v>0</v>
      </c>
      <c r="N25" s="49">
        <f>+M25</f>
        <v>0</v>
      </c>
      <c r="O25" s="49"/>
      <c r="P25" s="49"/>
    </row>
    <row r="26" spans="1:17" x14ac:dyDescent="0.2">
      <c r="A26" s="44" t="s">
        <v>138</v>
      </c>
      <c r="B26" s="47" t="str">
        <f>+IFERROR(B24-B25,"nm")</f>
        <v>nm</v>
      </c>
      <c r="C26" s="47">
        <f>+IFERROR(C24-C25,"nm")</f>
        <v>3.2283094286385816E-3</v>
      </c>
      <c r="D26" s="47">
        <f>+IFERROR(D24-D25,"nm")</f>
        <v>1.4023013227229333E-3</v>
      </c>
      <c r="E26" s="47">
        <f>+IFERROR(E24-E25,"nm")</f>
        <v>2.6187525815778087E-3</v>
      </c>
      <c r="F26" s="47">
        <f>+IFERROR(F24-F25,"nm")</f>
        <v>-2.4415361510405215E-3</v>
      </c>
      <c r="G26" s="47">
        <f>+IFERROR(G24-G25,"nm")</f>
        <v>-1.2792434046789425E-3</v>
      </c>
      <c r="H26" s="47">
        <f>+IFERROR(H24-H25,"nm")</f>
        <v>-1.849072783792538E-3</v>
      </c>
      <c r="I26" s="47">
        <f>+IFERROR(I24-I25,"nm")</f>
        <v>1.5458605290268046E-4</v>
      </c>
      <c r="J26" s="49">
        <v>0</v>
      </c>
      <c r="K26" s="49">
        <f>+J26</f>
        <v>0</v>
      </c>
      <c r="L26" s="49">
        <f>+K26</f>
        <v>0</v>
      </c>
      <c r="M26" s="49">
        <f>+L26</f>
        <v>0</v>
      </c>
      <c r="N26" s="49">
        <f>+M26</f>
        <v>0</v>
      </c>
      <c r="O26" s="49"/>
      <c r="P26" s="49"/>
    </row>
    <row r="27" spans="1:17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2">
      <c r="A28" s="44" t="s">
        <v>129</v>
      </c>
      <c r="B28" s="47" t="str">
        <f>+IFERROR(B27/A27-1,"nm")</f>
        <v>nm</v>
      </c>
      <c r="C28" s="47">
        <f>+IFERROR(C27/B27-1,"nm")</f>
        <v>7.6190476190476142E-2</v>
      </c>
      <c r="D28" s="47">
        <f>+IFERROR(D27/C27-1,"nm")</f>
        <v>2.9498525073746285E-2</v>
      </c>
      <c r="E28" s="47">
        <f>+IFERROR(E27/D27-1,"nm")</f>
        <v>1.0642652476463343E-2</v>
      </c>
      <c r="F28" s="47">
        <f>+IFERROR(F27/E27-1,"nm")</f>
        <v>6.5208586472256025E-2</v>
      </c>
      <c r="G28" s="47">
        <f>+IFERROR(G27/F27-1,"nm")</f>
        <v>-0.11806083650190113</v>
      </c>
      <c r="H28" s="47">
        <f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2">
      <c r="A29" s="44" t="s">
        <v>137</v>
      </c>
      <c r="B29" s="47">
        <f>+[1]Historicals!B184</f>
        <v>0.158</v>
      </c>
      <c r="C29" s="47">
        <f>+[1]Historicals!C184</f>
        <v>3.5000000000000003E-2</v>
      </c>
      <c r="D29" s="47">
        <f>+[1]Historicals!D184</f>
        <v>2.5999999999999999E-2</v>
      </c>
      <c r="E29" s="47">
        <f>+[1]Historicals!E184</f>
        <v>0.13</v>
      </c>
      <c r="F29" s="47">
        <f>+[1]Historicals!F184</f>
        <v>7.0000000000000007E-2</v>
      </c>
      <c r="G29" s="47">
        <f>+[1]Historicals!G184</f>
        <v>-0.06</v>
      </c>
      <c r="H29" s="47">
        <f>+[1]Historicals!H184</f>
        <v>0.18</v>
      </c>
      <c r="I29" s="47">
        <f>+[1]Historicals!I184</f>
        <v>0.09</v>
      </c>
      <c r="J29" s="49">
        <v>0</v>
      </c>
      <c r="K29" s="49">
        <f>+J29</f>
        <v>0</v>
      </c>
      <c r="L29" s="49">
        <f>+K29</f>
        <v>0</v>
      </c>
      <c r="M29" s="49">
        <f>+L29</f>
        <v>0</v>
      </c>
      <c r="N29" s="49">
        <f>+M29</f>
        <v>0</v>
      </c>
      <c r="O29" s="49"/>
      <c r="P29" s="49"/>
    </row>
    <row r="30" spans="1:17" x14ac:dyDescent="0.2">
      <c r="A30" s="44" t="s">
        <v>138</v>
      </c>
      <c r="B30" s="47" t="str">
        <f>+IFERROR(B28-B29,"nm")</f>
        <v>nm</v>
      </c>
      <c r="C30" s="47">
        <f>+IFERROR(C28-C29,"nm")</f>
        <v>4.1190476190476139E-2</v>
      </c>
      <c r="D30" s="47">
        <f>+IFERROR(D28-D29,"nm")</f>
        <v>3.4985250737462857E-3</v>
      </c>
      <c r="E30" s="47">
        <f>+IFERROR(E28-E29,"nm")</f>
        <v>-0.11935734752353666</v>
      </c>
      <c r="F30" s="47">
        <f>+IFERROR(F28-F29,"nm")</f>
        <v>-4.7914135277439818E-3</v>
      </c>
      <c r="G30" s="47">
        <f>+IFERROR(G28-G29,"nm")</f>
        <v>-5.8060836501901136E-2</v>
      </c>
      <c r="H30" s="47">
        <f>+IFERROR(H28-H29,"nm")</f>
        <v>-9.6145721060573452E-2</v>
      </c>
      <c r="I30" s="47">
        <f>+IFERROR(I28-I29,"nm")</f>
        <v>2.2832140015910107E-3</v>
      </c>
      <c r="J30" s="49">
        <v>0</v>
      </c>
      <c r="K30" s="49">
        <f>+J30</f>
        <v>0</v>
      </c>
      <c r="L30" s="49">
        <f>+K30</f>
        <v>0</v>
      </c>
      <c r="M30" s="49">
        <f>+L30</f>
        <v>0</v>
      </c>
      <c r="N30" s="49">
        <f>+M30</f>
        <v>0</v>
      </c>
      <c r="O30" s="49"/>
      <c r="P30" s="49"/>
    </row>
    <row r="31" spans="1:17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2">
      <c r="A32" s="44" t="s">
        <v>129</v>
      </c>
      <c r="B32" s="47" t="str">
        <f>+IFERROR(B31/A31-1,"nm")</f>
        <v>nm</v>
      </c>
      <c r="C32" s="47">
        <f>+IFERROR(C31/B31-1,"nm")</f>
        <v>-0.12742718446601942</v>
      </c>
      <c r="D32" s="47">
        <f>+IFERROR(D31/C31-1,"nm")</f>
        <v>-0.10152990264255912</v>
      </c>
      <c r="E32" s="47">
        <f>+IFERROR(E31/D31-1,"nm")</f>
        <v>-7.8947368421052655E-2</v>
      </c>
      <c r="F32" s="47">
        <f>+IFERROR(F31/E31-1,"nm")</f>
        <v>3.3613445378151141E-3</v>
      </c>
      <c r="G32" s="47">
        <f>+IFERROR(G31/F31-1,"nm")</f>
        <v>-0.13567839195979903</v>
      </c>
      <c r="H32" s="47">
        <f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2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>+J33</f>
        <v>0</v>
      </c>
      <c r="L33" s="49">
        <f>+K33</f>
        <v>0</v>
      </c>
      <c r="M33" s="49">
        <f>+L33</f>
        <v>0</v>
      </c>
      <c r="N33" s="49">
        <f>+M33</f>
        <v>0</v>
      </c>
      <c r="O33" s="49"/>
      <c r="P33" s="49"/>
    </row>
    <row r="34" spans="1:16" x14ac:dyDescent="0.2">
      <c r="A34" s="44" t="s">
        <v>138</v>
      </c>
      <c r="B34" s="47" t="str">
        <f>+IFERROR(B32-B33,"nm")</f>
        <v>nm</v>
      </c>
      <c r="C34" s="47">
        <f>+IFERROR(C32-C33,"nm")</f>
        <v>2.572815533980588E-3</v>
      </c>
      <c r="D34" s="47">
        <f>+IFERROR(D32-D33,"nm")</f>
        <v>-1.5299026425591167E-3</v>
      </c>
      <c r="E34" s="47">
        <f>+IFERROR(E32-E33,"nm")</f>
        <v>1.0526315789473467E-3</v>
      </c>
      <c r="F34" s="47">
        <f>+IFERROR(F32-F33,"nm")</f>
        <v>3.3613445378151141E-3</v>
      </c>
      <c r="G34" s="47">
        <f>+IFERROR(G32-G33,"nm")</f>
        <v>4.321608040200986E-3</v>
      </c>
      <c r="H34" s="47">
        <f>+IFERROR(H32-H33,"nm")</f>
        <v>2.5581395348836904E-3</v>
      </c>
      <c r="I34" s="47">
        <f>+IFERROR(I32-I33,"nm")</f>
        <v>-1.4792899408284654E-3</v>
      </c>
      <c r="J34" s="49">
        <v>0</v>
      </c>
      <c r="K34" s="49">
        <f>+J34</f>
        <v>0</v>
      </c>
      <c r="L34" s="49">
        <f>+K34</f>
        <v>0</v>
      </c>
      <c r="M34" s="49">
        <f>+L34</f>
        <v>0</v>
      </c>
      <c r="N34" s="49">
        <f>+M34</f>
        <v>0</v>
      </c>
      <c r="O34" s="49"/>
      <c r="P34" s="49"/>
    </row>
    <row r="35" spans="1:16" x14ac:dyDescent="0.2">
      <c r="A35" s="9" t="s">
        <v>130</v>
      </c>
      <c r="B35" s="48">
        <f>+B42+B38</f>
        <v>3766</v>
      </c>
      <c r="C35" s="48">
        <f>+C42+C38</f>
        <v>3896</v>
      </c>
      <c r="D35" s="48">
        <f>+D42+D38</f>
        <v>4015</v>
      </c>
      <c r="E35" s="48">
        <f>+E42+E38</f>
        <v>3760</v>
      </c>
      <c r="F35" s="48">
        <f>+F42+F38</f>
        <v>4074</v>
      </c>
      <c r="G35" s="48">
        <f>+G42+G38</f>
        <v>3047</v>
      </c>
      <c r="H35" s="48">
        <f>+H42+H38</f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2">
      <c r="A36" s="46" t="s">
        <v>129</v>
      </c>
      <c r="B36" s="47" t="str">
        <f>+IFERROR(B35/A35-1,"nm")</f>
        <v>nm</v>
      </c>
      <c r="C36" s="47">
        <f>+IFERROR(C35/B35-1,"nm")</f>
        <v>3.4519383961763239E-2</v>
      </c>
      <c r="D36" s="47">
        <f>+IFERROR(D35/C35-1,"nm")</f>
        <v>3.0544147843942548E-2</v>
      </c>
      <c r="E36" s="47">
        <f>+IFERROR(E35/D35-1,"nm")</f>
        <v>-6.3511830635118338E-2</v>
      </c>
      <c r="F36" s="47">
        <f>+IFERROR(F35/E35-1,"nm")</f>
        <v>8.3510638297872308E-2</v>
      </c>
      <c r="G36" s="47">
        <f>+IFERROR(G35/F35-1,"nm")</f>
        <v>-0.25208640157093765</v>
      </c>
      <c r="H36" s="47">
        <f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>+IFERROR(K35/J35-1,"nm")</f>
        <v>0</v>
      </c>
      <c r="L36" s="47">
        <f>+IFERROR(L35/K35-1,"nm")</f>
        <v>0</v>
      </c>
      <c r="M36" s="47">
        <f>+IFERROR(M35/L35-1,"nm")</f>
        <v>0</v>
      </c>
      <c r="N36" s="47">
        <f>+IFERROR(N35/M35-1,"nm")</f>
        <v>0</v>
      </c>
      <c r="O36" s="47"/>
      <c r="P36" s="47"/>
    </row>
    <row r="37" spans="1:16" x14ac:dyDescent="0.2">
      <c r="A37" s="46" t="s">
        <v>131</v>
      </c>
      <c r="B37" s="47">
        <f>+IFERROR(B35/B$21,"nm")</f>
        <v>0.27409024745269289</v>
      </c>
      <c r="C37" s="47">
        <f>+IFERROR(C35/C$21,"nm")</f>
        <v>0.26388512598211866</v>
      </c>
      <c r="D37" s="47">
        <f>+IFERROR(D35/D$21,"nm")</f>
        <v>0.26386698212407994</v>
      </c>
      <c r="E37" s="47">
        <f>+IFERROR(E35/E$21,"nm")</f>
        <v>0.25311342982160889</v>
      </c>
      <c r="F37" s="47">
        <f>+IFERROR(F35/F$21,"nm")</f>
        <v>0.25619418941013711</v>
      </c>
      <c r="G37" s="47">
        <f>+IFERROR(G35/G$21,"nm")</f>
        <v>0.2103700635183651</v>
      </c>
      <c r="H37" s="47">
        <f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2">
      <c r="A39" s="46" t="s">
        <v>129</v>
      </c>
      <c r="B39" s="47" t="str">
        <f>+IFERROR(B38/A38-1,"nm")</f>
        <v>nm</v>
      </c>
      <c r="C39" s="47">
        <f>+IFERROR(C38/B38-1,"nm")</f>
        <v>9.9173553719008156E-2</v>
      </c>
      <c r="D39" s="47">
        <f>+IFERROR(D38/C38-1,"nm")</f>
        <v>5.2631578947368363E-2</v>
      </c>
      <c r="E39" s="47">
        <f>+IFERROR(E38/D38-1,"nm")</f>
        <v>0.14285714285714279</v>
      </c>
      <c r="F39" s="47">
        <f>+IFERROR(F38/E38-1,"nm")</f>
        <v>-6.8749999999999978E-2</v>
      </c>
      <c r="G39" s="47">
        <f>+IFERROR(G38/F38-1,"nm")</f>
        <v>-6.7114093959731447E-3</v>
      </c>
      <c r="H39" s="47">
        <f>+IFERROR(H38/G38-1,"nm")</f>
        <v>-0.1216216216216216</v>
      </c>
      <c r="I39" s="47">
        <f>+IFERROR(I38/H38-1,"nm")</f>
        <v>-4.6153846153846101E-2</v>
      </c>
      <c r="J39" s="47">
        <f>+IFERROR(J38/I38-1,"nm")</f>
        <v>2.2204460492503131E-16</v>
      </c>
      <c r="K39" s="47">
        <f>+IFERROR(K38/J38-1,"nm")</f>
        <v>0</v>
      </c>
      <c r="L39" s="47">
        <f>+IFERROR(L38/K38-1,"nm")</f>
        <v>0</v>
      </c>
      <c r="M39" s="47">
        <f>+IFERROR(M38/L38-1,"nm")</f>
        <v>0</v>
      </c>
      <c r="N39" s="47">
        <f>+IFERROR(N38/M38-1,"nm")</f>
        <v>0</v>
      </c>
      <c r="O39" s="47"/>
      <c r="P39" s="47"/>
    </row>
    <row r="40" spans="1:16" x14ac:dyDescent="0.2">
      <c r="A40" s="46" t="s">
        <v>133</v>
      </c>
      <c r="B40" s="47">
        <f>+IFERROR(B38/B$21,"nm")</f>
        <v>8.8064046579330417E-3</v>
      </c>
      <c r="C40" s="47">
        <f>+IFERROR(C38/C$21,"nm")</f>
        <v>9.0083988079111346E-3</v>
      </c>
      <c r="D40" s="47">
        <f>+IFERROR(D38/D$21,"nm")</f>
        <v>9.2008412197686646E-3</v>
      </c>
      <c r="E40" s="47">
        <f>+IFERROR(E38/E$21,"nm")</f>
        <v>1.0770784247728038E-2</v>
      </c>
      <c r="F40" s="47">
        <f>+IFERROR(F38/F$21,"nm")</f>
        <v>9.3698905798012821E-3</v>
      </c>
      <c r="G40" s="47">
        <f>+IFERROR(G38/G$21,"nm")</f>
        <v>1.0218171775752554E-2</v>
      </c>
      <c r="H40" s="47">
        <f>+IFERROR(H38/H$21,"nm")</f>
        <v>7.5673787764130628E-3</v>
      </c>
      <c r="I40" s="47">
        <f>+IFERROR(I38/I$21,"nm")</f>
        <v>6.7563886013185855E-3</v>
      </c>
      <c r="J40" s="47">
        <f>+IFERROR(J38/J$21,"nm")</f>
        <v>6.7563886013185864E-3</v>
      </c>
      <c r="K40" s="47">
        <f>+IFERROR(K38/K$21,"nm")</f>
        <v>6.7563886013185864E-3</v>
      </c>
      <c r="L40" s="47">
        <f>+IFERROR(L38/L$21,"nm")</f>
        <v>6.7563886013185864E-3</v>
      </c>
      <c r="M40" s="47">
        <f>+IFERROR(M38/M$21,"nm")</f>
        <v>6.7563886013185864E-3</v>
      </c>
      <c r="N40" s="47">
        <f>+IFERROR(N38/N$21,"nm")</f>
        <v>6.7563886013185864E-3</v>
      </c>
      <c r="O40" s="47"/>
      <c r="P40" s="47"/>
    </row>
    <row r="41" spans="1:16" x14ac:dyDescent="0.2">
      <c r="A41" s="46" t="s">
        <v>140</v>
      </c>
      <c r="B41" s="47">
        <f>+IFERROR(B38/B48,"nm")</f>
        <v>0.19145569620253164</v>
      </c>
      <c r="C41" s="47">
        <f>+IFERROR(C38/C48,"nm")</f>
        <v>0.17924528301886791</v>
      </c>
      <c r="D41" s="47">
        <f>+IFERROR(D38/D48,"nm")</f>
        <v>0.17094017094017094</v>
      </c>
      <c r="E41" s="47">
        <f>+IFERROR(E38/E48,"nm")</f>
        <v>0.18867924528301888</v>
      </c>
      <c r="F41" s="47">
        <f>+IFERROR(F38/F48,"nm")</f>
        <v>0.18304668304668303</v>
      </c>
      <c r="G41" s="47">
        <f>+IFERROR(G38/G48,"nm")</f>
        <v>0.22945736434108527</v>
      </c>
      <c r="H41" s="47">
        <f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2">
      <c r="A43" s="46" t="s">
        <v>129</v>
      </c>
      <c r="B43" s="47" t="str">
        <f>+IFERROR(B42/A42-1,"nm")</f>
        <v>nm</v>
      </c>
      <c r="C43" s="47">
        <f>+IFERROR(C42/B42-1,"nm")</f>
        <v>3.2373113854595292E-2</v>
      </c>
      <c r="D43" s="47">
        <f>+IFERROR(D42/C42-1,"nm")</f>
        <v>2.9763486579856391E-2</v>
      </c>
      <c r="E43" s="47">
        <f>+IFERROR(E42/D42-1,"nm")</f>
        <v>-7.096774193548383E-2</v>
      </c>
      <c r="F43" s="47">
        <f>+IFERROR(F42/E42-1,"nm")</f>
        <v>9.0277777777777679E-2</v>
      </c>
      <c r="G43" s="47">
        <f>+IFERROR(G42/F42-1,"nm")</f>
        <v>-0.26140127388535028</v>
      </c>
      <c r="H43" s="47">
        <f>+IFERROR(H42/G42-1,"nm")</f>
        <v>0.75543290789927564</v>
      </c>
      <c r="I43" s="47">
        <f>+IFERROR(I42/H42-1,"nm")</f>
        <v>4.9125564943997002E-3</v>
      </c>
      <c r="J43" s="47">
        <f>+IFERROR(J42/I42-1,"nm")</f>
        <v>0</v>
      </c>
      <c r="K43" s="47">
        <f>+IFERROR(K42/J42-1,"nm")</f>
        <v>0</v>
      </c>
      <c r="L43" s="47">
        <f>+IFERROR(L42/K42-1,"nm")</f>
        <v>0</v>
      </c>
      <c r="M43" s="47">
        <f>+IFERROR(M42/L42-1,"nm")</f>
        <v>0</v>
      </c>
      <c r="N43" s="47">
        <f>+IFERROR(N42/M42-1,"nm")</f>
        <v>0</v>
      </c>
      <c r="O43" s="47"/>
      <c r="P43" s="47"/>
    </row>
    <row r="44" spans="1:16" x14ac:dyDescent="0.2">
      <c r="A44" s="46" t="s">
        <v>131</v>
      </c>
      <c r="B44" s="47">
        <f>+IFERROR(B42/B$21,"nm")</f>
        <v>0.26528384279475981</v>
      </c>
      <c r="C44" s="47">
        <f>+IFERROR(C42/C$21,"nm")</f>
        <v>0.25487672717420751</v>
      </c>
      <c r="D44" s="47">
        <f>+IFERROR(D42/D$21,"nm")</f>
        <v>0.25466614090431128</v>
      </c>
      <c r="E44" s="47">
        <f>+IFERROR(E42/E$21,"nm")</f>
        <v>0.24234264557388085</v>
      </c>
      <c r="F44" s="47">
        <f>+IFERROR(F42/F$21,"nm")</f>
        <v>0.2468242988303358</v>
      </c>
      <c r="G44" s="47">
        <f>+IFERROR(G42/G$21,"nm")</f>
        <v>0.20015189174261253</v>
      </c>
      <c r="H44" s="47">
        <f>+IFERROR(H42/H$21,"nm")</f>
        <v>0.29623377379358518</v>
      </c>
      <c r="I44" s="47">
        <f>+IFERROR(I42/I$21,"nm")</f>
        <v>0.27864654279954232</v>
      </c>
      <c r="J44" s="47">
        <f>+IFERROR(J42/J$21,"nm")</f>
        <v>0.27864654279954232</v>
      </c>
      <c r="K44" s="47">
        <f>+IFERROR(K42/K$21,"nm")</f>
        <v>0.27864654279954232</v>
      </c>
      <c r="L44" s="47">
        <f>+IFERROR(L42/L$21,"nm")</f>
        <v>0.27864654279954232</v>
      </c>
      <c r="M44" s="47">
        <f>+IFERROR(M42/M$21,"nm")</f>
        <v>0.27864654279954232</v>
      </c>
      <c r="N44" s="47">
        <f>+IFERROR(N42/N$21,"nm")</f>
        <v>0.27864654279954232</v>
      </c>
      <c r="O44" s="47"/>
      <c r="P44" s="47"/>
    </row>
    <row r="45" spans="1:16" x14ac:dyDescent="0.2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2">
      <c r="A46" s="46" t="s">
        <v>129</v>
      </c>
      <c r="B46" s="47" t="str">
        <f>+IFERROR(B45/A45-1,"nm")</f>
        <v>nm</v>
      </c>
      <c r="C46" s="47">
        <f>+IFERROR(C45/B45-1,"nm")</f>
        <v>0.16346153846153855</v>
      </c>
      <c r="D46" s="47">
        <f>+IFERROR(D45/C45-1,"nm")</f>
        <v>-7.8512396694214837E-2</v>
      </c>
      <c r="E46" s="47">
        <f>+IFERROR(E45/D45-1,"nm")</f>
        <v>-0.12107623318385652</v>
      </c>
      <c r="F46" s="47">
        <f>+IFERROR(F45/E45-1,"nm")</f>
        <v>-0.40306122448979587</v>
      </c>
      <c r="G46" s="47">
        <f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>+IFERROR(J45/I45-1,"nm")</f>
        <v>0</v>
      </c>
      <c r="K46" s="47">
        <f>+IFERROR(K45/J45-1,"nm")</f>
        <v>0</v>
      </c>
      <c r="L46" s="47">
        <f>+IFERROR(L45/K45-1,"nm")</f>
        <v>0</v>
      </c>
      <c r="M46" s="47">
        <f>+IFERROR(M45/L45-1,"nm")</f>
        <v>0</v>
      </c>
      <c r="N46" s="47">
        <f>+IFERROR(N45/M45-1,"nm")</f>
        <v>0</v>
      </c>
      <c r="O46" s="47"/>
      <c r="P46" s="47"/>
    </row>
    <row r="47" spans="1:16" x14ac:dyDescent="0.2">
      <c r="A47" s="46" t="s">
        <v>133</v>
      </c>
      <c r="B47" s="47">
        <f>+IFERROR(B45/B$21,"nm")</f>
        <v>1.5138282387190683E-2</v>
      </c>
      <c r="C47" s="47">
        <f>+IFERROR(C45/C$21,"nm")</f>
        <v>1.6391221891086428E-2</v>
      </c>
      <c r="D47" s="47">
        <f>+IFERROR(D45/D$21,"nm")</f>
        <v>1.4655625657202945E-2</v>
      </c>
      <c r="E47" s="47">
        <f>+IFERROR(E45/E$21,"nm")</f>
        <v>1.3194210703466847E-2</v>
      </c>
      <c r="F47" s="47">
        <f>+IFERROR(F45/F$21,"nm")</f>
        <v>7.3575650861526856E-3</v>
      </c>
      <c r="G47" s="47">
        <f>+IFERROR(G45/G$21,"nm")</f>
        <v>7.5945871306268989E-3</v>
      </c>
      <c r="H47" s="47">
        <f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2">
      <c r="A49" s="46" t="s">
        <v>129</v>
      </c>
      <c r="B49" s="47" t="str">
        <f>+IFERROR(B48/A48-1,"nm")</f>
        <v>nm</v>
      </c>
      <c r="C49" s="47">
        <f>+IFERROR(C48/B48-1,"nm")</f>
        <v>0.17405063291139244</v>
      </c>
      <c r="D49" s="47">
        <f>+IFERROR(D48/C48-1,"nm")</f>
        <v>0.10377358490566047</v>
      </c>
      <c r="E49" s="47">
        <f>+IFERROR(E48/D48-1,"nm")</f>
        <v>3.5409035409035505E-2</v>
      </c>
      <c r="F49" s="47">
        <f>+IFERROR(F48/E48-1,"nm")</f>
        <v>-4.0094339622641528E-2</v>
      </c>
      <c r="G49" s="47">
        <f>+IFERROR(G48/F48-1,"nm")</f>
        <v>-0.20761670761670759</v>
      </c>
      <c r="H49" s="47">
        <f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2">
      <c r="A50" s="46" t="s">
        <v>133</v>
      </c>
      <c r="B50" s="47">
        <f>+IFERROR(B48/B$21,"nm")</f>
        <v>4.599708879184862E-2</v>
      </c>
      <c r="C50" s="47">
        <f>+IFERROR(C48/C$21,"nm")</f>
        <v>5.0257382823083174E-2</v>
      </c>
      <c r="D50" s="47">
        <f>+IFERROR(D48/D$21,"nm")</f>
        <v>5.3824921135646686E-2</v>
      </c>
      <c r="E50" s="47">
        <f>+IFERROR(E48/E$21,"nm")</f>
        <v>5.7085156512958597E-2</v>
      </c>
      <c r="F50" s="47">
        <f>+IFERROR(F48/F$21,"nm")</f>
        <v>5.1188529744686205E-2</v>
      </c>
      <c r="G50" s="47">
        <f>+IFERROR(G48/G$21,"nm")</f>
        <v>4.4531897265948632E-2</v>
      </c>
      <c r="H50" s="47">
        <f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2">
      <c r="A51" s="43" t="str">
        <f>+[2]Historicals!A138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f>+[1]Historicals!B123</f>
        <v>115</v>
      </c>
      <c r="C52" s="1">
        <f>+[1]Historicals!C123</f>
        <v>73</v>
      </c>
      <c r="D52" s="1">
        <f>+[1]Historicals!D123</f>
        <v>73</v>
      </c>
      <c r="E52" s="1">
        <f>+[1]Historicals!E123</f>
        <v>88</v>
      </c>
      <c r="F52" s="1">
        <f>+[1]Historicals!F123</f>
        <v>42</v>
      </c>
      <c r="G52" s="1">
        <f>+[1]Historicals!G123</f>
        <v>30</v>
      </c>
      <c r="H52" s="1">
        <f>+[1]Historicals!H123</f>
        <v>25</v>
      </c>
      <c r="I52" s="1">
        <f>+[1]Historicals!I123</f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2">
      <c r="A53" s="44" t="s">
        <v>129</v>
      </c>
      <c r="B53" s="61" t="str">
        <f>+IFERROR(B52/A52-1,"nm")</f>
        <v>nm</v>
      </c>
      <c r="C53" s="61">
        <f>+IFERROR(C52/B52-1,"nm")</f>
        <v>-0.36521739130434783</v>
      </c>
      <c r="D53" s="61">
        <f>+IFERROR(D52/C52-1,"nm")</f>
        <v>0</v>
      </c>
      <c r="E53" s="61">
        <f>+IFERROR(E52/D52-1,"nm")</f>
        <v>0.20547945205479445</v>
      </c>
      <c r="F53" s="61">
        <f>+IFERROR(F52/E52-1,"nm")</f>
        <v>-0.52272727272727271</v>
      </c>
      <c r="G53" s="61">
        <f>+IFERROR(G52/F52-1,"nm")</f>
        <v>-0.2857142857142857</v>
      </c>
      <c r="H53" s="61">
        <f>+IFERROR(H52/G52-1,"nm")</f>
        <v>-0.16666666666666663</v>
      </c>
      <c r="I53" s="61">
        <f>+IFERROR(I52/H52-1,"nm")</f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2">
      <c r="A54" s="9" t="s">
        <v>130</v>
      </c>
      <c r="B54" s="1">
        <f>B61+B57</f>
        <v>-2057</v>
      </c>
      <c r="C54" s="1">
        <f>C61+C57</f>
        <v>-2366</v>
      </c>
      <c r="D54" s="1">
        <f>D61+D57</f>
        <v>-2444</v>
      </c>
      <c r="E54" s="1">
        <f>E61+E57</f>
        <v>-2441</v>
      </c>
      <c r="F54" s="1">
        <f>F61+F57</f>
        <v>-3067</v>
      </c>
      <c r="G54" s="1">
        <f>G61+G57</f>
        <v>-3254</v>
      </c>
      <c r="H54" s="1">
        <f>H61+H57</f>
        <v>-3434</v>
      </c>
      <c r="I54" s="1">
        <f>I61+I57</f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2">
      <c r="A55" s="46" t="s">
        <v>129</v>
      </c>
      <c r="B55" s="61" t="str">
        <f>+IFERROR(B54/A54-1,"nm")</f>
        <v>nm</v>
      </c>
      <c r="C55" s="61">
        <f>+IFERROR(C54/B54-1,"nm")</f>
        <v>0.15021876519202726</v>
      </c>
      <c r="D55" s="61">
        <f>+IFERROR(D54/C54-1,"nm")</f>
        <v>3.2967032967033072E-2</v>
      </c>
      <c r="E55" s="61">
        <f>+IFERROR(E54/D54-1,"nm")</f>
        <v>-1.2274959083469206E-3</v>
      </c>
      <c r="F55" s="61">
        <f>+IFERROR(F54/E54-1,"nm")</f>
        <v>0.25645227365833678</v>
      </c>
      <c r="G55" s="61">
        <f>+IFERROR(G54/F54-1,"nm")</f>
        <v>6.0971633518095869E-2</v>
      </c>
      <c r="H55" s="61">
        <f>+IFERROR(H54/G54-1,"nm")</f>
        <v>5.5316533497234088E-2</v>
      </c>
      <c r="I55" s="61">
        <f>+IFERROR(I54/H54-1,"nm")</f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2">
      <c r="A56" s="46" t="s">
        <v>131</v>
      </c>
      <c r="B56" s="61">
        <f>+IFERROR(B54/B$52,"nm")</f>
        <v>-17.88695652173913</v>
      </c>
      <c r="C56" s="61">
        <f>+IFERROR(C54/C$52,"nm")</f>
        <v>-32.410958904109592</v>
      </c>
      <c r="D56" s="61">
        <f>+IFERROR(D54/D$52,"nm")</f>
        <v>-33.479452054794521</v>
      </c>
      <c r="E56" s="61">
        <f>+IFERROR(E54/E$52,"nm")</f>
        <v>-27.738636363636363</v>
      </c>
      <c r="F56" s="61">
        <f>+IFERROR(F54/F$52,"nm")</f>
        <v>-73.023809523809518</v>
      </c>
      <c r="G56" s="61">
        <f>+IFERROR(G54/G$52,"nm")</f>
        <v>-108.46666666666667</v>
      </c>
      <c r="H56" s="61">
        <f>+IFERROR(H54/H$52,"nm")</f>
        <v>-137.36000000000001</v>
      </c>
      <c r="I56" s="61">
        <f>+IFERROR(I54/I$52,"nm")</f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2">
      <c r="A57" s="9" t="s">
        <v>132</v>
      </c>
      <c r="B57" s="1">
        <f>+[1]Historicals!B171</f>
        <v>210</v>
      </c>
      <c r="C57" s="1">
        <f>+[1]Historicals!C171</f>
        <v>230</v>
      </c>
      <c r="D57" s="1">
        <f>+[1]Historicals!D171</f>
        <v>233</v>
      </c>
      <c r="E57" s="1">
        <f>+[1]Historicals!E171</f>
        <v>217</v>
      </c>
      <c r="F57" s="1">
        <f>+[1]Historicals!F171</f>
        <v>195</v>
      </c>
      <c r="G57" s="1">
        <f>+[1]Historicals!G171</f>
        <v>214</v>
      </c>
      <c r="H57" s="1">
        <f>+[1]Historicals!H171</f>
        <v>222</v>
      </c>
      <c r="I57" s="1">
        <f>+[1]Historicals!I171</f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2">
      <c r="A58" s="46" t="s">
        <v>129</v>
      </c>
      <c r="B58" s="61" t="str">
        <f>+IFERROR(B57/A57-1,"nm")</f>
        <v>nm</v>
      </c>
      <c r="C58" s="61">
        <f>+IFERROR(C57/B57-1,"nm")</f>
        <v>9.5238095238095344E-2</v>
      </c>
      <c r="D58" s="61">
        <f>+IFERROR(D57/C57-1,"nm")</f>
        <v>1.304347826086949E-2</v>
      </c>
      <c r="E58" s="61">
        <f>+IFERROR(E57/D57-1,"nm")</f>
        <v>-6.8669527896995763E-2</v>
      </c>
      <c r="F58" s="61">
        <f>+IFERROR(F57/E57-1,"nm")</f>
        <v>-0.10138248847926268</v>
      </c>
      <c r="G58" s="61">
        <f>+IFERROR(G57/F57-1,"nm")</f>
        <v>9.7435897435897534E-2</v>
      </c>
      <c r="H58" s="61">
        <f>+IFERROR(H57/G57-1,"nm")</f>
        <v>3.7383177570093462E-2</v>
      </c>
      <c r="I58" s="61">
        <f>+IFERROR(I57/H57-1,"nm")</f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2">
      <c r="A59" s="46" t="s">
        <v>133</v>
      </c>
      <c r="B59" s="61">
        <f>+IFERROR(B57/B$52,"nm")</f>
        <v>1.826086956521739</v>
      </c>
      <c r="C59" s="61">
        <f>+IFERROR(C57/C$52,"nm")</f>
        <v>3.1506849315068495</v>
      </c>
      <c r="D59" s="61">
        <f>+IFERROR(D57/D$52,"nm")</f>
        <v>3.1917808219178081</v>
      </c>
      <c r="E59" s="61">
        <f>+IFERROR(E57/E$52,"nm")</f>
        <v>2.4659090909090908</v>
      </c>
      <c r="F59" s="61">
        <f>+IFERROR(F57/F$52,"nm")</f>
        <v>4.6428571428571432</v>
      </c>
      <c r="G59" s="61">
        <f>+IFERROR(G57/G$52,"nm")</f>
        <v>7.1333333333333337</v>
      </c>
      <c r="H59" s="61">
        <f>+IFERROR(H57/H$52,"nm")</f>
        <v>8.8800000000000008</v>
      </c>
      <c r="I59" s="61">
        <f>+IFERROR(I57/I$52,"nm")</f>
        <v>2.1568627450980391</v>
      </c>
      <c r="J59" s="60">
        <f>I59</f>
        <v>2.1568627450980391</v>
      </c>
      <c r="K59" s="60">
        <f>J59</f>
        <v>2.1568627450980391</v>
      </c>
      <c r="L59" s="60">
        <f>K59</f>
        <v>2.1568627450980391</v>
      </c>
      <c r="M59" s="60">
        <f>L59</f>
        <v>2.1568627450980391</v>
      </c>
      <c r="N59" s="60">
        <f>M59</f>
        <v>2.1568627450980391</v>
      </c>
      <c r="O59" s="60"/>
      <c r="P59" s="60"/>
    </row>
    <row r="60" spans="1:16" x14ac:dyDescent="0.2">
      <c r="A60" s="46" t="s">
        <v>140</v>
      </c>
      <c r="B60" s="61">
        <f>+IFERROR(B57/B67,"nm")</f>
        <v>0.43388429752066116</v>
      </c>
      <c r="C60" s="61">
        <f>+IFERROR(C57/C67,"nm")</f>
        <v>0.45009784735812131</v>
      </c>
      <c r="D60" s="61">
        <f>+IFERROR(D57/D67,"nm")</f>
        <v>0.43714821763602252</v>
      </c>
      <c r="E60" s="61">
        <f>+IFERROR(E57/E67,"nm")</f>
        <v>0.36348408710217756</v>
      </c>
      <c r="F60" s="61">
        <f>+IFERROR(F57/F67,"nm")</f>
        <v>0.2932330827067669</v>
      </c>
      <c r="G60" s="61">
        <f>+IFERROR(G57/G67,"nm")</f>
        <v>0.25783132530120484</v>
      </c>
      <c r="H60" s="61">
        <f>+IFERROR(H57/H67,"nm")</f>
        <v>0.2846153846153846</v>
      </c>
      <c r="I60" s="61">
        <f>+IFERROR(I57/I67,"nm")</f>
        <v>0.27883396704689478</v>
      </c>
      <c r="J60" s="60">
        <f>I60</f>
        <v>0.27883396704689478</v>
      </c>
      <c r="K60" s="60">
        <f>J60</f>
        <v>0.27883396704689478</v>
      </c>
      <c r="L60" s="60">
        <f>K60</f>
        <v>0.27883396704689478</v>
      </c>
      <c r="M60" s="60">
        <f>L60</f>
        <v>0.27883396704689478</v>
      </c>
      <c r="N60" s="60">
        <f>M60</f>
        <v>0.27883396704689478</v>
      </c>
      <c r="O60" s="60"/>
      <c r="P60" s="60"/>
    </row>
    <row r="61" spans="1:16" x14ac:dyDescent="0.2">
      <c r="A61" s="9" t="s">
        <v>134</v>
      </c>
      <c r="B61" s="1">
        <f>+[1]Historicals!B138</f>
        <v>-2267</v>
      </c>
      <c r="C61" s="1">
        <f>+[1]Historicals!C138</f>
        <v>-2596</v>
      </c>
      <c r="D61" s="1">
        <f>+[1]Historicals!D138</f>
        <v>-2677</v>
      </c>
      <c r="E61" s="1">
        <f>+[1]Historicals!E138</f>
        <v>-2658</v>
      </c>
      <c r="F61" s="1">
        <f>+[1]Historicals!F138</f>
        <v>-3262</v>
      </c>
      <c r="G61" s="1">
        <f>+[1]Historicals!G138</f>
        <v>-3468</v>
      </c>
      <c r="H61" s="1">
        <f>+[1]Historicals!H138</f>
        <v>-3656</v>
      </c>
      <c r="I61" s="1">
        <f>+[1]Historicals!I138</f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2">
      <c r="A62" s="46" t="s">
        <v>129</v>
      </c>
      <c r="B62" s="61" t="str">
        <f>+IFERROR(B61/A61-1,"nm")</f>
        <v>nm</v>
      </c>
      <c r="C62" s="61">
        <f>+IFERROR(C61/B61-1,"nm")</f>
        <v>0.145125716806352</v>
      </c>
      <c r="D62" s="61">
        <f>+IFERROR(D61/C61-1,"nm")</f>
        <v>3.1201848998459125E-2</v>
      </c>
      <c r="E62" s="61">
        <f>+IFERROR(E61/D61-1,"nm")</f>
        <v>-7.097497198356395E-3</v>
      </c>
      <c r="F62" s="61">
        <f>+IFERROR(F61/E61-1,"nm")</f>
        <v>0.22723852520692245</v>
      </c>
      <c r="G62" s="61">
        <f>+IFERROR(G61/F61-1,"nm")</f>
        <v>6.3151440833844275E-2</v>
      </c>
      <c r="H62" s="61">
        <f>+IFERROR(H61/G61-1,"nm")</f>
        <v>5.4209919261822392E-2</v>
      </c>
      <c r="I62" s="61">
        <f>+IFERROR(I61/H61-1,"nm")</f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2">
      <c r="A63" s="46" t="s">
        <v>131</v>
      </c>
      <c r="B63" s="61">
        <f>+IFERROR(B61/B$52,"nm")</f>
        <v>-19.713043478260868</v>
      </c>
      <c r="C63" s="61">
        <f>+IFERROR(C61/C$52,"nm")</f>
        <v>-35.561643835616437</v>
      </c>
      <c r="D63" s="61">
        <f>+IFERROR(D61/D$52,"nm")</f>
        <v>-36.671232876712331</v>
      </c>
      <c r="E63" s="61">
        <f>+IFERROR(E61/E$52,"nm")</f>
        <v>-30.204545454545453</v>
      </c>
      <c r="F63" s="61">
        <f>+IFERROR(F61/F$52,"nm")</f>
        <v>-77.666666666666671</v>
      </c>
      <c r="G63" s="61">
        <f>+IFERROR(G61/G$52,"nm")</f>
        <v>-115.6</v>
      </c>
      <c r="H63" s="61">
        <f>+IFERROR(H61/H$52,"nm")</f>
        <v>-146.24</v>
      </c>
      <c r="I63" s="61">
        <f>+IFERROR(I61/I$52,"nm")</f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2">
      <c r="A64" s="9" t="s">
        <v>135</v>
      </c>
      <c r="B64" s="1">
        <f>+[1]Historicals!B160</f>
        <v>225</v>
      </c>
      <c r="C64" s="1">
        <f>+[1]Historicals!C160</f>
        <v>258</v>
      </c>
      <c r="D64" s="1">
        <f>+[1]Historicals!D160</f>
        <v>278</v>
      </c>
      <c r="E64" s="1">
        <f>+[1]Historicals!E160</f>
        <v>286</v>
      </c>
      <c r="F64" s="1">
        <f>+[1]Historicals!F160</f>
        <v>278</v>
      </c>
      <c r="G64" s="1">
        <f>+[1]Historicals!G160</f>
        <v>438</v>
      </c>
      <c r="H64" s="1">
        <f>+[1]Historicals!H160</f>
        <v>278</v>
      </c>
      <c r="I64" s="1">
        <f>+[1]Historicals!I160</f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2">
      <c r="A65" s="46" t="s">
        <v>129</v>
      </c>
      <c r="B65" s="61" t="str">
        <f>+IFERROR(B64/A64-1,"nm")</f>
        <v>nm</v>
      </c>
      <c r="C65" s="61">
        <f>+IFERROR(C64/B64-1,"nm")</f>
        <v>0.14666666666666672</v>
      </c>
      <c r="D65" s="61">
        <f>+IFERROR(D64/C64-1,"nm")</f>
        <v>7.7519379844961156E-2</v>
      </c>
      <c r="E65" s="61">
        <f>+IFERROR(E64/D64-1,"nm")</f>
        <v>2.877697841726623E-2</v>
      </c>
      <c r="F65" s="61">
        <f>+IFERROR(F64/E64-1,"nm")</f>
        <v>-2.7972027972028024E-2</v>
      </c>
      <c r="G65" s="61">
        <f>+IFERROR(G64/F64-1,"nm")</f>
        <v>0.57553956834532372</v>
      </c>
      <c r="H65" s="61">
        <f>+IFERROR(H64/G64-1,"nm")</f>
        <v>-0.36529680365296802</v>
      </c>
      <c r="I65" s="61">
        <f>+IFERROR(I64/H64-1,"nm")</f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2">
      <c r="A66" s="46" t="s">
        <v>133</v>
      </c>
      <c r="B66" s="61">
        <f>+IFERROR(B64/B$52,"nm")</f>
        <v>1.9565217391304348</v>
      </c>
      <c r="C66" s="61">
        <f>+IFERROR(C64/C$52,"nm")</f>
        <v>3.5342465753424657</v>
      </c>
      <c r="D66" s="61">
        <f>+IFERROR(D64/D$52,"nm")</f>
        <v>3.8082191780821919</v>
      </c>
      <c r="E66" s="61">
        <f>+IFERROR(E64/E$52,"nm")</f>
        <v>3.25</v>
      </c>
      <c r="F66" s="61">
        <f>+IFERROR(F64/F$52,"nm")</f>
        <v>6.6190476190476186</v>
      </c>
      <c r="G66" s="61">
        <f>+IFERROR(G64/G$52,"nm")</f>
        <v>14.6</v>
      </c>
      <c r="H66" s="61">
        <f>+IFERROR(H64/H$52,"nm")</f>
        <v>11.12</v>
      </c>
      <c r="I66" s="61">
        <f>+IFERROR(I64/I$52,"nm")</f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2">
      <c r="A67" s="9" t="s">
        <v>141</v>
      </c>
      <c r="B67" s="1">
        <f>+[1]Historicals!B149</f>
        <v>484</v>
      </c>
      <c r="C67" s="1">
        <f>+[1]Historicals!C149</f>
        <v>511</v>
      </c>
      <c r="D67" s="1">
        <f>+[1]Historicals!D149</f>
        <v>533</v>
      </c>
      <c r="E67" s="1">
        <f>+[1]Historicals!E149</f>
        <v>597</v>
      </c>
      <c r="F67" s="1">
        <f>+[1]Historicals!F149</f>
        <v>665</v>
      </c>
      <c r="G67" s="1">
        <f>+[1]Historicals!G149</f>
        <v>830</v>
      </c>
      <c r="H67" s="1">
        <f>+[1]Historicals!H149</f>
        <v>780</v>
      </c>
      <c r="I67" s="1">
        <f>+[1]Historicals!I149</f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2">
      <c r="A68" s="46" t="s">
        <v>129</v>
      </c>
      <c r="B68" s="61" t="str">
        <f>+IFERROR(B67/A67-1,"nm")</f>
        <v>nm</v>
      </c>
      <c r="C68" s="61">
        <f>+IFERROR(C67/B67-1,"nm")</f>
        <v>5.5785123966942241E-2</v>
      </c>
      <c r="D68" s="61">
        <f>+IFERROR(D67/C67-1,"nm")</f>
        <v>4.3052837573385627E-2</v>
      </c>
      <c r="E68" s="61">
        <f>+IFERROR(E67/D67-1,"nm")</f>
        <v>0.12007504690431525</v>
      </c>
      <c r="F68" s="61">
        <f>+IFERROR(F67/E67-1,"nm")</f>
        <v>0.11390284757118918</v>
      </c>
      <c r="G68" s="61">
        <f>+IFERROR(G67/F67-1,"nm")</f>
        <v>0.24812030075187974</v>
      </c>
      <c r="H68" s="61">
        <f>+IFERROR(H67/G67-1,"nm")</f>
        <v>-6.0240963855421659E-2</v>
      </c>
      <c r="I68" s="61">
        <f>+IFERROR(I67/H67-1,"nm")</f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2">
      <c r="A69" s="46" t="s">
        <v>133</v>
      </c>
      <c r="B69" s="61">
        <f>+IFERROR(B67/B$52,"nm")</f>
        <v>4.2086956521739127</v>
      </c>
      <c r="C69" s="61">
        <f>+IFERROR(C67/C$52,"nm")</f>
        <v>7</v>
      </c>
      <c r="D69" s="61">
        <f>+IFERROR(D67/D$52,"nm")</f>
        <v>7.3013698630136989</v>
      </c>
      <c r="E69" s="61">
        <f>+IFERROR(E67/E$52,"nm")</f>
        <v>6.7840909090909092</v>
      </c>
      <c r="F69" s="61">
        <f>+IFERROR(F67/F$52,"nm")</f>
        <v>15.833333333333334</v>
      </c>
      <c r="G69" s="61">
        <f>+IFERROR(G67/G$52,"nm")</f>
        <v>27.666666666666668</v>
      </c>
      <c r="H69" s="61">
        <f>+IFERROR(H67/H$52,"nm")</f>
        <v>31.2</v>
      </c>
      <c r="I69" s="61">
        <f>+IFERROR(I67/I$52,"nm")</f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2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2">
      <c r="A71" s="9" t="s">
        <v>136</v>
      </c>
      <c r="B71" s="1">
        <f>B73+B77+B81</f>
        <v>7126</v>
      </c>
      <c r="C71" s="1">
        <f>C73+C77+C81</f>
        <v>7315</v>
      </c>
      <c r="D71" s="1">
        <f>D73+D77+D81</f>
        <v>7970</v>
      </c>
      <c r="E71" s="1">
        <f>E73+E77+E81</f>
        <v>9242</v>
      </c>
      <c r="F71" s="1">
        <f>F73+F77+F81</f>
        <v>9812</v>
      </c>
      <c r="G71" s="1">
        <f>G73+G77+G81</f>
        <v>9347</v>
      </c>
      <c r="H71" s="1">
        <f>H73+H77+H81</f>
        <v>11456</v>
      </c>
      <c r="I71" s="1">
        <f>I73+I77+I81</f>
        <v>12479</v>
      </c>
      <c r="J71" s="1">
        <f>J73+J77+J81</f>
        <v>12479</v>
      </c>
      <c r="K71" s="1">
        <f>K73+K77+K81</f>
        <v>12479</v>
      </c>
      <c r="L71" s="1">
        <f>L73+L77+L81</f>
        <v>12479</v>
      </c>
      <c r="M71" s="1">
        <f>M73+M77+M81</f>
        <v>12479</v>
      </c>
      <c r="N71" s="1">
        <f>N73+N77+N81</f>
        <v>12479</v>
      </c>
      <c r="O71" s="64"/>
      <c r="P71" s="1"/>
    </row>
    <row r="72" spans="1:16" x14ac:dyDescent="0.2">
      <c r="A72" s="44" t="s">
        <v>129</v>
      </c>
      <c r="B72" s="77" t="str">
        <f>+IFERROR(B71/A71-1,"nm")</f>
        <v>nm</v>
      </c>
      <c r="C72" s="77">
        <f>+IFERROR(C71/B71-1,"nm")</f>
        <v>2.6522593320235766E-2</v>
      </c>
      <c r="D72" s="77">
        <f>+IFERROR(D71/C71-1,"nm")</f>
        <v>8.9542036910458034E-2</v>
      </c>
      <c r="E72" s="77">
        <f>+IFERROR(E71/D71-1,"nm")</f>
        <v>0.15959849435382689</v>
      </c>
      <c r="F72" s="77">
        <f>+IFERROR(F71/E71-1,"nm")</f>
        <v>6.1674962129409261E-2</v>
      </c>
      <c r="G72" s="77">
        <f>+IFERROR(G71/F71-1,"nm")</f>
        <v>-4.7390949857317621E-2</v>
      </c>
      <c r="H72" s="77">
        <f>+IFERROR(H71/G71-1,"nm")</f>
        <v>0.22563389322777372</v>
      </c>
      <c r="I72" s="77">
        <f>+IFERROR(I71/H71-1,"nm")</f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2">
      <c r="A73" s="45" t="s">
        <v>113</v>
      </c>
      <c r="B73" s="73">
        <f>+[1]Historicals!B112</f>
        <v>4703</v>
      </c>
      <c r="C73" s="73">
        <f>+[1]Historicals!C112</f>
        <v>4867</v>
      </c>
      <c r="D73" s="73">
        <f>+[1]Historicals!D112</f>
        <v>5192</v>
      </c>
      <c r="E73" s="73">
        <f>+[1]Historicals!E112</f>
        <v>5875</v>
      </c>
      <c r="F73" s="73">
        <f>+[1]Historicals!F112</f>
        <v>6293</v>
      </c>
      <c r="G73" s="73">
        <f>+[1]Historicals!G112</f>
        <v>5892</v>
      </c>
      <c r="H73" s="73">
        <f>+[1]Historicals!H112</f>
        <v>6970</v>
      </c>
      <c r="I73" s="73">
        <f>+[1]Historicals!I112</f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2">
      <c r="A74" s="44" t="s">
        <v>129</v>
      </c>
      <c r="B74" s="77" t="str">
        <f>+IFERROR(B73/A73-1,"nm")</f>
        <v>nm</v>
      </c>
      <c r="C74" s="77">
        <f>+IFERROR(C73/B73-1,"nm")</f>
        <v>3.4871358707208255E-2</v>
      </c>
      <c r="D74" s="77">
        <f>+IFERROR(D73/C73-1,"nm")</f>
        <v>6.6776248202177868E-2</v>
      </c>
      <c r="E74" s="77">
        <f>+IFERROR(E73/D73-1,"nm")</f>
        <v>0.1315485362095532</v>
      </c>
      <c r="F74" s="77">
        <f>+IFERROR(F73/E73-1,"nm")</f>
        <v>7.1148936170212673E-2</v>
      </c>
      <c r="G74" s="77">
        <f>+IFERROR(G73/F73-1,"nm")</f>
        <v>-6.3721595423486432E-2</v>
      </c>
      <c r="H74" s="77">
        <f>+IFERROR(H73/G73-1,"nm")</f>
        <v>0.18295994568907004</v>
      </c>
      <c r="I74" s="77">
        <f>+IFERROR(I73/H73-1,"nm")</f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2">
      <c r="A75" s="44" t="s">
        <v>137</v>
      </c>
      <c r="B75" s="77">
        <f>+[1]Historicals!B184</f>
        <v>0.158</v>
      </c>
      <c r="C75" s="77">
        <f>+[1]Historicals!C184</f>
        <v>3.5000000000000003E-2</v>
      </c>
      <c r="D75" s="77">
        <f>+[1]Historicals!D184</f>
        <v>2.5999999999999999E-2</v>
      </c>
      <c r="E75" s="77">
        <f>+[1]Historicals!E184</f>
        <v>0.13</v>
      </c>
      <c r="F75" s="77">
        <f>+[1]Historicals!F184</f>
        <v>7.0000000000000007E-2</v>
      </c>
      <c r="G75" s="77">
        <f>+[1]Historicals!G184</f>
        <v>-0.06</v>
      </c>
      <c r="H75" s="77">
        <f>+[1]Historicals!H184</f>
        <v>0.18</v>
      </c>
      <c r="I75" s="77">
        <f>+[1]Historicals!I184</f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2">
      <c r="A76" s="44" t="s">
        <v>138</v>
      </c>
      <c r="B76" s="77" t="str">
        <f>+IFERROR(B74-B75,"nm")</f>
        <v>nm</v>
      </c>
      <c r="C76" s="77">
        <f>+IFERROR(C74-C75,"nm")</f>
        <v>-1.2864129279174796E-4</v>
      </c>
      <c r="D76" s="77">
        <f>+IFERROR(D74-D75,"nm")</f>
        <v>4.0776248202177873E-2</v>
      </c>
      <c r="E76" s="77">
        <f>+IFERROR(E74-E75,"nm")</f>
        <v>1.5485362095531974E-3</v>
      </c>
      <c r="F76" s="77">
        <f>+IFERROR(F74-F75,"nm")</f>
        <v>1.1489361702126666E-3</v>
      </c>
      <c r="G76" s="77">
        <f>+IFERROR(G74-G75,"nm")</f>
        <v>-3.7215954234864346E-3</v>
      </c>
      <c r="H76" s="77">
        <f>+IFERROR(H74-H75,"nm")</f>
        <v>2.9599456890700426E-3</v>
      </c>
      <c r="I76" s="77">
        <f>+IFERROR(I74-I75,"nm")</f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2">
      <c r="A77" s="45" t="s">
        <v>114</v>
      </c>
      <c r="B77" s="73">
        <f>+[1]Historicals!B113</f>
        <v>2051</v>
      </c>
      <c r="C77" s="73">
        <f>+[1]Historicals!C113</f>
        <v>2091</v>
      </c>
      <c r="D77" s="73">
        <f>+[1]Historicals!D113</f>
        <v>2395</v>
      </c>
      <c r="E77" s="73">
        <f>+[1]Historicals!E113</f>
        <v>2940</v>
      </c>
      <c r="F77" s="73">
        <f>+[1]Historicals!F113</f>
        <v>3087</v>
      </c>
      <c r="G77" s="73">
        <f>+[1]Historicals!G113</f>
        <v>3053</v>
      </c>
      <c r="H77" s="73">
        <f>+[1]Historicals!H113</f>
        <v>3996</v>
      </c>
      <c r="I77" s="73">
        <f>+[1]Historicals!I113</f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2">
      <c r="A78" s="44" t="s">
        <v>129</v>
      </c>
      <c r="B78" s="61" t="str">
        <f>+IFERROR(B77/A77-1,"nm")</f>
        <v>nm</v>
      </c>
      <c r="C78" s="61">
        <f>+IFERROR(C77/B77-1,"nm")</f>
        <v>1.9502681618722484E-2</v>
      </c>
      <c r="D78" s="61">
        <f>+IFERROR(D77/C77-1,"nm")</f>
        <v>0.14538498326159721</v>
      </c>
      <c r="E78" s="61">
        <f>+IFERROR(E77/D77-1,"nm")</f>
        <v>0.22755741127348639</v>
      </c>
      <c r="F78" s="61">
        <f>+IFERROR(F77/E77-1,"nm")</f>
        <v>5.0000000000000044E-2</v>
      </c>
      <c r="G78" s="61">
        <f>+IFERROR(G77/F77-1,"nm")</f>
        <v>-1.1013929381276322E-2</v>
      </c>
      <c r="H78" s="61">
        <f>+IFERROR(H77/G77-1,"nm")</f>
        <v>0.30887651490337364</v>
      </c>
      <c r="I78" s="61">
        <f>+IFERROR(I77/H77-1,"nm")</f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2">
      <c r="A79" s="44" t="s">
        <v>137</v>
      </c>
      <c r="B79" s="61">
        <f>+[1]Historicals!B185</f>
        <v>4.7E-2</v>
      </c>
      <c r="C79" s="61">
        <f>+[1]Historicals!C185</f>
        <v>0.02</v>
      </c>
      <c r="D79" s="61">
        <f>+[1]Historicals!D185</f>
        <v>0.11899999999999999</v>
      </c>
      <c r="E79" s="61">
        <f>+[1]Historicals!E185</f>
        <v>0.23</v>
      </c>
      <c r="F79" s="61">
        <f>+[1]Historicals!F185</f>
        <v>0.05</v>
      </c>
      <c r="G79" s="61">
        <f>+[1]Historicals!G185</f>
        <v>-0.01</v>
      </c>
      <c r="H79" s="61">
        <f>+[1]Historicals!H185</f>
        <v>0.31</v>
      </c>
      <c r="I79" s="61">
        <f>+[1]Historicals!I185</f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2">
      <c r="A80" s="44" t="s">
        <v>138</v>
      </c>
      <c r="B80" s="61" t="str">
        <f>+IFERROR(B78-B79,"nm")</f>
        <v>nm</v>
      </c>
      <c r="C80" s="61">
        <f>+IFERROR(C78-C79,"nm")</f>
        <v>-4.9731838127751657E-4</v>
      </c>
      <c r="D80" s="61">
        <f>+IFERROR(D78-D79,"nm")</f>
        <v>2.6384983261597217E-2</v>
      </c>
      <c r="E80" s="61">
        <f>+IFERROR(E78-E79,"nm")</f>
        <v>-2.4425887265136226E-3</v>
      </c>
      <c r="F80" s="61">
        <f>+IFERROR(F78-F79,"nm")</f>
        <v>4.163336342344337E-17</v>
      </c>
      <c r="G80" s="61">
        <f>+IFERROR(G78-G79,"nm")</f>
        <v>-1.0139293812763215E-3</v>
      </c>
      <c r="H80" s="61">
        <f>+IFERROR(H78-H79,"nm")</f>
        <v>-1.1234850966263532E-3</v>
      </c>
      <c r="I80" s="61">
        <f>+IFERROR(I78-I79,"nm")</f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2">
      <c r="A81" s="45" t="s">
        <v>115</v>
      </c>
      <c r="B81" s="71">
        <f>+[1]Historicals!B114</f>
        <v>372</v>
      </c>
      <c r="C81" s="71">
        <f>+[1]Historicals!C114</f>
        <v>357</v>
      </c>
      <c r="D81" s="71">
        <f>+[1]Historicals!D114</f>
        <v>383</v>
      </c>
      <c r="E81" s="71">
        <f>+[1]Historicals!E114</f>
        <v>427</v>
      </c>
      <c r="F81" s="71">
        <f>+[1]Historicals!F114</f>
        <v>432</v>
      </c>
      <c r="G81" s="71">
        <f>+[1]Historicals!G114</f>
        <v>402</v>
      </c>
      <c r="H81" s="71">
        <f>+[1]Historicals!H114</f>
        <v>490</v>
      </c>
      <c r="I81" s="71">
        <f>+[1]Historicals!I114</f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2">
      <c r="A82" s="44" t="s">
        <v>129</v>
      </c>
      <c r="B82" s="61" t="str">
        <f>+IFERROR(B81/A81-1,"nm")</f>
        <v>nm</v>
      </c>
      <c r="C82" s="61">
        <f>+IFERROR(C81/B81-1,"nm")</f>
        <v>-4.0322580645161255E-2</v>
      </c>
      <c r="D82" s="61">
        <f>+IFERROR(D81/C81-1,"nm")</f>
        <v>7.2829131652661028E-2</v>
      </c>
      <c r="E82" s="61">
        <f>+IFERROR(E81/D81-1,"nm")</f>
        <v>0.11488250652741505</v>
      </c>
      <c r="F82" s="61">
        <f>+IFERROR(F81/E81-1,"nm")</f>
        <v>1.1709601873536313E-2</v>
      </c>
      <c r="G82" s="61">
        <f>+IFERROR(G81/F81-1,"nm")</f>
        <v>-6.944444444444442E-2</v>
      </c>
      <c r="H82" s="61">
        <f>+IFERROR(H81/G81-1,"nm")</f>
        <v>0.21890547263681581</v>
      </c>
      <c r="I82" s="61">
        <f>+IFERROR(I81/H81-1,"nm")</f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2">
      <c r="A83" s="44" t="s">
        <v>137</v>
      </c>
      <c r="B83" s="61">
        <f>+[1]Historicals!B186</f>
        <v>7.8E-2</v>
      </c>
      <c r="C83" s="61">
        <f>+[1]Historicals!C186</f>
        <v>-0.04</v>
      </c>
      <c r="D83" s="61">
        <f>+[1]Historicals!D186</f>
        <v>0.02</v>
      </c>
      <c r="E83" s="61">
        <f>+[1]Historicals!E186</f>
        <v>0.11</v>
      </c>
      <c r="F83" s="61">
        <f>+[1]Historicals!F186</f>
        <v>0.01</v>
      </c>
      <c r="G83" s="61">
        <f>+[1]Historicals!G186</f>
        <v>-7.0000000000000007E-2</v>
      </c>
      <c r="H83" s="61">
        <f>+[1]Historicals!H186</f>
        <v>0.22</v>
      </c>
      <c r="I83" s="61">
        <f>+[1]Historicals!I186</f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2">
      <c r="A84" s="44" t="s">
        <v>138</v>
      </c>
      <c r="B84" s="61" t="str">
        <f>+IFERROR(B82-B83,"nm")</f>
        <v>nm</v>
      </c>
      <c r="C84" s="61">
        <f>+IFERROR(C82-C83,"nm")</f>
        <v>-3.2258064516125368E-4</v>
      </c>
      <c r="D84" s="61">
        <f>+IFERROR(D82-D83,"nm")</f>
        <v>5.2829131652661024E-2</v>
      </c>
      <c r="E84" s="61">
        <f>+IFERROR(E82-E83,"nm")</f>
        <v>4.8825065274150509E-3</v>
      </c>
      <c r="F84" s="61">
        <f>+IFERROR(F82-F83,"nm")</f>
        <v>1.7096018735363126E-3</v>
      </c>
      <c r="G84" s="61">
        <f>+IFERROR(G82-G83,"nm")</f>
        <v>5.5555555555558689E-4</v>
      </c>
      <c r="H84" s="61">
        <f>+IFERROR(H82-H83,"nm")</f>
        <v>-1.094527363184189E-3</v>
      </c>
      <c r="I84" s="61">
        <f>+IFERROR(I82-I83,"nm")</f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2">
      <c r="A85" s="9" t="s">
        <v>130</v>
      </c>
      <c r="B85" s="1">
        <f>B92+B88</f>
        <v>1611</v>
      </c>
      <c r="C85" s="1">
        <f>C92+C88</f>
        <v>1807</v>
      </c>
      <c r="D85" s="1">
        <f>D92+D88</f>
        <v>1613</v>
      </c>
      <c r="E85" s="1">
        <f>E92+E88</f>
        <v>1703</v>
      </c>
      <c r="F85" s="1">
        <f>F92+F88</f>
        <v>2106</v>
      </c>
      <c r="G85" s="1">
        <f>G92+G88</f>
        <v>1673</v>
      </c>
      <c r="H85" s="1">
        <f>H92+H88</f>
        <v>2571</v>
      </c>
      <c r="I85" s="1">
        <f>I92+I88</f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2">
      <c r="A86" s="46" t="s">
        <v>129</v>
      </c>
      <c r="B86" s="61" t="str">
        <f>+IFERROR(B85/A85-1,"nm")</f>
        <v>nm</v>
      </c>
      <c r="C86" s="61">
        <f>+IFERROR(C85/B85-1,"nm")</f>
        <v>0.12166356300434522</v>
      </c>
      <c r="D86" s="61">
        <f>+IFERROR(D85/C85-1,"nm")</f>
        <v>-0.10736026563364698</v>
      </c>
      <c r="E86" s="61">
        <f>+IFERROR(E85/D85-1,"nm")</f>
        <v>5.5796652200867936E-2</v>
      </c>
      <c r="F86" s="61">
        <f>+IFERROR(F85/E85-1,"nm")</f>
        <v>0.23664122137404586</v>
      </c>
      <c r="G86" s="61">
        <f>+IFERROR(G85/F85-1,"nm")</f>
        <v>-0.20560303893637222</v>
      </c>
      <c r="H86" s="61">
        <f>+IFERROR(H85/G85-1,"nm")</f>
        <v>0.53676031081888831</v>
      </c>
      <c r="I86" s="61">
        <f>+IFERROR(I85/H85-1,"nm")</f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2">
      <c r="A87" s="46" t="s">
        <v>131</v>
      </c>
      <c r="B87" s="61">
        <f>+IFERROR(B85/B$71,"nm")</f>
        <v>0.22607353353915241</v>
      </c>
      <c r="C87" s="61">
        <f>+IFERROR(C85/C$71,"nm")</f>
        <v>0.24702665755297334</v>
      </c>
      <c r="D87" s="61">
        <f>+IFERROR(D85/D$71,"nm")</f>
        <v>0.20238393977415309</v>
      </c>
      <c r="E87" s="61">
        <f>+IFERROR(E85/E$71,"nm")</f>
        <v>0.18426747457260334</v>
      </c>
      <c r="F87" s="61">
        <f>+IFERROR(F85/F$71,"nm")</f>
        <v>0.21463514064410924</v>
      </c>
      <c r="G87" s="61">
        <f>+IFERROR(G85/G$71,"nm")</f>
        <v>0.17898791055953783</v>
      </c>
      <c r="H87" s="61">
        <f>+IFERROR(H85/H$71,"nm")</f>
        <v>0.22442388268156424</v>
      </c>
      <c r="I87" s="61">
        <f>+IFERROR(I85/I$71,"nm")</f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2">
      <c r="A88" s="9" t="s">
        <v>132</v>
      </c>
      <c r="B88" s="1">
        <f>+[1]Historicals!B168</f>
        <v>87</v>
      </c>
      <c r="C88" s="1">
        <f>+[1]Historicals!C168</f>
        <v>84</v>
      </c>
      <c r="D88" s="1">
        <f>+[1]Historicals!D168</f>
        <v>106</v>
      </c>
      <c r="E88" s="1">
        <f>+[1]Historicals!E168</f>
        <v>116</v>
      </c>
      <c r="F88" s="1">
        <f>+[1]Historicals!F168</f>
        <v>111</v>
      </c>
      <c r="G88" s="1">
        <f>+[1]Historicals!G168</f>
        <v>132</v>
      </c>
      <c r="H88" s="1">
        <f>+[1]Historicals!H168</f>
        <v>136</v>
      </c>
      <c r="I88" s="1">
        <f>+[1]Historicals!I168</f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2">
      <c r="A89" s="46" t="s">
        <v>129</v>
      </c>
      <c r="B89" s="61" t="str">
        <f>+IFERROR(B88/A88-1,"nm")</f>
        <v>nm</v>
      </c>
      <c r="C89" s="61">
        <f>+IFERROR(C88/B88-1,"nm")</f>
        <v>-3.4482758620689613E-2</v>
      </c>
      <c r="D89" s="61">
        <f>+IFERROR(D88/C88-1,"nm")</f>
        <v>0.26190476190476186</v>
      </c>
      <c r="E89" s="61">
        <f>+IFERROR(E88/D88-1,"nm")</f>
        <v>9.4339622641509413E-2</v>
      </c>
      <c r="F89" s="61">
        <f>+IFERROR(F88/E88-1,"nm")</f>
        <v>-4.31034482758621E-2</v>
      </c>
      <c r="G89" s="61">
        <f>+IFERROR(G88/F88-1,"nm")</f>
        <v>0.18918918918918926</v>
      </c>
      <c r="H89" s="61">
        <f>+IFERROR(H88/G88-1,"nm")</f>
        <v>3.0303030303030276E-2</v>
      </c>
      <c r="I89" s="61">
        <f>+IFERROR(I88/H88-1,"nm")</f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2">
      <c r="A90" s="46" t="s">
        <v>133</v>
      </c>
      <c r="B90" s="61">
        <f>+IFERROR(B88/B$71,"nm")</f>
        <v>1.2208812798203761E-2</v>
      </c>
      <c r="C90" s="61">
        <f>+IFERROR(C88/C$71,"nm")</f>
        <v>1.1483253588516746E-2</v>
      </c>
      <c r="D90" s="61">
        <f>+IFERROR(D88/D$71,"nm")</f>
        <v>1.3299874529485571E-2</v>
      </c>
      <c r="E90" s="61">
        <f>+IFERROR(E88/E$71,"nm")</f>
        <v>1.2551395801774508E-2</v>
      </c>
      <c r="F90" s="61">
        <f>+IFERROR(F88/F$71,"nm")</f>
        <v>1.1312678353037097E-2</v>
      </c>
      <c r="G90" s="61">
        <f>+IFERROR(G88/G$71,"nm")</f>
        <v>1.4122178239007167E-2</v>
      </c>
      <c r="H90" s="61">
        <f>+IFERROR(H88/H$71,"nm")</f>
        <v>1.1871508379888268E-2</v>
      </c>
      <c r="I90" s="61">
        <f>+IFERROR(I88/I$71,"nm")</f>
        <v>1.0738039907043834E-2</v>
      </c>
      <c r="J90" s="76">
        <f>I90</f>
        <v>1.0738039907043834E-2</v>
      </c>
      <c r="K90" s="76">
        <f>J90</f>
        <v>1.0738039907043834E-2</v>
      </c>
      <c r="L90" s="76">
        <f>K90</f>
        <v>1.0738039907043834E-2</v>
      </c>
      <c r="M90" s="76">
        <f>L90</f>
        <v>1.0738039907043834E-2</v>
      </c>
      <c r="N90" s="76">
        <f>M90</f>
        <v>1.0738039907043834E-2</v>
      </c>
      <c r="O90" s="76"/>
      <c r="P90" s="66"/>
    </row>
    <row r="91" spans="1:16" x14ac:dyDescent="0.2">
      <c r="A91" s="46" t="s">
        <v>140</v>
      </c>
      <c r="B91" s="61">
        <f>+IFERROR(B88/B98,"nm")</f>
        <v>0.1746987951807229</v>
      </c>
      <c r="C91" s="61">
        <f>+IFERROR(C88/C98,"nm")</f>
        <v>0.13145539906103287</v>
      </c>
      <c r="D91" s="61">
        <f>+IFERROR(D88/D98,"nm")</f>
        <v>0.1501416430594901</v>
      </c>
      <c r="E91" s="61">
        <f>+IFERROR(E88/E98,"nm")</f>
        <v>0.13663133097762073</v>
      </c>
      <c r="F91" s="61">
        <f>+IFERROR(F88/F98,"nm")</f>
        <v>0.11948331539289558</v>
      </c>
      <c r="G91" s="61">
        <f>+IFERROR(G88/G98,"nm")</f>
        <v>0.14915254237288136</v>
      </c>
      <c r="H91" s="61">
        <f>+IFERROR(H88/H98,"nm")</f>
        <v>0.1384928716904277</v>
      </c>
      <c r="I91" s="61">
        <f>+IFERROR(I88/I98,"nm")</f>
        <v>0.14565217391304347</v>
      </c>
      <c r="J91" s="76">
        <f>I91</f>
        <v>0.14565217391304347</v>
      </c>
      <c r="K91" s="76">
        <f>J91</f>
        <v>0.14565217391304347</v>
      </c>
      <c r="L91" s="76">
        <f>K91</f>
        <v>0.14565217391304347</v>
      </c>
      <c r="M91" s="76">
        <f>L91</f>
        <v>0.14565217391304347</v>
      </c>
      <c r="N91" s="76">
        <f>M91</f>
        <v>0.14565217391304347</v>
      </c>
      <c r="O91" s="76"/>
      <c r="P91" s="66"/>
    </row>
    <row r="92" spans="1:16" x14ac:dyDescent="0.2">
      <c r="A92" s="9" t="s">
        <v>134</v>
      </c>
      <c r="B92" s="1">
        <f>+[1]Historicals!B135</f>
        <v>1524</v>
      </c>
      <c r="C92" s="1">
        <f>+[1]Historicals!C135</f>
        <v>1723</v>
      </c>
      <c r="D92" s="1">
        <f>+[1]Historicals!D135</f>
        <v>1507</v>
      </c>
      <c r="E92" s="1">
        <f>+[1]Historicals!E135</f>
        <v>1587</v>
      </c>
      <c r="F92" s="1">
        <f>+[1]Historicals!F135</f>
        <v>1995</v>
      </c>
      <c r="G92" s="1">
        <f>+[1]Historicals!G135</f>
        <v>1541</v>
      </c>
      <c r="H92" s="1">
        <f>+[1]Historicals!H135</f>
        <v>2435</v>
      </c>
      <c r="I92" s="1">
        <f>+[1]Historicals!I135</f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2">
      <c r="A93" s="46" t="s">
        <v>129</v>
      </c>
      <c r="B93" s="61" t="str">
        <f>+IFERROR(B92/A92-1,"nm")</f>
        <v>nm</v>
      </c>
      <c r="C93" s="61">
        <f>+IFERROR(C92/B92-1,"nm")</f>
        <v>0.13057742782152237</v>
      </c>
      <c r="D93" s="61">
        <f>+IFERROR(D92/C92-1,"nm")</f>
        <v>-0.12536273940800924</v>
      </c>
      <c r="E93" s="61">
        <f>+IFERROR(E92/D92-1,"nm")</f>
        <v>5.3085600530855981E-2</v>
      </c>
      <c r="F93" s="61">
        <f>+IFERROR(F92/E92-1,"nm")</f>
        <v>0.25708884688090738</v>
      </c>
      <c r="G93" s="61">
        <f>+IFERROR(G92/F92-1,"nm")</f>
        <v>-0.22756892230576442</v>
      </c>
      <c r="H93" s="61">
        <f>+IFERROR(H92/G92-1,"nm")</f>
        <v>0.58014276443867629</v>
      </c>
      <c r="I93" s="61">
        <f>+IFERROR(I92/H92-1,"nm")</f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2">
      <c r="A94" s="46" t="s">
        <v>131</v>
      </c>
      <c r="B94" s="61">
        <f>+IFERROR(B92/B$71,"nm")</f>
        <v>0.21386472074094864</v>
      </c>
      <c r="C94" s="61">
        <f>+IFERROR(C92/C$71,"nm")</f>
        <v>0.23554340396445658</v>
      </c>
      <c r="D94" s="61">
        <f>+IFERROR(D92/D$71,"nm")</f>
        <v>0.1890840652446675</v>
      </c>
      <c r="E94" s="61">
        <f>+IFERROR(E92/E$71,"nm")</f>
        <v>0.17171607877082881</v>
      </c>
      <c r="F94" s="61">
        <f>+IFERROR(F92/F$71,"nm")</f>
        <v>0.20332246229107215</v>
      </c>
      <c r="G94" s="61">
        <f>+IFERROR(G92/G$71,"nm")</f>
        <v>0.16486573232053064</v>
      </c>
      <c r="H94" s="61">
        <f>+IFERROR(H92/H$71,"nm")</f>
        <v>0.21255237430167598</v>
      </c>
      <c r="I94" s="61">
        <f>+IFERROR(I92/I$71,"nm")</f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2">
      <c r="A95" s="9" t="s">
        <v>135</v>
      </c>
      <c r="B95" s="1">
        <f>+[1]Historicals!B157</f>
        <v>236</v>
      </c>
      <c r="C95" s="1">
        <f>+[1]Historicals!C157</f>
        <v>232</v>
      </c>
      <c r="D95" s="1">
        <f>+[1]Historicals!D157</f>
        <v>173</v>
      </c>
      <c r="E95" s="1">
        <f>+[1]Historicals!E157</f>
        <v>240</v>
      </c>
      <c r="F95" s="1">
        <f>+[1]Historicals!F157</f>
        <v>233</v>
      </c>
      <c r="G95" s="1">
        <f>+[1]Historicals!G157</f>
        <v>139</v>
      </c>
      <c r="H95" s="1">
        <f>+[1]Historicals!H157</f>
        <v>153</v>
      </c>
      <c r="I95" s="1">
        <f>+[1]Historicals!I157</f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2">
      <c r="A96" s="46" t="s">
        <v>129</v>
      </c>
      <c r="B96" s="61" t="str">
        <f>+IFERROR(B95/A95-1,"nm")</f>
        <v>nm</v>
      </c>
      <c r="C96" s="61">
        <f>+IFERROR(C95/B95-1,"nm")</f>
        <v>-1.6949152542372836E-2</v>
      </c>
      <c r="D96" s="61">
        <f>+IFERROR(D95/C95-1,"nm")</f>
        <v>-0.25431034482758619</v>
      </c>
      <c r="E96" s="61">
        <f>+IFERROR(E95/D95-1,"nm")</f>
        <v>0.38728323699421963</v>
      </c>
      <c r="F96" s="61">
        <f>+IFERROR(F95/E95-1,"nm")</f>
        <v>-2.9166666666666674E-2</v>
      </c>
      <c r="G96" s="61">
        <f>+IFERROR(G95/F95-1,"nm")</f>
        <v>-0.40343347639484983</v>
      </c>
      <c r="H96" s="61">
        <f>+IFERROR(H95/G95-1,"nm")</f>
        <v>0.10071942446043169</v>
      </c>
      <c r="I96" s="61">
        <f>+IFERROR(I95/H95-1,"nm")</f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2">
      <c r="A97" s="46" t="s">
        <v>133</v>
      </c>
      <c r="B97" s="61">
        <f>+IFERROR(B95/B$71,"nm")</f>
        <v>3.3118158854897557E-2</v>
      </c>
      <c r="C97" s="61">
        <f>+IFERROR(C95/C$71,"nm")</f>
        <v>3.171565276828435E-2</v>
      </c>
      <c r="D97" s="61">
        <f>+IFERROR(D95/D$71,"nm")</f>
        <v>2.1706398996235884E-2</v>
      </c>
      <c r="E97" s="61">
        <f>+IFERROR(E95/E$71,"nm")</f>
        <v>2.5968405107119671E-2</v>
      </c>
      <c r="F97" s="61">
        <f>+IFERROR(F95/F$71,"nm")</f>
        <v>2.3746432939258051E-2</v>
      </c>
      <c r="G97" s="61">
        <f>+IFERROR(G95/G$71,"nm")</f>
        <v>1.4871081630469669E-2</v>
      </c>
      <c r="H97" s="61">
        <f>+IFERROR(H95/H$71,"nm")</f>
        <v>1.3355446927374302E-2</v>
      </c>
      <c r="I97" s="61">
        <f>+IFERROR(I95/I$71,"nm")</f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2">
      <c r="A98" s="9" t="s">
        <v>141</v>
      </c>
      <c r="B98" s="1">
        <f>+[1]Historicals!B146</f>
        <v>498</v>
      </c>
      <c r="C98" s="1">
        <f>+[1]Historicals!C146</f>
        <v>639</v>
      </c>
      <c r="D98" s="1">
        <f>+[1]Historicals!D146</f>
        <v>706</v>
      </c>
      <c r="E98" s="1">
        <f>+[1]Historicals!E146</f>
        <v>849</v>
      </c>
      <c r="F98" s="1">
        <f>+[1]Historicals!F146</f>
        <v>929</v>
      </c>
      <c r="G98" s="1">
        <f>+[1]Historicals!G146</f>
        <v>885</v>
      </c>
      <c r="H98" s="1">
        <f>+[1]Historicals!H146</f>
        <v>982</v>
      </c>
      <c r="I98" s="1">
        <f>+[1]Historicals!I146</f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2">
      <c r="A99" s="46" t="s">
        <v>129</v>
      </c>
      <c r="B99" s="61" t="str">
        <f>+IFERROR(B98/A98-1,"nm")</f>
        <v>nm</v>
      </c>
      <c r="C99" s="61">
        <f>+IFERROR(C98/B98-1,"nm")</f>
        <v>0.2831325301204819</v>
      </c>
      <c r="D99" s="61">
        <f>+IFERROR(D98/C98-1,"nm")</f>
        <v>0.10485133020344284</v>
      </c>
      <c r="E99" s="61">
        <f>+IFERROR(E98/D98-1,"nm")</f>
        <v>0.2025495750708215</v>
      </c>
      <c r="F99" s="61">
        <f>+IFERROR(F98/E98-1,"nm")</f>
        <v>9.4228504122497059E-2</v>
      </c>
      <c r="G99" s="61">
        <f>+IFERROR(G98/F98-1,"nm")</f>
        <v>-4.7362755651237931E-2</v>
      </c>
      <c r="H99" s="61">
        <f>+IFERROR(H98/G98-1,"nm")</f>
        <v>0.1096045197740112</v>
      </c>
      <c r="I99" s="61">
        <f>+IFERROR(I98/H98-1,"nm")</f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2">
      <c r="A100" s="46" t="s">
        <v>133</v>
      </c>
      <c r="B100" s="61">
        <f>+IFERROR(B98/B$71,"nm")</f>
        <v>6.9884928431097393E-2</v>
      </c>
      <c r="C100" s="61">
        <f>+IFERROR(C98/C$71,"nm")</f>
        <v>8.7354750512645254E-2</v>
      </c>
      <c r="D100" s="61">
        <f>+IFERROR(D98/D$71,"nm")</f>
        <v>8.8582183186951061E-2</v>
      </c>
      <c r="E100" s="61">
        <f>+IFERROR(E98/E$71,"nm")</f>
        <v>9.1863233066435832E-2</v>
      </c>
      <c r="F100" s="61">
        <f>+IFERROR(F98/F$71,"nm")</f>
        <v>9.4679983693436609E-2</v>
      </c>
      <c r="G100" s="61">
        <f>+IFERROR(G98/G$71,"nm")</f>
        <v>9.4682785920616241E-2</v>
      </c>
      <c r="H100" s="61">
        <f>+IFERROR(H98/H$71,"nm")</f>
        <v>8.5719273743016758E-2</v>
      </c>
      <c r="I100" s="61">
        <f>+IFERROR(I98/I$71,"nm")</f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2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2">
      <c r="A102" s="9" t="s">
        <v>136</v>
      </c>
      <c r="B102" s="1">
        <f>B104+B108+B112</f>
        <v>3067</v>
      </c>
      <c r="C102" s="1">
        <f>C104+C108+C112</f>
        <v>3785</v>
      </c>
      <c r="D102" s="1">
        <f>D104+D108+D112</f>
        <v>4237</v>
      </c>
      <c r="E102" s="1">
        <f>E104+E108+E112</f>
        <v>5134</v>
      </c>
      <c r="F102" s="1">
        <f>F104+F108+F112</f>
        <v>6208</v>
      </c>
      <c r="G102" s="1">
        <f>G104+G108+G112</f>
        <v>6679</v>
      </c>
      <c r="H102" s="1">
        <f>H104+H108+H112</f>
        <v>8290</v>
      </c>
      <c r="I102" s="1">
        <f>I104+I108+I112</f>
        <v>7547</v>
      </c>
      <c r="J102" s="1">
        <f>J104+J108+J112</f>
        <v>7547</v>
      </c>
      <c r="K102" s="1">
        <f>K104+K108+K112</f>
        <v>7547</v>
      </c>
      <c r="L102" s="1">
        <f>L104+L108+L112</f>
        <v>7547</v>
      </c>
      <c r="M102" s="1">
        <f>M104+M108+M112</f>
        <v>7547</v>
      </c>
      <c r="N102" s="1">
        <f>N104+N108+N112</f>
        <v>7547</v>
      </c>
      <c r="O102" s="64"/>
      <c r="P102" s="1"/>
    </row>
    <row r="103" spans="1:16" x14ac:dyDescent="0.2">
      <c r="A103" s="44" t="s">
        <v>129</v>
      </c>
      <c r="B103" s="61" t="str">
        <f>+IFERROR(B102/A102-1,"nm")</f>
        <v>nm</v>
      </c>
      <c r="C103" s="61">
        <f>+IFERROR(C102/B102-1,"nm")</f>
        <v>0.23410498858819695</v>
      </c>
      <c r="D103" s="61">
        <f>+IFERROR(D102/C102-1,"nm")</f>
        <v>0.11941875825627468</v>
      </c>
      <c r="E103" s="61">
        <f>+IFERROR(E102/D102-1,"nm")</f>
        <v>0.21170639603493036</v>
      </c>
      <c r="F103" s="61">
        <f>+IFERROR(F102/E102-1,"nm")</f>
        <v>0.20919361121932223</v>
      </c>
      <c r="G103" s="61">
        <f>+IFERROR(G102/F102-1,"nm")</f>
        <v>7.5869845360824639E-2</v>
      </c>
      <c r="H103" s="61">
        <f>+IFERROR(H102/G102-1,"nm")</f>
        <v>0.24120377301991325</v>
      </c>
      <c r="I103" s="61">
        <f>+IFERROR(I102/H102-1,"nm")</f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2">
      <c r="A104" s="45" t="s">
        <v>113</v>
      </c>
      <c r="B104" s="73">
        <f>+[1]Historicals!B116</f>
        <v>2016</v>
      </c>
      <c r="C104" s="73">
        <f>+[1]Historicals!C116</f>
        <v>2599</v>
      </c>
      <c r="D104" s="73">
        <f>+[1]Historicals!D116</f>
        <v>2920</v>
      </c>
      <c r="E104" s="73">
        <f>+[1]Historicals!E116</f>
        <v>3496</v>
      </c>
      <c r="F104" s="73">
        <f>+[1]Historicals!F116</f>
        <v>4262</v>
      </c>
      <c r="G104" s="73">
        <f>+[1]Historicals!G116</f>
        <v>4635</v>
      </c>
      <c r="H104" s="73">
        <f>+[1]Historicals!H116</f>
        <v>5748</v>
      </c>
      <c r="I104" s="73">
        <f>+[1]Historicals!I116</f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2">
      <c r="A105" s="44" t="s">
        <v>129</v>
      </c>
      <c r="B105" s="61" t="str">
        <f>+IFERROR(B104/A104-1,"nm")</f>
        <v>nm</v>
      </c>
      <c r="C105" s="61">
        <f>+IFERROR(C104/B104-1,"nm")</f>
        <v>0.28918650793650791</v>
      </c>
      <c r="D105" s="61">
        <f>+IFERROR(D104/C104-1,"nm")</f>
        <v>0.12350904193920731</v>
      </c>
      <c r="E105" s="61">
        <f>+IFERROR(E104/D104-1,"nm")</f>
        <v>0.19726027397260282</v>
      </c>
      <c r="F105" s="61">
        <f>+IFERROR(F104/E104-1,"nm")</f>
        <v>0.21910755148741412</v>
      </c>
      <c r="G105" s="61">
        <f>+IFERROR(G104/F104-1,"nm")</f>
        <v>8.7517597372125833E-2</v>
      </c>
      <c r="H105" s="61">
        <f>+IFERROR(H104/G104-1,"nm")</f>
        <v>0.24012944983818763</v>
      </c>
      <c r="I105" s="61">
        <f>+IFERROR(I104/H104-1,"nm")</f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2">
      <c r="A106" s="44" t="s">
        <v>137</v>
      </c>
      <c r="B106" s="61">
        <f>+[1]Historicals!B188</f>
        <v>0.26</v>
      </c>
      <c r="C106" s="61">
        <f>+[1]Historicals!C188</f>
        <v>0.28999999999999998</v>
      </c>
      <c r="D106" s="61">
        <f>+[1]Historicals!D188</f>
        <v>0.12</v>
      </c>
      <c r="E106" s="61">
        <f>+[1]Historicals!E188</f>
        <v>0.2</v>
      </c>
      <c r="F106" s="61">
        <f>+[1]Historicals!F188</f>
        <v>0.22</v>
      </c>
      <c r="G106" s="61">
        <f>+[1]Historicals!G188</f>
        <v>0.09</v>
      </c>
      <c r="H106" s="61">
        <f>+[1]Historicals!H188</f>
        <v>0.24</v>
      </c>
      <c r="I106" s="61">
        <f>+[1]Historicals!I188</f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2">
      <c r="A107" s="44" t="s">
        <v>138</v>
      </c>
      <c r="B107" s="61" t="str">
        <f>+IFERROR(B105-B106,"nm")</f>
        <v>nm</v>
      </c>
      <c r="C107" s="61">
        <f>+IFERROR(C105-C106,"nm")</f>
        <v>-8.134920634920717E-4</v>
      </c>
      <c r="D107" s="61">
        <f>+IFERROR(D105-D106,"nm")</f>
        <v>3.5090419392073136E-3</v>
      </c>
      <c r="E107" s="61">
        <f>+IFERROR(E105-E106,"nm")</f>
        <v>-2.7397260273971935E-3</v>
      </c>
      <c r="F107" s="61">
        <f>+IFERROR(F105-F106,"nm")</f>
        <v>-8.9244851258588054E-4</v>
      </c>
      <c r="G107" s="61">
        <f>+IFERROR(G105-G106,"nm")</f>
        <v>-2.482402627874164E-3</v>
      </c>
      <c r="H107" s="61">
        <f>+IFERROR(H105-H106,"nm")</f>
        <v>1.2944983818763411E-4</v>
      </c>
      <c r="I107" s="61">
        <f>+IFERROR(I105-I106,"nm")</f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2">
      <c r="A108" s="45" t="s">
        <v>114</v>
      </c>
      <c r="B108" s="73">
        <f>+[1]Historicals!B117</f>
        <v>925</v>
      </c>
      <c r="C108" s="73">
        <f>+[1]Historicals!C117</f>
        <v>1055</v>
      </c>
      <c r="D108" s="73">
        <f>+[1]Historicals!D117</f>
        <v>1188</v>
      </c>
      <c r="E108" s="73">
        <f>+[1]Historicals!E117</f>
        <v>1508</v>
      </c>
      <c r="F108" s="73">
        <f>+[1]Historicals!F117</f>
        <v>1808</v>
      </c>
      <c r="G108" s="73">
        <f>+[1]Historicals!G117</f>
        <v>1896</v>
      </c>
      <c r="H108" s="73">
        <f>+[1]Historicals!H117</f>
        <v>2347</v>
      </c>
      <c r="I108" s="73">
        <f>+[1]Historicals!I117</f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2">
      <c r="A109" s="44" t="s">
        <v>129</v>
      </c>
      <c r="B109" s="61" t="str">
        <f>+IFERROR(B108/A108-1,"nm")</f>
        <v>nm</v>
      </c>
      <c r="C109" s="61">
        <f>+IFERROR(C108/B108-1,"nm")</f>
        <v>0.14054054054054044</v>
      </c>
      <c r="D109" s="61">
        <f>+IFERROR(D108/C108-1,"nm")</f>
        <v>0.12606635071090055</v>
      </c>
      <c r="E109" s="61">
        <f>+IFERROR(E108/D108-1,"nm")</f>
        <v>0.26936026936026947</v>
      </c>
      <c r="F109" s="61">
        <f>+IFERROR(F108/E108-1,"nm")</f>
        <v>0.19893899204244025</v>
      </c>
      <c r="G109" s="61">
        <f>+IFERROR(G108/F108-1,"nm")</f>
        <v>4.8672566371681381E-2</v>
      </c>
      <c r="H109" s="61">
        <f>+IFERROR(H108/G108-1,"nm")</f>
        <v>0.2378691983122363</v>
      </c>
      <c r="I109" s="61">
        <f>+IFERROR(I108/H108-1,"nm")</f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2">
      <c r="A110" s="44" t="s">
        <v>137</v>
      </c>
      <c r="B110" s="61">
        <f>+[1]Historicals!B189</f>
        <v>0.06</v>
      </c>
      <c r="C110" s="61">
        <f>+[1]Historicals!C189</f>
        <v>0.14000000000000001</v>
      </c>
      <c r="D110" s="61">
        <f>+[1]Historicals!D189</f>
        <v>0.13</v>
      </c>
      <c r="E110" s="61">
        <f>+[1]Historicals!E189</f>
        <v>0.27</v>
      </c>
      <c r="F110" s="61">
        <f>+[1]Historicals!F189</f>
        <v>0.2</v>
      </c>
      <c r="G110" s="61">
        <f>+[1]Historicals!G189</f>
        <v>0.05</v>
      </c>
      <c r="H110" s="61">
        <f>+[1]Historicals!H189</f>
        <v>0.24</v>
      </c>
      <c r="I110" s="61">
        <f>+[1]Historicals!I189</f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2">
      <c r="A111" s="44" t="s">
        <v>138</v>
      </c>
      <c r="B111" s="61" t="str">
        <f>+IFERROR(B109-B110,"nm")</f>
        <v>nm</v>
      </c>
      <c r="C111" s="61">
        <f>+IFERROR(C109-C110,"nm")</f>
        <v>5.40540540540424E-4</v>
      </c>
      <c r="D111" s="61">
        <f>+IFERROR(D109-D110,"nm")</f>
        <v>-3.9336492890994501E-3</v>
      </c>
      <c r="E111" s="61">
        <f>+IFERROR(E109-E110,"nm")</f>
        <v>-6.3973063973055133E-4</v>
      </c>
      <c r="F111" s="61">
        <f>+IFERROR(F109-F110,"nm")</f>
        <v>-1.0610079575597564E-3</v>
      </c>
      <c r="G111" s="61">
        <f>+IFERROR(G109-G110,"nm")</f>
        <v>-1.3274336283186222E-3</v>
      </c>
      <c r="H111" s="61">
        <f>+IFERROR(H109-H110,"nm")</f>
        <v>-2.1308016877636948E-3</v>
      </c>
      <c r="I111" s="61">
        <f>+IFERROR(I109-I110,"nm")</f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2">
      <c r="A112" s="45" t="s">
        <v>115</v>
      </c>
      <c r="B112" s="73">
        <f>+[1]Historicals!B118</f>
        <v>126</v>
      </c>
      <c r="C112" s="73">
        <f>+[1]Historicals!C118</f>
        <v>131</v>
      </c>
      <c r="D112" s="73">
        <f>+[1]Historicals!D118</f>
        <v>129</v>
      </c>
      <c r="E112" s="73">
        <f>+[1]Historicals!E118</f>
        <v>130</v>
      </c>
      <c r="F112" s="73">
        <f>+[1]Historicals!F118</f>
        <v>138</v>
      </c>
      <c r="G112" s="73">
        <f>+[1]Historicals!G118</f>
        <v>148</v>
      </c>
      <c r="H112" s="73">
        <f>+[1]Historicals!H118</f>
        <v>195</v>
      </c>
      <c r="I112" s="73">
        <f>+[1]Historicals!I118</f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2">
      <c r="A113" s="44" t="s">
        <v>129</v>
      </c>
      <c r="B113" s="61" t="str">
        <f>+IFERROR(B112/A112-1,"nm")</f>
        <v>nm</v>
      </c>
      <c r="C113" s="61">
        <f>+IFERROR(C112/B112-1,"nm")</f>
        <v>3.9682539682539764E-2</v>
      </c>
      <c r="D113" s="61">
        <f>+IFERROR(D112/C112-1,"nm")</f>
        <v>-1.5267175572519109E-2</v>
      </c>
      <c r="E113" s="61">
        <f>+IFERROR(E112/D112-1,"nm")</f>
        <v>7.7519379844961378E-3</v>
      </c>
      <c r="F113" s="61">
        <f>+IFERROR(F112/E112-1,"nm")</f>
        <v>6.1538461538461542E-2</v>
      </c>
      <c r="G113" s="61">
        <f>+IFERROR(G112/F112-1,"nm")</f>
        <v>7.2463768115942129E-2</v>
      </c>
      <c r="H113" s="61">
        <f>+IFERROR(H112/G112-1,"nm")</f>
        <v>0.31756756756756754</v>
      </c>
      <c r="I113" s="61">
        <f>+IFERROR(I112/H112-1,"nm")</f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2">
      <c r="A114" s="44" t="s">
        <v>137</v>
      </c>
      <c r="B114" s="61">
        <f>+[1]Historicals!B190</f>
        <v>0</v>
      </c>
      <c r="C114" s="61">
        <f>+[1]Historicals!C190</f>
        <v>0.04</v>
      </c>
      <c r="D114" s="61">
        <f>+[1]Historicals!D190</f>
        <v>-0.02</v>
      </c>
      <c r="E114" s="61">
        <f>+[1]Historicals!E190</f>
        <v>0.01</v>
      </c>
      <c r="F114" s="61">
        <f>+[1]Historicals!F190</f>
        <v>0.06</v>
      </c>
      <c r="G114" s="61">
        <f>+[1]Historicals!G190</f>
        <v>7.0000000000000007E-2</v>
      </c>
      <c r="H114" s="61">
        <f>+[1]Historicals!H190</f>
        <v>0.32</v>
      </c>
      <c r="I114" s="61">
        <f>+[1]Historicals!I190</f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2">
      <c r="A115" s="44" t="s">
        <v>138</v>
      </c>
      <c r="B115" s="61" t="str">
        <f>+IFERROR(B113-B114,"nm")</f>
        <v>nm</v>
      </c>
      <c r="C115" s="61">
        <f>+IFERROR(C113-C114,"nm")</f>
        <v>-3.1746031746023723E-4</v>
      </c>
      <c r="D115" s="61">
        <f>+IFERROR(D113-D114,"nm")</f>
        <v>4.732824427480891E-3</v>
      </c>
      <c r="E115" s="61">
        <f>+IFERROR(E113-E114,"nm")</f>
        <v>-2.2480620155038624E-3</v>
      </c>
      <c r="F115" s="61">
        <f>+IFERROR(F113-F114,"nm")</f>
        <v>1.5384615384615441E-3</v>
      </c>
      <c r="G115" s="61">
        <f>+IFERROR(G113-G114,"nm")</f>
        <v>2.4637681159421221E-3</v>
      </c>
      <c r="H115" s="61">
        <f>+IFERROR(H113-H114,"nm")</f>
        <v>-2.4324324324324631E-3</v>
      </c>
      <c r="I115" s="61">
        <f>+IFERROR(I113-I114,"nm")</f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2">
      <c r="A116" s="9" t="s">
        <v>130</v>
      </c>
      <c r="B116" s="1">
        <f>B123+B119</f>
        <v>1039</v>
      </c>
      <c r="C116" s="1">
        <f>C123+C119</f>
        <v>1420</v>
      </c>
      <c r="D116" s="1">
        <f>D123+D119</f>
        <v>1561</v>
      </c>
      <c r="E116" s="1">
        <f>E123+E119</f>
        <v>1863</v>
      </c>
      <c r="F116" s="1">
        <f>F123+F119</f>
        <v>2426</v>
      </c>
      <c r="G116" s="1">
        <f>G123+G119</f>
        <v>2534</v>
      </c>
      <c r="H116" s="1">
        <f>H123+H119</f>
        <v>3289</v>
      </c>
      <c r="I116" s="1">
        <f>I123+I119</f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2">
      <c r="A117" s="46" t="s">
        <v>129</v>
      </c>
      <c r="B117" s="61" t="str">
        <f>+IFERROR(B116/A116-1,"nm")</f>
        <v>nm</v>
      </c>
      <c r="C117" s="61">
        <f>+IFERROR(C116/B116-1,"nm")</f>
        <v>0.36669874879692022</v>
      </c>
      <c r="D117" s="61">
        <f>+IFERROR(D116/C116-1,"nm")</f>
        <v>9.9295774647887303E-2</v>
      </c>
      <c r="E117" s="61">
        <f>+IFERROR(E116/D116-1,"nm")</f>
        <v>0.19346572709801402</v>
      </c>
      <c r="F117" s="61">
        <f>+IFERROR(F116/E116-1,"nm")</f>
        <v>0.3022007514761138</v>
      </c>
      <c r="G117" s="61">
        <f>+IFERROR(G116/F116-1,"nm")</f>
        <v>4.4517724649629109E-2</v>
      </c>
      <c r="H117" s="61">
        <f>+IFERROR(H116/G116-1,"nm")</f>
        <v>0.29794790844514596</v>
      </c>
      <c r="I117" s="61">
        <f>+IFERROR(I116/H116-1,"nm")</f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2">
      <c r="A118" s="46" t="s">
        <v>131</v>
      </c>
      <c r="B118" s="61">
        <f>+IFERROR(B116/B$102,"nm")</f>
        <v>0.33876752526899251</v>
      </c>
      <c r="C118" s="61">
        <f>+IFERROR(C116/C$102,"nm")</f>
        <v>0.37516512549537651</v>
      </c>
      <c r="D118" s="61">
        <f>+IFERROR(D116/D$102,"nm")</f>
        <v>0.36842105263157893</v>
      </c>
      <c r="E118" s="61">
        <f>+IFERROR(E116/E$102,"nm")</f>
        <v>0.36287495130502534</v>
      </c>
      <c r="F118" s="61">
        <f>+IFERROR(F116/F$102,"nm")</f>
        <v>0.3907860824742268</v>
      </c>
      <c r="G118" s="61">
        <f>+IFERROR(G116/G$102,"nm")</f>
        <v>0.37939811349004343</v>
      </c>
      <c r="H118" s="61">
        <f>+IFERROR(H116/H$102,"nm")</f>
        <v>0.39674306393244874</v>
      </c>
      <c r="I118" s="61">
        <f>+IFERROR(I116/I$102,"nm")</f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2">
      <c r="A119" s="9" t="s">
        <v>132</v>
      </c>
      <c r="B119" s="1">
        <f>+[1]Historicals!B169</f>
        <v>46</v>
      </c>
      <c r="C119" s="1">
        <f>+[1]Historicals!C169</f>
        <v>48</v>
      </c>
      <c r="D119" s="1">
        <f>+[1]Historicals!D169</f>
        <v>54</v>
      </c>
      <c r="E119" s="1">
        <f>+[1]Historicals!E169</f>
        <v>56</v>
      </c>
      <c r="F119" s="1">
        <f>+[1]Historicals!F169</f>
        <v>50</v>
      </c>
      <c r="G119" s="1">
        <f>+[1]Historicals!G169</f>
        <v>44</v>
      </c>
      <c r="H119" s="1">
        <f>+[1]Historicals!H169</f>
        <v>46</v>
      </c>
      <c r="I119" s="1">
        <f>+[1]Historicals!I169</f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2">
      <c r="A120" s="46" t="s">
        <v>129</v>
      </c>
      <c r="B120" s="62" t="str">
        <f>+IFERROR(B119/A119-1,"nm")</f>
        <v>nm</v>
      </c>
      <c r="C120" s="62">
        <f>+IFERROR(C119/B119-1,"nm")</f>
        <v>4.3478260869565188E-2</v>
      </c>
      <c r="D120" s="62">
        <f>+IFERROR(D119/C119-1,"nm")</f>
        <v>0.125</v>
      </c>
      <c r="E120" s="62">
        <f>+IFERROR(E119/D119-1,"nm")</f>
        <v>3.7037037037036979E-2</v>
      </c>
      <c r="F120" s="62">
        <f>+IFERROR(F119/E119-1,"nm")</f>
        <v>-0.1071428571428571</v>
      </c>
      <c r="G120" s="62">
        <f>+IFERROR(G119/F119-1,"nm")</f>
        <v>-0.12</v>
      </c>
      <c r="H120" s="62">
        <f>+IFERROR(H119/G119-1,"nm")</f>
        <v>4.5454545454545414E-2</v>
      </c>
      <c r="I120" s="62">
        <f>+IFERROR(I119/H119-1,"nm")</f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2">
      <c r="A121" s="46" t="s">
        <v>133</v>
      </c>
      <c r="B121" s="62">
        <f>+IFERROR(B119/B$102,"nm")</f>
        <v>1.4998369742419302E-2</v>
      </c>
      <c r="C121" s="62">
        <f>+IFERROR(C119/C$102,"nm")</f>
        <v>1.2681638044914135E-2</v>
      </c>
      <c r="D121" s="62">
        <f>+IFERROR(D119/D$102,"nm")</f>
        <v>1.2744866650932263E-2</v>
      </c>
      <c r="E121" s="62">
        <f>+IFERROR(E119/E$102,"nm")</f>
        <v>1.090767432800935E-2</v>
      </c>
      <c r="F121" s="62">
        <f>+IFERROR(F119/F$102,"nm")</f>
        <v>8.0541237113402053E-3</v>
      </c>
      <c r="G121" s="62">
        <f>+IFERROR(G119/G$102,"nm")</f>
        <v>6.5878125467884411E-3</v>
      </c>
      <c r="H121" s="62">
        <f>+IFERROR(H119/H$102,"nm")</f>
        <v>5.5488540410132689E-3</v>
      </c>
      <c r="I121" s="62">
        <f>+IFERROR(I119/I$102,"nm")</f>
        <v>5.4326222340002651E-3</v>
      </c>
      <c r="J121" s="75">
        <f>I121</f>
        <v>5.4326222340002651E-3</v>
      </c>
      <c r="K121" s="75">
        <f>J121</f>
        <v>5.4326222340002651E-3</v>
      </c>
      <c r="L121" s="75">
        <f>K121</f>
        <v>5.4326222340002651E-3</v>
      </c>
      <c r="M121" s="75">
        <f>L121</f>
        <v>5.4326222340002651E-3</v>
      </c>
      <c r="N121" s="75">
        <f>M121</f>
        <v>5.4326222340002651E-3</v>
      </c>
      <c r="O121" s="75"/>
      <c r="P121" s="66"/>
    </row>
    <row r="122" spans="1:16" x14ac:dyDescent="0.2">
      <c r="A122" s="46" t="s">
        <v>140</v>
      </c>
      <c r="B122" s="62">
        <f>+IFERROR(B119/B129,"nm")</f>
        <v>0.18110236220472442</v>
      </c>
      <c r="C122" s="62">
        <f>+IFERROR(C119/C129,"nm")</f>
        <v>0.20512820512820512</v>
      </c>
      <c r="D122" s="62">
        <f>+IFERROR(D119/D129,"nm")</f>
        <v>0.24</v>
      </c>
      <c r="E122" s="62">
        <f>+IFERROR(E119/E129,"nm")</f>
        <v>0.21875</v>
      </c>
      <c r="F122" s="62">
        <f>+IFERROR(F119/F129,"nm")</f>
        <v>0.2109704641350211</v>
      </c>
      <c r="G122" s="62">
        <f>+IFERROR(G119/G129,"nm")</f>
        <v>0.20560747663551401</v>
      </c>
      <c r="H122" s="62">
        <f>+IFERROR(H119/H129,"nm")</f>
        <v>0.15972222222222221</v>
      </c>
      <c r="I122" s="62">
        <f>+IFERROR(I119/I129,"nm")</f>
        <v>0.13531353135313531</v>
      </c>
      <c r="J122" s="75">
        <f>I122</f>
        <v>0.13531353135313531</v>
      </c>
      <c r="K122" s="75">
        <f>J122</f>
        <v>0.13531353135313531</v>
      </c>
      <c r="L122" s="75">
        <f>K122</f>
        <v>0.13531353135313531</v>
      </c>
      <c r="M122" s="75">
        <f>L122</f>
        <v>0.13531353135313531</v>
      </c>
      <c r="N122" s="75">
        <f>M122</f>
        <v>0.13531353135313531</v>
      </c>
      <c r="O122" s="75"/>
      <c r="P122" s="66"/>
    </row>
    <row r="123" spans="1:16" x14ac:dyDescent="0.2">
      <c r="A123" s="9" t="s">
        <v>134</v>
      </c>
      <c r="B123" s="1">
        <f>+[1]Historicals!B136</f>
        <v>993</v>
      </c>
      <c r="C123" s="1">
        <f>+[1]Historicals!C136</f>
        <v>1372</v>
      </c>
      <c r="D123" s="1">
        <f>+[1]Historicals!D136</f>
        <v>1507</v>
      </c>
      <c r="E123" s="1">
        <f>+[1]Historicals!E136</f>
        <v>1807</v>
      </c>
      <c r="F123" s="1">
        <f>+[1]Historicals!F136</f>
        <v>2376</v>
      </c>
      <c r="G123" s="1">
        <f>+[1]Historicals!G136</f>
        <v>2490</v>
      </c>
      <c r="H123" s="1">
        <f>+[1]Historicals!H136</f>
        <v>3243</v>
      </c>
      <c r="I123" s="1">
        <f>+[1]Historicals!I136</f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2">
      <c r="A124" s="46" t="s">
        <v>129</v>
      </c>
      <c r="B124" s="61" t="str">
        <f>+IFERROR(B123/A123-1,"nm")</f>
        <v>nm</v>
      </c>
      <c r="C124" s="61">
        <f>+IFERROR(C123/B123-1,"nm")</f>
        <v>0.38167170191339372</v>
      </c>
      <c r="D124" s="61">
        <f>+IFERROR(D123/C123-1,"nm")</f>
        <v>9.8396501457725938E-2</v>
      </c>
      <c r="E124" s="61">
        <f>+IFERROR(E123/D123-1,"nm")</f>
        <v>0.19907100199071004</v>
      </c>
      <c r="F124" s="61">
        <f>+IFERROR(F123/E123-1,"nm")</f>
        <v>0.31488655229662421</v>
      </c>
      <c r="G124" s="61">
        <f>+IFERROR(G123/F123-1,"nm")</f>
        <v>4.7979797979798011E-2</v>
      </c>
      <c r="H124" s="61">
        <f>+IFERROR(H123/G123-1,"nm")</f>
        <v>0.30240963855421676</v>
      </c>
      <c r="I124" s="61">
        <f>+IFERROR(I123/H123-1,"nm")</f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2">
      <c r="A125" s="46" t="s">
        <v>131</v>
      </c>
      <c r="B125" s="61">
        <f>+IFERROR(B123/B$102,"nm")</f>
        <v>0.3237691555265732</v>
      </c>
      <c r="C125" s="61">
        <f>+IFERROR(C123/C$102,"nm")</f>
        <v>0.36248348745046233</v>
      </c>
      <c r="D125" s="61">
        <f>+IFERROR(D123/D$102,"nm")</f>
        <v>0.35567618598064671</v>
      </c>
      <c r="E125" s="61">
        <f>+IFERROR(E123/E$102,"nm")</f>
        <v>0.35196727697701596</v>
      </c>
      <c r="F125" s="61">
        <f>+IFERROR(F123/F$102,"nm")</f>
        <v>0.38273195876288657</v>
      </c>
      <c r="G125" s="61">
        <f>+IFERROR(G123/G$102,"nm")</f>
        <v>0.37281030094325496</v>
      </c>
      <c r="H125" s="61">
        <f>+IFERROR(H123/H$102,"nm")</f>
        <v>0.39119420989143544</v>
      </c>
      <c r="I125" s="61">
        <f>+IFERROR(I123/I$102,"nm")</f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2">
      <c r="A126" s="9" t="s">
        <v>135</v>
      </c>
      <c r="B126" s="1">
        <f>+[1]Historicals!B158</f>
        <v>69</v>
      </c>
      <c r="C126" s="1">
        <f>+[1]Historicals!C158</f>
        <v>44</v>
      </c>
      <c r="D126" s="1">
        <f>+[1]Historicals!D158</f>
        <v>51</v>
      </c>
      <c r="E126" s="1">
        <f>+[1]Historicals!E158</f>
        <v>76</v>
      </c>
      <c r="F126" s="1">
        <f>+[1]Historicals!F158</f>
        <v>49</v>
      </c>
      <c r="G126" s="1">
        <f>+[1]Historicals!G158</f>
        <v>28</v>
      </c>
      <c r="H126" s="1">
        <f>+[1]Historicals!H158</f>
        <v>94</v>
      </c>
      <c r="I126" s="1">
        <f>+[1]Historicals!I158</f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2">
      <c r="A127" s="46" t="s">
        <v>129</v>
      </c>
      <c r="B127" s="62" t="str">
        <f>+IFERROR(B126/A126-1,"nm")</f>
        <v>nm</v>
      </c>
      <c r="C127" s="62">
        <f>+IFERROR(C126/B126-1,"nm")</f>
        <v>-0.3623188405797102</v>
      </c>
      <c r="D127" s="62">
        <f>+IFERROR(D126/C126-1,"nm")</f>
        <v>0.15909090909090917</v>
      </c>
      <c r="E127" s="62">
        <f>+IFERROR(E126/D126-1,"nm")</f>
        <v>0.49019607843137258</v>
      </c>
      <c r="F127" s="62">
        <f>+IFERROR(F126/E126-1,"nm")</f>
        <v>-0.35526315789473684</v>
      </c>
      <c r="G127" s="62">
        <f>+IFERROR(G126/F126-1,"nm")</f>
        <v>-0.4285714285714286</v>
      </c>
      <c r="H127" s="62">
        <f>+IFERROR(H126/G126-1,"nm")</f>
        <v>2.3571428571428572</v>
      </c>
      <c r="I127" s="62">
        <f>+IFERROR(I126/H126-1,"nm")</f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2">
      <c r="A128" s="46" t="s">
        <v>133</v>
      </c>
      <c r="B128" s="62">
        <f>+IFERROR(B126/B$102,"nm")</f>
        <v>2.2497554613628953E-2</v>
      </c>
      <c r="C128" s="62">
        <f>+IFERROR(C126/C$102,"nm")</f>
        <v>1.1624834874504624E-2</v>
      </c>
      <c r="D128" s="62">
        <f>+IFERROR(D126/D$102,"nm")</f>
        <v>1.2036818503658248E-2</v>
      </c>
      <c r="E128" s="62">
        <f>+IFERROR(E126/E$102,"nm")</f>
        <v>1.4803272302298403E-2</v>
      </c>
      <c r="F128" s="62">
        <f>+IFERROR(F126/F$102,"nm")</f>
        <v>7.8930412371134018E-3</v>
      </c>
      <c r="G128" s="62">
        <f>+IFERROR(G126/G$102,"nm")</f>
        <v>4.1922443479562805E-3</v>
      </c>
      <c r="H128" s="62">
        <f>+IFERROR(H126/H$102,"nm")</f>
        <v>1.1338962605548853E-2</v>
      </c>
      <c r="I128" s="62">
        <f>+IFERROR(I126/I$102,"nm")</f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2">
      <c r="A129" s="9" t="s">
        <v>141</v>
      </c>
      <c r="B129" s="1">
        <f>+[1]Historicals!B147</f>
        <v>254</v>
      </c>
      <c r="C129" s="1">
        <f>+[1]Historicals!C147</f>
        <v>234</v>
      </c>
      <c r="D129" s="1">
        <f>+[1]Historicals!D147</f>
        <v>225</v>
      </c>
      <c r="E129" s="1">
        <f>+[1]Historicals!E147</f>
        <v>256</v>
      </c>
      <c r="F129" s="1">
        <f>+[1]Historicals!F147</f>
        <v>237</v>
      </c>
      <c r="G129" s="1">
        <f>+[1]Historicals!G147</f>
        <v>214</v>
      </c>
      <c r="H129" s="1">
        <f>+[1]Historicals!H147</f>
        <v>288</v>
      </c>
      <c r="I129" s="1">
        <f>+[1]Historicals!I147</f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2">
      <c r="A130" s="46" t="s">
        <v>129</v>
      </c>
      <c r="B130" s="61" t="str">
        <f>+IFERROR(B129/A129-1,"nm")</f>
        <v>nm</v>
      </c>
      <c r="C130" s="61">
        <f>+IFERROR(C129/B129-1,"nm")</f>
        <v>-7.8740157480314932E-2</v>
      </c>
      <c r="D130" s="61">
        <f>+IFERROR(D129/C129-1,"nm")</f>
        <v>-3.8461538461538436E-2</v>
      </c>
      <c r="E130" s="61">
        <f>+IFERROR(E129/D129-1,"nm")</f>
        <v>0.13777777777777778</v>
      </c>
      <c r="F130" s="61">
        <f>+IFERROR(F129/E129-1,"nm")</f>
        <v>-7.421875E-2</v>
      </c>
      <c r="G130" s="61">
        <f>+IFERROR(G129/F129-1,"nm")</f>
        <v>-9.7046413502109741E-2</v>
      </c>
      <c r="H130" s="61">
        <f>+IFERROR(H129/G129-1,"nm")</f>
        <v>0.34579439252336441</v>
      </c>
      <c r="I130" s="61">
        <f>+IFERROR(I129/H129-1,"nm")</f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2">
      <c r="A131" s="46" t="s">
        <v>133</v>
      </c>
      <c r="B131" s="61">
        <f>+IFERROR(B129/B$102,"nm")</f>
        <v>8.2817085099445714E-2</v>
      </c>
      <c r="C131" s="61">
        <f>+IFERROR(C129/C$102,"nm")</f>
        <v>6.1822985468956405E-2</v>
      </c>
      <c r="D131" s="61">
        <f>+IFERROR(D129/D$102,"nm")</f>
        <v>5.31036110455511E-2</v>
      </c>
      <c r="E131" s="61">
        <f>+IFERROR(E129/E$102,"nm")</f>
        <v>4.9863654070899883E-2</v>
      </c>
      <c r="F131" s="61">
        <f>+IFERROR(F129/F$102,"nm")</f>
        <v>3.817654639175258E-2</v>
      </c>
      <c r="G131" s="61">
        <f>+IFERROR(G129/G$102,"nm")</f>
        <v>3.2040724659380147E-2</v>
      </c>
      <c r="H131" s="61">
        <f>+IFERROR(H129/H$102,"nm")</f>
        <v>3.4740651387213509E-2</v>
      </c>
      <c r="I131" s="61">
        <f>+IFERROR(I129/I$102,"nm")</f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2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2">
      <c r="A133" s="9" t="s">
        <v>136</v>
      </c>
      <c r="B133" s="1">
        <f>B135+B139+B143</f>
        <v>4653</v>
      </c>
      <c r="C133" s="1">
        <f>C135+C139+C143</f>
        <v>4570</v>
      </c>
      <c r="D133" s="1">
        <f>D135+D139+D143</f>
        <v>4737</v>
      </c>
      <c r="E133" s="1">
        <f>E135+E139+E143</f>
        <v>5166</v>
      </c>
      <c r="F133" s="1">
        <f>F135+F139+F143</f>
        <v>5254</v>
      </c>
      <c r="G133" s="1">
        <f>G135+G139+G143</f>
        <v>5028</v>
      </c>
      <c r="H133" s="1">
        <f>H135+H139+H143</f>
        <v>5343</v>
      </c>
      <c r="I133" s="1">
        <f>I135+I139+I143</f>
        <v>5955</v>
      </c>
      <c r="J133" s="65">
        <f>J135+J139+J143</f>
        <v>5955</v>
      </c>
      <c r="K133" s="65">
        <f>K135+K139+K143</f>
        <v>5955</v>
      </c>
      <c r="L133" s="65">
        <f>L135+L139+L143</f>
        <v>5955</v>
      </c>
      <c r="M133" s="65">
        <f>M135+M139+M143</f>
        <v>5955</v>
      </c>
      <c r="N133" s="65">
        <f>N135+N139+N143</f>
        <v>5955</v>
      </c>
      <c r="O133" s="64"/>
      <c r="P133" s="65"/>
    </row>
    <row r="134" spans="1:16" x14ac:dyDescent="0.2">
      <c r="A134" s="44" t="s">
        <v>129</v>
      </c>
      <c r="B134" s="61" t="str">
        <f>+IFERROR(B133/A133-1,"nm")</f>
        <v>nm</v>
      </c>
      <c r="C134" s="61">
        <f>+IFERROR(C133/B133-1,"nm")</f>
        <v>-1.783795400816679E-2</v>
      </c>
      <c r="D134" s="61">
        <f>+IFERROR(D133/C133-1,"nm")</f>
        <v>3.6542669584245013E-2</v>
      </c>
      <c r="E134" s="61">
        <f>+IFERROR(E133/D133-1,"nm")</f>
        <v>9.0563647878403986E-2</v>
      </c>
      <c r="F134" s="61">
        <f>+IFERROR(F133/E133-1,"nm")</f>
        <v>1.7034456058846237E-2</v>
      </c>
      <c r="G134" s="61">
        <f>+IFERROR(G133/F133-1,"nm")</f>
        <v>-4.3014845831747195E-2</v>
      </c>
      <c r="H134" s="61">
        <f>+IFERROR(H133/G133-1,"nm")</f>
        <v>6.2649164677804237E-2</v>
      </c>
      <c r="I134" s="61">
        <f>+IFERROR(I133/H133-1,"nm")</f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2">
      <c r="A135" s="45" t="s">
        <v>113</v>
      </c>
      <c r="B135" s="73">
        <f>+[1]Historicals!B120</f>
        <v>3093</v>
      </c>
      <c r="C135" s="73">
        <f>+[1]Historicals!C120</f>
        <v>3106</v>
      </c>
      <c r="D135" s="73">
        <f>+[1]Historicals!D120</f>
        <v>3285</v>
      </c>
      <c r="E135" s="73">
        <f>+[1]Historicals!E120</f>
        <v>3575</v>
      </c>
      <c r="F135" s="73">
        <f>+[1]Historicals!F120</f>
        <v>3622</v>
      </c>
      <c r="G135" s="73">
        <f>+[1]Historicals!G120</f>
        <v>3449</v>
      </c>
      <c r="H135" s="73">
        <f>+[1]Historicals!H120</f>
        <v>3659</v>
      </c>
      <c r="I135" s="73">
        <f>+[1]Historicals!I120</f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2">
      <c r="A136" s="44" t="s">
        <v>129</v>
      </c>
      <c r="B136" s="61" t="str">
        <f>+IFERROR(B135/A135-1,"nm")</f>
        <v>nm</v>
      </c>
      <c r="C136" s="61">
        <f>+IFERROR(C135/B135-1,"nm")</f>
        <v>4.2030391205949424E-3</v>
      </c>
      <c r="D136" s="61">
        <f>+IFERROR(D135/C135-1,"nm")</f>
        <v>5.7630392788152074E-2</v>
      </c>
      <c r="E136" s="61">
        <f>+IFERROR(E135/D135-1,"nm")</f>
        <v>8.8280060882800715E-2</v>
      </c>
      <c r="F136" s="61">
        <f>+IFERROR(F135/E135-1,"nm")</f>
        <v>1.3146853146853044E-2</v>
      </c>
      <c r="G136" s="61">
        <f>+IFERROR(G135/F135-1,"nm")</f>
        <v>-4.7763666482606326E-2</v>
      </c>
      <c r="H136" s="61">
        <f>+IFERROR(H135/G135-1,"nm")</f>
        <v>6.0887213685126174E-2</v>
      </c>
      <c r="I136" s="61">
        <f>+IFERROR(I135/H135-1,"nm")</f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2">
      <c r="A137" s="44" t="s">
        <v>137</v>
      </c>
      <c r="B137" s="61">
        <f>+[1]Historicals!B192</f>
        <v>1.4E-2</v>
      </c>
      <c r="C137" s="61">
        <f>+[1]Historicals!C192</f>
        <v>4.0000000000000001E-3</v>
      </c>
      <c r="D137" s="61">
        <f>+[1]Historicals!D192</f>
        <v>0.121</v>
      </c>
      <c r="E137" s="61">
        <f>+[1]Historicals!E192</f>
        <v>0.09</v>
      </c>
      <c r="F137" s="61">
        <f>+[1]Historicals!F192</f>
        <v>0.01</v>
      </c>
      <c r="G137" s="61">
        <f>+[1]Historicals!G192</f>
        <v>-0.05</v>
      </c>
      <c r="H137" s="61">
        <f>+[1]Historicals!H192</f>
        <v>0.06</v>
      </c>
      <c r="I137" s="61">
        <f>+[1]Historicals!I192</f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2">
      <c r="A138" s="44" t="s">
        <v>138</v>
      </c>
      <c r="B138" s="61" t="str">
        <f>+IFERROR(B136-B137,"nm")</f>
        <v>nm</v>
      </c>
      <c r="C138" s="61">
        <f>+IFERROR(C136-C137,"nm")</f>
        <v>2.0303912059494236E-4</v>
      </c>
      <c r="D138" s="61">
        <f>+IFERROR(D136-D137,"nm")</f>
        <v>-6.3369607211847923E-2</v>
      </c>
      <c r="E138" s="61">
        <f>+IFERROR(E136-E137,"nm")</f>
        <v>-1.7199391171992817E-3</v>
      </c>
      <c r="F138" s="61">
        <f>+IFERROR(F136-F137,"nm")</f>
        <v>3.1468531468530434E-3</v>
      </c>
      <c r="G138" s="61">
        <f>+IFERROR(G136-G137,"nm")</f>
        <v>2.2363335173936766E-3</v>
      </c>
      <c r="H138" s="61">
        <f>+IFERROR(H136-H137,"nm")</f>
        <v>8.8721368512617582E-4</v>
      </c>
      <c r="I138" s="61">
        <f>+IFERROR(I136-I137,"nm")</f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2">
      <c r="A139" s="45" t="s">
        <v>114</v>
      </c>
      <c r="B139" s="73">
        <f>+[1]Historicals!B121</f>
        <v>1251</v>
      </c>
      <c r="C139" s="73">
        <f>+[1]Historicals!C121</f>
        <v>1175</v>
      </c>
      <c r="D139" s="73">
        <f>+[1]Historicals!D121</f>
        <v>1185</v>
      </c>
      <c r="E139" s="73">
        <f>+[1]Historicals!E121</f>
        <v>1347</v>
      </c>
      <c r="F139" s="73">
        <f>+[1]Historicals!F121</f>
        <v>1395</v>
      </c>
      <c r="G139" s="73">
        <f>+[1]Historicals!G121</f>
        <v>1365</v>
      </c>
      <c r="H139" s="73">
        <f>+[1]Historicals!H121</f>
        <v>1494</v>
      </c>
      <c r="I139" s="73">
        <f>+[1]Historicals!I121</f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2">
      <c r="A140" s="44" t="s">
        <v>129</v>
      </c>
      <c r="B140" s="61" t="str">
        <f>+IFERROR(B139/A139-1,"nm")</f>
        <v>nm</v>
      </c>
      <c r="C140" s="61">
        <f>+IFERROR(C139/B139-1,"nm")</f>
        <v>-6.0751398880895313E-2</v>
      </c>
      <c r="D140" s="61">
        <f>+IFERROR(D139/C139-1,"nm")</f>
        <v>8.5106382978723527E-3</v>
      </c>
      <c r="E140" s="61">
        <f>+IFERROR(E139/D139-1,"nm")</f>
        <v>0.13670886075949373</v>
      </c>
      <c r="F140" s="61">
        <f>+IFERROR(F139/E139-1,"nm")</f>
        <v>3.563474387527843E-2</v>
      </c>
      <c r="G140" s="61">
        <f>+IFERROR(G139/F139-1,"nm")</f>
        <v>-2.1505376344086002E-2</v>
      </c>
      <c r="H140" s="61">
        <f>+IFERROR(H139/G139-1,"nm")</f>
        <v>9.4505494505494614E-2</v>
      </c>
      <c r="I140" s="61">
        <f>+IFERROR(I139/H139-1,"nm")</f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2">
      <c r="A141" s="44" t="s">
        <v>137</v>
      </c>
      <c r="B141" s="61">
        <f>+[1]Historicals!B193</f>
        <v>-6.4000000000000001E-2</v>
      </c>
      <c r="C141" s="61">
        <f>+[1]Historicals!C193</f>
        <v>-6.0999999999999999E-2</v>
      </c>
      <c r="D141" s="61">
        <f>+[1]Historicals!D193</f>
        <v>5.6000000000000001E-2</v>
      </c>
      <c r="E141" s="61">
        <f>+[1]Historicals!E193</f>
        <v>0.14000000000000001</v>
      </c>
      <c r="F141" s="61">
        <f>+[1]Historicals!F193</f>
        <v>0.04</v>
      </c>
      <c r="G141" s="61">
        <f>+[1]Historicals!G193</f>
        <v>-0.02</v>
      </c>
      <c r="H141" s="61">
        <f>+[1]Historicals!H193</f>
        <v>0.09</v>
      </c>
      <c r="I141" s="61">
        <f>+[1]Historicals!I193</f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2">
      <c r="A142" s="44" t="s">
        <v>138</v>
      </c>
      <c r="B142" s="61" t="str">
        <f>+IFERROR(B140-B141,"nm")</f>
        <v>nm</v>
      </c>
      <c r="C142" s="61">
        <f>+IFERROR(C140-C141,"nm")</f>
        <v>2.4860111910468552E-4</v>
      </c>
      <c r="D142" s="61">
        <f>+IFERROR(D140-D141,"nm")</f>
        <v>-4.7489361702127648E-2</v>
      </c>
      <c r="E142" s="61">
        <f>+IFERROR(E140-E141,"nm")</f>
        <v>-3.29113924050628E-3</v>
      </c>
      <c r="F142" s="61">
        <f>+IFERROR(F140-F141,"nm")</f>
        <v>-4.3652561247215713E-3</v>
      </c>
      <c r="G142" s="61">
        <f>+IFERROR(G140-G141,"nm")</f>
        <v>-1.505376344086002E-3</v>
      </c>
      <c r="H142" s="61">
        <f>+IFERROR(H140-H141,"nm")</f>
        <v>4.5054945054946172E-3</v>
      </c>
      <c r="I142" s="61">
        <f>+IFERROR(I140-I141,"nm")</f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2">
      <c r="A143" s="45" t="s">
        <v>115</v>
      </c>
      <c r="B143" s="73">
        <f>+[1]Historicals!B122</f>
        <v>309</v>
      </c>
      <c r="C143" s="73">
        <f>+[1]Historicals!C122</f>
        <v>289</v>
      </c>
      <c r="D143" s="73">
        <f>+[1]Historicals!D122</f>
        <v>267</v>
      </c>
      <c r="E143" s="73">
        <f>+[1]Historicals!E122</f>
        <v>244</v>
      </c>
      <c r="F143" s="73">
        <f>+[1]Historicals!F122</f>
        <v>237</v>
      </c>
      <c r="G143" s="73">
        <f>+[1]Historicals!G122</f>
        <v>214</v>
      </c>
      <c r="H143" s="73">
        <f>+[1]Historicals!H122</f>
        <v>190</v>
      </c>
      <c r="I143" s="73">
        <f>+[1]Historicals!I122</f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2">
      <c r="A144" s="44" t="s">
        <v>129</v>
      </c>
      <c r="B144" s="61" t="str">
        <f>+IFERROR(B143/A143-1,"nm")</f>
        <v>nm</v>
      </c>
      <c r="C144" s="61">
        <f>+IFERROR(C143/B143-1,"nm")</f>
        <v>-6.4724919093851141E-2</v>
      </c>
      <c r="D144" s="61">
        <f>+IFERROR(D143/C143-1,"nm")</f>
        <v>-7.6124567474048388E-2</v>
      </c>
      <c r="E144" s="61">
        <f>+IFERROR(E143/D143-1,"nm")</f>
        <v>-8.6142322097378266E-2</v>
      </c>
      <c r="F144" s="61">
        <f>+IFERROR(F143/E143-1,"nm")</f>
        <v>-2.8688524590163911E-2</v>
      </c>
      <c r="G144" s="61">
        <f>+IFERROR(G143/F143-1,"nm")</f>
        <v>-9.7046413502109741E-2</v>
      </c>
      <c r="H144" s="61">
        <f>+IFERROR(H143/G143-1,"nm")</f>
        <v>-0.11214953271028039</v>
      </c>
      <c r="I144" s="61">
        <f>+IFERROR(I143/H143-1,"nm")</f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2">
      <c r="A145" s="44" t="s">
        <v>137</v>
      </c>
      <c r="B145" s="61">
        <f>+[1]Historicals!B194</f>
        <v>-6.9000000000000006E-2</v>
      </c>
      <c r="C145" s="61">
        <f>+[1]Historicals!C194</f>
        <v>-6.5000000000000002E-2</v>
      </c>
      <c r="D145" s="61">
        <f>+[1]Historicals!D194</f>
        <v>-0.01</v>
      </c>
      <c r="E145" s="61">
        <f>+[1]Historicals!E194</f>
        <v>-0.09</v>
      </c>
      <c r="F145" s="61">
        <f>+[1]Historicals!F194</f>
        <v>-0.03</v>
      </c>
      <c r="G145" s="61">
        <f>+[1]Historicals!G194</f>
        <v>-0.1</v>
      </c>
      <c r="H145" s="61">
        <f>+[1]Historicals!H194</f>
        <v>-0.11</v>
      </c>
      <c r="I145" s="61">
        <f>+[1]Historicals!I194</f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2">
      <c r="A146" s="44" t="s">
        <v>138</v>
      </c>
      <c r="B146" s="61" t="str">
        <f>+IFERROR(B144-B145,"nm")</f>
        <v>nm</v>
      </c>
      <c r="C146" s="61">
        <f>+IFERROR(C144-C145,"nm")</f>
        <v>2.7508090614886127E-4</v>
      </c>
      <c r="D146" s="61">
        <f>+IFERROR(D144-D145,"nm")</f>
        <v>-6.6124567474048393E-2</v>
      </c>
      <c r="E146" s="61">
        <f>+IFERROR(E144-E145,"nm")</f>
        <v>3.8576779026217312E-3</v>
      </c>
      <c r="F146" s="61">
        <f>+IFERROR(F144-F145,"nm")</f>
        <v>1.3114754098360881E-3</v>
      </c>
      <c r="G146" s="61">
        <f>+IFERROR(G144-G145,"nm")</f>
        <v>2.9535864978902648E-3</v>
      </c>
      <c r="H146" s="61">
        <f>+IFERROR(H144-H145,"nm")</f>
        <v>-2.1495327102803857E-3</v>
      </c>
      <c r="I146" s="61">
        <f>+IFERROR(I144-I145,"nm")</f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2">
      <c r="A147" s="9" t="s">
        <v>130</v>
      </c>
      <c r="B147" s="1">
        <f>B154+B150</f>
        <v>967</v>
      </c>
      <c r="C147" s="1">
        <f>C154+C150</f>
        <v>1109</v>
      </c>
      <c r="D147" s="1">
        <f>D154+D150</f>
        <v>1034</v>
      </c>
      <c r="E147" s="1">
        <f>E154+E150</f>
        <v>1244</v>
      </c>
      <c r="F147" s="1">
        <f>F154+F150</f>
        <v>1376</v>
      </c>
      <c r="G147" s="1">
        <f>G154+G150</f>
        <v>1230</v>
      </c>
      <c r="H147" s="1">
        <f>H154+H150</f>
        <v>1573</v>
      </c>
      <c r="I147" s="1">
        <f>I154+I150</f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2">
      <c r="A148" s="46" t="s">
        <v>129</v>
      </c>
      <c r="B148" s="61" t="str">
        <f>+IFERROR(B147/A147-1,"nm")</f>
        <v>nm</v>
      </c>
      <c r="C148" s="61">
        <f>+IFERROR(C147/B147-1,"nm")</f>
        <v>0.14684591520165458</v>
      </c>
      <c r="D148" s="61">
        <f>+IFERROR(D147/C147-1,"nm")</f>
        <v>-6.7628494138863848E-2</v>
      </c>
      <c r="E148" s="61">
        <f>+IFERROR(E147/D147-1,"nm")</f>
        <v>0.20309477756286265</v>
      </c>
      <c r="F148" s="61">
        <f>+IFERROR(F147/E147-1,"nm")</f>
        <v>0.10610932475884249</v>
      </c>
      <c r="G148" s="61">
        <f>+IFERROR(G147/F147-1,"nm")</f>
        <v>-0.10610465116279066</v>
      </c>
      <c r="H148" s="61">
        <f>+IFERROR(H147/G147-1,"nm")</f>
        <v>0.27886178861788613</v>
      </c>
      <c r="I148" s="61">
        <f>+IFERROR(I147/H147-1,"nm")</f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2">
      <c r="A149" s="46" t="s">
        <v>131</v>
      </c>
      <c r="B149" s="61">
        <f>+IFERROR(B147/B$133,"nm")</f>
        <v>0.20782290995056951</v>
      </c>
      <c r="C149" s="61">
        <f>+IFERROR(C147/C$133,"nm")</f>
        <v>0.24266958424507659</v>
      </c>
      <c r="D149" s="61">
        <f>+IFERROR(D147/D$133,"nm")</f>
        <v>0.21828161283512773</v>
      </c>
      <c r="E149" s="61">
        <f>+IFERROR(E147/E$133,"nm")</f>
        <v>0.2408052651955091</v>
      </c>
      <c r="F149" s="61">
        <f>+IFERROR(F147/F$133,"nm")</f>
        <v>0.26189569851541683</v>
      </c>
      <c r="G149" s="61">
        <f>+IFERROR(G147/G$133,"nm")</f>
        <v>0.24463007159904535</v>
      </c>
      <c r="H149" s="61">
        <f>+IFERROR(H147/H$133,"nm")</f>
        <v>0.2944038929440389</v>
      </c>
      <c r="I149" s="61">
        <f>+IFERROR(I147/I$133,"nm")</f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2">
      <c r="A150" s="9" t="s">
        <v>132</v>
      </c>
      <c r="B150" s="1">
        <f>+[1]Historicals!B170</f>
        <v>49</v>
      </c>
      <c r="C150" s="1">
        <f>+[1]Historicals!C170</f>
        <v>43</v>
      </c>
      <c r="D150" s="1">
        <f>+[1]Historicals!D170</f>
        <v>54</v>
      </c>
      <c r="E150" s="1">
        <f>+[1]Historicals!E170</f>
        <v>55</v>
      </c>
      <c r="F150" s="1">
        <f>+[1]Historicals!F170</f>
        <v>53</v>
      </c>
      <c r="G150" s="1">
        <f>+[1]Historicals!G170</f>
        <v>46</v>
      </c>
      <c r="H150" s="1">
        <f>+[1]Historicals!H170</f>
        <v>43</v>
      </c>
      <c r="I150" s="1">
        <f>+[1]Historicals!I170</f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2">
      <c r="A151" s="46" t="s">
        <v>129</v>
      </c>
      <c r="B151" s="61" t="str">
        <f>+IFERROR(B150/A150-1,"nm")</f>
        <v>nm</v>
      </c>
      <c r="C151" s="61">
        <f>+IFERROR(C150/B150-1,"nm")</f>
        <v>-0.12244897959183676</v>
      </c>
      <c r="D151" s="61">
        <f>+IFERROR(D150/C150-1,"nm")</f>
        <v>0.2558139534883721</v>
      </c>
      <c r="E151" s="61">
        <f>+IFERROR(E150/D150-1,"nm")</f>
        <v>1.8518518518518601E-2</v>
      </c>
      <c r="F151" s="61">
        <f>+IFERROR(F150/E150-1,"nm")</f>
        <v>-3.6363636363636376E-2</v>
      </c>
      <c r="G151" s="61">
        <f>+IFERROR(G150/F150-1,"nm")</f>
        <v>-0.13207547169811318</v>
      </c>
      <c r="H151" s="61">
        <f>+IFERROR(H150/G150-1,"nm")</f>
        <v>-6.5217391304347783E-2</v>
      </c>
      <c r="I151" s="61">
        <f>+IFERROR(I150/H150-1,"nm")</f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2">
      <c r="A152" s="46" t="s">
        <v>133</v>
      </c>
      <c r="B152" s="61">
        <f>+IFERROR(B150/B$133,"nm")</f>
        <v>1.053084031807436E-2</v>
      </c>
      <c r="C152" s="61">
        <f>+IFERROR(C150/C$133,"nm")</f>
        <v>9.4091903719912464E-3</v>
      </c>
      <c r="D152" s="61">
        <f>+IFERROR(D150/D$133,"nm")</f>
        <v>1.1399620012666244E-2</v>
      </c>
      <c r="E152" s="61">
        <f>+IFERROR(E150/E$133,"nm")</f>
        <v>1.064653503677894E-2</v>
      </c>
      <c r="F152" s="61">
        <f>+IFERROR(F150/F$133,"nm")</f>
        <v>1.0087552341073468E-2</v>
      </c>
      <c r="G152" s="61">
        <f>+IFERROR(G150/G$133,"nm")</f>
        <v>9.148766905330152E-3</v>
      </c>
      <c r="H152" s="61">
        <f>+IFERROR(H150/H$133,"nm")</f>
        <v>8.0479131574022079E-3</v>
      </c>
      <c r="I152" s="61">
        <f>+IFERROR(I150/I$133,"nm")</f>
        <v>7.0528967254408059E-3</v>
      </c>
      <c r="J152" s="60">
        <f>I152</f>
        <v>7.0528967254408059E-3</v>
      </c>
      <c r="K152" s="60">
        <f>J152</f>
        <v>7.0528967254408059E-3</v>
      </c>
      <c r="L152" s="60">
        <f>K152</f>
        <v>7.0528967254408059E-3</v>
      </c>
      <c r="M152" s="60">
        <f>L152</f>
        <v>7.0528967254408059E-3</v>
      </c>
      <c r="N152" s="60">
        <f>M152</f>
        <v>7.0528967254408059E-3</v>
      </c>
      <c r="O152" s="60"/>
      <c r="P152" s="66"/>
    </row>
    <row r="153" spans="1:16" x14ac:dyDescent="0.2">
      <c r="A153" s="46" t="s">
        <v>140</v>
      </c>
      <c r="B153" s="61">
        <f>+IFERROR(B150/B160,"nm")</f>
        <v>0.15909090909090909</v>
      </c>
      <c r="C153" s="61">
        <f>+IFERROR(C150/C160,"nm")</f>
        <v>0.12951807228915663</v>
      </c>
      <c r="D153" s="61">
        <f>+IFERROR(D150/D160,"nm")</f>
        <v>0.15743440233236153</v>
      </c>
      <c r="E153" s="61">
        <f>+IFERROR(E150/E160,"nm")</f>
        <v>0.16224188790560473</v>
      </c>
      <c r="F153" s="61">
        <f>+IFERROR(F150/F160,"nm")</f>
        <v>0.16257668711656442</v>
      </c>
      <c r="G153" s="61">
        <f>+IFERROR(G150/G160,"nm")</f>
        <v>0.1554054054054054</v>
      </c>
      <c r="H153" s="61">
        <f>+IFERROR(H150/H160,"nm")</f>
        <v>0.14144736842105263</v>
      </c>
      <c r="I153" s="61">
        <f>+IFERROR(I150/I160,"nm")</f>
        <v>0.15328467153284672</v>
      </c>
      <c r="J153" s="60">
        <f>I153</f>
        <v>0.15328467153284672</v>
      </c>
      <c r="K153" s="60">
        <f>J153</f>
        <v>0.15328467153284672</v>
      </c>
      <c r="L153" s="60">
        <f>K153</f>
        <v>0.15328467153284672</v>
      </c>
      <c r="M153" s="60">
        <f>L153</f>
        <v>0.15328467153284672</v>
      </c>
      <c r="N153" s="60">
        <f>M153</f>
        <v>0.15328467153284672</v>
      </c>
      <c r="O153" s="60"/>
      <c r="P153" s="66"/>
    </row>
    <row r="154" spans="1:16" x14ac:dyDescent="0.2">
      <c r="A154" s="9" t="s">
        <v>134</v>
      </c>
      <c r="B154" s="1">
        <f>+[1]Historicals!B137</f>
        <v>918</v>
      </c>
      <c r="C154" s="1">
        <f>+[1]Historicals!C137</f>
        <v>1066</v>
      </c>
      <c r="D154" s="1">
        <f>+[1]Historicals!D137</f>
        <v>980</v>
      </c>
      <c r="E154" s="1">
        <f>+[1]Historicals!E137</f>
        <v>1189</v>
      </c>
      <c r="F154" s="1">
        <f>+[1]Historicals!F137</f>
        <v>1323</v>
      </c>
      <c r="G154" s="1">
        <f>+[1]Historicals!G137</f>
        <v>1184</v>
      </c>
      <c r="H154" s="1">
        <f>+[1]Historicals!H137</f>
        <v>1530</v>
      </c>
      <c r="I154" s="1">
        <f>+[1]Historicals!I137</f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2">
      <c r="A155" s="46" t="s">
        <v>129</v>
      </c>
      <c r="B155" s="61" t="str">
        <f>+IFERROR(B154/A154-1,"nm")</f>
        <v>nm</v>
      </c>
      <c r="C155" s="61">
        <f>+IFERROR(C154/B154-1,"nm")</f>
        <v>0.16122004357298469</v>
      </c>
      <c r="D155" s="61">
        <f>+IFERROR(D154/C154-1,"nm")</f>
        <v>-8.0675422138836828E-2</v>
      </c>
      <c r="E155" s="61">
        <f>+IFERROR(E154/D154-1,"nm")</f>
        <v>0.21326530612244898</v>
      </c>
      <c r="F155" s="61">
        <f>+IFERROR(F154/E154-1,"nm")</f>
        <v>0.11269974768713209</v>
      </c>
      <c r="G155" s="61">
        <f>+IFERROR(G154/F154-1,"nm")</f>
        <v>-0.1050642479213908</v>
      </c>
      <c r="H155" s="61">
        <f>+IFERROR(H154/G154-1,"nm")</f>
        <v>0.29222972972972983</v>
      </c>
      <c r="I155" s="61">
        <f>+IFERROR(I154/H154-1,"nm")</f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2">
      <c r="A156" s="46" t="s">
        <v>131</v>
      </c>
      <c r="B156" s="61">
        <f>+IFERROR(B154/B$133,"nm")</f>
        <v>0.19729206963249515</v>
      </c>
      <c r="C156" s="61">
        <f>+IFERROR(C154/C$133,"nm")</f>
        <v>0.23326039387308534</v>
      </c>
      <c r="D156" s="61">
        <f>+IFERROR(D154/D$133,"nm")</f>
        <v>0.20688199282246147</v>
      </c>
      <c r="E156" s="61">
        <f>+IFERROR(E154/E$133,"nm")</f>
        <v>0.23015873015873015</v>
      </c>
      <c r="F156" s="61">
        <f>+IFERROR(F154/F$133,"nm")</f>
        <v>0.25180814617434338</v>
      </c>
      <c r="G156" s="61">
        <f>+IFERROR(G154/G$133,"nm")</f>
        <v>0.2354813046937152</v>
      </c>
      <c r="H156" s="61">
        <f>+IFERROR(H154/H$133,"nm")</f>
        <v>0.28635597978663674</v>
      </c>
      <c r="I156" s="61">
        <f>+IFERROR(I154/I$133,"nm")</f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2">
      <c r="A157" s="9" t="s">
        <v>135</v>
      </c>
      <c r="B157" s="1">
        <f>+[1]Historicals!B159</f>
        <v>52</v>
      </c>
      <c r="C157" s="1">
        <f>+[1]Historicals!C159</f>
        <v>64</v>
      </c>
      <c r="D157" s="1">
        <f>+[1]Historicals!D159</f>
        <v>59</v>
      </c>
      <c r="E157" s="1">
        <f>+[1]Historicals!E159</f>
        <v>49</v>
      </c>
      <c r="F157" s="1">
        <f>+[1]Historicals!F159</f>
        <v>47</v>
      </c>
      <c r="G157" s="1">
        <f>+[1]Historicals!G159</f>
        <v>41</v>
      </c>
      <c r="H157" s="1">
        <f>+[1]Historicals!H159</f>
        <v>54</v>
      </c>
      <c r="I157" s="1">
        <f>+[1]Historicals!I159</f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2">
      <c r="A158" s="46" t="s">
        <v>129</v>
      </c>
      <c r="B158" s="62" t="str">
        <f>+IFERROR(B157/A157-1,"nm")</f>
        <v>nm</v>
      </c>
      <c r="C158" s="62">
        <f>+IFERROR(C157/B157-1,"nm")</f>
        <v>0.23076923076923084</v>
      </c>
      <c r="D158" s="62">
        <f>+IFERROR(D157/C157-1,"nm")</f>
        <v>-7.8125E-2</v>
      </c>
      <c r="E158" s="62">
        <f>+IFERROR(E157/D157-1,"nm")</f>
        <v>-0.16949152542372881</v>
      </c>
      <c r="F158" s="62">
        <f>+IFERROR(F157/E157-1,"nm")</f>
        <v>-4.081632653061229E-2</v>
      </c>
      <c r="G158" s="62">
        <f>+IFERROR(G157/F157-1,"nm")</f>
        <v>-0.12765957446808507</v>
      </c>
      <c r="H158" s="62">
        <f>+IFERROR(H157/G157-1,"nm")</f>
        <v>0.31707317073170738</v>
      </c>
      <c r="I158" s="62">
        <f>+IFERROR(I157/H157-1,"nm")</f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2">
      <c r="A159" s="46" t="s">
        <v>133</v>
      </c>
      <c r="B159" s="61">
        <f>+IFERROR(B157/B$133,"nm")</f>
        <v>1.117558564367075E-2</v>
      </c>
      <c r="C159" s="61">
        <f>+IFERROR(C157/C$133,"nm")</f>
        <v>1.400437636761488E-2</v>
      </c>
      <c r="D159" s="61">
        <f>+IFERROR(D157/D$133,"nm")</f>
        <v>1.2455140384209416E-2</v>
      </c>
      <c r="E159" s="61">
        <f>+IFERROR(E157/E$133,"nm")</f>
        <v>9.485094850948509E-3</v>
      </c>
      <c r="F159" s="61">
        <f>+IFERROR(F157/F$133,"nm")</f>
        <v>8.9455652835934533E-3</v>
      </c>
      <c r="G159" s="61">
        <f>+IFERROR(G157/G$133,"nm")</f>
        <v>8.1543357199681775E-3</v>
      </c>
      <c r="H159" s="61">
        <f>+IFERROR(H157/H$133,"nm")</f>
        <v>1.0106681639528355E-2</v>
      </c>
      <c r="I159" s="61">
        <f>+IFERROR(I157/I$133,"nm")</f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2">
      <c r="A160" s="9" t="s">
        <v>141</v>
      </c>
      <c r="B160" s="1">
        <f>+[1]Historicals!B148</f>
        <v>308</v>
      </c>
      <c r="C160" s="1">
        <f>+[1]Historicals!C148</f>
        <v>332</v>
      </c>
      <c r="D160" s="1">
        <f>+[1]Historicals!D148</f>
        <v>343</v>
      </c>
      <c r="E160" s="1">
        <f>+[1]Historicals!E148</f>
        <v>339</v>
      </c>
      <c r="F160" s="1">
        <f>+[1]Historicals!F148</f>
        <v>326</v>
      </c>
      <c r="G160" s="1">
        <f>+[1]Historicals!G148</f>
        <v>296</v>
      </c>
      <c r="H160" s="1">
        <f>+[1]Historicals!H148</f>
        <v>304</v>
      </c>
      <c r="I160" s="1">
        <f>+[1]Historicals!I148</f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2">
      <c r="A161" s="46" t="s">
        <v>129</v>
      </c>
      <c r="B161" s="61" t="str">
        <f>+IFERROR(B160/A160-1,"nm")</f>
        <v>nm</v>
      </c>
      <c r="C161" s="61">
        <f>+IFERROR(C160/B160-1,"nm")</f>
        <v>7.7922077922077948E-2</v>
      </c>
      <c r="D161" s="61">
        <f>+IFERROR(D160/C160-1,"nm")</f>
        <v>3.3132530120481896E-2</v>
      </c>
      <c r="E161" s="61">
        <f>+IFERROR(E160/D160-1,"nm")</f>
        <v>-1.1661807580174877E-2</v>
      </c>
      <c r="F161" s="61">
        <f>+IFERROR(F160/E160-1,"nm")</f>
        <v>-3.8348082595870192E-2</v>
      </c>
      <c r="G161" s="61">
        <f>+IFERROR(G160/F160-1,"nm")</f>
        <v>-9.2024539877300637E-2</v>
      </c>
      <c r="H161" s="61">
        <f>+IFERROR(H160/G160-1,"nm")</f>
        <v>2.7027027027026973E-2</v>
      </c>
      <c r="I161" s="61">
        <f>+IFERROR(I160/H160-1,"nm")</f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2">
      <c r="A162" s="46" t="s">
        <v>133</v>
      </c>
      <c r="B162" s="61">
        <f>+IFERROR(B160/B$133,"nm")</f>
        <v>6.6193853427895979E-2</v>
      </c>
      <c r="C162" s="61">
        <f>+IFERROR(C160/C$133,"nm")</f>
        <v>7.264770240700219E-2</v>
      </c>
      <c r="D162" s="61">
        <f>+IFERROR(D160/D$133,"nm")</f>
        <v>7.2408697487861509E-2</v>
      </c>
      <c r="E162" s="61">
        <f>+IFERROR(E160/E$133,"nm")</f>
        <v>6.5621370499419282E-2</v>
      </c>
      <c r="F162" s="61">
        <f>+IFERROR(F160/F$133,"nm")</f>
        <v>6.2047963456414161E-2</v>
      </c>
      <c r="G162" s="61">
        <f>+IFERROR(G160/G$133,"nm")</f>
        <v>5.88703261734288E-2</v>
      </c>
      <c r="H162" s="61">
        <f>+IFERROR(H160/H$133,"nm")</f>
        <v>5.6896874415122589E-2</v>
      </c>
      <c r="I162" s="61">
        <f>+IFERROR(I160/I$133,"nm")</f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2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2">
      <c r="A164" s="9" t="s">
        <v>136</v>
      </c>
      <c r="B164" s="1">
        <f>+[1]Historicals!B125</f>
        <v>1982</v>
      </c>
      <c r="C164" s="1">
        <f>+[1]Historicals!C125</f>
        <v>1955</v>
      </c>
      <c r="D164" s="1">
        <f>+[1]Historicals!D125</f>
        <v>2042</v>
      </c>
      <c r="E164" s="1">
        <f>+[1]Historicals!E125</f>
        <v>1886</v>
      </c>
      <c r="F164" s="1">
        <f>F166+F170+F174+F178</f>
        <v>1906</v>
      </c>
      <c r="G164" s="1">
        <f>G166+G170+G174+G178</f>
        <v>1846</v>
      </c>
      <c r="H164" s="1">
        <f>H166+H170+H174+H178</f>
        <v>2205</v>
      </c>
      <c r="I164" s="1">
        <f>I166+I170+I174+I178</f>
        <v>2346</v>
      </c>
      <c r="J164" s="65">
        <f>J166+J170+J174+J178</f>
        <v>2346</v>
      </c>
      <c r="K164" s="65">
        <f>K166+K170+K174+K178</f>
        <v>2346</v>
      </c>
      <c r="L164" s="65">
        <f>L166+L170+L174+L178</f>
        <v>2346</v>
      </c>
      <c r="M164" s="65">
        <f>M166+M170+M174+M178</f>
        <v>2346</v>
      </c>
      <c r="N164" s="65">
        <f>N166+N170+N174+N178</f>
        <v>2346</v>
      </c>
      <c r="O164" s="64"/>
      <c r="P164" s="65"/>
    </row>
    <row r="165" spans="1:16" x14ac:dyDescent="0.2">
      <c r="A165" s="44" t="s">
        <v>129</v>
      </c>
      <c r="B165" s="61" t="str">
        <f>+IFERROR(B164/A164-1,"nm")</f>
        <v>nm</v>
      </c>
      <c r="C165" s="61">
        <f>+IFERROR(C164/B164-1,"nm")</f>
        <v>-1.3622603430877955E-2</v>
      </c>
      <c r="D165" s="61">
        <f>+IFERROR(D164/C164-1,"nm")</f>
        <v>4.4501278772378416E-2</v>
      </c>
      <c r="E165" s="61">
        <f>+IFERROR(E164/D164-1,"nm")</f>
        <v>-7.6395690499510338E-2</v>
      </c>
      <c r="F165" s="61">
        <f>+IFERROR(F164/E164-1,"nm")</f>
        <v>1.0604453870625585E-2</v>
      </c>
      <c r="G165" s="61">
        <f>+IFERROR(G164/F164-1,"nm")</f>
        <v>-3.147953830010497E-2</v>
      </c>
      <c r="H165" s="61">
        <f>+IFERROR(H164/G164-1,"nm")</f>
        <v>0.19447453954496208</v>
      </c>
      <c r="I165" s="61">
        <f>+IFERROR(I164/H164-1,"nm")</f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2">
      <c r="A166" s="45" t="s">
        <v>113</v>
      </c>
      <c r="B166" s="73">
        <f>+[1]Historicals!B126</f>
        <v>0</v>
      </c>
      <c r="C166" s="73">
        <f>+[1]Historicals!C126</f>
        <v>0</v>
      </c>
      <c r="D166" s="73">
        <f>+[1]Historicals!D126</f>
        <v>0</v>
      </c>
      <c r="E166" s="73">
        <f>+[1]Historicals!E126</f>
        <v>0</v>
      </c>
      <c r="F166" s="73">
        <f>+[1]Historicals!F126</f>
        <v>1658</v>
      </c>
      <c r="G166" s="73">
        <f>+[1]Historicals!G126</f>
        <v>1642</v>
      </c>
      <c r="H166" s="73">
        <f>+[1]Historicals!H126</f>
        <v>1986</v>
      </c>
      <c r="I166" s="73">
        <f>+[1]Historicals!I126</f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2">
      <c r="A167" s="44" t="s">
        <v>129</v>
      </c>
      <c r="B167" s="61" t="str">
        <f>+IFERROR(B166/A166-1,"nm")</f>
        <v>nm</v>
      </c>
      <c r="C167" s="61" t="str">
        <f>+IFERROR(C166/B166-1,"nm")</f>
        <v>nm</v>
      </c>
      <c r="D167" s="61" t="str">
        <f>+IFERROR(D166/C166-1,"nm")</f>
        <v>nm</v>
      </c>
      <c r="E167" s="61" t="str">
        <f>+IFERROR(E166/D166-1,"nm")</f>
        <v>nm</v>
      </c>
      <c r="F167" s="61" t="str">
        <f>+IFERROR(F166/E166-1,"nm")</f>
        <v>nm</v>
      </c>
      <c r="G167" s="61">
        <f>+IFERROR(G166/F166-1,"nm")</f>
        <v>-9.6501809408926498E-3</v>
      </c>
      <c r="H167" s="61">
        <f>+IFERROR(H166/G166-1,"nm")</f>
        <v>0.2095006090133984</v>
      </c>
      <c r="I167" s="61">
        <f>+IFERROR(I166/H166-1,"nm")</f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2">
      <c r="A168" s="44" t="s">
        <v>137</v>
      </c>
      <c r="B168" s="61">
        <f>+[1]Historicals!B198</f>
        <v>0</v>
      </c>
      <c r="C168" s="61">
        <f>+[1]Historicals!C198</f>
        <v>0</v>
      </c>
      <c r="D168" s="61">
        <f>+[1]Historicals!D198</f>
        <v>0</v>
      </c>
      <c r="E168" s="61">
        <f>+[1]Historicals!E198</f>
        <v>0</v>
      </c>
      <c r="F168" s="61">
        <f>+[1]Historicals!F198</f>
        <v>0</v>
      </c>
      <c r="G168" s="61">
        <f>+[1]Historicals!G198</f>
        <v>-9.6501809408926498E-3</v>
      </c>
      <c r="H168" s="61">
        <f>+[1]Historicals!H198</f>
        <v>0.2095006090133984</v>
      </c>
      <c r="I168" s="61">
        <f>+[1]Historicals!I198</f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2">
      <c r="A169" s="44" t="s">
        <v>138</v>
      </c>
      <c r="B169" s="61" t="str">
        <f>+IFERROR(B167-B168,"nm")</f>
        <v>nm</v>
      </c>
      <c r="C169" s="61" t="str">
        <f>+IFERROR(C167-C168,"nm")</f>
        <v>nm</v>
      </c>
      <c r="D169" s="61" t="str">
        <f>+IFERROR(D167-D168,"nm")</f>
        <v>nm</v>
      </c>
      <c r="E169" s="61" t="str">
        <f>+IFERROR(E167-E168,"nm")</f>
        <v>nm</v>
      </c>
      <c r="F169" s="61" t="str">
        <f>+IFERROR(F167-F168,"nm")</f>
        <v>nm</v>
      </c>
      <c r="G169" s="61">
        <f>+IFERROR(G167-G168,"nm")</f>
        <v>0</v>
      </c>
      <c r="H169" s="61">
        <f>+IFERROR(H167-H168,"nm")</f>
        <v>0</v>
      </c>
      <c r="I169" s="61">
        <f>+IFERROR(I167-I168,"nm")</f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2">
      <c r="A170" s="45" t="s">
        <v>114</v>
      </c>
      <c r="B170" s="73">
        <f>+[1]Historicals!B127</f>
        <v>0</v>
      </c>
      <c r="C170" s="73">
        <f>+[1]Historicals!C127</f>
        <v>0</v>
      </c>
      <c r="D170" s="73">
        <f>+[1]Historicals!D127</f>
        <v>0</v>
      </c>
      <c r="E170" s="73">
        <f>+[1]Historicals!E127</f>
        <v>0</v>
      </c>
      <c r="F170" s="73">
        <f>+[1]Historicals!F127</f>
        <v>118</v>
      </c>
      <c r="G170" s="73">
        <f>+[1]Historicals!G127</f>
        <v>89</v>
      </c>
      <c r="H170" s="73">
        <f>+[1]Historicals!H127</f>
        <v>104</v>
      </c>
      <c r="I170" s="73">
        <f>+[1]Historicals!I127</f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2">
      <c r="A171" s="44" t="s">
        <v>129</v>
      </c>
      <c r="B171" s="61" t="str">
        <f>+IFERROR(B170/A170-1,"nm")</f>
        <v>nm</v>
      </c>
      <c r="C171" s="61" t="str">
        <f>+IFERROR(C170/B170-1,"nm")</f>
        <v>nm</v>
      </c>
      <c r="D171" s="61" t="str">
        <f>+IFERROR(D170/C170-1,"nm")</f>
        <v>nm</v>
      </c>
      <c r="E171" s="61" t="str">
        <f>+IFERROR(E170/D170-1,"nm")</f>
        <v>nm</v>
      </c>
      <c r="F171" s="61" t="str">
        <f>+IFERROR(F170/E170-1,"nm")</f>
        <v>nm</v>
      </c>
      <c r="G171" s="61">
        <f>+IFERROR(G170/F170-1,"nm")</f>
        <v>-0.24576271186440679</v>
      </c>
      <c r="H171" s="61">
        <f>+IFERROR(H170/G170-1,"nm")</f>
        <v>0.1685393258426966</v>
      </c>
      <c r="I171" s="61">
        <f>+IFERROR(I170/H170-1,"nm")</f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2">
      <c r="A172" s="44" t="s">
        <v>137</v>
      </c>
      <c r="B172" s="61">
        <f>+[1]Historicals!B199</f>
        <v>0</v>
      </c>
      <c r="C172" s="61">
        <f>+[1]Historicals!C199</f>
        <v>0</v>
      </c>
      <c r="D172" s="61">
        <f>+[1]Historicals!D199</f>
        <v>0</v>
      </c>
      <c r="E172" s="61">
        <f>+[1]Historicals!E199</f>
        <v>0</v>
      </c>
      <c r="F172" s="61">
        <f>+[1]Historicals!F199</f>
        <v>0</v>
      </c>
      <c r="G172" s="61">
        <f>+[1]Historicals!G199</f>
        <v>-0.24576271186440679</v>
      </c>
      <c r="H172" s="61">
        <f>+[1]Historicals!H199</f>
        <v>0.1685393258426966</v>
      </c>
      <c r="I172" s="61">
        <f>+[1]Historicals!I199</f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2">
      <c r="A173" s="44" t="s">
        <v>138</v>
      </c>
      <c r="B173" s="61" t="str">
        <f>+IFERROR(B171-B172,"nm")</f>
        <v>nm</v>
      </c>
      <c r="C173" s="61" t="str">
        <f>+IFERROR(C171-C172,"nm")</f>
        <v>nm</v>
      </c>
      <c r="D173" s="61" t="str">
        <f>+IFERROR(D171-D172,"nm")</f>
        <v>nm</v>
      </c>
      <c r="E173" s="61" t="str">
        <f>+IFERROR(E171-E172,"nm")</f>
        <v>nm</v>
      </c>
      <c r="F173" s="61" t="str">
        <f>+IFERROR(F171-F172,"nm")</f>
        <v>nm</v>
      </c>
      <c r="G173" s="61">
        <f>+IFERROR(G171-G172,"nm")</f>
        <v>0</v>
      </c>
      <c r="H173" s="61">
        <f>+IFERROR(H171-H172,"nm")</f>
        <v>0</v>
      </c>
      <c r="I173" s="61">
        <f>+IFERROR(I171-I172,"nm")</f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2">
      <c r="A174" s="45" t="s">
        <v>115</v>
      </c>
      <c r="B174" s="73">
        <f>+[1]Historicals!B128</f>
        <v>0</v>
      </c>
      <c r="C174" s="73">
        <f>+[1]Historicals!C128</f>
        <v>0</v>
      </c>
      <c r="D174" s="73">
        <f>+[1]Historicals!D128</f>
        <v>0</v>
      </c>
      <c r="E174" s="73">
        <f>+[1]Historicals!E128</f>
        <v>0</v>
      </c>
      <c r="F174" s="73">
        <f>+[1]Historicals!F128</f>
        <v>24</v>
      </c>
      <c r="G174" s="73">
        <f>+[1]Historicals!G128</f>
        <v>25</v>
      </c>
      <c r="H174" s="73">
        <f>+[1]Historicals!H128</f>
        <v>29</v>
      </c>
      <c r="I174" s="73">
        <f>+[1]Historicals!I128</f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2">
      <c r="A175" s="44" t="s">
        <v>129</v>
      </c>
      <c r="B175" s="61" t="str">
        <f>+IFERROR(B174/A174-1,"nm")</f>
        <v>nm</v>
      </c>
      <c r="C175" s="61" t="str">
        <f>+IFERROR(C174/B174-1,"nm")</f>
        <v>nm</v>
      </c>
      <c r="D175" s="61" t="str">
        <f>+IFERROR(D174/C174-1,"nm")</f>
        <v>nm</v>
      </c>
      <c r="E175" s="61" t="str">
        <f>+IFERROR(E174/D174-1,"nm")</f>
        <v>nm</v>
      </c>
      <c r="F175" s="61" t="str">
        <f>+IFERROR(F174/E174-1,"nm")</f>
        <v>nm</v>
      </c>
      <c r="G175" s="61">
        <f>+IFERROR(G174/F174-1,"nm")</f>
        <v>4.1666666666666741E-2</v>
      </c>
      <c r="H175" s="61">
        <f>+IFERROR(H174/G174-1,"nm")</f>
        <v>0.15999999999999992</v>
      </c>
      <c r="I175" s="61">
        <f>+IFERROR(I174/H174-1,"nm")</f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2">
      <c r="A176" s="44" t="s">
        <v>137</v>
      </c>
      <c r="B176" s="61">
        <f>+[1]Historicals!B200</f>
        <v>0</v>
      </c>
      <c r="C176" s="61">
        <f>+[1]Historicals!C200</f>
        <v>0</v>
      </c>
      <c r="D176" s="61">
        <f>+[1]Historicals!D200</f>
        <v>0</v>
      </c>
      <c r="E176" s="61">
        <f>+[1]Historicals!E200</f>
        <v>0</v>
      </c>
      <c r="F176" s="61">
        <f>+[1]Historicals!F200</f>
        <v>0</v>
      </c>
      <c r="G176" s="61">
        <f>+[1]Historicals!G200</f>
        <v>4.1666666666666741E-2</v>
      </c>
      <c r="H176" s="61">
        <f>+[1]Historicals!H200</f>
        <v>0.15999999999999992</v>
      </c>
      <c r="I176" s="61">
        <f>+[1]Historicals!I200</f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2">
      <c r="A177" s="44" t="s">
        <v>138</v>
      </c>
      <c r="B177" s="61" t="str">
        <f>+IFERROR(B175-B176,"nm")</f>
        <v>nm</v>
      </c>
      <c r="C177" s="61" t="str">
        <f>+IFERROR(C175-C176,"nm")</f>
        <v>nm</v>
      </c>
      <c r="D177" s="61" t="str">
        <f>+IFERROR(D175-D176,"nm")</f>
        <v>nm</v>
      </c>
      <c r="E177" s="61" t="str">
        <f>+IFERROR(E175-E176,"nm")</f>
        <v>nm</v>
      </c>
      <c r="F177" s="61" t="str">
        <f>+IFERROR(F175-F176,"nm")</f>
        <v>nm</v>
      </c>
      <c r="G177" s="61">
        <f>+IFERROR(G175-G176,"nm")</f>
        <v>0</v>
      </c>
      <c r="H177" s="61">
        <f>+IFERROR(H175-H176,"nm")</f>
        <v>0</v>
      </c>
      <c r="I177" s="61">
        <f>+IFERROR(I175-I176,"nm")</f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2">
      <c r="A178" s="72" t="s">
        <v>121</v>
      </c>
      <c r="B178" s="71">
        <f>+[1]Historicals!B129</f>
        <v>0</v>
      </c>
      <c r="C178" s="71">
        <f>+[1]Historicals!C129</f>
        <v>0</v>
      </c>
      <c r="D178" s="71">
        <f>+[1]Historicals!D129</f>
        <v>0</v>
      </c>
      <c r="E178" s="71">
        <f>+[1]Historicals!E129</f>
        <v>0</v>
      </c>
      <c r="F178" s="71">
        <f>+[1]Historicals!F129</f>
        <v>106</v>
      </c>
      <c r="G178" s="71">
        <f>+[1]Historicals!G129</f>
        <v>90</v>
      </c>
      <c r="H178" s="71">
        <f>+[1]Historicals!H129</f>
        <v>86</v>
      </c>
      <c r="I178" s="71">
        <f>+[1]Historicals!I129</f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2">
      <c r="A179" s="44" t="s">
        <v>129</v>
      </c>
      <c r="B179" s="61" t="str">
        <f>+IFERROR(B178/A178-1,"nm")</f>
        <v>nm</v>
      </c>
      <c r="C179" s="61" t="str">
        <f>+IFERROR(C178/B178-1,"nm")</f>
        <v>nm</v>
      </c>
      <c r="D179" s="61" t="str">
        <f>+IFERROR(D178/C178-1,"nm")</f>
        <v>nm</v>
      </c>
      <c r="E179" s="61" t="str">
        <f>+IFERROR(E178/D178-1,"nm")</f>
        <v>nm</v>
      </c>
      <c r="F179" s="61" t="str">
        <f>+IFERROR(F178/E178-1,"nm")</f>
        <v>nm</v>
      </c>
      <c r="G179" s="61">
        <f>+IFERROR(G178/F178-1,"nm")</f>
        <v>-0.15094339622641506</v>
      </c>
      <c r="H179" s="61">
        <f>+IFERROR(H178/G178-1,"nm")</f>
        <v>-4.4444444444444398E-2</v>
      </c>
      <c r="I179" s="61">
        <f>+IFERROR(I178/H178-1,"nm")</f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2">
      <c r="A180" s="44" t="s">
        <v>137</v>
      </c>
      <c r="B180" s="61">
        <f>+[1]Historicals!B201</f>
        <v>0</v>
      </c>
      <c r="C180" s="61">
        <f>+[1]Historicals!C201</f>
        <v>0</v>
      </c>
      <c r="D180" s="61">
        <f>+[1]Historicals!D201</f>
        <v>0</v>
      </c>
      <c r="E180" s="61">
        <f>+[1]Historicals!E201</f>
        <v>0</v>
      </c>
      <c r="F180" s="61">
        <f>+[1]Historicals!F201</f>
        <v>0</v>
      </c>
      <c r="G180" s="61">
        <f>+[1]Historicals!G201</f>
        <v>-0.15094339622641506</v>
      </c>
      <c r="H180" s="61">
        <f>+[1]Historicals!H201</f>
        <v>-4.4444444444444398E-2</v>
      </c>
      <c r="I180" s="61">
        <f>+[1]Historicals!I201</f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2">
      <c r="A181" s="44" t="s">
        <v>138</v>
      </c>
      <c r="B181" s="61" t="str">
        <f>+IFERROR(B179-B180,"nm")</f>
        <v>nm</v>
      </c>
      <c r="C181" s="61" t="str">
        <f>+IFERROR(C179-C180,"nm")</f>
        <v>nm</v>
      </c>
      <c r="D181" s="61" t="str">
        <f>+IFERROR(D179-D180,"nm")</f>
        <v>nm</v>
      </c>
      <c r="E181" s="61" t="str">
        <f>+IFERROR(E179-E180,"nm")</f>
        <v>nm</v>
      </c>
      <c r="F181" s="61" t="str">
        <f>+IFERROR(F179-F180,"nm")</f>
        <v>nm</v>
      </c>
      <c r="G181" s="61">
        <f>+IFERROR(G179-G180,"nm")</f>
        <v>0</v>
      </c>
      <c r="H181" s="61">
        <f>+IFERROR(H179-H180,"nm")</f>
        <v>0</v>
      </c>
      <c r="I181" s="61">
        <f>+IFERROR(I179-I180,"nm")</f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2">
      <c r="A182" s="9" t="s">
        <v>130</v>
      </c>
      <c r="B182" s="1">
        <f>B189+B185</f>
        <v>535</v>
      </c>
      <c r="C182" s="1">
        <f>C189+C185</f>
        <v>514</v>
      </c>
      <c r="D182" s="1">
        <f>D189+D185</f>
        <v>505</v>
      </c>
      <c r="E182" s="1">
        <f>E189+E185</f>
        <v>343</v>
      </c>
      <c r="F182" s="1">
        <f>F189+F185</f>
        <v>334</v>
      </c>
      <c r="G182" s="1">
        <f>G189+G185</f>
        <v>322</v>
      </c>
      <c r="H182" s="1">
        <f>H189+H185</f>
        <v>569</v>
      </c>
      <c r="I182" s="1">
        <f>I189+I185</f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2">
      <c r="A183" s="46" t="s">
        <v>129</v>
      </c>
      <c r="B183" s="61" t="str">
        <f>+IFERROR(B182/A182-1,"nm")</f>
        <v>nm</v>
      </c>
      <c r="C183" s="61">
        <f>+IFERROR(C182/B182-1,"nm")</f>
        <v>-3.9252336448598157E-2</v>
      </c>
      <c r="D183" s="61">
        <f>+IFERROR(D182/C182-1,"nm")</f>
        <v>-1.7509727626459193E-2</v>
      </c>
      <c r="E183" s="61">
        <f>+IFERROR(E182/D182-1,"nm")</f>
        <v>-0.32079207920792074</v>
      </c>
      <c r="F183" s="61">
        <f>+IFERROR(F182/E182-1,"nm")</f>
        <v>-2.6239067055393583E-2</v>
      </c>
      <c r="G183" s="61">
        <f>+IFERROR(G182/F182-1,"nm")</f>
        <v>-3.59281437125748E-2</v>
      </c>
      <c r="H183" s="61">
        <f>+IFERROR(H182/G182-1,"nm")</f>
        <v>0.76708074534161486</v>
      </c>
      <c r="I183" s="61">
        <f>+IFERROR(I182/H182-1,"nm")</f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2">
      <c r="A184" s="46" t="s">
        <v>131</v>
      </c>
      <c r="B184" s="61">
        <f>+IFERROR(B182/B$164,"nm")</f>
        <v>0.26992936427850656</v>
      </c>
      <c r="C184" s="61">
        <f>+IFERROR(C182/C$164,"nm")</f>
        <v>0.26291560102301792</v>
      </c>
      <c r="D184" s="61">
        <f>+IFERROR(D182/D$164,"nm")</f>
        <v>0.24730656219392752</v>
      </c>
      <c r="E184" s="61">
        <f>+IFERROR(E182/E$164,"nm")</f>
        <v>0.18186638388123011</v>
      </c>
      <c r="F184" s="61">
        <f>+IFERROR(F182/F$164,"nm")</f>
        <v>0.17523609653725078</v>
      </c>
      <c r="G184" s="61">
        <f>+IFERROR(G182/G$164,"nm")</f>
        <v>0.17443120260021669</v>
      </c>
      <c r="H184" s="61">
        <f>+IFERROR(H182/H$164,"nm")</f>
        <v>0.25804988662131517</v>
      </c>
      <c r="I184" s="61">
        <f>+IFERROR(I182/I$164,"nm")</f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2">
      <c r="A185" s="9" t="s">
        <v>132</v>
      </c>
      <c r="B185" s="1">
        <f>+[1]Historicals!B173</f>
        <v>18</v>
      </c>
      <c r="C185" s="1">
        <f>+[1]Historicals!C173</f>
        <v>27</v>
      </c>
      <c r="D185" s="1">
        <f>+[1]Historicals!D173</f>
        <v>28</v>
      </c>
      <c r="E185" s="1">
        <f>+[1]Historicals!E173</f>
        <v>33</v>
      </c>
      <c r="F185" s="1">
        <f>+[1]Historicals!F173</f>
        <v>31</v>
      </c>
      <c r="G185" s="1">
        <f>+[1]Historicals!G173</f>
        <v>25</v>
      </c>
      <c r="H185" s="1">
        <f>+[1]Historicals!H173</f>
        <v>26</v>
      </c>
      <c r="I185" s="1">
        <f>+[1]Historicals!I173</f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2">
      <c r="A186" s="46" t="s">
        <v>129</v>
      </c>
      <c r="B186" s="61" t="str">
        <f>+IFERROR(B185/A185-1,"nm")</f>
        <v>nm</v>
      </c>
      <c r="C186" s="61">
        <f>+IFERROR(C185/B185-1,"nm")</f>
        <v>0.5</v>
      </c>
      <c r="D186" s="61">
        <f>+IFERROR(D185/C185-1,"nm")</f>
        <v>3.7037037037036979E-2</v>
      </c>
      <c r="E186" s="61">
        <f>+IFERROR(E185/D185-1,"nm")</f>
        <v>0.1785714285714286</v>
      </c>
      <c r="F186" s="61">
        <f>+IFERROR(F185/E185-1,"nm")</f>
        <v>-6.0606060606060552E-2</v>
      </c>
      <c r="G186" s="61">
        <f>+IFERROR(G185/F185-1,"nm")</f>
        <v>-0.19354838709677424</v>
      </c>
      <c r="H186" s="61">
        <f>+IFERROR(H185/G185-1,"nm")</f>
        <v>4.0000000000000036E-2</v>
      </c>
      <c r="I186" s="61">
        <f>+IFERROR(I185/H185-1,"nm")</f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2">
      <c r="A187" s="46" t="s">
        <v>133</v>
      </c>
      <c r="B187" s="61">
        <f>+IFERROR(B185/B$164,"nm")</f>
        <v>9.0817356205852677E-3</v>
      </c>
      <c r="C187" s="61">
        <f>+IFERROR(C185/C$164,"nm")</f>
        <v>1.3810741687979539E-2</v>
      </c>
      <c r="D187" s="61">
        <f>+IFERROR(D185/D$164,"nm")</f>
        <v>1.3712047012732615E-2</v>
      </c>
      <c r="E187" s="61">
        <f>+IFERROR(E185/E$164,"nm")</f>
        <v>1.7497348886532343E-2</v>
      </c>
      <c r="F187" s="61">
        <f>+IFERROR(F185/F$164,"nm")</f>
        <v>1.6264428121720881E-2</v>
      </c>
      <c r="G187" s="61">
        <f>+IFERROR(G185/G$164,"nm")</f>
        <v>1.3542795232936078E-2</v>
      </c>
      <c r="H187" s="61">
        <f>+IFERROR(H185/H$164,"nm")</f>
        <v>1.1791383219954649E-2</v>
      </c>
      <c r="I187" s="61">
        <f>+IFERROR(I185/I$164,"nm")</f>
        <v>9.3776641091219103E-3</v>
      </c>
      <c r="J187" s="60">
        <f>I187</f>
        <v>9.3776641091219103E-3</v>
      </c>
      <c r="K187" s="60">
        <f>J187</f>
        <v>9.3776641091219103E-3</v>
      </c>
      <c r="L187" s="60">
        <f>K187</f>
        <v>9.3776641091219103E-3</v>
      </c>
      <c r="M187" s="60">
        <f>L187</f>
        <v>9.3776641091219103E-3</v>
      </c>
      <c r="N187" s="60">
        <f>M187</f>
        <v>9.3776641091219103E-3</v>
      </c>
      <c r="O187" s="60"/>
      <c r="P187" s="66"/>
    </row>
    <row r="188" spans="1:16" x14ac:dyDescent="0.2">
      <c r="A188" s="46" t="s">
        <v>140</v>
      </c>
      <c r="B188" s="61">
        <f>+IFERROR(B185/B195,"nm")</f>
        <v>0.14754098360655737</v>
      </c>
      <c r="C188" s="61">
        <f>+IFERROR(C185/C195,"nm")</f>
        <v>0.216</v>
      </c>
      <c r="D188" s="61">
        <f>+IFERROR(D185/D195,"nm")</f>
        <v>0.224</v>
      </c>
      <c r="E188" s="61">
        <f>+IFERROR(E185/E195,"nm")</f>
        <v>0.28695652173913044</v>
      </c>
      <c r="F188" s="61">
        <f>+IFERROR(F185/F195,"nm")</f>
        <v>0.31</v>
      </c>
      <c r="G188" s="61">
        <f>+IFERROR(G185/G195,"nm")</f>
        <v>0.3125</v>
      </c>
      <c r="H188" s="61">
        <f>+IFERROR(H185/H195,"nm")</f>
        <v>0.41269841269841268</v>
      </c>
      <c r="I188" s="61">
        <f>+IFERROR(I185/I195,"nm")</f>
        <v>0.44897959183673469</v>
      </c>
      <c r="J188" s="60">
        <f>I188</f>
        <v>0.44897959183673469</v>
      </c>
      <c r="K188" s="60">
        <f>J188</f>
        <v>0.44897959183673469</v>
      </c>
      <c r="L188" s="60">
        <f>K188</f>
        <v>0.44897959183673469</v>
      </c>
      <c r="M188" s="60">
        <f>L188</f>
        <v>0.44897959183673469</v>
      </c>
      <c r="N188" s="60">
        <f>M188</f>
        <v>0.44897959183673469</v>
      </c>
      <c r="O188" s="60"/>
      <c r="P188" s="66"/>
    </row>
    <row r="189" spans="1:16" x14ac:dyDescent="0.2">
      <c r="A189" s="9" t="s">
        <v>134</v>
      </c>
      <c r="B189" s="1">
        <f>+[1]Historicals!B140</f>
        <v>517</v>
      </c>
      <c r="C189" s="1">
        <f>+[1]Historicals!C140</f>
        <v>487</v>
      </c>
      <c r="D189" s="1">
        <f>+[1]Historicals!D140</f>
        <v>477</v>
      </c>
      <c r="E189" s="1">
        <f>+[1]Historicals!E140</f>
        <v>310</v>
      </c>
      <c r="F189" s="1">
        <f>+[1]Historicals!F140</f>
        <v>303</v>
      </c>
      <c r="G189" s="1">
        <f>+[1]Historicals!G140</f>
        <v>297</v>
      </c>
      <c r="H189" s="1">
        <f>+[1]Historicals!H140</f>
        <v>543</v>
      </c>
      <c r="I189" s="1">
        <f>+[1]Historicals!I140</f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2">
      <c r="A190" s="46" t="s">
        <v>129</v>
      </c>
      <c r="B190" s="61" t="str">
        <f>+IFERROR(B189/A189-1,"nm")</f>
        <v>nm</v>
      </c>
      <c r="C190" s="61">
        <f>+IFERROR(C189/B189-1,"nm")</f>
        <v>-5.8027079303675011E-2</v>
      </c>
      <c r="D190" s="61">
        <f>+IFERROR(D189/C189-1,"nm")</f>
        <v>-2.0533880903490731E-2</v>
      </c>
      <c r="E190" s="61">
        <f>+IFERROR(E189/D189-1,"nm")</f>
        <v>-0.35010482180293501</v>
      </c>
      <c r="F190" s="61">
        <f>+IFERROR(F189/E189-1,"nm")</f>
        <v>-2.2580645161290325E-2</v>
      </c>
      <c r="G190" s="61">
        <f>+IFERROR(G189/F189-1,"nm")</f>
        <v>-1.980198019801982E-2</v>
      </c>
      <c r="H190" s="61">
        <f>+IFERROR(H189/G189-1,"nm")</f>
        <v>0.82828282828282829</v>
      </c>
      <c r="I190" s="61">
        <f>+IFERROR(I189/H189-1,"nm")</f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2">
      <c r="A191" s="46" t="s">
        <v>131</v>
      </c>
      <c r="B191" s="61">
        <f>+IFERROR(B189/B$164,"nm")</f>
        <v>0.26084762865792127</v>
      </c>
      <c r="C191" s="61">
        <f>+IFERROR(C189/C$164,"nm")</f>
        <v>0.24910485933503837</v>
      </c>
      <c r="D191" s="61">
        <f>+IFERROR(D189/D$164,"nm")</f>
        <v>0.23359451518119489</v>
      </c>
      <c r="E191" s="61">
        <f>+IFERROR(E189/E$164,"nm")</f>
        <v>0.16436903499469777</v>
      </c>
      <c r="F191" s="61">
        <f>+IFERROR(F189/F$164,"nm")</f>
        <v>0.1589716684155299</v>
      </c>
      <c r="G191" s="61">
        <f>+IFERROR(G189/G$164,"nm")</f>
        <v>0.16088840736728061</v>
      </c>
      <c r="H191" s="61">
        <f>+IFERROR(H189/H$164,"nm")</f>
        <v>0.24625850340136055</v>
      </c>
      <c r="I191" s="61">
        <f>+IFERROR(I189/I$164,"nm")</f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2">
      <c r="A192" s="9" t="s">
        <v>135</v>
      </c>
      <c r="B192" s="1">
        <f>+[1]Historicals!B162</f>
        <v>69</v>
      </c>
      <c r="C192" s="1">
        <f>+[1]Historicals!C162</f>
        <v>39</v>
      </c>
      <c r="D192" s="1">
        <f>+[1]Historicals!D162</f>
        <v>30</v>
      </c>
      <c r="E192" s="1">
        <f>+[1]Historicals!E162</f>
        <v>22</v>
      </c>
      <c r="F192" s="1">
        <f>+[1]Historicals!F162</f>
        <v>18</v>
      </c>
      <c r="G192" s="1">
        <f>+[1]Historicals!G162</f>
        <v>12</v>
      </c>
      <c r="H192" s="1">
        <f>+[1]Historicals!H162</f>
        <v>7</v>
      </c>
      <c r="I192" s="1">
        <f>+[1]Historicals!I162</f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2">
      <c r="A193" s="46" t="s">
        <v>129</v>
      </c>
      <c r="B193" s="61" t="str">
        <f>+IFERROR(B192/A192-1,"nm")</f>
        <v>nm</v>
      </c>
      <c r="C193" s="61">
        <f>+IFERROR(C192/B192-1,"nm")</f>
        <v>-0.43478260869565222</v>
      </c>
      <c r="D193" s="61">
        <f>+IFERROR(D192/C192-1,"nm")</f>
        <v>-0.23076923076923073</v>
      </c>
      <c r="E193" s="61">
        <f>+IFERROR(E192/D192-1,"nm")</f>
        <v>-0.26666666666666672</v>
      </c>
      <c r="F193" s="61">
        <f>+IFERROR(F192/E192-1,"nm")</f>
        <v>-0.18181818181818177</v>
      </c>
      <c r="G193" s="61">
        <f>+IFERROR(G192/F192-1,"nm")</f>
        <v>-0.33333333333333337</v>
      </c>
      <c r="H193" s="61">
        <f>+IFERROR(H192/G192-1,"nm")</f>
        <v>-0.41666666666666663</v>
      </c>
      <c r="I193" s="61">
        <f>+IFERROR(I192/H192-1,"nm")</f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2">
      <c r="A194" s="46" t="s">
        <v>133</v>
      </c>
      <c r="B194" s="61">
        <f>+IFERROR(B192/B$164,"nm")</f>
        <v>3.481331987891019E-2</v>
      </c>
      <c r="C194" s="61">
        <f>+IFERROR(C192/C$164,"nm")</f>
        <v>1.9948849104859334E-2</v>
      </c>
      <c r="D194" s="61">
        <f>+IFERROR(D192/D$164,"nm")</f>
        <v>1.4691478942213516E-2</v>
      </c>
      <c r="E194" s="61">
        <f>+IFERROR(E192/E$164,"nm")</f>
        <v>1.166489925768823E-2</v>
      </c>
      <c r="F194" s="61">
        <f>+IFERROR(F192/F$164,"nm")</f>
        <v>9.4438614900314802E-3</v>
      </c>
      <c r="G194" s="61">
        <f>+IFERROR(G192/G$164,"nm")</f>
        <v>6.5005417118093175E-3</v>
      </c>
      <c r="H194" s="61">
        <f>+IFERROR(H192/H$164,"nm")</f>
        <v>3.1746031746031746E-3</v>
      </c>
      <c r="I194" s="61">
        <f>+IFERROR(I192/I$164,"nm")</f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2">
      <c r="A195" s="9" t="s">
        <v>141</v>
      </c>
      <c r="B195" s="1">
        <f>+[1]Historicals!B151</f>
        <v>122</v>
      </c>
      <c r="C195" s="1">
        <f>+[1]Historicals!C151</f>
        <v>125</v>
      </c>
      <c r="D195" s="1">
        <f>+[1]Historicals!D151</f>
        <v>125</v>
      </c>
      <c r="E195" s="1">
        <f>+[1]Historicals!E151</f>
        <v>115</v>
      </c>
      <c r="F195" s="1">
        <f>+[1]Historicals!F151</f>
        <v>100</v>
      </c>
      <c r="G195" s="1">
        <f>+[1]Historicals!G151</f>
        <v>80</v>
      </c>
      <c r="H195" s="1">
        <f>+[1]Historicals!H151</f>
        <v>63</v>
      </c>
      <c r="I195" s="1">
        <f>+[1]Historicals!I151</f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2">
      <c r="A196" s="46" t="s">
        <v>129</v>
      </c>
      <c r="B196" s="61" t="str">
        <f>+IFERROR(B195/A195-1,"nm")</f>
        <v>nm</v>
      </c>
      <c r="C196" s="61">
        <f>+IFERROR(C195/B195-1,"nm")</f>
        <v>2.4590163934426146E-2</v>
      </c>
      <c r="D196" s="61">
        <f>+IFERROR(D195/C195-1,"nm")</f>
        <v>0</v>
      </c>
      <c r="E196" s="61">
        <f>+IFERROR(E195/D195-1,"nm")</f>
        <v>-7.999999999999996E-2</v>
      </c>
      <c r="F196" s="61">
        <f>+IFERROR(F195/E195-1,"nm")</f>
        <v>-0.13043478260869568</v>
      </c>
      <c r="G196" s="61">
        <f>+IFERROR(G195/F195-1,"nm")</f>
        <v>-0.19999999999999996</v>
      </c>
      <c r="H196" s="61">
        <f>+IFERROR(H195/G195-1,"nm")</f>
        <v>-0.21250000000000002</v>
      </c>
      <c r="I196" s="61">
        <f>+IFERROR(I195/H195-1,"nm")</f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2">
      <c r="A197" s="46" t="s">
        <v>133</v>
      </c>
      <c r="B197" s="61">
        <f>+IFERROR(B195/B$164,"nm")</f>
        <v>6.1553985872855703E-2</v>
      </c>
      <c r="C197" s="61">
        <f>+IFERROR(C195/C$164,"nm")</f>
        <v>6.3938618925831206E-2</v>
      </c>
      <c r="D197" s="61">
        <f>+IFERROR(D195/D$164,"nm")</f>
        <v>6.1214495592556317E-2</v>
      </c>
      <c r="E197" s="61">
        <f>+IFERROR(E195/E$164,"nm")</f>
        <v>6.097560975609756E-2</v>
      </c>
      <c r="F197" s="61">
        <f>+IFERROR(F195/F$164,"nm")</f>
        <v>5.2465897166841552E-2</v>
      </c>
      <c r="G197" s="61">
        <f>+IFERROR(G195/G$164,"nm")</f>
        <v>4.3336944745395449E-2</v>
      </c>
      <c r="H197" s="61">
        <f>+IFERROR(H195/H$164,"nm")</f>
        <v>2.8571428571428571E-2</v>
      </c>
      <c r="I197" s="61">
        <f>+IFERROR(I195/I$164,"nm")</f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2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2">
      <c r="A199" s="9" t="s">
        <v>136</v>
      </c>
      <c r="B199" s="1">
        <f>+[1]Historicals!B130</f>
        <v>-82</v>
      </c>
      <c r="C199" s="1">
        <f>+[1]Historicals!C130</f>
        <v>-86</v>
      </c>
      <c r="D199" s="1">
        <f>+[1]Historicals!D130</f>
        <v>75</v>
      </c>
      <c r="E199" s="1">
        <f>+[1]Historicals!E130</f>
        <v>26</v>
      </c>
      <c r="F199" s="1">
        <f>+[1]Historicals!F130</f>
        <v>-7</v>
      </c>
      <c r="G199" s="1">
        <f>+[1]Historicals!G130</f>
        <v>-11</v>
      </c>
      <c r="H199" s="1">
        <f>+[1]Historicals!H130</f>
        <v>40</v>
      </c>
      <c r="I199" s="1">
        <f>+[1]Historicals!I130</f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2">
      <c r="A200" s="44" t="s">
        <v>129</v>
      </c>
      <c r="B200" s="61" t="str">
        <f>+IFERROR(B199/A199-1,"nm")</f>
        <v>nm</v>
      </c>
      <c r="C200" s="61">
        <f>+IFERROR(C199/B199-1,"nm")</f>
        <v>4.8780487804878092E-2</v>
      </c>
      <c r="D200" s="61">
        <f>+IFERROR(D199/C199-1,"nm")</f>
        <v>-1.8720930232558139</v>
      </c>
      <c r="E200" s="61">
        <f>+IFERROR(E199/D199-1,"nm")</f>
        <v>-0.65333333333333332</v>
      </c>
      <c r="F200" s="61">
        <f>+IFERROR(F199/E199-1,"nm")</f>
        <v>-1.2692307692307692</v>
      </c>
      <c r="G200" s="61">
        <f>+IFERROR(G199/F199-1,"nm")</f>
        <v>0.5714285714285714</v>
      </c>
      <c r="H200" s="61">
        <f>+IFERROR(H199/G199-1,"nm")</f>
        <v>-4.6363636363636367</v>
      </c>
      <c r="I200" s="61">
        <f>+IFERROR(I199/H199-1,"nm")</f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2">
      <c r="A201" s="9" t="s">
        <v>130</v>
      </c>
      <c r="B201" s="1">
        <f>B208+B204</f>
        <v>-1022</v>
      </c>
      <c r="C201" s="1">
        <f>C208+C204</f>
        <v>-1089</v>
      </c>
      <c r="D201" s="1">
        <f>D208+D204</f>
        <v>-633</v>
      </c>
      <c r="E201" s="1">
        <f>E208+E204</f>
        <v>-1346</v>
      </c>
      <c r="F201" s="1">
        <f>F208+F204</f>
        <v>-1694</v>
      </c>
      <c r="G201" s="1">
        <f>G208+G204</f>
        <v>-1855</v>
      </c>
      <c r="H201" s="1">
        <f>H208+H204</f>
        <v>-2120</v>
      </c>
      <c r="I201" s="1">
        <f>I208+I204</f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2">
      <c r="A202" s="46" t="s">
        <v>129</v>
      </c>
      <c r="B202" s="61" t="str">
        <f>+IFERROR(B201/A201-1,"nm")</f>
        <v>nm</v>
      </c>
      <c r="C202" s="61">
        <f>+IFERROR(C201/B201-1,"nm")</f>
        <v>6.5557729941291498E-2</v>
      </c>
      <c r="D202" s="61">
        <f>+IFERROR(D201/C201-1,"nm")</f>
        <v>-0.41873278236914602</v>
      </c>
      <c r="E202" s="61">
        <f>+IFERROR(E201/D201-1,"nm")</f>
        <v>1.126382306477093</v>
      </c>
      <c r="F202" s="61">
        <f>+IFERROR(F201/E201-1,"nm")</f>
        <v>0.25854383358098065</v>
      </c>
      <c r="G202" s="61">
        <f>+IFERROR(G201/F201-1,"nm")</f>
        <v>9.5041322314049603E-2</v>
      </c>
      <c r="H202" s="61">
        <f>+IFERROR(H201/G201-1,"nm")</f>
        <v>0.14285714285714279</v>
      </c>
      <c r="I202" s="61">
        <f>+IFERROR(I201/H201-1,"nm")</f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2">
      <c r="A203" s="46" t="s">
        <v>131</v>
      </c>
      <c r="B203" s="61">
        <f>+IFERROR(B201/B$199,"nm")</f>
        <v>12.463414634146341</v>
      </c>
      <c r="C203" s="61">
        <f>+IFERROR(C201/C$199,"nm")</f>
        <v>12.662790697674419</v>
      </c>
      <c r="D203" s="61">
        <f>+IFERROR(D201/D$199,"nm")</f>
        <v>-8.44</v>
      </c>
      <c r="E203" s="61">
        <f>+IFERROR(E201/E$199,"nm")</f>
        <v>-51.769230769230766</v>
      </c>
      <c r="F203" s="61">
        <f>+IFERROR(F201/F$199,"nm")</f>
        <v>242</v>
      </c>
      <c r="G203" s="61">
        <f>+IFERROR(G201/G$199,"nm")</f>
        <v>168.63636363636363</v>
      </c>
      <c r="H203" s="61">
        <f>+IFERROR(H201/H$199,"nm")</f>
        <v>-53</v>
      </c>
      <c r="I203" s="61">
        <f>+IFERROR(I201/I$199,"nm")</f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2">
      <c r="A204" s="9" t="s">
        <v>132</v>
      </c>
      <c r="B204" s="1">
        <f>+[1]Historicals!B174</f>
        <v>75</v>
      </c>
      <c r="C204" s="1">
        <f>+[1]Historicals!C174</f>
        <v>84</v>
      </c>
      <c r="D204" s="1">
        <f>+[1]Historicals!D174</f>
        <v>91</v>
      </c>
      <c r="E204" s="1">
        <f>+[1]Historicals!E174</f>
        <v>110</v>
      </c>
      <c r="F204" s="1">
        <f>+[1]Historicals!F174</f>
        <v>116</v>
      </c>
      <c r="G204" s="1">
        <f>+[1]Historicals!G174</f>
        <v>112</v>
      </c>
      <c r="H204" s="1">
        <f>+[1]Historicals!H174</f>
        <v>141</v>
      </c>
      <c r="I204" s="1">
        <f>+[1]Historicals!I174</f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2">
      <c r="A205" s="46" t="s">
        <v>129</v>
      </c>
      <c r="B205" s="61" t="str">
        <f>+IFERROR(B204/A204-1,"nm")</f>
        <v>nm</v>
      </c>
      <c r="C205" s="61">
        <f>+IFERROR(C204/B204-1,"nm")</f>
        <v>0.12000000000000011</v>
      </c>
      <c r="D205" s="61">
        <f>+IFERROR(D204/C204-1,"nm")</f>
        <v>8.3333333333333259E-2</v>
      </c>
      <c r="E205" s="61">
        <f>+IFERROR(E204/D204-1,"nm")</f>
        <v>0.20879120879120872</v>
      </c>
      <c r="F205" s="61">
        <f>+IFERROR(F204/E204-1,"nm")</f>
        <v>5.4545454545454453E-2</v>
      </c>
      <c r="G205" s="61">
        <f>+IFERROR(G204/F204-1,"nm")</f>
        <v>-3.4482758620689613E-2</v>
      </c>
      <c r="H205" s="61">
        <f>+IFERROR(H204/G204-1,"nm")</f>
        <v>0.2589285714285714</v>
      </c>
      <c r="I205" s="61">
        <f>+IFERROR(I204/H204-1,"nm")</f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2">
      <c r="A206" s="46" t="s">
        <v>133</v>
      </c>
      <c r="B206" s="61">
        <f>+IFERROR(B204/B$199,"nm")</f>
        <v>-0.91463414634146345</v>
      </c>
      <c r="C206" s="61">
        <f>+IFERROR(C204/C$199,"nm")</f>
        <v>-0.97674418604651159</v>
      </c>
      <c r="D206" s="61">
        <f>+IFERROR(D204/D$199,"nm")</f>
        <v>1.2133333333333334</v>
      </c>
      <c r="E206" s="61">
        <f>+IFERROR(E204/E$199,"nm")</f>
        <v>4.2307692307692308</v>
      </c>
      <c r="F206" s="61">
        <f>+IFERROR(F204/F$199,"nm")</f>
        <v>-16.571428571428573</v>
      </c>
      <c r="G206" s="61">
        <f>+IFERROR(G204/G$199,"nm")</f>
        <v>-10.181818181818182</v>
      </c>
      <c r="H206" s="61">
        <f>+IFERROR(H204/H$199,"nm")</f>
        <v>3.5249999999999999</v>
      </c>
      <c r="I206" s="61">
        <f>+IFERROR(I204/I$199,"nm")</f>
        <v>-1.8611111111111112</v>
      </c>
      <c r="J206" s="60">
        <f>I206</f>
        <v>-1.8611111111111112</v>
      </c>
      <c r="K206" s="60">
        <f>J206</f>
        <v>-1.8611111111111112</v>
      </c>
      <c r="L206" s="60">
        <f>K206</f>
        <v>-1.8611111111111112</v>
      </c>
      <c r="M206" s="60">
        <f>L206</f>
        <v>-1.8611111111111112</v>
      </c>
      <c r="N206" s="60">
        <f>M206</f>
        <v>-1.8611111111111112</v>
      </c>
      <c r="O206" s="60"/>
      <c r="P206" s="60"/>
      <c r="Q206" s="66"/>
    </row>
    <row r="207" spans="1:17" x14ac:dyDescent="0.2">
      <c r="A207" s="46" t="s">
        <v>140</v>
      </c>
      <c r="B207" s="61">
        <f>+IFERROR(B204/B214,"nm")</f>
        <v>0.10518934081346423</v>
      </c>
      <c r="C207" s="61">
        <f>+IFERROR(C204/C214,"nm")</f>
        <v>8.9647812166488788E-2</v>
      </c>
      <c r="D207" s="61">
        <f>+IFERROR(D204/D214,"nm")</f>
        <v>7.3505654281098551E-2</v>
      </c>
      <c r="E207" s="61">
        <f>+IFERROR(E204/E214,"nm")</f>
        <v>7.586206896551724E-2</v>
      </c>
      <c r="F207" s="61">
        <f>+IFERROR(F204/F214,"nm")</f>
        <v>6.9336521219366412E-2</v>
      </c>
      <c r="G207" s="61">
        <f>+IFERROR(G204/G214,"nm")</f>
        <v>5.845511482254697E-2</v>
      </c>
      <c r="H207" s="61">
        <f>+IFERROR(H204/H214,"nm")</f>
        <v>7.5401069518716571E-2</v>
      </c>
      <c r="I207" s="61">
        <f>+IFERROR(I204/I214,"nm")</f>
        <v>7.374793615850303E-2</v>
      </c>
      <c r="J207" s="60">
        <f>I207</f>
        <v>7.374793615850303E-2</v>
      </c>
      <c r="K207" s="60">
        <f>J207</f>
        <v>7.374793615850303E-2</v>
      </c>
      <c r="L207" s="60">
        <f>K207</f>
        <v>7.374793615850303E-2</v>
      </c>
      <c r="M207" s="60">
        <f>L207</f>
        <v>7.374793615850303E-2</v>
      </c>
      <c r="N207" s="60">
        <f>M207</f>
        <v>7.374793615850303E-2</v>
      </c>
      <c r="O207" s="60"/>
      <c r="P207" s="60"/>
      <c r="Q207" s="66"/>
    </row>
    <row r="208" spans="1:17" x14ac:dyDescent="0.2">
      <c r="A208" s="9" t="s">
        <v>134</v>
      </c>
      <c r="B208" s="1">
        <f>+[1]Historicals!B141</f>
        <v>-1097</v>
      </c>
      <c r="C208" s="1">
        <f>+[1]Historicals!C141</f>
        <v>-1173</v>
      </c>
      <c r="D208" s="1">
        <f>+[1]Historicals!D141</f>
        <v>-724</v>
      </c>
      <c r="E208" s="1">
        <f>+[1]Historicals!E141</f>
        <v>-1456</v>
      </c>
      <c r="F208" s="1">
        <f>+[1]Historicals!F141</f>
        <v>-1810</v>
      </c>
      <c r="G208" s="1">
        <f>+[1]Historicals!G141</f>
        <v>-1967</v>
      </c>
      <c r="H208" s="1">
        <f>+[1]Historicals!H141</f>
        <v>-2261</v>
      </c>
      <c r="I208" s="1">
        <f>+[1]Historicals!I141</f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2">
      <c r="A209" s="46" t="s">
        <v>129</v>
      </c>
      <c r="B209" s="61" t="str">
        <f>+IFERROR(B208/A208-1,"nm")</f>
        <v>nm</v>
      </c>
      <c r="C209" s="61">
        <f>+IFERROR(C208/B208-1,"nm")</f>
        <v>6.9279854147675568E-2</v>
      </c>
      <c r="D209" s="61">
        <f>+IFERROR(D208/C208-1,"nm")</f>
        <v>-0.38277919863597609</v>
      </c>
      <c r="E209" s="61">
        <f>+IFERROR(E208/D208-1,"nm")</f>
        <v>1.0110497237569063</v>
      </c>
      <c r="F209" s="61">
        <f>+IFERROR(F208/E208-1,"nm")</f>
        <v>0.24313186813186816</v>
      </c>
      <c r="G209" s="61">
        <f>+IFERROR(G208/F208-1,"nm")</f>
        <v>8.6740331491712785E-2</v>
      </c>
      <c r="H209" s="61">
        <f>+IFERROR(H208/G208-1,"nm")</f>
        <v>0.14946619217081847</v>
      </c>
      <c r="I209" s="61">
        <f>+IFERROR(I208/H208-1,"nm")</f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2">
      <c r="A210" s="46" t="s">
        <v>131</v>
      </c>
      <c r="B210" s="61">
        <f>+IFERROR(B208/B$199,"nm")</f>
        <v>13.378048780487806</v>
      </c>
      <c r="C210" s="61">
        <f>+IFERROR(C208/C$199,"nm")</f>
        <v>13.63953488372093</v>
      </c>
      <c r="D210" s="61">
        <f>+IFERROR(D208/D$199,"nm")</f>
        <v>-9.6533333333333342</v>
      </c>
      <c r="E210" s="61">
        <f>+IFERROR(E208/E$199,"nm")</f>
        <v>-56</v>
      </c>
      <c r="F210" s="61">
        <f>+IFERROR(F208/F$199,"nm")</f>
        <v>258.57142857142856</v>
      </c>
      <c r="G210" s="61">
        <f>+IFERROR(G208/G$199,"nm")</f>
        <v>178.81818181818181</v>
      </c>
      <c r="H210" s="61">
        <f>+IFERROR(H208/H$199,"nm")</f>
        <v>-56.524999999999999</v>
      </c>
      <c r="I210" s="61">
        <f>+IFERROR(I208/I$199,"nm")</f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2">
      <c r="A211" s="9" t="s">
        <v>135</v>
      </c>
      <c r="B211" s="1">
        <f>+[1]Historicals!B163</f>
        <v>104</v>
      </c>
      <c r="C211" s="1">
        <f>+[1]Historicals!C163</f>
        <v>264</v>
      </c>
      <c r="D211" s="1">
        <f>+[1]Historicals!D163</f>
        <v>291</v>
      </c>
      <c r="E211" s="1">
        <f>+[1]Historicals!E163</f>
        <v>159</v>
      </c>
      <c r="F211" s="1">
        <f>+[1]Historicals!F163</f>
        <v>377</v>
      </c>
      <c r="G211" s="1">
        <f>+[1]Historicals!G163</f>
        <v>318</v>
      </c>
      <c r="H211" s="1">
        <f>+[1]Historicals!H163</f>
        <v>11</v>
      </c>
      <c r="I211" s="1">
        <f>+[1]Historicals!I163</f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2">
      <c r="A212" s="46" t="s">
        <v>129</v>
      </c>
      <c r="B212" s="61" t="str">
        <f>+IFERROR(B211/A211-1,"nm")</f>
        <v>nm</v>
      </c>
      <c r="C212" s="61">
        <f>+IFERROR(C211/B211-1,"nm")</f>
        <v>1.5384615384615383</v>
      </c>
      <c r="D212" s="61">
        <f>+IFERROR(D211/C211-1,"nm")</f>
        <v>0.10227272727272729</v>
      </c>
      <c r="E212" s="61">
        <f>+IFERROR(E211/D211-1,"nm")</f>
        <v>-0.45360824742268047</v>
      </c>
      <c r="F212" s="61">
        <f>+IFERROR(F211/E211-1,"nm")</f>
        <v>1.3710691823899372</v>
      </c>
      <c r="G212" s="61">
        <f>+IFERROR(G211/F211-1,"nm")</f>
        <v>-0.156498673740053</v>
      </c>
      <c r="H212" s="61">
        <f>+IFERROR(H211/G211-1,"nm")</f>
        <v>-0.96540880503144655</v>
      </c>
      <c r="I212" s="61">
        <f>+IFERROR(I211/H211-1,"nm")</f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2">
      <c r="A213" s="46" t="s">
        <v>133</v>
      </c>
      <c r="B213" s="61">
        <f>+IFERROR(B211/B$199,"nm")</f>
        <v>-1.2682926829268293</v>
      </c>
      <c r="C213" s="61">
        <f>+IFERROR(C211/C$199,"nm")</f>
        <v>-3.0697674418604652</v>
      </c>
      <c r="D213" s="61">
        <f>+IFERROR(D211/D$199,"nm")</f>
        <v>3.88</v>
      </c>
      <c r="E213" s="61">
        <f>+IFERROR(E211/E$199,"nm")</f>
        <v>6.115384615384615</v>
      </c>
      <c r="F213" s="61">
        <f>+IFERROR(F211/F$199,"nm")</f>
        <v>-53.857142857142854</v>
      </c>
      <c r="G213" s="61">
        <f>+IFERROR(G211/G$199,"nm")</f>
        <v>-28.90909090909091</v>
      </c>
      <c r="H213" s="61">
        <f>+IFERROR(H211/H$199,"nm")</f>
        <v>0.27500000000000002</v>
      </c>
      <c r="I213" s="61">
        <f>+IFERROR(I211/I$199,"nm")</f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2">
      <c r="A214" s="9" t="s">
        <v>141</v>
      </c>
      <c r="B214" s="1">
        <f>+[1]Historicals!B152</f>
        <v>713</v>
      </c>
      <c r="C214" s="1">
        <f>+[1]Historicals!C152</f>
        <v>937</v>
      </c>
      <c r="D214" s="1">
        <f>+[1]Historicals!D152</f>
        <v>1238</v>
      </c>
      <c r="E214" s="1">
        <f>+[1]Historicals!E152</f>
        <v>1450</v>
      </c>
      <c r="F214" s="1">
        <f>+[1]Historicals!F152</f>
        <v>1673</v>
      </c>
      <c r="G214" s="1">
        <f>+[1]Historicals!G152</f>
        <v>1916</v>
      </c>
      <c r="H214" s="1">
        <f>+[1]Historicals!H152</f>
        <v>1870</v>
      </c>
      <c r="I214" s="1">
        <f>+[1]Historicals!I152</f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2">
      <c r="A215" s="46" t="s">
        <v>129</v>
      </c>
      <c r="B215" s="61" t="str">
        <f>+IFERROR(B214/A214-1,"nm")</f>
        <v>nm</v>
      </c>
      <c r="C215" s="61">
        <f>+IFERROR(C214/B214-1,"nm")</f>
        <v>0.31416549789621318</v>
      </c>
      <c r="D215" s="61">
        <f>+IFERROR(D214/C214-1,"nm")</f>
        <v>0.32123799359658478</v>
      </c>
      <c r="E215" s="61">
        <f>+IFERROR(E214/D214-1,"nm")</f>
        <v>0.17124394184168024</v>
      </c>
      <c r="F215" s="61">
        <f>+IFERROR(F214/E214-1,"nm")</f>
        <v>0.15379310344827579</v>
      </c>
      <c r="G215" s="61">
        <f>+IFERROR(G214/F214-1,"nm")</f>
        <v>0.14524805738194857</v>
      </c>
      <c r="H215" s="61">
        <f>+IFERROR(H214/G214-1,"nm")</f>
        <v>-2.4008350730688965E-2</v>
      </c>
      <c r="I215" s="61">
        <f>+IFERROR(I214/H214-1,"nm")</f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2">
      <c r="A216" s="46" t="s">
        <v>133</v>
      </c>
      <c r="B216" s="61">
        <f>+IFERROR(B214/B$199,"nm")</f>
        <v>-8.6951219512195124</v>
      </c>
      <c r="C216" s="61">
        <f>+IFERROR(C214/C$199,"nm")</f>
        <v>-10.895348837209303</v>
      </c>
      <c r="D216" s="61">
        <f>+IFERROR(D214/D$199,"nm")</f>
        <v>16.506666666666668</v>
      </c>
      <c r="E216" s="61">
        <f>+IFERROR(E214/E$199,"nm")</f>
        <v>55.769230769230766</v>
      </c>
      <c r="F216" s="61">
        <f>+IFERROR(F214/F$199,"nm")</f>
        <v>-239</v>
      </c>
      <c r="G216" s="61">
        <f>+IFERROR(G214/G$199,"nm")</f>
        <v>-174.18181818181819</v>
      </c>
      <c r="H216" s="61">
        <f>+IFERROR(H214/H$199,"nm")</f>
        <v>46.75</v>
      </c>
      <c r="I216" s="61">
        <f>+IFERROR(I214/I$199,"nm")</f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Q70"/>
  <sheetViews>
    <sheetView workbookViewId="0">
      <selection activeCell="G73" sqref="G73"/>
    </sheetView>
  </sheetViews>
  <sheetFormatPr baseColWidth="10" defaultColWidth="8.83203125" defaultRowHeight="15" x14ac:dyDescent="0.2"/>
  <cols>
    <col min="1" max="1" width="48.83203125" customWidth="1"/>
    <col min="2" max="10" width="11.83203125" customWidth="1"/>
    <col min="11" max="11" width="42.33203125" bestFit="1" customWidth="1"/>
    <col min="12" max="16" width="11.83203125" customWidth="1"/>
    <col min="17" max="17" width="39.83203125" customWidth="1"/>
  </cols>
  <sheetData>
    <row r="1" spans="1:17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16"/>
      <c r="K1" s="16"/>
      <c r="L1" s="39">
        <f>+I1+1</f>
        <v>2023</v>
      </c>
      <c r="M1" s="39">
        <f>+L1+1</f>
        <v>2024</v>
      </c>
      <c r="N1" s="39">
        <f>+M1+1</f>
        <v>2025</v>
      </c>
      <c r="O1" s="39">
        <f>+N1+1</f>
        <v>2026</v>
      </c>
      <c r="P1" s="39">
        <f>+O1+1</f>
        <v>2027</v>
      </c>
    </row>
    <row r="2" spans="1:17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/>
      <c r="L3" s="9">
        <f>'Segmental forecast '!J3</f>
        <v>46710</v>
      </c>
      <c r="M3" s="9">
        <f>'Segmental forecast '!K3</f>
        <v>46710</v>
      </c>
      <c r="N3" s="9">
        <f>'Segmental forecast '!L3</f>
        <v>46710</v>
      </c>
      <c r="O3" s="9">
        <f>'Segmental forecast '!M3</f>
        <v>46710</v>
      </c>
      <c r="P3" s="9">
        <f>'Segmental forecast '!N3</f>
        <v>46710</v>
      </c>
      <c r="Q3" t="s">
        <v>196</v>
      </c>
    </row>
    <row r="4" spans="1:17" x14ac:dyDescent="0.2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54"/>
      <c r="K4" s="54"/>
      <c r="L4" s="54">
        <f>'Segmental forecast '!J4</f>
        <v>0</v>
      </c>
      <c r="M4" s="54">
        <f>'Segmental forecast '!K4</f>
        <v>0</v>
      </c>
      <c r="N4" s="54">
        <f>'Segmental forecast '!L4</f>
        <v>0</v>
      </c>
      <c r="O4" s="54">
        <f>'Segmental forecast '!M4</f>
        <v>0</v>
      </c>
      <c r="P4" s="54">
        <f>'Segmental forecast '!N4</f>
        <v>0</v>
      </c>
    </row>
    <row r="5" spans="1:17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/>
      <c r="L5" s="9">
        <f>'Segmental forecast '!J5</f>
        <v>7573</v>
      </c>
      <c r="M5" s="9">
        <f>'Segmental forecast '!K5</f>
        <v>7573</v>
      </c>
      <c r="N5" s="9">
        <f>'Segmental forecast '!L5</f>
        <v>7573</v>
      </c>
      <c r="O5" s="9">
        <f>'Segmental forecast '!M5</f>
        <v>7573</v>
      </c>
      <c r="P5" s="9">
        <f>'Segmental forecast '!N5</f>
        <v>7573</v>
      </c>
    </row>
    <row r="6" spans="1:17" x14ac:dyDescent="0.2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55"/>
      <c r="K6" s="55"/>
      <c r="L6" s="55">
        <f>'Segmental forecast '!J8</f>
        <v>717</v>
      </c>
      <c r="M6" s="55">
        <f>'Segmental forecast '!K8</f>
        <v>717</v>
      </c>
      <c r="N6" s="55">
        <f>'Segmental forecast '!L8</f>
        <v>717</v>
      </c>
      <c r="O6" s="55">
        <f>'Segmental forecast '!M8</f>
        <v>717</v>
      </c>
      <c r="P6" s="55">
        <f>'Segmental forecast '!N8</f>
        <v>717</v>
      </c>
    </row>
    <row r="7" spans="1:17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/>
      <c r="L7" s="5">
        <f>'Segmental forecast '!J11</f>
        <v>6856</v>
      </c>
      <c r="M7" s="5">
        <f>'Segmental forecast '!K11</f>
        <v>6856</v>
      </c>
      <c r="N7" s="5">
        <f>'Segmental forecast '!L11</f>
        <v>6856</v>
      </c>
      <c r="O7" s="5">
        <f>'Segmental forecast '!M11</f>
        <v>6856</v>
      </c>
      <c r="P7" s="5">
        <f>'Segmental forecast '!N11</f>
        <v>6856</v>
      </c>
    </row>
    <row r="8" spans="1:17" x14ac:dyDescent="0.2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54"/>
      <c r="K8" s="54"/>
      <c r="L8" s="54">
        <f>'Segmental forecast '!J12</f>
        <v>0</v>
      </c>
      <c r="M8" s="54">
        <f>'Segmental forecast '!K12</f>
        <v>0</v>
      </c>
      <c r="N8" s="54">
        <f>'Segmental forecast '!L12</f>
        <v>0</v>
      </c>
      <c r="O8" s="54">
        <f>'Segmental forecast '!M12</f>
        <v>0</v>
      </c>
      <c r="P8" s="54">
        <f>'Segmental forecast '!N12</f>
        <v>0</v>
      </c>
    </row>
    <row r="9" spans="1:17" x14ac:dyDescent="0.2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54"/>
      <c r="K9" s="54"/>
      <c r="L9" s="54">
        <f>'Segmental forecast '!J13</f>
        <v>0.14677799186469706</v>
      </c>
      <c r="M9" s="54">
        <f>'Segmental forecast '!K13</f>
        <v>0.14677799186469706</v>
      </c>
      <c r="N9" s="54">
        <f>'Segmental forecast '!L13</f>
        <v>0.14677799186469706</v>
      </c>
      <c r="O9" s="54">
        <f>'Segmental forecast '!M13</f>
        <v>0.14677799186469706</v>
      </c>
      <c r="P9" s="54">
        <f>'Segmental forecast '!N13</f>
        <v>0.14677799186469706</v>
      </c>
    </row>
    <row r="10" spans="1:17" x14ac:dyDescent="0.2">
      <c r="A10" s="2" t="s">
        <v>24</v>
      </c>
      <c r="B10" s="3">
        <f>[3]Historicals!B8</f>
        <v>28</v>
      </c>
      <c r="C10" s="3">
        <f>[3]Historicals!C8</f>
        <v>19</v>
      </c>
      <c r="D10" s="3">
        <f>[3]Historicals!D8</f>
        <v>59</v>
      </c>
      <c r="E10" s="3">
        <f>[3]Historicals!E8</f>
        <v>54</v>
      </c>
      <c r="F10" s="3">
        <f>[3]Historicals!F8</f>
        <v>49</v>
      </c>
      <c r="G10" s="3">
        <f>[3]Historicals!G8</f>
        <v>89</v>
      </c>
      <c r="H10" s="3">
        <f>[3]Historicals!H8</f>
        <v>262</v>
      </c>
      <c r="I10" s="3">
        <f>[3]Historicals!I8</f>
        <v>205</v>
      </c>
      <c r="J10" s="3"/>
      <c r="K10" s="3"/>
      <c r="L10" s="3">
        <f>[3]Historicals!J8</f>
        <v>0</v>
      </c>
      <c r="M10" s="3">
        <f>[3]Historicals!K8</f>
        <v>0</v>
      </c>
      <c r="N10" s="3">
        <f>[3]Historicals!L8</f>
        <v>0</v>
      </c>
      <c r="O10" s="3">
        <f>[3]Historicals!M8</f>
        <v>0</v>
      </c>
      <c r="P10" s="3">
        <f>[3]Historicals!N8</f>
        <v>0</v>
      </c>
    </row>
    <row r="11" spans="1:17" x14ac:dyDescent="0.2">
      <c r="A11" s="4" t="s">
        <v>150</v>
      </c>
      <c r="B11" s="5">
        <f>[3]Historicals!B10</f>
        <v>4205</v>
      </c>
      <c r="C11" s="5">
        <f>[3]Historicals!C10</f>
        <v>4623</v>
      </c>
      <c r="D11" s="5">
        <f>[3]Historicals!D10</f>
        <v>4886</v>
      </c>
      <c r="E11" s="5">
        <f>[3]Historicals!E10</f>
        <v>4325</v>
      </c>
      <c r="F11" s="5">
        <f>[3]Historicals!F10</f>
        <v>4801</v>
      </c>
      <c r="G11" s="5">
        <f>[3]Historicals!G10</f>
        <v>2887</v>
      </c>
      <c r="H11" s="5">
        <f>[3]Historicals!H10</f>
        <v>6661</v>
      </c>
      <c r="I11" s="5">
        <f>[3]Historicals!I10</f>
        <v>6651</v>
      </c>
      <c r="J11" s="5"/>
      <c r="K11" s="5"/>
      <c r="L11" s="5">
        <f>[3]Historicals!J10</f>
        <v>0</v>
      </c>
      <c r="M11" s="5">
        <f>[3]Historicals!K10</f>
        <v>0</v>
      </c>
      <c r="N11" s="5">
        <f>[3]Historicals!L10</f>
        <v>0</v>
      </c>
      <c r="O11" s="5">
        <f>[3]Historicals!M10</f>
        <v>0</v>
      </c>
      <c r="P11" s="5">
        <f>[3]Historicals!N10</f>
        <v>0</v>
      </c>
    </row>
    <row r="12" spans="1:17" x14ac:dyDescent="0.2">
      <c r="A12" t="s">
        <v>26</v>
      </c>
      <c r="B12" s="3">
        <f>[3]Historicals!B11</f>
        <v>932</v>
      </c>
      <c r="C12" s="3">
        <f>[3]Historicals!C11</f>
        <v>863</v>
      </c>
      <c r="D12" s="3">
        <f>[3]Historicals!D11</f>
        <v>646</v>
      </c>
      <c r="E12" s="3">
        <f>[3]Historicals!E11</f>
        <v>2392</v>
      </c>
      <c r="F12" s="3">
        <f>[3]Historicals!F11</f>
        <v>772</v>
      </c>
      <c r="G12" s="3">
        <f>[3]Historicals!G11</f>
        <v>348</v>
      </c>
      <c r="H12" s="3">
        <f>[3]Historicals!H11</f>
        <v>934</v>
      </c>
      <c r="I12" s="3">
        <f>[3]Historicals!I11</f>
        <v>605</v>
      </c>
      <c r="J12" s="3"/>
      <c r="K12" s="3"/>
      <c r="L12" s="3">
        <f>[3]Historicals!J11</f>
        <v>0</v>
      </c>
      <c r="M12" s="3">
        <f>[3]Historicals!K11</f>
        <v>0</v>
      </c>
      <c r="N12" s="3">
        <f>[3]Historicals!L11</f>
        <v>0</v>
      </c>
      <c r="O12" s="3">
        <f>[3]Historicals!M11</f>
        <v>0</v>
      </c>
      <c r="P12" s="3">
        <f>[3]Historicals!N11</f>
        <v>0</v>
      </c>
    </row>
    <row r="13" spans="1:17" x14ac:dyDescent="0.2">
      <c r="A13" s="51" t="s">
        <v>151</v>
      </c>
      <c r="B13" s="56">
        <f>B12/B11</f>
        <v>0.22164090368608799</v>
      </c>
      <c r="C13" s="56">
        <f>C12/C11</f>
        <v>0.18667531905688947</v>
      </c>
      <c r="D13" s="56">
        <f>D12/D11</f>
        <v>0.13221449038067951</v>
      </c>
      <c r="E13" s="56">
        <f>E12/E11</f>
        <v>0.55306358381502885</v>
      </c>
      <c r="F13" s="56">
        <f>F12/F11</f>
        <v>0.16079983336804832</v>
      </c>
      <c r="G13" s="56">
        <f>G12/G11</f>
        <v>0.12054035330793211</v>
      </c>
      <c r="H13" s="56">
        <f>H12/H11</f>
        <v>0.14021918630836211</v>
      </c>
      <c r="I13" s="56">
        <f>I12/I11</f>
        <v>9.0963764847391368E-2</v>
      </c>
      <c r="J13" s="56"/>
      <c r="K13" s="56"/>
      <c r="L13" s="56" t="e">
        <f>L12/L11</f>
        <v>#DIV/0!</v>
      </c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</row>
    <row r="14" spans="1:17" ht="16" thickBot="1" x14ac:dyDescent="0.25">
      <c r="A14" s="6" t="s">
        <v>152</v>
      </c>
      <c r="B14" s="7">
        <f>[3]Historicals!B12</f>
        <v>3273</v>
      </c>
      <c r="C14" s="7">
        <f>[3]Historicals!C12</f>
        <v>3760</v>
      </c>
      <c r="D14" s="7">
        <f>[3]Historicals!D12</f>
        <v>4240</v>
      </c>
      <c r="E14" s="7">
        <f>[3]Historicals!E12</f>
        <v>1933</v>
      </c>
      <c r="F14" s="7">
        <f>[3]Historicals!F12</f>
        <v>4029</v>
      </c>
      <c r="G14" s="7">
        <f>[3]Historicals!G12</f>
        <v>2539</v>
      </c>
      <c r="H14" s="7">
        <f>[3]Historicals!H12</f>
        <v>5727</v>
      </c>
      <c r="I14" s="7">
        <f>[3]Historicals!I12</f>
        <v>6046</v>
      </c>
      <c r="J14" s="7"/>
      <c r="K14" s="7"/>
      <c r="L14" s="7">
        <f>[3]Historicals!J12</f>
        <v>0</v>
      </c>
      <c r="M14" s="7">
        <f>[3]Historicals!K12</f>
        <v>0</v>
      </c>
      <c r="N14" s="7">
        <f>[3]Historicals!L12</f>
        <v>0</v>
      </c>
      <c r="O14" s="7">
        <f>[3]Historicals!M12</f>
        <v>0</v>
      </c>
      <c r="P14" s="7">
        <f>[3]Historicals!N12</f>
        <v>0</v>
      </c>
    </row>
    <row r="15" spans="1:17" ht="16" thickTop="1" x14ac:dyDescent="0.2">
      <c r="A15" t="s">
        <v>153</v>
      </c>
      <c r="B15" s="3">
        <f>[3]Historicals!B18</f>
        <v>1768.8</v>
      </c>
      <c r="C15" s="3">
        <f>[3]Historicals!C18</f>
        <v>1742.5</v>
      </c>
      <c r="D15" s="3">
        <f>[3]Historicals!D18</f>
        <v>1692</v>
      </c>
      <c r="E15" s="3">
        <f>[3]Historicals!E18</f>
        <v>1659.1</v>
      </c>
      <c r="F15" s="3">
        <f>[3]Historicals!F18</f>
        <v>1618.4</v>
      </c>
      <c r="G15" s="3">
        <f>[3]Historicals!G18</f>
        <v>1591.6</v>
      </c>
      <c r="H15" s="3">
        <f>[3]Historicals!H18</f>
        <v>1609.4</v>
      </c>
      <c r="I15" s="3">
        <f>[3]Historicals!I18</f>
        <v>1610.8</v>
      </c>
      <c r="J15" s="3"/>
      <c r="K15" s="3"/>
      <c r="L15" s="3">
        <f>[3]Historicals!J18</f>
        <v>0</v>
      </c>
      <c r="M15" s="3">
        <f>[3]Historicals!K18</f>
        <v>0</v>
      </c>
      <c r="N15" s="3">
        <f>[3]Historicals!L18</f>
        <v>0</v>
      </c>
      <c r="O15" s="3">
        <f>[3]Historicals!M18</f>
        <v>0</v>
      </c>
      <c r="P15" s="3">
        <f>[3]Historicals!N18</f>
        <v>0</v>
      </c>
      <c r="Q15" t="s">
        <v>197</v>
      </c>
    </row>
    <row r="16" spans="1:17" x14ac:dyDescent="0.2">
      <c r="A16" t="s">
        <v>154</v>
      </c>
      <c r="B16" s="57">
        <f>[3]Historicals!B15</f>
        <v>1.85</v>
      </c>
      <c r="C16" s="57">
        <f>[3]Historicals!C15</f>
        <v>2.16</v>
      </c>
      <c r="D16" s="57">
        <f>[3]Historicals!D15</f>
        <v>2.5099999999999998</v>
      </c>
      <c r="E16" s="57">
        <f>[3]Historicals!E15</f>
        <v>1.17</v>
      </c>
      <c r="F16" s="57">
        <f>[3]Historicals!F15</f>
        <v>2.4900000000000002</v>
      </c>
      <c r="G16" s="57">
        <f>[3]Historicals!G15</f>
        <v>1.6</v>
      </c>
      <c r="H16" s="57">
        <f>[3]Historicals!H15</f>
        <v>3.56</v>
      </c>
      <c r="I16" s="57">
        <f>[3]Historicals!I15</f>
        <v>3.75</v>
      </c>
      <c r="J16" s="57"/>
      <c r="K16" s="57"/>
      <c r="L16" s="57">
        <f>[3]Historicals!J14</f>
        <v>0</v>
      </c>
      <c r="M16" s="57">
        <f>[3]Historicals!K14</f>
        <v>0</v>
      </c>
      <c r="N16" s="57">
        <f>[3]Historicals!L14</f>
        <v>0</v>
      </c>
      <c r="O16" s="57">
        <f>[3]Historicals!M14</f>
        <v>0</v>
      </c>
      <c r="P16" s="57">
        <f>[3]Historicals!N14</f>
        <v>0</v>
      </c>
    </row>
    <row r="17" spans="1:17" x14ac:dyDescent="0.2">
      <c r="A17" t="s">
        <v>155</v>
      </c>
      <c r="B17" s="82">
        <f>(([3]Historicals!B90)*-1)/'Three Statements '!B15</f>
        <v>0.50260063319764814</v>
      </c>
      <c r="C17" s="82">
        <f>(([3]Historicals!C90)*-1)/'Three Statements '!C15</f>
        <v>0.58651362984218081</v>
      </c>
      <c r="D17" s="82">
        <f>(([3]Historicals!D90)*-1)/'Three Statements '!D15</f>
        <v>0.66962174940898345</v>
      </c>
      <c r="E17" s="82">
        <f>(([3]Historicals!E90)*-1)/'Three Statements '!E15</f>
        <v>0.74920137423904531</v>
      </c>
      <c r="F17" s="82">
        <f>(([3]Historicals!F90)*-1)/'Three Statements '!F15</f>
        <v>0.82303509639149774</v>
      </c>
      <c r="G17" s="82">
        <f>(([3]Historicals!G90)*-1)/'Three Statements '!G15</f>
        <v>0.91228951997989449</v>
      </c>
      <c r="H17" s="82">
        <f>(([3]Historicals!H90)*-1)/'Three Statements '!H15</f>
        <v>1.0177705977382876</v>
      </c>
      <c r="I17" s="82">
        <f>(([3]Historicals!I90)*-1)/'Three Statements '!I15</f>
        <v>1.1404271169605165</v>
      </c>
      <c r="J17" s="82"/>
      <c r="K17" s="82"/>
      <c r="L17" s="57" t="e">
        <f>[3]Historicals!J90/'Three Statements '!L15</f>
        <v>#DIV/0!</v>
      </c>
      <c r="M17" s="57" t="e">
        <f>[3]Historicals!K90/'Three Statements '!M15</f>
        <v>#DIV/0!</v>
      </c>
      <c r="N17" s="57" t="e">
        <f>[3]Historicals!L90/'Three Statements '!N15</f>
        <v>#DIV/0!</v>
      </c>
      <c r="O17" s="57" t="e">
        <f>[3]Historicals!M90/'Three Statements '!O15</f>
        <v>#DIV/0!</v>
      </c>
      <c r="P17" s="57" t="e">
        <f>[3]Historicals!N90/'Three Statements '!P15</f>
        <v>#DIV/0!</v>
      </c>
    </row>
    <row r="18" spans="1:17" x14ac:dyDescent="0.2">
      <c r="A18" s="51" t="s">
        <v>129</v>
      </c>
      <c r="B18" s="56" t="str">
        <f>+IFERROR(B17/A17-1,"nm")</f>
        <v>nm</v>
      </c>
      <c r="C18" s="56">
        <f>+IFERROR(C17/B17-1,"nm")</f>
        <v>0.16695760232266532</v>
      </c>
      <c r="D18" s="56">
        <f>+IFERROR(D17/C17-1,"nm")</f>
        <v>0.14169853067040461</v>
      </c>
      <c r="E18" s="56">
        <f>+IFERROR(E17/D17-1,"nm")</f>
        <v>0.11884265243818604</v>
      </c>
      <c r="F18" s="56">
        <f>+IFERROR(F17/E17-1,"nm")</f>
        <v>9.8549902190775418E-2</v>
      </c>
      <c r="G18" s="56">
        <f>+IFERROR(G17/F17-1,"nm")</f>
        <v>0.10844546481641237</v>
      </c>
      <c r="H18" s="56">
        <f>+IFERROR(H17/G17-1,"nm")</f>
        <v>0.11562237146023313</v>
      </c>
      <c r="I18" s="56">
        <f>+IFERROR(I17/H17-1,"nm")</f>
        <v>0.12051489745803123</v>
      </c>
      <c r="J18" s="83"/>
      <c r="K18" s="56"/>
      <c r="L18" s="56" t="str">
        <f>+IFERROR(L17/I17-1,"nm")</f>
        <v>nm</v>
      </c>
      <c r="M18" s="56" t="str">
        <f>+IFERROR(M17/L17-1,"nm")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t="s">
        <v>198</v>
      </c>
    </row>
    <row r="19" spans="1:17" x14ac:dyDescent="0.2">
      <c r="A19" s="51" t="s">
        <v>156</v>
      </c>
      <c r="B19" s="56">
        <f>(B17/B16)*-1</f>
        <v>-0.27167601794467466</v>
      </c>
      <c r="C19" s="56">
        <f>(C17/C16)*-1</f>
        <v>-0.27153408788989852</v>
      </c>
      <c r="D19" s="56">
        <f>(D17/D16)*-1</f>
        <v>-0.26678157346971454</v>
      </c>
      <c r="E19" s="56">
        <f>(E17/E16)*-1</f>
        <v>-0.64034305490516696</v>
      </c>
      <c r="F19" s="56">
        <f>(F17/F16)*-1</f>
        <v>-0.33053618328975809</v>
      </c>
      <c r="G19" s="56">
        <f>(G17/G16)*-1</f>
        <v>-0.57018094998743407</v>
      </c>
      <c r="H19" s="56">
        <f>(H17/H16)*-1</f>
        <v>-0.2858906173422156</v>
      </c>
      <c r="I19" s="56">
        <f>(I17/I16)*-1</f>
        <v>-0.30411389785613774</v>
      </c>
      <c r="J19" s="83"/>
      <c r="K19" s="56"/>
      <c r="L19" s="56" t="e">
        <f>(L17/L16)*-1</f>
        <v>#DIV/0!</v>
      </c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t="s">
        <v>198</v>
      </c>
    </row>
    <row r="20" spans="1:17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2">
      <c r="A21" t="s">
        <v>158</v>
      </c>
      <c r="B21" s="3">
        <f>[3]Historicals!B25</f>
        <v>3852</v>
      </c>
      <c r="C21" s="3">
        <f>[3]Historicals!C25</f>
        <v>3138</v>
      </c>
      <c r="D21" s="3">
        <f>[3]Historicals!D25</f>
        <v>3808</v>
      </c>
      <c r="E21" s="3">
        <f>[3]Historicals!E25</f>
        <v>4249</v>
      </c>
      <c r="F21" s="3">
        <f>[3]Historicals!F25</f>
        <v>4466</v>
      </c>
      <c r="G21" s="3">
        <f>[3]Historicals!G25</f>
        <v>8348</v>
      </c>
      <c r="H21" s="3">
        <f>[3]Historicals!H25</f>
        <v>9889</v>
      </c>
      <c r="I21" s="3">
        <f>[3]Historicals!I25</f>
        <v>8574</v>
      </c>
      <c r="J21" s="3"/>
      <c r="K21" s="3"/>
      <c r="L21" s="3">
        <f>[3]Historicals!J25</f>
        <v>0</v>
      </c>
      <c r="M21" s="3">
        <f>[3]Historicals!K25</f>
        <v>0</v>
      </c>
      <c r="N21" s="3">
        <f>[3]Historicals!L25</f>
        <v>0</v>
      </c>
      <c r="O21" s="3">
        <f>[3]Historicals!M25</f>
        <v>0</v>
      </c>
      <c r="P21" s="3">
        <f>[3]Historicals!N25</f>
        <v>0</v>
      </c>
    </row>
    <row r="22" spans="1:17" x14ac:dyDescent="0.2">
      <c r="A22" t="s">
        <v>159</v>
      </c>
      <c r="B22" s="84">
        <f>[3]Historicals!B26</f>
        <v>2072</v>
      </c>
      <c r="C22" s="84">
        <f>[3]Historicals!C26</f>
        <v>2319</v>
      </c>
      <c r="D22" s="84">
        <f>[3]Historicals!D26</f>
        <v>2371</v>
      </c>
      <c r="E22" s="84">
        <f>[3]Historicals!E26</f>
        <v>996</v>
      </c>
      <c r="F22" s="84">
        <f>[3]Historicals!F26</f>
        <v>197</v>
      </c>
      <c r="G22" s="84">
        <f>[3]Historicals!G26</f>
        <v>439</v>
      </c>
      <c r="H22" s="84">
        <f>[3]Historicals!H26</f>
        <v>3587</v>
      </c>
      <c r="I22" s="84">
        <f>[3]Historicals!I26</f>
        <v>4423</v>
      </c>
      <c r="J22" s="79"/>
      <c r="K22" s="87"/>
      <c r="L22" s="3"/>
      <c r="M22" s="3"/>
      <c r="N22" s="3"/>
      <c r="O22" s="3"/>
      <c r="P22" s="3"/>
    </row>
    <row r="23" spans="1:17" x14ac:dyDescent="0.2">
      <c r="A23" t="s">
        <v>160</v>
      </c>
      <c r="B23" s="84">
        <f>[3]Historicals!B28+[3]Historicals!B27-[3]Historicals!B41</f>
        <v>5564</v>
      </c>
      <c r="C23" s="84">
        <f>[3]Historicals!C28+[3]Historicals!C27-[3]Historicals!C41</f>
        <v>5888</v>
      </c>
      <c r="D23" s="84">
        <f>[3]Historicals!D28+[3]Historicals!D27-[3]Historicals!D41</f>
        <v>6684</v>
      </c>
      <c r="E23" s="84">
        <f>[3]Historicals!E28+[3]Historicals!E27-[3]Historicals!E41</f>
        <v>6480</v>
      </c>
      <c r="F23" s="84">
        <f>[3]Historicals!F28+[3]Historicals!F27-[3]Historicals!F41</f>
        <v>7282</v>
      </c>
      <c r="G23" s="84">
        <f>[3]Historicals!G28+[3]Historicals!G27-[3]Historicals!G41</f>
        <v>7868</v>
      </c>
      <c r="H23" s="84">
        <f>[3]Historicals!H28+[3]Historicals!H27-[3]Historicals!H41</f>
        <v>8481</v>
      </c>
      <c r="I23" s="84">
        <f>[3]Historicals!I28+[3]Historicals!I27-[3]Historicals!I41</f>
        <v>9729</v>
      </c>
      <c r="J23" s="84"/>
      <c r="K23" s="84"/>
      <c r="L23" s="3">
        <f>[3]Historicals!J30-[3]Historicals!J45</f>
        <v>0</v>
      </c>
      <c r="M23" s="3">
        <f>[3]Historicals!K30-[3]Historicals!K45</f>
        <v>0</v>
      </c>
      <c r="N23" s="3">
        <f>[3]Historicals!L30-[3]Historicals!L45</f>
        <v>0</v>
      </c>
      <c r="O23" s="3">
        <f>[3]Historicals!M30-[3]Historicals!M45</f>
        <v>0</v>
      </c>
      <c r="P23" s="3">
        <f>[3]Historicals!N30-[3]Historicals!N45</f>
        <v>0</v>
      </c>
    </row>
    <row r="24" spans="1:17" x14ac:dyDescent="0.2">
      <c r="A24" s="51" t="s">
        <v>161</v>
      </c>
      <c r="B24" s="56">
        <f>B23/B3</f>
        <v>0.18182412339466031</v>
      </c>
      <c r="C24" s="56">
        <f>C23/C3</f>
        <v>0.1818631084754139</v>
      </c>
      <c r="D24" s="56">
        <f>D23/D3</f>
        <v>0.19458515283842795</v>
      </c>
      <c r="E24" s="56">
        <f>E23/E3</f>
        <v>0.17803665137236585</v>
      </c>
      <c r="F24" s="56">
        <f>F23/F3</f>
        <v>0.18615947030702765</v>
      </c>
      <c r="G24" s="56">
        <f>G23/G3</f>
        <v>0.21035745795791783</v>
      </c>
      <c r="H24" s="56">
        <f>H23/H3</f>
        <v>0.19042166240064665</v>
      </c>
      <c r="I24" s="56">
        <f>I23/I3</f>
        <v>0.20828516377649325</v>
      </c>
      <c r="J24" s="83"/>
      <c r="K24" s="56"/>
      <c r="L24" s="56">
        <f>L23/L3</f>
        <v>0</v>
      </c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</row>
    <row r="25" spans="1:17" x14ac:dyDescent="0.2">
      <c r="A25" t="s">
        <v>162</v>
      </c>
      <c r="B25" s="84">
        <f>[3]Historicals!B29</f>
        <v>1968</v>
      </c>
      <c r="C25" s="84">
        <f>[3]Historicals!C29</f>
        <v>1489</v>
      </c>
      <c r="D25" s="84">
        <f>[3]Historicals!D29</f>
        <v>1150</v>
      </c>
      <c r="E25" s="84">
        <f>[3]Historicals!E29</f>
        <v>1130</v>
      </c>
      <c r="F25" s="84">
        <f>[3]Historicals!F29</f>
        <v>1968</v>
      </c>
      <c r="G25" s="84">
        <f>[3]Historicals!G29</f>
        <v>1653</v>
      </c>
      <c r="H25" s="84">
        <f>[3]Historicals!H29</f>
        <v>1498</v>
      </c>
      <c r="I25" s="84">
        <f>[3]Historicals!I29</f>
        <v>2129</v>
      </c>
      <c r="J25" s="84"/>
      <c r="K25" s="84"/>
      <c r="L25" s="3">
        <f>SUM([3]Historicals!J26:'[3]Historicals'!J29)</f>
        <v>0</v>
      </c>
      <c r="M25" s="3">
        <f>SUM([3]Historicals!K26:'[3]Historicals'!K29)</f>
        <v>0</v>
      </c>
      <c r="N25" s="3">
        <f>SUM([3]Historicals!L26:'[3]Historicals'!L29)</f>
        <v>0</v>
      </c>
      <c r="O25" s="3">
        <f>SUM([3]Historicals!M26:'[3]Historicals'!M29)</f>
        <v>0</v>
      </c>
      <c r="P25" s="3">
        <f>SUM([3]Historicals!N26:'[3]Historicals'!N29)</f>
        <v>0</v>
      </c>
    </row>
    <row r="26" spans="1:17" x14ac:dyDescent="0.2">
      <c r="A26" t="s">
        <v>163</v>
      </c>
      <c r="B26" s="84">
        <f>[3]Historicals!B31</f>
        <v>3011</v>
      </c>
      <c r="C26" s="84">
        <f>[3]Historicals!C31</f>
        <v>3520</v>
      </c>
      <c r="D26" s="84">
        <f>[3]Historicals!D31</f>
        <v>3989</v>
      </c>
      <c r="E26" s="84">
        <f>[3]Historicals!E31</f>
        <v>4454</v>
      </c>
      <c r="F26" s="84">
        <f>[3]Historicals!F31</f>
        <v>4744</v>
      </c>
      <c r="G26" s="84">
        <f>[3]Historicals!G31</f>
        <v>4866</v>
      </c>
      <c r="H26" s="84">
        <f>[3]Historicals!H31</f>
        <v>4904</v>
      </c>
      <c r="I26" s="84">
        <f>[3]Historicals!I31</f>
        <v>4791</v>
      </c>
      <c r="J26" s="84"/>
      <c r="K26" s="84"/>
      <c r="L26" s="3">
        <f>[3]Historicals!J31</f>
        <v>0</v>
      </c>
      <c r="M26" s="3">
        <f>[3]Historicals!K31</f>
        <v>0</v>
      </c>
      <c r="N26" s="3">
        <f>[3]Historicals!L31</f>
        <v>0</v>
      </c>
      <c r="O26" s="3">
        <f>[3]Historicals!M31</f>
        <v>0</v>
      </c>
      <c r="P26" s="3">
        <f>[3]Historicals!N31</f>
        <v>0</v>
      </c>
    </row>
    <row r="27" spans="1:17" x14ac:dyDescent="0.2">
      <c r="A27" t="s">
        <v>164</v>
      </c>
      <c r="B27" s="84">
        <f>[3]Historicals!B33</f>
        <v>281</v>
      </c>
      <c r="C27" s="84">
        <f>[3]Historicals!C33</f>
        <v>281</v>
      </c>
      <c r="D27" s="84">
        <f>[3]Historicals!D33</f>
        <v>283</v>
      </c>
      <c r="E27" s="84">
        <f>[3]Historicals!E33</f>
        <v>285</v>
      </c>
      <c r="F27" s="84">
        <f>[3]Historicals!F33</f>
        <v>283</v>
      </c>
      <c r="G27" s="84">
        <f>[3]Historicals!G33</f>
        <v>274</v>
      </c>
      <c r="H27" s="84">
        <f>[3]Historicals!H33</f>
        <v>269</v>
      </c>
      <c r="I27" s="84">
        <f>[3]Historicals!I33</f>
        <v>286</v>
      </c>
      <c r="J27" s="84"/>
      <c r="K27" s="84"/>
      <c r="L27" s="3">
        <f>[3]Historicals!J33</f>
        <v>0</v>
      </c>
      <c r="M27" s="3">
        <f>[3]Historicals!K33</f>
        <v>0</v>
      </c>
      <c r="N27" s="3">
        <f>[3]Historicals!L33</f>
        <v>0</v>
      </c>
      <c r="O27" s="3">
        <f>[3]Historicals!M33</f>
        <v>0</v>
      </c>
      <c r="P27" s="3">
        <f>[3]Historicals!N33</f>
        <v>0</v>
      </c>
    </row>
    <row r="28" spans="1:17" x14ac:dyDescent="0.2">
      <c r="A28" t="s">
        <v>40</v>
      </c>
      <c r="B28" s="84">
        <f>[3]Historicals!B34</f>
        <v>131</v>
      </c>
      <c r="C28" s="84">
        <f>[3]Historicals!C34</f>
        <v>131</v>
      </c>
      <c r="D28" s="84">
        <f>[3]Historicals!D34</f>
        <v>139</v>
      </c>
      <c r="E28" s="84">
        <f>[3]Historicals!E34</f>
        <v>154</v>
      </c>
      <c r="F28" s="84">
        <f>[3]Historicals!F34</f>
        <v>154</v>
      </c>
      <c r="G28" s="84">
        <f>[3]Historicals!G34</f>
        <v>223</v>
      </c>
      <c r="H28" s="84">
        <f>[3]Historicals!H34</f>
        <v>242</v>
      </c>
      <c r="I28" s="84">
        <f>[3]Historicals!I34</f>
        <v>284</v>
      </c>
      <c r="J28" s="84"/>
      <c r="K28" s="84"/>
      <c r="L28" s="3">
        <f>[3]Historicals!J34</f>
        <v>0</v>
      </c>
      <c r="M28" s="3">
        <f>[3]Historicals!K34</f>
        <v>0</v>
      </c>
      <c r="N28" s="3">
        <f>[3]Historicals!L34</f>
        <v>0</v>
      </c>
      <c r="O28" s="3">
        <f>[3]Historicals!M34</f>
        <v>0</v>
      </c>
      <c r="P28" s="3">
        <f>[3]Historicals!N34</f>
        <v>0</v>
      </c>
    </row>
    <row r="29" spans="1:17" x14ac:dyDescent="0.2">
      <c r="A29" s="53" t="s">
        <v>38</v>
      </c>
      <c r="B29" s="84">
        <f>[3]Historicals!B32</f>
        <v>0</v>
      </c>
      <c r="C29" s="84">
        <f>[3]Historicals!C32</f>
        <v>0</v>
      </c>
      <c r="D29" s="84">
        <f>[3]Historicals!D32</f>
        <v>0</v>
      </c>
      <c r="E29" s="84">
        <f>[3]Historicals!E32</f>
        <v>0</v>
      </c>
      <c r="F29" s="84">
        <f>[3]Historicals!F32</f>
        <v>0</v>
      </c>
      <c r="G29" s="84">
        <f>[3]Historicals!G32</f>
        <v>3097</v>
      </c>
      <c r="H29" s="84">
        <f>[3]Historicals!H32</f>
        <v>3113</v>
      </c>
      <c r="I29" s="84">
        <f>[3]Historicals!I32</f>
        <v>2926</v>
      </c>
      <c r="J29" s="84"/>
      <c r="K29" s="84"/>
      <c r="L29" s="3">
        <f>[3]Historicals!J32</f>
        <v>0</v>
      </c>
      <c r="M29" s="3">
        <f>[3]Historicals!K32</f>
        <v>0</v>
      </c>
      <c r="N29" s="3">
        <f>[3]Historicals!L32</f>
        <v>0</v>
      </c>
      <c r="O29" s="3">
        <f>[3]Historicals!M32</f>
        <v>0</v>
      </c>
      <c r="P29" s="3">
        <f>[3]Historicals!N32</f>
        <v>0</v>
      </c>
    </row>
    <row r="30" spans="1:17" x14ac:dyDescent="0.2">
      <c r="A30" t="s">
        <v>165</v>
      </c>
      <c r="B30" s="84">
        <f>[3]Historicals!B35</f>
        <v>2587</v>
      </c>
      <c r="C30" s="84">
        <f>[3]Historicals!C35</f>
        <v>2439</v>
      </c>
      <c r="D30" s="84">
        <f>[3]Historicals!D35</f>
        <v>2787</v>
      </c>
      <c r="E30" s="84">
        <f>[3]Historicals!E35</f>
        <v>2509</v>
      </c>
      <c r="F30" s="84">
        <f>[3]Historicals!F35</f>
        <v>2011</v>
      </c>
      <c r="G30" s="84">
        <f>[3]Historicals!G35</f>
        <v>2326</v>
      </c>
      <c r="H30" s="84">
        <f>[3]Historicals!H35</f>
        <v>2921</v>
      </c>
      <c r="I30" s="84">
        <f>[3]Historicals!I35</f>
        <v>3821</v>
      </c>
      <c r="J30" s="84"/>
      <c r="K30" s="84"/>
      <c r="L30" s="3">
        <f>[3]Historicals!J35</f>
        <v>0</v>
      </c>
      <c r="M30" s="3">
        <f>[3]Historicals!K35</f>
        <v>0</v>
      </c>
      <c r="N30" s="3">
        <f>[3]Historicals!L35</f>
        <v>0</v>
      </c>
      <c r="O30" s="3">
        <f>[3]Historicals!M35</f>
        <v>0</v>
      </c>
      <c r="P30" s="3">
        <f>[3]Historicals!N35</f>
        <v>0</v>
      </c>
    </row>
    <row r="31" spans="1:17" ht="16" thickBot="1" x14ac:dyDescent="0.25">
      <c r="A31" s="6" t="s">
        <v>166</v>
      </c>
      <c r="B31" s="85">
        <f>B21+B22+B23+B25+B26+B27+B28+B29+B30</f>
        <v>19466</v>
      </c>
      <c r="C31" s="85">
        <f>C21+C22+C23+C25+C26+C27+C28+C29+C30</f>
        <v>19205</v>
      </c>
      <c r="D31" s="85">
        <f>D21+D22+D23+D25+D26+D27+D28+D29+D30</f>
        <v>21211</v>
      </c>
      <c r="E31" s="85">
        <f>E21+E22+E23+E25+E26+E27+E28+E29+E30</f>
        <v>20257</v>
      </c>
      <c r="F31" s="85">
        <f>F21+F22+F23+F25+F26+F27+F28+F29+F30</f>
        <v>21105</v>
      </c>
      <c r="G31" s="85">
        <f>G21+G22+G23+G25+G26+G27+G28+G29+G30</f>
        <v>29094</v>
      </c>
      <c r="H31" s="85">
        <f>H21+H22+H23+H25+H26+H27+H28+H29+H30</f>
        <v>34904</v>
      </c>
      <c r="I31" s="85">
        <f>I21+I22+I23+I25+I26+I27+I28+I29+I30</f>
        <v>36963</v>
      </c>
      <c r="J31" s="85"/>
      <c r="K31" s="85"/>
      <c r="L31" s="7">
        <f>[3]Historicals!J36</f>
        <v>0</v>
      </c>
      <c r="M31" s="7">
        <f>[3]Historicals!K36</f>
        <v>0</v>
      </c>
      <c r="N31" s="7">
        <f>[3]Historicals!L36</f>
        <v>0</v>
      </c>
      <c r="O31" s="7">
        <f>[3]Historicals!M36</f>
        <v>0</v>
      </c>
      <c r="P31" s="7">
        <f>[3]Historicals!N36</f>
        <v>0</v>
      </c>
    </row>
    <row r="32" spans="1:17" ht="16" thickTop="1" x14ac:dyDescent="0.2">
      <c r="A32" t="s">
        <v>167</v>
      </c>
      <c r="B32" s="84">
        <f>B33+B34</f>
        <v>181</v>
      </c>
      <c r="C32" s="84">
        <f>C33+C34</f>
        <v>45</v>
      </c>
      <c r="D32" s="84">
        <f>D33+D34</f>
        <v>331</v>
      </c>
      <c r="E32" s="84">
        <f>E33+E34</f>
        <v>342</v>
      </c>
      <c r="F32" s="84">
        <f>F33+F34</f>
        <v>15</v>
      </c>
      <c r="G32" s="84">
        <f>G33+G34</f>
        <v>251</v>
      </c>
      <c r="H32" s="84">
        <f>H33+H34</f>
        <v>2</v>
      </c>
      <c r="I32" s="84">
        <f>I33+I34</f>
        <v>510</v>
      </c>
      <c r="J32" s="84"/>
      <c r="K32" s="84"/>
      <c r="L32" s="3">
        <f>[3]Historicals!J41</f>
        <v>0</v>
      </c>
      <c r="M32" s="3">
        <f>[3]Historicals!K41</f>
        <v>0</v>
      </c>
      <c r="N32" s="3">
        <f>[3]Historicals!L41</f>
        <v>0</v>
      </c>
      <c r="O32" s="3">
        <f>[3]Historicals!M41</f>
        <v>0</v>
      </c>
      <c r="P32" s="3">
        <f>[3]Historicals!N41</f>
        <v>0</v>
      </c>
    </row>
    <row r="33" spans="1:16" x14ac:dyDescent="0.2">
      <c r="A33" s="2" t="s">
        <v>45</v>
      </c>
      <c r="B33" s="3">
        <f>[3]Historicals!B39</f>
        <v>107</v>
      </c>
      <c r="C33" s="3">
        <f>[3]Historicals!C39</f>
        <v>44</v>
      </c>
      <c r="D33" s="3">
        <f>[3]Historicals!D39</f>
        <v>6</v>
      </c>
      <c r="E33" s="3">
        <f>[3]Historicals!E39</f>
        <v>6</v>
      </c>
      <c r="F33" s="3">
        <f>[3]Historicals!F39</f>
        <v>6</v>
      </c>
      <c r="G33" s="3">
        <f>[3]Historicals!G39</f>
        <v>3</v>
      </c>
      <c r="H33" s="3">
        <f>[3]Historicals!H39</f>
        <v>0</v>
      </c>
      <c r="I33" s="3">
        <f>[3]Historicals!I39</f>
        <v>500</v>
      </c>
      <c r="J33" s="84"/>
      <c r="K33" s="3"/>
      <c r="L33" s="3">
        <f>[3]Historicals!J39</f>
        <v>0</v>
      </c>
      <c r="M33" s="3">
        <f>[3]Historicals!K39</f>
        <v>0</v>
      </c>
      <c r="N33" s="3">
        <f>[3]Historicals!L39</f>
        <v>0</v>
      </c>
      <c r="O33" s="3">
        <f>[3]Historicals!M39</f>
        <v>0</v>
      </c>
      <c r="P33" s="3">
        <f>[3]Historicals!N39</f>
        <v>0</v>
      </c>
    </row>
    <row r="34" spans="1:16" x14ac:dyDescent="0.2">
      <c r="A34" s="2" t="s">
        <v>46</v>
      </c>
      <c r="B34" s="3">
        <f>[3]Historicals!B40</f>
        <v>74</v>
      </c>
      <c r="C34" s="3">
        <f>[3]Historicals!C40</f>
        <v>1</v>
      </c>
      <c r="D34" s="3">
        <f>[3]Historicals!D40</f>
        <v>325</v>
      </c>
      <c r="E34" s="3">
        <f>[3]Historicals!E40</f>
        <v>336</v>
      </c>
      <c r="F34" s="3">
        <f>[3]Historicals!F40</f>
        <v>9</v>
      </c>
      <c r="G34" s="3">
        <f>[3]Historicals!G40</f>
        <v>248</v>
      </c>
      <c r="H34" s="3">
        <f>[3]Historicals!H40</f>
        <v>2</v>
      </c>
      <c r="I34" s="3">
        <f>[3]Historicals!I40</f>
        <v>10</v>
      </c>
      <c r="J34" s="84"/>
      <c r="K34" s="3"/>
      <c r="L34" s="3">
        <f>[3]Historicals!J40</f>
        <v>0</v>
      </c>
      <c r="M34" s="3">
        <f>[3]Historicals!K40</f>
        <v>0</v>
      </c>
      <c r="N34" s="3">
        <f>[3]Historicals!L40</f>
        <v>0</v>
      </c>
      <c r="O34" s="3">
        <f>[3]Historicals!M40</f>
        <v>0</v>
      </c>
      <c r="P34" s="3">
        <f>[3]Historicals!N40</f>
        <v>0</v>
      </c>
    </row>
    <row r="35" spans="1:16" x14ac:dyDescent="0.2">
      <c r="A35" t="s">
        <v>168</v>
      </c>
      <c r="B35" s="84">
        <f>[3]Historicals!B44+[3]Historicals!B42+[3]Historicals!B43</f>
        <v>4020</v>
      </c>
      <c r="C35" s="84">
        <f>[3]Historicals!C44+[3]Historicals!C42+[3]Historicals!C43</f>
        <v>3122</v>
      </c>
      <c r="D35" s="84">
        <f>[3]Historicals!D44+[3]Historicals!D42+[3]Historicals!D43</f>
        <v>3095</v>
      </c>
      <c r="E35" s="84">
        <f>[3]Historicals!E44+[3]Historicals!E42+[3]Historicals!E43</f>
        <v>3419</v>
      </c>
      <c r="F35" s="84">
        <f>[3]Historicals!F44+[3]Historicals!F42+[3]Historicals!F43</f>
        <v>5239</v>
      </c>
      <c r="G35" s="84">
        <f>[3]Historicals!G44+[3]Historicals!G42+[3]Historicals!G43</f>
        <v>5785</v>
      </c>
      <c r="H35" s="84">
        <f>[3]Historicals!H44+[3]Historicals!H42+[3]Historicals!H43</f>
        <v>6836</v>
      </c>
      <c r="I35" s="84">
        <f>[3]Historicals!I44+[3]Historicals!I42+[3]Historicals!I43</f>
        <v>6862</v>
      </c>
      <c r="J35" s="84"/>
      <c r="K35" s="84"/>
      <c r="L35" s="3"/>
      <c r="M35" s="3"/>
      <c r="N35" s="3"/>
      <c r="O35" s="3"/>
      <c r="P35" s="3"/>
    </row>
    <row r="36" spans="1:16" x14ac:dyDescent="0.2">
      <c r="A36" t="s">
        <v>49</v>
      </c>
      <c r="B36" s="84">
        <f>[3]Historicals!B46</f>
        <v>1079</v>
      </c>
      <c r="C36" s="84">
        <f>[3]Historicals!C46</f>
        <v>2010</v>
      </c>
      <c r="D36" s="84">
        <f>[3]Historicals!D46</f>
        <v>3471</v>
      </c>
      <c r="E36" s="84">
        <f>[3]Historicals!E46</f>
        <v>3468</v>
      </c>
      <c r="F36" s="84">
        <f>[3]Historicals!F46</f>
        <v>3464</v>
      </c>
      <c r="G36" s="84">
        <f>[3]Historicals!G46</f>
        <v>9406</v>
      </c>
      <c r="H36" s="84">
        <f>[3]Historicals!H46</f>
        <v>9413</v>
      </c>
      <c r="I36" s="84">
        <f>[3]Historicals!I46</f>
        <v>8920</v>
      </c>
      <c r="J36" s="84"/>
      <c r="K36" s="84"/>
      <c r="L36" s="3">
        <f>[3]Historicals!J46</f>
        <v>0</v>
      </c>
      <c r="M36" s="3">
        <f>[3]Historicals!K46</f>
        <v>0</v>
      </c>
      <c r="N36" s="3">
        <f>[3]Historicals!L46</f>
        <v>0</v>
      </c>
      <c r="O36" s="3">
        <f>[3]Historicals!M46</f>
        <v>0</v>
      </c>
      <c r="P36" s="3">
        <f>[3]Historicals!N46</f>
        <v>0</v>
      </c>
    </row>
    <row r="37" spans="1:16" x14ac:dyDescent="0.2">
      <c r="A37" s="53" t="s">
        <v>50</v>
      </c>
      <c r="B37" s="84">
        <f>[3]Historicals!B47</f>
        <v>0</v>
      </c>
      <c r="C37" s="84">
        <f>[3]Historicals!C47</f>
        <v>0</v>
      </c>
      <c r="D37" s="84">
        <f>[3]Historicals!D47</f>
        <v>0</v>
      </c>
      <c r="E37" s="84">
        <f>[3]Historicals!E47</f>
        <v>0</v>
      </c>
      <c r="F37" s="84">
        <f>[3]Historicals!F47</f>
        <v>0</v>
      </c>
      <c r="G37" s="84">
        <f>[3]Historicals!G47</f>
        <v>2913</v>
      </c>
      <c r="H37" s="84">
        <f>[3]Historicals!H47</f>
        <v>2931</v>
      </c>
      <c r="I37" s="84">
        <f>[3]Historicals!I47</f>
        <v>2777</v>
      </c>
      <c r="J37" s="84"/>
      <c r="K37" s="84"/>
      <c r="L37" s="3">
        <f>[3]Historicals!J47</f>
        <v>0</v>
      </c>
      <c r="M37" s="3">
        <f>[3]Historicals!K47</f>
        <v>0</v>
      </c>
      <c r="N37" s="3">
        <f>[3]Historicals!L47</f>
        <v>0</v>
      </c>
      <c r="O37" s="3">
        <f>[3]Historicals!M47</f>
        <v>0</v>
      </c>
      <c r="P37" s="3">
        <f>[3]Historicals!N47</f>
        <v>0</v>
      </c>
    </row>
    <row r="38" spans="1:16" x14ac:dyDescent="0.2">
      <c r="A38" t="s">
        <v>169</v>
      </c>
      <c r="B38" s="84">
        <f>[3]Historicals!B48</f>
        <v>1479</v>
      </c>
      <c r="C38" s="84">
        <f>[3]Historicals!C48</f>
        <v>1770</v>
      </c>
      <c r="D38" s="84">
        <f>[3]Historicals!D48</f>
        <v>1907</v>
      </c>
      <c r="E38" s="84">
        <f>[3]Historicals!E48</f>
        <v>3216</v>
      </c>
      <c r="F38" s="84">
        <f>[3]Historicals!F48</f>
        <v>3347</v>
      </c>
      <c r="G38" s="84">
        <f>[3]Historicals!G48</f>
        <v>2684</v>
      </c>
      <c r="H38" s="84">
        <f>[3]Historicals!H48</f>
        <v>2955</v>
      </c>
      <c r="I38" s="84">
        <f>[3]Historicals!I48</f>
        <v>2613</v>
      </c>
      <c r="J38" s="84"/>
      <c r="K38" s="84"/>
      <c r="L38" s="3">
        <f>[3]Historicals!J48</f>
        <v>0</v>
      </c>
      <c r="M38" s="3">
        <f>[3]Historicals!K48</f>
        <v>0</v>
      </c>
      <c r="N38" s="3">
        <f>[3]Historicals!L48</f>
        <v>0</v>
      </c>
      <c r="O38" s="3">
        <f>[3]Historicals!M48</f>
        <v>0</v>
      </c>
      <c r="P38" s="3">
        <f>[3]Historicals!N48</f>
        <v>0</v>
      </c>
    </row>
    <row r="39" spans="1:16" x14ac:dyDescent="0.2">
      <c r="A39" t="s">
        <v>170</v>
      </c>
      <c r="B39" s="84">
        <f>B40+B41+B42</f>
        <v>12707</v>
      </c>
      <c r="C39" s="84">
        <f>C40+C41+C42</f>
        <v>12258</v>
      </c>
      <c r="D39" s="84">
        <f>D40+D41+D42</f>
        <v>12407</v>
      </c>
      <c r="E39" s="84">
        <f>E40+E41+E42</f>
        <v>9812</v>
      </c>
      <c r="F39" s="84">
        <f>F40+F41+F42</f>
        <v>9040</v>
      </c>
      <c r="G39" s="84">
        <f>G40+G41+G42</f>
        <v>8055</v>
      </c>
      <c r="H39" s="84">
        <f>H40+H41+H42</f>
        <v>12767</v>
      </c>
      <c r="I39" s="84">
        <f>I40+I41+I42</f>
        <v>15281</v>
      </c>
      <c r="J39" s="84"/>
      <c r="K39" s="84"/>
      <c r="L39" s="3">
        <f>[3]Historicals!J58</f>
        <v>0</v>
      </c>
      <c r="M39" s="3">
        <f>[3]Historicals!K58</f>
        <v>0</v>
      </c>
      <c r="N39" s="3">
        <f>[3]Historicals!L58</f>
        <v>0</v>
      </c>
      <c r="O39" s="3">
        <f>[3]Historicals!M58</f>
        <v>0</v>
      </c>
      <c r="P39" s="3">
        <f>[3]Historicals!N58</f>
        <v>0</v>
      </c>
    </row>
    <row r="40" spans="1:16" x14ac:dyDescent="0.2">
      <c r="A40" s="2" t="s">
        <v>171</v>
      </c>
      <c r="B40" s="84">
        <f>[3]Historicals!B54</f>
        <v>3</v>
      </c>
      <c r="C40" s="84">
        <f>[3]Historicals!C54</f>
        <v>3</v>
      </c>
      <c r="D40" s="84">
        <f>[3]Historicals!D54</f>
        <v>3</v>
      </c>
      <c r="E40" s="84">
        <f>[3]Historicals!E54</f>
        <v>3</v>
      </c>
      <c r="F40" s="84">
        <f>[3]Historicals!F54</f>
        <v>3</v>
      </c>
      <c r="G40" s="84">
        <f>[3]Historicals!G54</f>
        <v>3</v>
      </c>
      <c r="H40" s="84">
        <f>[3]Historicals!H54</f>
        <v>3</v>
      </c>
      <c r="I40" s="84">
        <f>[3]Historicals!I54</f>
        <v>3</v>
      </c>
      <c r="J40" s="84"/>
      <c r="K40" s="84"/>
      <c r="L40" s="3">
        <f>[3]Historicals!J55</f>
        <v>0</v>
      </c>
      <c r="M40" s="3">
        <f>[3]Historicals!K55</f>
        <v>0</v>
      </c>
      <c r="N40" s="3">
        <f>[3]Historicals!L55</f>
        <v>0</v>
      </c>
      <c r="O40" s="3">
        <f>[3]Historicals!M55</f>
        <v>0</v>
      </c>
      <c r="P40" s="3">
        <f>[3]Historicals!N55</f>
        <v>0</v>
      </c>
    </row>
    <row r="41" spans="1:16" x14ac:dyDescent="0.2">
      <c r="A41" s="2" t="s">
        <v>172</v>
      </c>
      <c r="B41" s="84">
        <f>[3]Historicals!B57</f>
        <v>4685</v>
      </c>
      <c r="C41" s="84">
        <f>[3]Historicals!C57</f>
        <v>4151</v>
      </c>
      <c r="D41" s="84">
        <f>[3]Historicals!D57</f>
        <v>6907</v>
      </c>
      <c r="E41" s="84">
        <f>[3]Historicals!E57</f>
        <v>3517</v>
      </c>
      <c r="F41" s="84">
        <f>[3]Historicals!F57</f>
        <v>1643</v>
      </c>
      <c r="G41" s="84">
        <f>[3]Historicals!G57</f>
        <v>-191</v>
      </c>
      <c r="H41" s="84">
        <f>[3]Historicals!H57</f>
        <v>3179</v>
      </c>
      <c r="I41" s="84">
        <f>[3]Historicals!I57</f>
        <v>3476</v>
      </c>
      <c r="J41" s="84"/>
      <c r="K41" s="84"/>
      <c r="L41" s="3">
        <f>[3]Historicals!J57</f>
        <v>0</v>
      </c>
      <c r="M41" s="3">
        <f>[3]Historicals!K57</f>
        <v>0</v>
      </c>
      <c r="N41" s="3">
        <f>[3]Historicals!L57</f>
        <v>0</v>
      </c>
      <c r="O41" s="3">
        <f>[3]Historicals!M57</f>
        <v>0</v>
      </c>
      <c r="P41" s="3">
        <f>[3]Historicals!N57</f>
        <v>0</v>
      </c>
    </row>
    <row r="42" spans="1:16" x14ac:dyDescent="0.2">
      <c r="A42" s="2" t="s">
        <v>173</v>
      </c>
      <c r="B42" s="84">
        <f>[3]Historicals!B56+[3]Historicals!B55</f>
        <v>8019</v>
      </c>
      <c r="C42" s="84">
        <f>[3]Historicals!C56+[3]Historicals!C55</f>
        <v>8104</v>
      </c>
      <c r="D42" s="84">
        <f>[3]Historicals!D56+[3]Historicals!D55</f>
        <v>5497</v>
      </c>
      <c r="E42" s="84">
        <f>[3]Historicals!E56+[3]Historicals!E55</f>
        <v>6292</v>
      </c>
      <c r="F42" s="84">
        <f>[3]Historicals!F56+[3]Historicals!F55</f>
        <v>7394</v>
      </c>
      <c r="G42" s="84">
        <f>[3]Historicals!G56+[3]Historicals!G55</f>
        <v>8243</v>
      </c>
      <c r="H42" s="84">
        <f>[3]Historicals!H56+[3]Historicals!H55</f>
        <v>9585</v>
      </c>
      <c r="I42" s="84">
        <f>[3]Historicals!I56+[3]Historicals!I55</f>
        <v>11802</v>
      </c>
      <c r="J42" s="84"/>
      <c r="K42" s="84"/>
      <c r="L42" s="3">
        <f>[3]Historicals!J56</f>
        <v>0</v>
      </c>
      <c r="M42" s="3">
        <f>[3]Historicals!K56</f>
        <v>0</v>
      </c>
      <c r="N42" s="3">
        <f>[3]Historicals!L56</f>
        <v>0</v>
      </c>
      <c r="O42" s="3">
        <f>[3]Historicals!M56</f>
        <v>0</v>
      </c>
      <c r="P42" s="3">
        <f>[3]Historicals!N56</f>
        <v>0</v>
      </c>
    </row>
    <row r="43" spans="1:16" ht="16" thickBot="1" x14ac:dyDescent="0.25">
      <c r="A43" s="6" t="s">
        <v>174</v>
      </c>
      <c r="B43" s="85">
        <f>B32+B35+B36+B37+B38+B39</f>
        <v>19466</v>
      </c>
      <c r="C43" s="85">
        <f>C32+C35+C36+C37+C38+C39</f>
        <v>19205</v>
      </c>
      <c r="D43" s="85">
        <f>D32+D35+D36+D37+D38+D39</f>
        <v>21211</v>
      </c>
      <c r="E43" s="85">
        <f>E32+E35+E36+E37+E38+E39</f>
        <v>20257</v>
      </c>
      <c r="F43" s="85">
        <f>F32+F35+F36+F37+F38+F39</f>
        <v>21105</v>
      </c>
      <c r="G43" s="85">
        <f>G32+G35+G36+G37+G38+G39</f>
        <v>29094</v>
      </c>
      <c r="H43" s="85">
        <f>H32+H35+H36+H37+H38+H39</f>
        <v>34904</v>
      </c>
      <c r="I43" s="85">
        <f>I32+I35+I36+I37+I38+I39</f>
        <v>36963</v>
      </c>
      <c r="J43" s="85"/>
      <c r="K43" s="85"/>
      <c r="L43" s="7">
        <f>[3]Historicals!J59</f>
        <v>0</v>
      </c>
      <c r="M43" s="7">
        <f>[3]Historicals!K59</f>
        <v>0</v>
      </c>
      <c r="N43" s="7">
        <f>[3]Historicals!L59</f>
        <v>0</v>
      </c>
      <c r="O43" s="7">
        <f>[3]Historicals!M59</f>
        <v>0</v>
      </c>
      <c r="P43" s="7">
        <f>[3]Historicals!N59</f>
        <v>0</v>
      </c>
    </row>
    <row r="44" spans="1:16" ht="16" thickTop="1" x14ac:dyDescent="0.2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x14ac:dyDescent="0.2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6" x14ac:dyDescent="0.2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9"/>
      <c r="K46" s="9"/>
      <c r="L46" t="s">
        <v>202</v>
      </c>
    </row>
    <row r="47" spans="1:16" x14ac:dyDescent="0.2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t="s">
        <v>202</v>
      </c>
    </row>
    <row r="48" spans="1:16" x14ac:dyDescent="0.2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t="s">
        <v>204</v>
      </c>
    </row>
    <row r="49" spans="1:12" x14ac:dyDescent="0.2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/>
      <c r="K49" s="9"/>
    </row>
    <row r="50" spans="1:12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t="s">
        <v>204</v>
      </c>
    </row>
    <row r="51" spans="1:12" x14ac:dyDescent="0.2">
      <c r="A51" t="s">
        <v>179</v>
      </c>
      <c r="B51" s="3">
        <f>B23-5451</f>
        <v>113</v>
      </c>
      <c r="C51" s="3">
        <f>C23-B23</f>
        <v>324</v>
      </c>
      <c r="D51" s="3">
        <f t="shared" ref="D51:I51" si="0">D23-C23</f>
        <v>796</v>
      </c>
      <c r="E51" s="3">
        <f t="shared" si="0"/>
        <v>-204</v>
      </c>
      <c r="F51" s="3">
        <f t="shared" si="0"/>
        <v>802</v>
      </c>
      <c r="G51" s="3">
        <f t="shared" si="0"/>
        <v>586</v>
      </c>
      <c r="H51" s="3">
        <f t="shared" si="0"/>
        <v>613</v>
      </c>
      <c r="I51" s="3">
        <f t="shared" si="0"/>
        <v>1248</v>
      </c>
      <c r="J51" s="3"/>
      <c r="K51" s="3"/>
      <c r="L51" t="s">
        <v>205</v>
      </c>
    </row>
    <row r="52" spans="1:12" x14ac:dyDescent="0.2">
      <c r="A52" t="s">
        <v>135</v>
      </c>
      <c r="B52" s="3">
        <f>Historicals!B81-Historicals!B102</f>
        <v>-1169</v>
      </c>
      <c r="C52" s="3">
        <f>Historicals!C81-Historicals!C102</f>
        <v>-1395</v>
      </c>
      <c r="D52" s="3">
        <f>Historicals!D81-Historicals!D102</f>
        <v>-1371</v>
      </c>
      <c r="E52" s="3">
        <f>Historicals!E81-Historicals!E102</f>
        <v>-1322</v>
      </c>
      <c r="F52" s="3">
        <f>Historicals!F81-Historicals!F102</f>
        <v>-1279</v>
      </c>
      <c r="G52" s="3">
        <f>Historicals!G81-Historicals!G102</f>
        <v>-1207</v>
      </c>
      <c r="H52" s="3">
        <f>Historicals!H81-Historicals!H102</f>
        <v>-874</v>
      </c>
      <c r="I52" s="3">
        <f>Historicals!I81-Historicals!I102</f>
        <v>-918</v>
      </c>
      <c r="J52" s="3"/>
      <c r="K52" s="3"/>
      <c r="L52" t="s">
        <v>206</v>
      </c>
    </row>
    <row r="53" spans="1:12" x14ac:dyDescent="0.2">
      <c r="A53" s="1" t="s">
        <v>180</v>
      </c>
      <c r="B53" s="9">
        <f>B49+B47+(B50*(1-'Three Statements '!B13))-'Three Statements '!B51-'Three Statements '!B52</f>
        <v>4976.2530321046379</v>
      </c>
      <c r="C53" s="9">
        <f>C49+C47+(C50*(1-'Three Statements '!C13))-'Three Statements '!C51-'Three Statements '!C52</f>
        <v>5536.9327276660179</v>
      </c>
      <c r="D53" s="9">
        <f>D49+D47+(D50*(1-'Three Statements '!D13))-'Three Statements '!D51-'Three Statements '!D52</f>
        <v>5606.0429799426938</v>
      </c>
      <c r="E53" s="9">
        <f>E49+E47+(E50*(1-'Three Statements '!E13))-'Three Statements '!E51-'Three Statements '!E52</f>
        <v>4261.8670520231208</v>
      </c>
      <c r="F53" s="9">
        <f>F49+F47+(F50*(1-'Three Statements '!F13))-'Three Statements '!F51-'Three Statements '!F52</f>
        <v>5339.3976254946883</v>
      </c>
      <c r="G53" s="9">
        <f>G49+G47+(G50*(1-'Three Statements '!G13))-'Three Statements '!G51-'Three Statements '!G52</f>
        <v>4004.1243505368893</v>
      </c>
      <c r="H53" s="9">
        <f>H49+H47+(H50*(1-'Three Statements '!H13))-'Three Statements '!H51-'Three Statements '!H52</f>
        <v>6983.9157784116496</v>
      </c>
      <c r="I53" s="9">
        <f>I49+I47+(I50*(1-'Three Statements '!I13))-'Three Statements '!I51-'Three Statements '!I52</f>
        <v>6696.6205081942562</v>
      </c>
      <c r="J53" s="9"/>
      <c r="K53" s="9"/>
    </row>
    <row r="54" spans="1:12" x14ac:dyDescent="0.2">
      <c r="A54" t="s">
        <v>181</v>
      </c>
      <c r="B54" s="3">
        <f>Historicals!B76</f>
        <v>4680</v>
      </c>
      <c r="C54" s="3">
        <f>Historicals!C76</f>
        <v>3096</v>
      </c>
      <c r="D54" s="3">
        <f>Historicals!D76</f>
        <v>3846</v>
      </c>
      <c r="E54" s="3">
        <f>Historicals!E76</f>
        <v>4955</v>
      </c>
      <c r="F54" s="3">
        <f>Historicals!F76</f>
        <v>5903</v>
      </c>
      <c r="G54" s="3">
        <f>Historicals!G76</f>
        <v>2485</v>
      </c>
      <c r="H54" s="3">
        <f>Historicals!H76</f>
        <v>6657</v>
      </c>
      <c r="I54" s="3">
        <f>Historicals!I76</f>
        <v>5188</v>
      </c>
      <c r="J54" s="3"/>
      <c r="K54" s="3"/>
    </row>
    <row r="55" spans="1:12" x14ac:dyDescent="0.2">
      <c r="A55" s="27" t="s">
        <v>182</v>
      </c>
      <c r="B55" s="26">
        <f>B14+B47-B51</f>
        <v>3766</v>
      </c>
      <c r="C55" s="26">
        <f t="shared" ref="C55:I55" si="1">C14+C47-C51</f>
        <v>4085</v>
      </c>
      <c r="D55" s="26">
        <f t="shared" si="1"/>
        <v>4150</v>
      </c>
      <c r="E55" s="26">
        <f t="shared" si="1"/>
        <v>2884</v>
      </c>
      <c r="F55" s="26">
        <f t="shared" si="1"/>
        <v>3932</v>
      </c>
      <c r="G55" s="26">
        <f t="shared" si="1"/>
        <v>2674</v>
      </c>
      <c r="H55" s="26">
        <f t="shared" si="1"/>
        <v>5858</v>
      </c>
      <c r="I55" s="26">
        <f t="shared" si="1"/>
        <v>5515</v>
      </c>
      <c r="J55" s="26"/>
      <c r="K55" s="26"/>
    </row>
    <row r="56" spans="1:12" x14ac:dyDescent="0.2">
      <c r="A56" t="s">
        <v>183</v>
      </c>
      <c r="B56" s="3">
        <f>Historicals!B81</f>
        <v>-963</v>
      </c>
      <c r="C56" s="3">
        <f>Historicals!C81</f>
        <v>-1143</v>
      </c>
      <c r="D56" s="3">
        <f>Historicals!D81</f>
        <v>-1105</v>
      </c>
      <c r="E56" s="3">
        <f>Historicals!E81</f>
        <v>-1028</v>
      </c>
      <c r="F56" s="3">
        <f>Historicals!F81</f>
        <v>-1119</v>
      </c>
      <c r="G56" s="3">
        <f>Historicals!G81</f>
        <v>-1086</v>
      </c>
      <c r="H56" s="3">
        <f>Historicals!H81</f>
        <v>-695</v>
      </c>
      <c r="I56" s="3">
        <f>Historicals!I81</f>
        <v>-758</v>
      </c>
      <c r="J56" s="3"/>
      <c r="K56" s="3"/>
    </row>
    <row r="57" spans="1:12" x14ac:dyDescent="0.2">
      <c r="A57" t="s">
        <v>184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</row>
    <row r="58" spans="1:12" x14ac:dyDescent="0.2">
      <c r="A58" s="27" t="s">
        <v>185</v>
      </c>
      <c r="B58" s="88">
        <f>B55/B53</f>
        <v>0.7567943140558554</v>
      </c>
      <c r="C58" s="88">
        <f t="shared" ref="C58:I58" si="2">C55/C53</f>
        <v>0.73777309584939621</v>
      </c>
      <c r="D58" s="88">
        <f t="shared" si="2"/>
        <v>0.74027259777491439</v>
      </c>
      <c r="E58" s="88">
        <f t="shared" si="2"/>
        <v>0.67669872494754546</v>
      </c>
      <c r="F58" s="88">
        <f t="shared" si="2"/>
        <v>0.7364126584664511</v>
      </c>
      <c r="G58" s="88">
        <f t="shared" si="2"/>
        <v>0.66781142789470538</v>
      </c>
      <c r="H58" s="88">
        <f t="shared" si="2"/>
        <v>0.83878445643745769</v>
      </c>
      <c r="I58" s="88">
        <f t="shared" si="2"/>
        <v>0.82354972829229645</v>
      </c>
      <c r="J58" s="26"/>
      <c r="K58" s="26"/>
    </row>
    <row r="59" spans="1:12" x14ac:dyDescent="0.2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</row>
    <row r="60" spans="1:12" x14ac:dyDescent="0.2">
      <c r="A60" s="51" t="s">
        <v>129</v>
      </c>
      <c r="B60" s="56" t="str">
        <f>+IFERROR(B59/A59-1,"nm")</f>
        <v>nm</v>
      </c>
      <c r="C60" s="56">
        <f t="shared" ref="C60:I60" si="3">+IFERROR(C59/B59-1,"nm")</f>
        <v>0.27782162588792425</v>
      </c>
      <c r="D60" s="56">
        <f t="shared" si="3"/>
        <v>-4.6324891908585686E-3</v>
      </c>
      <c r="E60" s="56">
        <f t="shared" si="3"/>
        <v>0.31988830282345648</v>
      </c>
      <c r="F60" s="56">
        <f t="shared" si="3"/>
        <v>7.5223319228960861E-3</v>
      </c>
      <c r="G60" s="56">
        <f t="shared" si="3"/>
        <v>-0.28441437237517497</v>
      </c>
      <c r="H60" s="56">
        <f t="shared" si="3"/>
        <v>-0.80176067818715357</v>
      </c>
      <c r="I60" s="56">
        <f t="shared" si="3"/>
        <v>5.6019736842105265</v>
      </c>
      <c r="J60" s="56"/>
      <c r="K60" s="56"/>
    </row>
    <row r="61" spans="1:12" x14ac:dyDescent="0.2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</row>
    <row r="62" spans="1:12" x14ac:dyDescent="0.2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J62" s="3"/>
      <c r="K62" s="3"/>
    </row>
    <row r="63" spans="1:12" x14ac:dyDescent="0.2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</row>
    <row r="64" spans="1:12" x14ac:dyDescent="0.2">
      <c r="A64" s="27" t="s">
        <v>190</v>
      </c>
      <c r="B64" s="26">
        <f>Historicals!B88+Historicals!B85+Historicals!B91-Historicals!B90-Historicals!B89-Historicals!B86</f>
        <v>4070</v>
      </c>
      <c r="C64" s="26">
        <f>Historicals!C88+Historicals!C85+Historicals!C91-Historicals!C90-Historicals!C89-Historicals!C86</f>
        <v>6061</v>
      </c>
      <c r="D64" s="26">
        <f>Historicals!D88+Historicals!D85+Historicals!D91-Historicals!D90-Historicals!D89-Historicals!D86</f>
        <v>5910</v>
      </c>
      <c r="E64" s="26">
        <f>Historicals!E88+Historicals!E85+Historicals!E91-Historicals!E90-Historicals!E89-Historicals!E86</f>
        <v>6133</v>
      </c>
      <c r="F64" s="26">
        <f>Historicals!F88+Historicals!F85+Historicals!F91-Historicals!F90-Historicals!F89-Historicals!F86</f>
        <v>6593</v>
      </c>
      <c r="G64" s="26">
        <f>Historicals!G88+Historicals!G85+Historicals!G91-Historicals!G90-Historicals!G89-Historicals!G86</f>
        <v>11431</v>
      </c>
      <c r="H64" s="26">
        <f>Historicals!H88+Historicals!H85+Historicals!H91-Historicals!H90-Historicals!H89-Historicals!H86</f>
        <v>3334</v>
      </c>
      <c r="I64" s="26">
        <f>Historicals!I88+Historicals!I85+Historicals!I91-Historicals!I90-Historicals!I89-Historicals!I86</f>
        <v>6836</v>
      </c>
      <c r="J64" s="26"/>
      <c r="K64" s="26"/>
    </row>
    <row r="65" spans="1:12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</row>
    <row r="66" spans="1:12" x14ac:dyDescent="0.2">
      <c r="A66" s="27" t="s">
        <v>192</v>
      </c>
      <c r="B66" s="26">
        <f>Historicals!B94</f>
        <v>1632</v>
      </c>
      <c r="C66" s="26">
        <f>Historicals!C94</f>
        <v>-714</v>
      </c>
      <c r="D66" s="26">
        <f>Historicals!D94</f>
        <v>670</v>
      </c>
      <c r="E66" s="26">
        <f>Historicals!E94</f>
        <v>441</v>
      </c>
      <c r="F66" s="26">
        <f>Historicals!F94</f>
        <v>217</v>
      </c>
      <c r="G66" s="26">
        <f>Historicals!G94</f>
        <v>3882</v>
      </c>
      <c r="H66" s="26">
        <f>Historicals!H94</f>
        <v>1541</v>
      </c>
      <c r="I66" s="26">
        <f>Historicals!I94</f>
        <v>-1315</v>
      </c>
      <c r="J66" s="26"/>
      <c r="K66" s="26"/>
    </row>
    <row r="67" spans="1:12" x14ac:dyDescent="0.2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</row>
    <row r="68" spans="1:12" ht="16" thickBot="1" x14ac:dyDescent="0.2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</row>
    <row r="69" spans="1:12" ht="16" thickTop="1" x14ac:dyDescent="0.2">
      <c r="A69" s="1" t="s">
        <v>195</v>
      </c>
      <c r="B69" s="48">
        <f>B32+B36-B68-B26</f>
        <v>-5603</v>
      </c>
      <c r="C69" s="48">
        <f t="shared" ref="C69:I69" si="4">C32+C36-C68-C26</f>
        <v>-4603</v>
      </c>
      <c r="D69" s="48">
        <f t="shared" si="4"/>
        <v>-3995</v>
      </c>
      <c r="E69" s="48">
        <f t="shared" si="4"/>
        <v>-4893</v>
      </c>
      <c r="F69" s="48">
        <f t="shared" si="4"/>
        <v>-5731</v>
      </c>
      <c r="G69" s="48">
        <f t="shared" si="4"/>
        <v>-3557</v>
      </c>
      <c r="H69" s="48">
        <f t="shared" si="4"/>
        <v>-5378</v>
      </c>
      <c r="I69" s="48">
        <f t="shared" si="4"/>
        <v>-3935</v>
      </c>
      <c r="J69" s="48"/>
      <c r="K69" s="48"/>
    </row>
    <row r="70" spans="1:12" x14ac:dyDescent="0.2">
      <c r="L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2024-02-16T19:17:02Z</dcterms:modified>
</cp:coreProperties>
</file>