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473" documentId="8_{3992ECB3-D173-4455-80C0-250CA1916E71}" xr6:coauthVersionLast="47" xr6:coauthVersionMax="47" xr10:uidLastSave="{23C5D77C-647D-4F75-AADC-355C9AFEBE97}"/>
  <bookViews>
    <workbookView xWindow="-120" yWindow="-120" windowWidth="29040" windowHeight="15720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4" l="1"/>
  <c r="K66" i="4"/>
  <c r="L68" i="4"/>
  <c r="M68" i="4"/>
  <c r="N68" i="4"/>
  <c r="J68" i="4"/>
  <c r="J67" i="4"/>
  <c r="J66" i="4"/>
  <c r="L66" i="4"/>
  <c r="M66" i="4"/>
  <c r="N66" i="4"/>
  <c r="I66" i="4"/>
  <c r="I67" i="4"/>
  <c r="J48" i="4"/>
  <c r="K48" i="4" s="1"/>
  <c r="L48" i="4" s="1"/>
  <c r="M48" i="4" s="1"/>
  <c r="N48" i="4" s="1"/>
  <c r="J56" i="4"/>
  <c r="K56" i="4" s="1"/>
  <c r="L56" i="4" s="1"/>
  <c r="M56" i="4" s="1"/>
  <c r="N56" i="4" s="1"/>
  <c r="S48" i="4"/>
  <c r="R48" i="4"/>
  <c r="Q48" i="4"/>
  <c r="P48" i="4"/>
  <c r="O48" i="4"/>
  <c r="O50" i="4"/>
  <c r="P50" i="4" s="1"/>
  <c r="Q50" i="4" s="1"/>
  <c r="R50" i="4" s="1"/>
  <c r="S50" i="4" s="1"/>
  <c r="O52" i="4"/>
  <c r="K67" i="4" l="1"/>
  <c r="L67" i="4" s="1"/>
  <c r="M67" i="4" s="1"/>
  <c r="N67" i="4" s="1"/>
  <c r="J52" i="4"/>
  <c r="P52" i="4"/>
  <c r="Q52" i="4" s="1"/>
  <c r="R52" i="4" s="1"/>
  <c r="S52" i="4" s="1"/>
  <c r="J50" i="4"/>
  <c r="K50" i="4" s="1"/>
  <c r="L50" i="4" s="1"/>
  <c r="M50" i="4" s="1"/>
  <c r="N50" i="4" s="1"/>
  <c r="K52" i="4" l="1"/>
  <c r="L52" i="4" s="1"/>
  <c r="M52" i="4" s="1"/>
  <c r="N52" i="4" s="1"/>
  <c r="H52" i="4" l="1"/>
  <c r="I52" i="4"/>
  <c r="B68" i="4"/>
  <c r="B67" i="4"/>
  <c r="I68" i="4"/>
  <c r="H68" i="4"/>
  <c r="G68" i="4"/>
  <c r="F68" i="4"/>
  <c r="E68" i="4"/>
  <c r="D68" i="4"/>
  <c r="C68" i="4"/>
  <c r="H67" i="4"/>
  <c r="G67" i="4"/>
  <c r="F67" i="4"/>
  <c r="E67" i="4"/>
  <c r="D67" i="4"/>
  <c r="C67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59" i="4"/>
  <c r="H59" i="4"/>
  <c r="G59" i="4"/>
  <c r="F59" i="4"/>
  <c r="E59" i="4"/>
  <c r="D59" i="4"/>
  <c r="C59" i="4"/>
  <c r="B59" i="4"/>
  <c r="B60" i="4" s="1"/>
  <c r="I57" i="4"/>
  <c r="H57" i="4"/>
  <c r="H58" i="4" s="1"/>
  <c r="G57" i="4"/>
  <c r="F57" i="4"/>
  <c r="E57" i="4"/>
  <c r="D57" i="4"/>
  <c r="C57" i="4"/>
  <c r="B57" i="4"/>
  <c r="I54" i="4"/>
  <c r="H54" i="4"/>
  <c r="G54" i="4"/>
  <c r="F54" i="4"/>
  <c r="E54" i="4"/>
  <c r="D54" i="4"/>
  <c r="C54" i="4"/>
  <c r="B54" i="4"/>
  <c r="H50" i="4"/>
  <c r="I50" i="4"/>
  <c r="E48" i="4"/>
  <c r="H48" i="4"/>
  <c r="I48" i="4"/>
  <c r="B33" i="4"/>
  <c r="C33" i="4"/>
  <c r="D33" i="4"/>
  <c r="E33" i="4"/>
  <c r="F33" i="4"/>
  <c r="G33" i="4"/>
  <c r="H33" i="4"/>
  <c r="I33" i="4"/>
  <c r="J33" i="4" s="1"/>
  <c r="K33" i="4" s="1"/>
  <c r="L33" i="4" s="1"/>
  <c r="M33" i="4" s="1"/>
  <c r="N33" i="4" s="1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J39" i="4" s="1"/>
  <c r="K39" i="4" s="1"/>
  <c r="L39" i="4" s="1"/>
  <c r="M39" i="4" s="1"/>
  <c r="N39" i="4" s="1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F51" i="4" s="1"/>
  <c r="G23" i="4"/>
  <c r="G51" i="4" s="1"/>
  <c r="H23" i="4"/>
  <c r="I23" i="4"/>
  <c r="B24" i="4"/>
  <c r="C24" i="4"/>
  <c r="D24" i="4"/>
  <c r="E24" i="4"/>
  <c r="F24" i="4"/>
  <c r="G24" i="4"/>
  <c r="H24" i="4"/>
  <c r="I24" i="4"/>
  <c r="J24" i="4" s="1"/>
  <c r="K24" i="4" s="1"/>
  <c r="L24" i="4" s="1"/>
  <c r="M24" i="4" s="1"/>
  <c r="N24" i="4" s="1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C30" i="4"/>
  <c r="D30" i="4"/>
  <c r="E30" i="4"/>
  <c r="F30" i="4"/>
  <c r="G30" i="4"/>
  <c r="H30" i="4"/>
  <c r="I30" i="4"/>
  <c r="B31" i="4"/>
  <c r="C31" i="4"/>
  <c r="C44" i="4" s="1"/>
  <c r="D31" i="4"/>
  <c r="E31" i="4"/>
  <c r="F31" i="4"/>
  <c r="G31" i="4"/>
  <c r="H31" i="4"/>
  <c r="I31" i="4"/>
  <c r="B7" i="4"/>
  <c r="B46" i="4" s="1"/>
  <c r="C7" i="4"/>
  <c r="C46" i="4" s="1"/>
  <c r="D7" i="4"/>
  <c r="D46" i="4" s="1"/>
  <c r="E7" i="4"/>
  <c r="E46" i="4" s="1"/>
  <c r="F7" i="4"/>
  <c r="F46" i="4" s="1"/>
  <c r="G7" i="4"/>
  <c r="G46" i="4" s="1"/>
  <c r="H7" i="4"/>
  <c r="H46" i="4" s="1"/>
  <c r="H49" i="4" s="1"/>
  <c r="I7" i="4"/>
  <c r="B8" i="4"/>
  <c r="C8" i="4"/>
  <c r="D8" i="4"/>
  <c r="E8" i="4"/>
  <c r="F8" i="4"/>
  <c r="G8" i="4"/>
  <c r="H8" i="4"/>
  <c r="I8" i="4"/>
  <c r="J8" i="4" s="1"/>
  <c r="K8" i="4" s="1"/>
  <c r="L8" i="4" s="1"/>
  <c r="M8" i="4" s="1"/>
  <c r="N8" i="4" s="1"/>
  <c r="B9" i="4"/>
  <c r="C9" i="4"/>
  <c r="D9" i="4"/>
  <c r="E9" i="4"/>
  <c r="F9" i="4"/>
  <c r="G9" i="4"/>
  <c r="H9" i="4"/>
  <c r="I9" i="4"/>
  <c r="J9" i="4" s="1"/>
  <c r="K9" i="4" s="1"/>
  <c r="L9" i="4" s="1"/>
  <c r="M9" i="4" s="1"/>
  <c r="N9" i="4" s="1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J13" i="4" s="1"/>
  <c r="K13" i="4" s="1"/>
  <c r="L13" i="4" s="1"/>
  <c r="M13" i="4" s="1"/>
  <c r="N13" i="4" s="1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J18" i="4" s="1"/>
  <c r="K18" i="4" s="1"/>
  <c r="L18" i="4" s="1"/>
  <c r="M18" i="4" s="1"/>
  <c r="N18" i="4" s="1"/>
  <c r="B19" i="4"/>
  <c r="C19" i="4"/>
  <c r="D19" i="4"/>
  <c r="E19" i="4"/>
  <c r="F19" i="4"/>
  <c r="G19" i="4"/>
  <c r="H19" i="4"/>
  <c r="I19" i="4"/>
  <c r="J19" i="4" s="1"/>
  <c r="K19" i="4" s="1"/>
  <c r="L19" i="4" s="1"/>
  <c r="M19" i="4" s="1"/>
  <c r="N19" i="4" s="1"/>
  <c r="B3" i="4"/>
  <c r="C3" i="4"/>
  <c r="D3" i="4"/>
  <c r="E3" i="4"/>
  <c r="F3" i="4"/>
  <c r="G3" i="4"/>
  <c r="H3" i="4"/>
  <c r="I3" i="4"/>
  <c r="B4" i="4"/>
  <c r="C4" i="4"/>
  <c r="D4" i="4"/>
  <c r="E4" i="4"/>
  <c r="F4" i="4"/>
  <c r="G4" i="4"/>
  <c r="H4" i="4"/>
  <c r="I4" i="4"/>
  <c r="J4" i="4" s="1"/>
  <c r="K4" i="4" s="1"/>
  <c r="L4" i="4" s="1"/>
  <c r="M4" i="4" s="1"/>
  <c r="N4" i="4" s="1"/>
  <c r="B5" i="4"/>
  <c r="C5" i="4"/>
  <c r="D5" i="4"/>
  <c r="E5" i="4"/>
  <c r="F5" i="4"/>
  <c r="G5" i="4"/>
  <c r="H5" i="4"/>
  <c r="I5" i="4"/>
  <c r="B6" i="4"/>
  <c r="B47" i="4" s="1"/>
  <c r="C6" i="4"/>
  <c r="C47" i="4" s="1"/>
  <c r="D6" i="4"/>
  <c r="D47" i="4" s="1"/>
  <c r="E6" i="4"/>
  <c r="E47" i="4" s="1"/>
  <c r="F6" i="4"/>
  <c r="F47" i="4" s="1"/>
  <c r="G6" i="4"/>
  <c r="G47" i="4" s="1"/>
  <c r="H6" i="4"/>
  <c r="H47" i="4" s="1"/>
  <c r="I6" i="4"/>
  <c r="C184" i="1"/>
  <c r="D184" i="1"/>
  <c r="E184" i="1"/>
  <c r="F184" i="1"/>
  <c r="G184" i="1"/>
  <c r="H184" i="1"/>
  <c r="I184" i="1"/>
  <c r="C185" i="1"/>
  <c r="D185" i="1"/>
  <c r="E185" i="1"/>
  <c r="F185" i="1"/>
  <c r="G185" i="1"/>
  <c r="H185" i="1"/>
  <c r="I185" i="1"/>
  <c r="C186" i="1"/>
  <c r="D186" i="1"/>
  <c r="E186" i="1"/>
  <c r="F186" i="1"/>
  <c r="G186" i="1"/>
  <c r="H186" i="1"/>
  <c r="I186" i="1"/>
  <c r="C187" i="1"/>
  <c r="D187" i="1"/>
  <c r="E187" i="1"/>
  <c r="F187" i="1"/>
  <c r="G187" i="1"/>
  <c r="H187" i="1"/>
  <c r="I187" i="1"/>
  <c r="C188" i="1"/>
  <c r="D188" i="1"/>
  <c r="E188" i="1"/>
  <c r="F188" i="1"/>
  <c r="G188" i="1"/>
  <c r="H188" i="1"/>
  <c r="I188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C192" i="1"/>
  <c r="D192" i="1"/>
  <c r="E192" i="1"/>
  <c r="F192" i="1"/>
  <c r="G192" i="1"/>
  <c r="H192" i="1"/>
  <c r="I192" i="1"/>
  <c r="C193" i="1"/>
  <c r="D193" i="1"/>
  <c r="E193" i="1"/>
  <c r="F193" i="1"/>
  <c r="G193" i="1"/>
  <c r="H193" i="1"/>
  <c r="I193" i="1"/>
  <c r="C194" i="1"/>
  <c r="D194" i="1"/>
  <c r="E194" i="1"/>
  <c r="F194" i="1"/>
  <c r="G194" i="1"/>
  <c r="H194" i="1"/>
  <c r="I194" i="1"/>
  <c r="C195" i="1"/>
  <c r="D195" i="1"/>
  <c r="E195" i="1"/>
  <c r="F195" i="1"/>
  <c r="G195" i="1"/>
  <c r="H195" i="1"/>
  <c r="I195" i="1"/>
  <c r="C196" i="1"/>
  <c r="D196" i="1"/>
  <c r="E196" i="1"/>
  <c r="F196" i="1"/>
  <c r="G196" i="1"/>
  <c r="H196" i="1"/>
  <c r="I196" i="1"/>
  <c r="C197" i="1"/>
  <c r="D197" i="1"/>
  <c r="E197" i="1"/>
  <c r="F197" i="1"/>
  <c r="G197" i="1"/>
  <c r="H197" i="1"/>
  <c r="I197" i="1"/>
  <c r="C198" i="1"/>
  <c r="D198" i="1"/>
  <c r="E198" i="1"/>
  <c r="F198" i="1"/>
  <c r="G198" i="1"/>
  <c r="H198" i="1"/>
  <c r="I198" i="1"/>
  <c r="C199" i="1"/>
  <c r="D199" i="1"/>
  <c r="E199" i="1"/>
  <c r="F199" i="1"/>
  <c r="G199" i="1"/>
  <c r="H199" i="1"/>
  <c r="I199" i="1"/>
  <c r="C200" i="1"/>
  <c r="D200" i="1"/>
  <c r="E200" i="1"/>
  <c r="F200" i="1"/>
  <c r="G200" i="1"/>
  <c r="H200" i="1"/>
  <c r="I200" i="1"/>
  <c r="C201" i="1"/>
  <c r="D201" i="1"/>
  <c r="E201" i="1"/>
  <c r="F201" i="1"/>
  <c r="G201" i="1"/>
  <c r="H201" i="1"/>
  <c r="I201" i="1"/>
  <c r="C202" i="1"/>
  <c r="D202" i="1"/>
  <c r="E202" i="1"/>
  <c r="F202" i="1"/>
  <c r="G202" i="1"/>
  <c r="H202" i="1"/>
  <c r="I202" i="1"/>
  <c r="C203" i="1"/>
  <c r="D203" i="1"/>
  <c r="E203" i="1"/>
  <c r="F203" i="1"/>
  <c r="G203" i="1"/>
  <c r="H203" i="1"/>
  <c r="I203" i="1"/>
  <c r="C204" i="1"/>
  <c r="D204" i="1"/>
  <c r="E204" i="1"/>
  <c r="F204" i="1"/>
  <c r="G204" i="1"/>
  <c r="H204" i="1"/>
  <c r="I204" i="1"/>
  <c r="C205" i="1"/>
  <c r="D205" i="1"/>
  <c r="E205" i="1"/>
  <c r="F205" i="1"/>
  <c r="G205" i="1"/>
  <c r="H205" i="1"/>
  <c r="I205" i="1"/>
  <c r="C206" i="1"/>
  <c r="D206" i="1"/>
  <c r="E206" i="1"/>
  <c r="F206" i="1"/>
  <c r="G206" i="1"/>
  <c r="H206" i="1"/>
  <c r="I206" i="1"/>
  <c r="C207" i="1"/>
  <c r="D207" i="1"/>
  <c r="E207" i="1"/>
  <c r="F207" i="1"/>
  <c r="G207" i="1"/>
  <c r="H207" i="1"/>
  <c r="I207" i="1"/>
  <c r="C208" i="1"/>
  <c r="D208" i="1"/>
  <c r="E208" i="1"/>
  <c r="F208" i="1"/>
  <c r="G208" i="1"/>
  <c r="H208" i="1"/>
  <c r="I208" i="1"/>
  <c r="B178" i="1"/>
  <c r="C178" i="1"/>
  <c r="D178" i="1"/>
  <c r="E178" i="1"/>
  <c r="F178" i="1"/>
  <c r="G178" i="1"/>
  <c r="B179" i="1"/>
  <c r="C179" i="1"/>
  <c r="D179" i="1"/>
  <c r="E179" i="1"/>
  <c r="F179" i="1"/>
  <c r="G179" i="1"/>
  <c r="B172" i="1"/>
  <c r="C172" i="1"/>
  <c r="D172" i="1"/>
  <c r="E172" i="1"/>
  <c r="F172" i="1"/>
  <c r="G172" i="1"/>
  <c r="B173" i="1"/>
  <c r="C173" i="1"/>
  <c r="D173" i="1"/>
  <c r="E173" i="1"/>
  <c r="F173" i="1"/>
  <c r="G173" i="1"/>
  <c r="B174" i="1"/>
  <c r="C174" i="1"/>
  <c r="D174" i="1"/>
  <c r="E174" i="1"/>
  <c r="F174" i="1"/>
  <c r="G174" i="1"/>
  <c r="B175" i="1"/>
  <c r="C175" i="1"/>
  <c r="D175" i="1"/>
  <c r="E175" i="1"/>
  <c r="F175" i="1"/>
  <c r="G175" i="1"/>
  <c r="B176" i="1"/>
  <c r="C176" i="1"/>
  <c r="D176" i="1"/>
  <c r="E176" i="1"/>
  <c r="F176" i="1"/>
  <c r="G176" i="1"/>
  <c r="B167" i="1"/>
  <c r="C167" i="1"/>
  <c r="D167" i="1"/>
  <c r="E167" i="1"/>
  <c r="F167" i="1"/>
  <c r="G167" i="1"/>
  <c r="B161" i="1"/>
  <c r="C161" i="1"/>
  <c r="D161" i="1"/>
  <c r="E161" i="1"/>
  <c r="F161" i="1"/>
  <c r="G161" i="1"/>
  <c r="B162" i="1"/>
  <c r="C162" i="1"/>
  <c r="D162" i="1"/>
  <c r="E162" i="1"/>
  <c r="F162" i="1"/>
  <c r="G162" i="1"/>
  <c r="B163" i="1"/>
  <c r="C163" i="1"/>
  <c r="D163" i="1"/>
  <c r="E163" i="1"/>
  <c r="F163" i="1"/>
  <c r="G163" i="1"/>
  <c r="B164" i="1"/>
  <c r="C164" i="1"/>
  <c r="D164" i="1"/>
  <c r="E164" i="1"/>
  <c r="F164" i="1"/>
  <c r="G164" i="1"/>
  <c r="B165" i="1"/>
  <c r="C165" i="1"/>
  <c r="D165" i="1"/>
  <c r="E165" i="1"/>
  <c r="F165" i="1"/>
  <c r="G165" i="1"/>
  <c r="B156" i="1"/>
  <c r="C156" i="1"/>
  <c r="D156" i="1"/>
  <c r="E156" i="1"/>
  <c r="F156" i="1"/>
  <c r="G156" i="1"/>
  <c r="B157" i="1"/>
  <c r="C157" i="1"/>
  <c r="D157" i="1"/>
  <c r="E157" i="1"/>
  <c r="F157" i="1"/>
  <c r="G157" i="1"/>
  <c r="B150" i="1"/>
  <c r="C150" i="1"/>
  <c r="D150" i="1"/>
  <c r="E150" i="1"/>
  <c r="F150" i="1"/>
  <c r="G150" i="1"/>
  <c r="B151" i="1"/>
  <c r="C151" i="1"/>
  <c r="D151" i="1"/>
  <c r="E151" i="1"/>
  <c r="F151" i="1"/>
  <c r="G151" i="1"/>
  <c r="B152" i="1"/>
  <c r="C152" i="1"/>
  <c r="D152" i="1"/>
  <c r="E152" i="1"/>
  <c r="F152" i="1"/>
  <c r="G152" i="1"/>
  <c r="B153" i="1"/>
  <c r="C153" i="1"/>
  <c r="D153" i="1"/>
  <c r="E153" i="1"/>
  <c r="F153" i="1"/>
  <c r="G153" i="1"/>
  <c r="B154" i="1"/>
  <c r="C154" i="1"/>
  <c r="D154" i="1"/>
  <c r="E154" i="1"/>
  <c r="F154" i="1"/>
  <c r="G154" i="1"/>
  <c r="B145" i="1"/>
  <c r="C145" i="1"/>
  <c r="D145" i="1"/>
  <c r="E145" i="1"/>
  <c r="F145" i="1"/>
  <c r="G145" i="1"/>
  <c r="B146" i="1"/>
  <c r="C146" i="1"/>
  <c r="D146" i="1"/>
  <c r="E146" i="1"/>
  <c r="F146" i="1"/>
  <c r="G146" i="1"/>
  <c r="B139" i="1"/>
  <c r="C139" i="1"/>
  <c r="D139" i="1"/>
  <c r="E139" i="1"/>
  <c r="F139" i="1"/>
  <c r="G139" i="1"/>
  <c r="B140" i="1"/>
  <c r="C140" i="1"/>
  <c r="D140" i="1"/>
  <c r="E140" i="1"/>
  <c r="F140" i="1"/>
  <c r="G140" i="1"/>
  <c r="B141" i="1"/>
  <c r="C141" i="1"/>
  <c r="D141" i="1"/>
  <c r="E141" i="1"/>
  <c r="F141" i="1"/>
  <c r="G141" i="1"/>
  <c r="B142" i="1"/>
  <c r="C142" i="1"/>
  <c r="D142" i="1"/>
  <c r="E142" i="1"/>
  <c r="F142" i="1"/>
  <c r="G142" i="1"/>
  <c r="B143" i="1"/>
  <c r="C143" i="1"/>
  <c r="D143" i="1"/>
  <c r="E143" i="1"/>
  <c r="F143" i="1"/>
  <c r="G143" i="1"/>
  <c r="B130" i="1"/>
  <c r="C130" i="1"/>
  <c r="D130" i="1"/>
  <c r="E130" i="1"/>
  <c r="F130" i="1"/>
  <c r="G130" i="1"/>
  <c r="B131" i="1"/>
  <c r="C131" i="1"/>
  <c r="D131" i="1"/>
  <c r="E131" i="1"/>
  <c r="F131" i="1"/>
  <c r="G131" i="1"/>
  <c r="B132" i="1"/>
  <c r="C132" i="1"/>
  <c r="D132" i="1"/>
  <c r="E132" i="1"/>
  <c r="F132" i="1"/>
  <c r="G132" i="1"/>
  <c r="B133" i="1"/>
  <c r="C133" i="1"/>
  <c r="D133" i="1"/>
  <c r="E133" i="1"/>
  <c r="F133" i="1"/>
  <c r="G133" i="1"/>
  <c r="B134" i="1"/>
  <c r="C134" i="1"/>
  <c r="D134" i="1"/>
  <c r="E134" i="1"/>
  <c r="F134" i="1"/>
  <c r="G134" i="1"/>
  <c r="B135" i="1"/>
  <c r="C135" i="1"/>
  <c r="D135" i="1"/>
  <c r="E135" i="1"/>
  <c r="F135" i="1"/>
  <c r="G135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B128" i="1"/>
  <c r="C128" i="1"/>
  <c r="D128" i="1"/>
  <c r="E128" i="1"/>
  <c r="F128" i="1"/>
  <c r="G128" i="1"/>
  <c r="B105" i="1"/>
  <c r="B50" i="4" s="1"/>
  <c r="C105" i="1"/>
  <c r="C50" i="4" s="1"/>
  <c r="D105" i="1"/>
  <c r="D50" i="4" s="1"/>
  <c r="E105" i="1"/>
  <c r="E50" i="4" s="1"/>
  <c r="F105" i="1"/>
  <c r="F50" i="4" s="1"/>
  <c r="G105" i="1"/>
  <c r="G50" i="4" s="1"/>
  <c r="B106" i="1"/>
  <c r="B48" i="4" s="1"/>
  <c r="C106" i="1"/>
  <c r="C48" i="4" s="1"/>
  <c r="D106" i="1"/>
  <c r="D48" i="4" s="1"/>
  <c r="E106" i="1"/>
  <c r="F106" i="1"/>
  <c r="F48" i="4" s="1"/>
  <c r="G106" i="1"/>
  <c r="G48" i="4" s="1"/>
  <c r="B107" i="1"/>
  <c r="C107" i="1"/>
  <c r="D107" i="1"/>
  <c r="E107" i="1"/>
  <c r="F107" i="1"/>
  <c r="G107" i="1"/>
  <c r="B108" i="1"/>
  <c r="C108" i="1"/>
  <c r="D108" i="1"/>
  <c r="E108" i="1"/>
  <c r="F108" i="1"/>
  <c r="G108" i="1"/>
  <c r="B101" i="1"/>
  <c r="C101" i="1"/>
  <c r="D101" i="1"/>
  <c r="E101" i="1"/>
  <c r="F101" i="1"/>
  <c r="G101" i="1"/>
  <c r="B100" i="1"/>
  <c r="C100" i="1"/>
  <c r="D100" i="1"/>
  <c r="E100" i="1"/>
  <c r="F100" i="1"/>
  <c r="G100" i="1"/>
  <c r="B98" i="1"/>
  <c r="C98" i="1"/>
  <c r="D98" i="1"/>
  <c r="E98" i="1"/>
  <c r="F98" i="1"/>
  <c r="G98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A89" i="1"/>
  <c r="A93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B52" i="4" s="1"/>
  <c r="C83" i="1"/>
  <c r="C52" i="4" s="1"/>
  <c r="D83" i="1"/>
  <c r="D52" i="4" s="1"/>
  <c r="E83" i="1"/>
  <c r="E52" i="4" s="1"/>
  <c r="E58" i="4" s="1"/>
  <c r="F83" i="1"/>
  <c r="F52" i="4" s="1"/>
  <c r="G83" i="1"/>
  <c r="G52" i="4" s="1"/>
  <c r="B84" i="1"/>
  <c r="C84" i="1"/>
  <c r="D84" i="1"/>
  <c r="E84" i="1"/>
  <c r="F84" i="1"/>
  <c r="G84" i="1"/>
  <c r="B85" i="1"/>
  <c r="C85" i="1"/>
  <c r="D85" i="1"/>
  <c r="E85" i="1"/>
  <c r="F85" i="1"/>
  <c r="G85" i="1"/>
  <c r="A82" i="1"/>
  <c r="A8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A29" i="1"/>
  <c r="B14" i="1"/>
  <c r="C14" i="1"/>
  <c r="D14" i="1"/>
  <c r="E14" i="1"/>
  <c r="F14" i="1"/>
  <c r="G14" i="1"/>
  <c r="B15" i="1"/>
  <c r="C15" i="1"/>
  <c r="D15" i="1"/>
  <c r="E15" i="1"/>
  <c r="F15" i="1"/>
  <c r="G15" i="1"/>
  <c r="B17" i="1"/>
  <c r="C17" i="1"/>
  <c r="D17" i="1"/>
  <c r="E17" i="1"/>
  <c r="F17" i="1"/>
  <c r="G17" i="1"/>
  <c r="B18" i="1"/>
  <c r="C18" i="1"/>
  <c r="D18" i="1"/>
  <c r="E18" i="1"/>
  <c r="F18" i="1"/>
  <c r="G18" i="1"/>
  <c r="B11" i="1"/>
  <c r="C11" i="1"/>
  <c r="D11" i="1"/>
  <c r="E11" i="1"/>
  <c r="F11" i="1"/>
  <c r="G11" i="1"/>
  <c r="B8" i="1"/>
  <c r="C8" i="1"/>
  <c r="D8" i="1"/>
  <c r="E8" i="1"/>
  <c r="F8" i="1"/>
  <c r="G8" i="1"/>
  <c r="B9" i="1"/>
  <c r="C9" i="1"/>
  <c r="D9" i="1"/>
  <c r="E9" i="1"/>
  <c r="F9" i="1"/>
  <c r="G9" i="1"/>
  <c r="B5" i="1"/>
  <c r="C5" i="1"/>
  <c r="D5" i="1"/>
  <c r="E5" i="1"/>
  <c r="F5" i="1"/>
  <c r="G5" i="1"/>
  <c r="B6" i="1"/>
  <c r="C6" i="1"/>
  <c r="D6" i="1"/>
  <c r="E6" i="1"/>
  <c r="F6" i="1"/>
  <c r="G6" i="1"/>
  <c r="B2" i="1"/>
  <c r="C2" i="1"/>
  <c r="D2" i="1"/>
  <c r="E2" i="1"/>
  <c r="F2" i="1"/>
  <c r="G2" i="1"/>
  <c r="B3" i="1"/>
  <c r="C3" i="1"/>
  <c r="D3" i="1"/>
  <c r="E3" i="1"/>
  <c r="F3" i="1"/>
  <c r="G3" i="1"/>
  <c r="F97" i="1" l="1"/>
  <c r="D51" i="4"/>
  <c r="H70" i="4"/>
  <c r="G70" i="4"/>
  <c r="F64" i="4"/>
  <c r="F70" i="4"/>
  <c r="D58" i="4"/>
  <c r="B102" i="1"/>
  <c r="E49" i="4"/>
  <c r="E70" i="4"/>
  <c r="I51" i="4"/>
  <c r="E51" i="4"/>
  <c r="G58" i="4"/>
  <c r="D70" i="4"/>
  <c r="B97" i="1"/>
  <c r="F58" i="4"/>
  <c r="C49" i="4"/>
  <c r="I46" i="4"/>
  <c r="O7" i="4"/>
  <c r="P7" i="4" s="1"/>
  <c r="Q7" i="4" s="1"/>
  <c r="R7" i="4" s="1"/>
  <c r="S7" i="4" s="1"/>
  <c r="O30" i="4"/>
  <c r="P30" i="4" s="1"/>
  <c r="Q30" i="4" s="1"/>
  <c r="R30" i="4" s="1"/>
  <c r="S30" i="4" s="1"/>
  <c r="O28" i="4"/>
  <c r="P28" i="4" s="1"/>
  <c r="Q28" i="4" s="1"/>
  <c r="R28" i="4" s="1"/>
  <c r="S28" i="4" s="1"/>
  <c r="O26" i="4"/>
  <c r="P26" i="4" s="1"/>
  <c r="Q26" i="4" s="1"/>
  <c r="R26" i="4" s="1"/>
  <c r="S26" i="4" s="1"/>
  <c r="J26" i="4"/>
  <c r="K26" i="4" s="1"/>
  <c r="L26" i="4" s="1"/>
  <c r="M26" i="4" s="1"/>
  <c r="N26" i="4" s="1"/>
  <c r="O43" i="4"/>
  <c r="P43" i="4" s="1"/>
  <c r="Q43" i="4" s="1"/>
  <c r="R43" i="4" s="1"/>
  <c r="S43" i="4" s="1"/>
  <c r="J43" i="4"/>
  <c r="K43" i="4" s="1"/>
  <c r="L43" i="4" s="1"/>
  <c r="M43" i="4" s="1"/>
  <c r="N43" i="4" s="1"/>
  <c r="D60" i="4"/>
  <c r="D49" i="4"/>
  <c r="D55" i="4" s="1"/>
  <c r="I64" i="4"/>
  <c r="O59" i="4"/>
  <c r="P59" i="4" s="1"/>
  <c r="Q59" i="4" s="1"/>
  <c r="R59" i="4" s="1"/>
  <c r="S59" i="4" s="1"/>
  <c r="J59" i="4"/>
  <c r="K59" i="4" s="1"/>
  <c r="L59" i="4" s="1"/>
  <c r="M59" i="4" s="1"/>
  <c r="N59" i="4" s="1"/>
  <c r="C58" i="4"/>
  <c r="O5" i="4"/>
  <c r="P5" i="4" s="1"/>
  <c r="Q5" i="4" s="1"/>
  <c r="R5" i="4" s="1"/>
  <c r="S5" i="4" s="1"/>
  <c r="O3" i="4"/>
  <c r="P3" i="4" s="1"/>
  <c r="Q3" i="4" s="1"/>
  <c r="R3" i="4" s="1"/>
  <c r="S3" i="4" s="1"/>
  <c r="O16" i="4"/>
  <c r="P16" i="4" s="1"/>
  <c r="Q16" i="4" s="1"/>
  <c r="R16" i="4" s="1"/>
  <c r="S16" i="4" s="1"/>
  <c r="O14" i="4"/>
  <c r="P14" i="4" s="1"/>
  <c r="Q14" i="4" s="1"/>
  <c r="R14" i="4" s="1"/>
  <c r="S14" i="4" s="1"/>
  <c r="O12" i="4"/>
  <c r="P12" i="4" s="1"/>
  <c r="Q12" i="4" s="1"/>
  <c r="R12" i="4" s="1"/>
  <c r="S12" i="4" s="1"/>
  <c r="O10" i="4"/>
  <c r="J10" i="4"/>
  <c r="P10" i="4" s="1"/>
  <c r="K10" i="4" s="1"/>
  <c r="O31" i="4"/>
  <c r="P31" i="4" s="1"/>
  <c r="Q31" i="4" s="1"/>
  <c r="R31" i="4" s="1"/>
  <c r="S31" i="4" s="1"/>
  <c r="O29" i="4"/>
  <c r="P29" i="4" s="1"/>
  <c r="Q29" i="4" s="1"/>
  <c r="R29" i="4" s="1"/>
  <c r="S29" i="4" s="1"/>
  <c r="O27" i="4"/>
  <c r="P27" i="4" s="1"/>
  <c r="Q27" i="4" s="1"/>
  <c r="R27" i="4" s="1"/>
  <c r="S27" i="4" s="1"/>
  <c r="O25" i="4"/>
  <c r="P25" i="4" s="1"/>
  <c r="Q25" i="4" s="1"/>
  <c r="R25" i="4" s="1"/>
  <c r="S25" i="4" s="1"/>
  <c r="O23" i="4"/>
  <c r="P23" i="4" s="1"/>
  <c r="Q23" i="4" s="1"/>
  <c r="R23" i="4" s="1"/>
  <c r="S23" i="4" s="1"/>
  <c r="J23" i="4"/>
  <c r="K23" i="4" s="1"/>
  <c r="L23" i="4" s="1"/>
  <c r="M23" i="4" s="1"/>
  <c r="N23" i="4" s="1"/>
  <c r="O21" i="4"/>
  <c r="P21" i="4" s="1"/>
  <c r="Q21" i="4" s="1"/>
  <c r="R21" i="4" s="1"/>
  <c r="S21" i="4" s="1"/>
  <c r="O42" i="4"/>
  <c r="P42" i="4" s="1"/>
  <c r="Q42" i="4" s="1"/>
  <c r="R42" i="4" s="1"/>
  <c r="S42" i="4" s="1"/>
  <c r="O40" i="4"/>
  <c r="P40" i="4" s="1"/>
  <c r="Q40" i="4" s="1"/>
  <c r="R40" i="4" s="1"/>
  <c r="S40" i="4" s="1"/>
  <c r="O38" i="4"/>
  <c r="P38" i="4" s="1"/>
  <c r="Q38" i="4" s="1"/>
  <c r="R38" i="4" s="1"/>
  <c r="S38" i="4" s="1"/>
  <c r="J38" i="4"/>
  <c r="K38" i="4" s="1"/>
  <c r="L38" i="4" s="1"/>
  <c r="M38" i="4" s="1"/>
  <c r="N38" i="4" s="1"/>
  <c r="O36" i="4"/>
  <c r="P36" i="4" s="1"/>
  <c r="Q36" i="4" s="1"/>
  <c r="R36" i="4" s="1"/>
  <c r="S36" i="4" s="1"/>
  <c r="O34" i="4"/>
  <c r="P34" i="4" s="1"/>
  <c r="Q34" i="4" s="1"/>
  <c r="R34" i="4" s="1"/>
  <c r="S34" i="4" s="1"/>
  <c r="O63" i="4"/>
  <c r="P63" i="4" s="1"/>
  <c r="Q63" i="4" s="1"/>
  <c r="R63" i="4" s="1"/>
  <c r="S63" i="4" s="1"/>
  <c r="J63" i="4"/>
  <c r="K63" i="4" s="1"/>
  <c r="L63" i="4" s="1"/>
  <c r="M63" i="4" s="1"/>
  <c r="N63" i="4" s="1"/>
  <c r="I47" i="4"/>
  <c r="O6" i="4"/>
  <c r="P6" i="4" s="1"/>
  <c r="Q6" i="4" s="1"/>
  <c r="R6" i="4" s="1"/>
  <c r="S6" i="4" s="1"/>
  <c r="I70" i="4"/>
  <c r="O70" i="4" s="1"/>
  <c r="P70" i="4" s="1"/>
  <c r="Q70" i="4" s="1"/>
  <c r="R70" i="4" s="1"/>
  <c r="S70" i="4" s="1"/>
  <c r="O35" i="4"/>
  <c r="P35" i="4" s="1"/>
  <c r="Q35" i="4" s="1"/>
  <c r="R35" i="4" s="1"/>
  <c r="S35" i="4" s="1"/>
  <c r="E60" i="4"/>
  <c r="O54" i="4"/>
  <c r="P54" i="4" s="1"/>
  <c r="Q54" i="4" s="1"/>
  <c r="R54" i="4" s="1"/>
  <c r="S54" i="4" s="1"/>
  <c r="O62" i="4"/>
  <c r="P62" i="4" s="1"/>
  <c r="Q62" i="4" s="1"/>
  <c r="R62" i="4" s="1"/>
  <c r="S62" i="4" s="1"/>
  <c r="O61" i="4"/>
  <c r="P61" i="4" s="1"/>
  <c r="Q61" i="4" s="1"/>
  <c r="R61" i="4" s="1"/>
  <c r="S61" i="4" s="1"/>
  <c r="O17" i="4"/>
  <c r="P17" i="4" s="1"/>
  <c r="Q17" i="4" s="1"/>
  <c r="R17" i="4" s="1"/>
  <c r="S17" i="4" s="1"/>
  <c r="J17" i="4"/>
  <c r="K17" i="4" s="1"/>
  <c r="L17" i="4" s="1"/>
  <c r="O15" i="4"/>
  <c r="P15" i="4" s="1"/>
  <c r="Q15" i="4" s="1"/>
  <c r="R15" i="4" s="1"/>
  <c r="S15" i="4" s="1"/>
  <c r="O11" i="4"/>
  <c r="P11" i="4" s="1"/>
  <c r="Q11" i="4" s="1"/>
  <c r="R11" i="4" s="1"/>
  <c r="S11" i="4" s="1"/>
  <c r="O22" i="4"/>
  <c r="P22" i="4" s="1"/>
  <c r="Q22" i="4" s="1"/>
  <c r="R22" i="4" s="1"/>
  <c r="S22" i="4" s="1"/>
  <c r="J22" i="4"/>
  <c r="K22" i="4" s="1"/>
  <c r="L22" i="4" s="1"/>
  <c r="M22" i="4" s="1"/>
  <c r="N22" i="4" s="1"/>
  <c r="O41" i="4"/>
  <c r="P41" i="4" s="1"/>
  <c r="Q41" i="4" s="1"/>
  <c r="R41" i="4" s="1"/>
  <c r="S41" i="4" s="1"/>
  <c r="J41" i="4"/>
  <c r="K41" i="4" s="1"/>
  <c r="L41" i="4" s="1"/>
  <c r="M41" i="4" s="1"/>
  <c r="N41" i="4" s="1"/>
  <c r="O37" i="4"/>
  <c r="P37" i="4" s="1"/>
  <c r="Q37" i="4" s="1"/>
  <c r="R37" i="4" s="1"/>
  <c r="S37" i="4" s="1"/>
  <c r="G60" i="4"/>
  <c r="O65" i="4"/>
  <c r="P65" i="4" s="1"/>
  <c r="Q65" i="4" s="1"/>
  <c r="R65" i="4" s="1"/>
  <c r="S65" i="4" s="1"/>
  <c r="H44" i="4"/>
  <c r="I58" i="4"/>
  <c r="O57" i="4"/>
  <c r="P57" i="4" s="1"/>
  <c r="Q57" i="4" s="1"/>
  <c r="R57" i="4" s="1"/>
  <c r="S57" i="4" s="1"/>
  <c r="B49" i="4"/>
  <c r="B55" i="4" s="1"/>
  <c r="B44" i="4"/>
  <c r="I44" i="4"/>
  <c r="E64" i="4"/>
  <c r="B70" i="4"/>
  <c r="H64" i="4"/>
  <c r="C70" i="4"/>
  <c r="B58" i="4"/>
  <c r="G44" i="4"/>
  <c r="F60" i="4"/>
  <c r="G64" i="4"/>
  <c r="C51" i="4"/>
  <c r="C53" i="4" s="1"/>
  <c r="B64" i="4"/>
  <c r="E97" i="1"/>
  <c r="F44" i="4"/>
  <c r="D97" i="1"/>
  <c r="E44" i="4"/>
  <c r="H60" i="4"/>
  <c r="C60" i="4"/>
  <c r="D64" i="4"/>
  <c r="C64" i="4"/>
  <c r="I60" i="4"/>
  <c r="G97" i="1"/>
  <c r="C97" i="1"/>
  <c r="D44" i="4"/>
  <c r="G49" i="4"/>
  <c r="G55" i="4" s="1"/>
  <c r="F49" i="4"/>
  <c r="F53" i="4" s="1"/>
  <c r="E55" i="4"/>
  <c r="E53" i="4"/>
  <c r="H51" i="4"/>
  <c r="H55" i="4" s="1"/>
  <c r="D86" i="1"/>
  <c r="F86" i="1"/>
  <c r="E86" i="1"/>
  <c r="C86" i="1"/>
  <c r="G86" i="1"/>
  <c r="B86" i="1"/>
  <c r="G66" i="4" l="1"/>
  <c r="G69" i="4" s="1"/>
  <c r="J37" i="4"/>
  <c r="K37" i="4" s="1"/>
  <c r="L37" i="4" s="1"/>
  <c r="M37" i="4" s="1"/>
  <c r="N37" i="4" s="1"/>
  <c r="J29" i="4"/>
  <c r="K29" i="4" s="1"/>
  <c r="L29" i="4" s="1"/>
  <c r="M29" i="4" s="1"/>
  <c r="N29" i="4" s="1"/>
  <c r="E66" i="4"/>
  <c r="E69" i="4" s="1"/>
  <c r="J36" i="4"/>
  <c r="K36" i="4" s="1"/>
  <c r="L36" i="4" s="1"/>
  <c r="M36" i="4" s="1"/>
  <c r="N36" i="4" s="1"/>
  <c r="B53" i="4"/>
  <c r="J57" i="4"/>
  <c r="K57" i="4" s="1"/>
  <c r="L57" i="4" s="1"/>
  <c r="M57" i="4" s="1"/>
  <c r="N57" i="4" s="1"/>
  <c r="J40" i="4"/>
  <c r="K40" i="4" s="1"/>
  <c r="L40" i="4" s="1"/>
  <c r="M40" i="4" s="1"/>
  <c r="N40" i="4" s="1"/>
  <c r="J16" i="4"/>
  <c r="K16" i="4" s="1"/>
  <c r="L16" i="4" s="1"/>
  <c r="M16" i="4" s="1"/>
  <c r="N16" i="4" s="1"/>
  <c r="H66" i="4"/>
  <c r="H69" i="4" s="1"/>
  <c r="D53" i="4"/>
  <c r="J54" i="4"/>
  <c r="K54" i="4" s="1"/>
  <c r="L54" i="4" s="1"/>
  <c r="M54" i="4" s="1"/>
  <c r="N54" i="4" s="1"/>
  <c r="J42" i="4"/>
  <c r="K42" i="4" s="1"/>
  <c r="L42" i="4" s="1"/>
  <c r="M42" i="4" s="1"/>
  <c r="N42" i="4" s="1"/>
  <c r="J62" i="4"/>
  <c r="K62" i="4" s="1"/>
  <c r="L62" i="4" s="1"/>
  <c r="M62" i="4" s="1"/>
  <c r="N62" i="4" s="1"/>
  <c r="O64" i="4"/>
  <c r="P64" i="4" s="1"/>
  <c r="Q64" i="4" s="1"/>
  <c r="R64" i="4" s="1"/>
  <c r="S64" i="4" s="1"/>
  <c r="J64" i="4"/>
  <c r="K64" i="4" s="1"/>
  <c r="L64" i="4" s="1"/>
  <c r="M64" i="4" s="1"/>
  <c r="N64" i="4" s="1"/>
  <c r="J35" i="4"/>
  <c r="J12" i="4"/>
  <c r="K12" i="4" s="1"/>
  <c r="L12" i="4" s="1"/>
  <c r="M12" i="4" s="1"/>
  <c r="N12" i="4" s="1"/>
  <c r="J11" i="4"/>
  <c r="K11" i="4" s="1"/>
  <c r="L11" i="4" s="1"/>
  <c r="M11" i="4" s="1"/>
  <c r="N11" i="4" s="1"/>
  <c r="J21" i="4"/>
  <c r="K21" i="4" s="1"/>
  <c r="L21" i="4" s="1"/>
  <c r="M21" i="4" s="1"/>
  <c r="N21" i="4" s="1"/>
  <c r="O58" i="4"/>
  <c r="P58" i="4" s="1"/>
  <c r="Q58" i="4" s="1"/>
  <c r="R58" i="4" s="1"/>
  <c r="S58" i="4" s="1"/>
  <c r="J58" i="4"/>
  <c r="K58" i="4" s="1"/>
  <c r="L58" i="4" s="1"/>
  <c r="M58" i="4" s="1"/>
  <c r="N58" i="4" s="1"/>
  <c r="J30" i="4"/>
  <c r="K30" i="4" s="1"/>
  <c r="L30" i="4" s="1"/>
  <c r="M30" i="4" s="1"/>
  <c r="N30" i="4" s="1"/>
  <c r="B66" i="4"/>
  <c r="B69" i="4" s="1"/>
  <c r="J61" i="4"/>
  <c r="K61" i="4" s="1"/>
  <c r="L61" i="4" s="1"/>
  <c r="M61" i="4" s="1"/>
  <c r="N61" i="4" s="1"/>
  <c r="J34" i="4"/>
  <c r="K34" i="4" s="1"/>
  <c r="L34" i="4" s="1"/>
  <c r="M34" i="4" s="1"/>
  <c r="N34" i="4" s="1"/>
  <c r="J27" i="4"/>
  <c r="K27" i="4" s="1"/>
  <c r="L27" i="4" s="1"/>
  <c r="M27" i="4" s="1"/>
  <c r="N27" i="4" s="1"/>
  <c r="Q10" i="4"/>
  <c r="L10" i="4" s="1"/>
  <c r="R10" i="4" s="1"/>
  <c r="M10" i="4" s="1"/>
  <c r="S10" i="4" s="1"/>
  <c r="N10" i="4" s="1"/>
  <c r="J14" i="4"/>
  <c r="K14" i="4" s="1"/>
  <c r="L14" i="4" s="1"/>
  <c r="M14" i="4" s="1"/>
  <c r="N14" i="4" s="1"/>
  <c r="M17" i="4"/>
  <c r="N17" i="4" s="1"/>
  <c r="O47" i="4"/>
  <c r="P47" i="4" s="1"/>
  <c r="Q47" i="4" s="1"/>
  <c r="R47" i="4" s="1"/>
  <c r="S47" i="4" s="1"/>
  <c r="J28" i="4"/>
  <c r="K28" i="4" s="1"/>
  <c r="L28" i="4" s="1"/>
  <c r="M28" i="4" s="1"/>
  <c r="N28" i="4" s="1"/>
  <c r="J3" i="4"/>
  <c r="K3" i="4" s="1"/>
  <c r="L3" i="4" s="1"/>
  <c r="M3" i="4" s="1"/>
  <c r="N3" i="4" s="1"/>
  <c r="J5" i="4"/>
  <c r="K5" i="4" s="1"/>
  <c r="L5" i="4" s="1"/>
  <c r="M5" i="4" s="1"/>
  <c r="N5" i="4" s="1"/>
  <c r="J7" i="4"/>
  <c r="K7" i="4" s="1"/>
  <c r="L7" i="4" s="1"/>
  <c r="M7" i="4" s="1"/>
  <c r="N7" i="4" s="1"/>
  <c r="J31" i="4"/>
  <c r="J15" i="4"/>
  <c r="K15" i="4" s="1"/>
  <c r="L15" i="4" s="1"/>
  <c r="M15" i="4" s="1"/>
  <c r="N15" i="4" s="1"/>
  <c r="J6" i="4"/>
  <c r="K6" i="4" s="1"/>
  <c r="L6" i="4" s="1"/>
  <c r="M6" i="4" s="1"/>
  <c r="N6" i="4" s="1"/>
  <c r="J65" i="4"/>
  <c r="K65" i="4" s="1"/>
  <c r="L65" i="4" s="1"/>
  <c r="M65" i="4" s="1"/>
  <c r="N65" i="4" s="1"/>
  <c r="J25" i="4"/>
  <c r="K25" i="4" s="1"/>
  <c r="L25" i="4" s="1"/>
  <c r="M25" i="4" s="1"/>
  <c r="N25" i="4" s="1"/>
  <c r="O51" i="4"/>
  <c r="H53" i="4"/>
  <c r="O60" i="4"/>
  <c r="P60" i="4" s="1"/>
  <c r="Q60" i="4" s="1"/>
  <c r="R60" i="4" s="1"/>
  <c r="S60" i="4" s="1"/>
  <c r="J60" i="4"/>
  <c r="K60" i="4" s="1"/>
  <c r="L60" i="4" s="1"/>
  <c r="M60" i="4" s="1"/>
  <c r="N60" i="4" s="1"/>
  <c r="I49" i="4"/>
  <c r="I55" i="4" s="1"/>
  <c r="O46" i="4"/>
  <c r="P46" i="4" s="1"/>
  <c r="Q46" i="4" s="1"/>
  <c r="R46" i="4" s="1"/>
  <c r="S46" i="4" s="1"/>
  <c r="C55" i="4"/>
  <c r="C66" i="4" s="1"/>
  <c r="C69" i="4" s="1"/>
  <c r="D66" i="4"/>
  <c r="D69" i="4" s="1"/>
  <c r="G53" i="4"/>
  <c r="F55" i="4"/>
  <c r="F66" i="4" s="1"/>
  <c r="F69" i="4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47" i="4" l="1"/>
  <c r="K47" i="4" s="1"/>
  <c r="L47" i="4" s="1"/>
  <c r="M47" i="4" s="1"/>
  <c r="N47" i="4" s="1"/>
  <c r="J69" i="4"/>
  <c r="O49" i="4"/>
  <c r="P49" i="4" s="1"/>
  <c r="Q49" i="4" s="1"/>
  <c r="R49" i="4" s="1"/>
  <c r="S49" i="4" s="1"/>
  <c r="I53" i="4"/>
  <c r="K31" i="4"/>
  <c r="J44" i="4"/>
  <c r="K35" i="4"/>
  <c r="J70" i="4"/>
  <c r="O55" i="4"/>
  <c r="P55" i="4" s="1"/>
  <c r="Q55" i="4" s="1"/>
  <c r="R55" i="4" s="1"/>
  <c r="S55" i="4" s="1"/>
  <c r="J55" i="4"/>
  <c r="K55" i="4" s="1"/>
  <c r="L55" i="4" s="1"/>
  <c r="M55" i="4" s="1"/>
  <c r="N55" i="4" s="1"/>
  <c r="J46" i="4"/>
  <c r="K46" i="4" s="1"/>
  <c r="L46" i="4" s="1"/>
  <c r="M46" i="4" s="1"/>
  <c r="N46" i="4" s="1"/>
  <c r="P51" i="4"/>
  <c r="Q51" i="4" s="1"/>
  <c r="R51" i="4" s="1"/>
  <c r="S51" i="4" s="1"/>
  <c r="J51" i="4"/>
  <c r="K51" i="4" s="1"/>
  <c r="L51" i="4" s="1"/>
  <c r="M51" i="4" s="1"/>
  <c r="N51" i="4" s="1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69" i="4" l="1"/>
  <c r="L35" i="4"/>
  <c r="K70" i="4"/>
  <c r="O53" i="4"/>
  <c r="P53" i="4" s="1"/>
  <c r="Q53" i="4" s="1"/>
  <c r="R53" i="4" s="1"/>
  <c r="S53" i="4" s="1"/>
  <c r="L31" i="4"/>
  <c r="K44" i="4"/>
  <c r="J49" i="4"/>
  <c r="K49" i="4" s="1"/>
  <c r="L49" i="4" s="1"/>
  <c r="M49" i="4" s="1"/>
  <c r="N49" i="4" s="1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44" i="4" l="1"/>
  <c r="M31" i="4"/>
  <c r="J53" i="4"/>
  <c r="K53" i="4" s="1"/>
  <c r="L53" i="4" s="1"/>
  <c r="M53" i="4" s="1"/>
  <c r="N53" i="4" s="1"/>
  <c r="M35" i="4"/>
  <c r="L70" i="4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9" i="4" l="1"/>
  <c r="N35" i="4"/>
  <c r="N70" i="4" s="1"/>
  <c r="M70" i="4"/>
  <c r="M44" i="4"/>
  <c r="N31" i="4"/>
  <c r="N44" i="4" s="1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I166" i="1"/>
  <c r="I168" i="1" s="1"/>
  <c r="H166" i="1"/>
  <c r="H168" i="1" s="1"/>
  <c r="H169" i="1" s="1"/>
  <c r="H170" i="1" s="1"/>
  <c r="G166" i="1"/>
  <c r="G168" i="1" s="1"/>
  <c r="F166" i="1"/>
  <c r="F168" i="1" s="1"/>
  <c r="E166" i="1"/>
  <c r="E168" i="1" s="1"/>
  <c r="D166" i="1"/>
  <c r="D168" i="1" s="1"/>
  <c r="C166" i="1"/>
  <c r="C168" i="1" s="1"/>
  <c r="B166" i="1"/>
  <c r="B168" i="1" s="1"/>
  <c r="H130" i="1"/>
  <c r="I130" i="1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L69" i="4" l="1"/>
  <c r="I169" i="1"/>
  <c r="I170" i="1" s="1"/>
  <c r="B169" i="1"/>
  <c r="B17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69" i="1"/>
  <c r="C170" i="1" s="1"/>
  <c r="D169" i="1"/>
  <c r="D170" i="1" s="1"/>
  <c r="G169" i="1"/>
  <c r="G170" i="1" s="1"/>
  <c r="E169" i="1"/>
  <c r="E170" i="1" s="1"/>
  <c r="F169" i="1"/>
  <c r="F170" i="1" s="1"/>
  <c r="I124" i="1"/>
  <c r="H124" i="1"/>
  <c r="I120" i="1"/>
  <c r="H120" i="1"/>
  <c r="I116" i="1"/>
  <c r="H116" i="1"/>
  <c r="H112" i="1"/>
  <c r="H21" i="3" s="1"/>
  <c r="G21" i="3"/>
  <c r="F21" i="3"/>
  <c r="F37" i="3" s="1"/>
  <c r="E21" i="3"/>
  <c r="E37" i="3" s="1"/>
  <c r="D21" i="3"/>
  <c r="D37" i="3" s="1"/>
  <c r="C21" i="3"/>
  <c r="B21" i="3"/>
  <c r="I112" i="1"/>
  <c r="I21" i="3" s="1"/>
  <c r="I50" i="3" s="1"/>
  <c r="J50" i="3" s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N69" i="4" l="1"/>
  <c r="M69" i="4"/>
  <c r="C50" i="3"/>
  <c r="C22" i="3"/>
  <c r="C44" i="3"/>
  <c r="C47" i="3"/>
  <c r="C40" i="3"/>
  <c r="B22" i="3"/>
  <c r="B40" i="3"/>
  <c r="B44" i="3"/>
  <c r="B47" i="3"/>
  <c r="B50" i="3"/>
  <c r="B37" i="3"/>
  <c r="J49" i="3"/>
  <c r="K50" i="3"/>
  <c r="N41" i="3"/>
  <c r="H50" i="3"/>
  <c r="H22" i="3"/>
  <c r="H47" i="3"/>
  <c r="H40" i="3"/>
  <c r="H44" i="3"/>
  <c r="H37" i="3"/>
  <c r="G44" i="3"/>
  <c r="G22" i="3"/>
  <c r="G50" i="3"/>
  <c r="G47" i="3"/>
  <c r="G40" i="3"/>
  <c r="C37" i="3"/>
  <c r="D40" i="3"/>
  <c r="D22" i="3"/>
  <c r="D44" i="3"/>
  <c r="D47" i="3"/>
  <c r="D50" i="3"/>
  <c r="E50" i="3"/>
  <c r="E40" i="3"/>
  <c r="E22" i="3"/>
  <c r="E44" i="3"/>
  <c r="E47" i="3"/>
  <c r="F50" i="3"/>
  <c r="F47" i="3"/>
  <c r="F40" i="3"/>
  <c r="F22" i="3"/>
  <c r="F44" i="3"/>
  <c r="G37" i="3"/>
  <c r="J48" i="3"/>
  <c r="J38" i="3" s="1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9" i="1"/>
  <c r="H136" i="1" s="1"/>
  <c r="H137" i="1" s="1"/>
  <c r="C129" i="1"/>
  <c r="I129" i="1"/>
  <c r="E129" i="1"/>
  <c r="F129" i="1"/>
  <c r="D129" i="1"/>
  <c r="B129" i="1"/>
  <c r="B136" i="1" s="1"/>
  <c r="G129" i="1"/>
  <c r="L50" i="3" l="1"/>
  <c r="L48" i="3" s="1"/>
  <c r="L38" i="3" s="1"/>
  <c r="K49" i="3"/>
  <c r="N31" i="3"/>
  <c r="K48" i="3"/>
  <c r="K38" i="3" s="1"/>
  <c r="K47" i="3"/>
  <c r="J45" i="3"/>
  <c r="J46" i="3" s="1"/>
  <c r="K37" i="3"/>
  <c r="J35" i="3"/>
  <c r="J36" i="3" s="1"/>
  <c r="L22" i="3"/>
  <c r="N27" i="3"/>
  <c r="N21" i="3" s="1"/>
  <c r="M21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H97" i="1"/>
  <c r="I97" i="1"/>
  <c r="H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G46" i="1"/>
  <c r="F46" i="1"/>
  <c r="E46" i="1"/>
  <c r="D46" i="1"/>
  <c r="C46" i="1"/>
  <c r="B46" i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C60" i="1" l="1"/>
  <c r="C61" i="1" s="1"/>
  <c r="D60" i="1"/>
  <c r="D61" i="1" s="1"/>
  <c r="E60" i="1"/>
  <c r="E61" i="1" s="1"/>
  <c r="F60" i="1"/>
  <c r="F61" i="1" s="1"/>
  <c r="G60" i="1"/>
  <c r="G61" i="1" s="1"/>
  <c r="I10" i="1"/>
  <c r="H60" i="1"/>
  <c r="H61" i="1" s="1"/>
  <c r="B10" i="1"/>
  <c r="B12" i="1" s="1"/>
  <c r="B20" i="1" s="1"/>
  <c r="L47" i="3"/>
  <c r="K45" i="3"/>
  <c r="K46" i="3" s="1"/>
  <c r="K42" i="3"/>
  <c r="C10" i="1"/>
  <c r="C148" i="1" s="1"/>
  <c r="D10" i="1"/>
  <c r="D12" i="1" s="1"/>
  <c r="D20" i="1" s="1"/>
  <c r="F10" i="1"/>
  <c r="F12" i="1" s="1"/>
  <c r="F20" i="1" s="1"/>
  <c r="E10" i="1"/>
  <c r="E12" i="1" s="1"/>
  <c r="E20" i="1" s="1"/>
  <c r="L49" i="3"/>
  <c r="M50" i="3"/>
  <c r="M48" i="3" s="1"/>
  <c r="M38" i="3" s="1"/>
  <c r="J42" i="3"/>
  <c r="H10" i="1"/>
  <c r="H148" i="1" s="1"/>
  <c r="B60" i="1"/>
  <c r="B61" i="1" s="1"/>
  <c r="L37" i="3"/>
  <c r="K35" i="3"/>
  <c r="K36" i="3" s="1"/>
  <c r="M22" i="3"/>
  <c r="N22" i="3"/>
  <c r="I12" i="1"/>
  <c r="I20" i="1" s="1"/>
  <c r="I148" i="1"/>
  <c r="E99" i="1"/>
  <c r="D99" i="1"/>
  <c r="C99" i="1"/>
  <c r="B99" i="1"/>
  <c r="F99" i="1"/>
  <c r="G99" i="1"/>
  <c r="G10" i="1"/>
  <c r="I60" i="1"/>
  <c r="I61" i="1" s="1"/>
  <c r="B148" i="1" l="1"/>
  <c r="C12" i="1"/>
  <c r="C20" i="1" s="1"/>
  <c r="F148" i="1"/>
  <c r="J43" i="3"/>
  <c r="J44" i="3"/>
  <c r="H12" i="1"/>
  <c r="E148" i="1"/>
  <c r="D148" i="1"/>
  <c r="M49" i="3"/>
  <c r="N50" i="3"/>
  <c r="M47" i="3"/>
  <c r="L45" i="3"/>
  <c r="L46" i="3" s="1"/>
  <c r="K43" i="3"/>
  <c r="K44" i="3"/>
  <c r="M37" i="3"/>
  <c r="L35" i="3"/>
  <c r="I65" i="1"/>
  <c r="I77" i="1" s="1"/>
  <c r="I99" i="1" s="1"/>
  <c r="G12" i="1"/>
  <c r="G20" i="1" s="1"/>
  <c r="G148" i="1"/>
  <c r="L36" i="3" l="1"/>
  <c r="L42" i="3"/>
  <c r="N49" i="3"/>
  <c r="N48" i="3"/>
  <c r="N38" i="3" s="1"/>
  <c r="H20" i="1"/>
  <c r="H65" i="1"/>
  <c r="H77" i="1" s="1"/>
  <c r="H99" i="1" s="1"/>
  <c r="H101" i="1" s="1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N45" i="3" l="1"/>
  <c r="N46" i="3" s="1"/>
  <c r="I100" i="1"/>
  <c r="I101" i="1" s="1"/>
  <c r="I102" i="1" s="1"/>
  <c r="H102" i="1"/>
  <c r="N42" i="3"/>
  <c r="L44" i="3"/>
  <c r="L43" i="3"/>
  <c r="M36" i="3"/>
  <c r="M42" i="3"/>
  <c r="N36" i="3"/>
  <c r="M44" i="3" l="1"/>
  <c r="M43" i="3"/>
  <c r="N44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<sst xmlns="http://schemas.openxmlformats.org/spreadsheetml/2006/main" count="571" uniqueCount="203">
  <si>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</si>
  <si>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</si>
  <si>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</si>
  <si>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</si>
  <si>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</si>
  <si>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</si>
  <si>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</si>
  <si>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</si>
  <si>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</si>
  <si>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</si>
  <si>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</si>
  <si>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</si>
  <si>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</si>
  <si>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</si>
  <si>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</si>
  <si>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</si>
  <si>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</si>
  <si>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</si>
  <si>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</si>
  <si>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</si>
  <si>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</si>
  <si>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</si>
  <si>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</si>
  <si>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</si>
  <si>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</si>
  <si>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</si>
  <si>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</si>
  <si>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</si>
  <si>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</si>
  <si>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</si>
  <si>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</si>
  <si>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</si>
  <si>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</si>
  <si>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</si>
  <si>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</si>
  <si>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</si>
  <si>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</si>
  <si>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</si>
  <si>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</si>
  <si>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</si>
  <si>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</si>
  <si>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</si>
  <si>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</si>
  <si>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</si>
  <si>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</si>
  <si>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</si>
  <si>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</si>
  <si>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</si>
  <si>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</si>
  <si>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</si>
  <si>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</si>
  <si>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</si>
  <si>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</si>
  <si>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</si>
  <si>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</si>
  <si>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</si>
  <si>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</si>
  <si>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</si>
  <si>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</si>
  <si>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</si>
  <si>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</si>
  <si>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</si>
  <si>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</si>
  <si>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</si>
  <si>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</si>
  <si>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</si>
  <si>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</si>
  <si>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</si>
  <si>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</si>
  <si>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</si>
  <si>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</si>
  <si>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</si>
  <si>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</si>
  <si>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</si>
  <si>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</si>
  <si>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</si>
  <si>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</si>
  <si>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</si>
  <si>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</si>
  <si>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</si>
  <si>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</si>
  <si>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</si>
  <si>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</si>
  <si>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</si>
  <si>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</si>
  <si>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</si>
  <si>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</si>
  <si>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</si>
  <si>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</si>
  <si>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</si>
  <si>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</si>
  <si>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</si>
  <si>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</si>
  <si>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</si>
  <si>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</si>
  <si>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</si>
  <si>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</si>
  <si>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</si>
  <si>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</si>
  <si>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</si>
  <si>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</si>
  <si>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</si>
  <si>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</si>
  <si>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</si>
  <si>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</si>
  <si>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</si>
  <si>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</si>
  <si>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</si>
  <si>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</si>
  <si>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</si>
  <si>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</si>
  <si>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</si>
  <si>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</si>
  <si>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</si>
  <si>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</si>
  <si>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</si>
  <si>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</si>
  <si>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</si>
  <si>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</si>
  <si>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</si>
  <si>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</si>
  <si>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</si>
  <si>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</si>
  <si>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</si>
  <si>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</si>
  <si>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</si>
  <si>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</si>
  <si>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</si>
  <si>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</si>
  <si>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</si>
  <si>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</si>
  <si>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</si>
  <si>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</si>
  <si>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</si>
  <si>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</si>
  <si>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</si>
  <si>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</si>
  <si>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</si>
  <si>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</si>
  <si>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</si>
  <si>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</si>
  <si>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</si>
  <si>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</si>
  <si>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</si>
  <si>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</si>
  <si>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</si>
  <si>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</si>
  <si>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</si>
  <si>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</si>
  <si>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</si>
  <si>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</si>
  <si>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</si>
  <si>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</si>
  <si>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</si>
  <si>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</si>
  <si>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</si>
  <si>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</si>
  <si>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</si>
  <si>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</si>
  <si>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</si>
  <si>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</si>
  <si>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</si>
  <si>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</si>
  <si>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</si>
  <si>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</si>
  <si>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</si>
  <si>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</si>
  <si>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</si>
  <si>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</si>
  <si>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</si>
  <si>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</si>
  <si>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</si>
  <si>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</si>
  <si>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</si>
  <si>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</si>
  <si>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</si>
  <si>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</si>
  <si>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</si>
  <si>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</si>
  <si>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</si>
  <si>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</si>
  <si>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</si>
  <si>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</si>
  <si>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</si>
  <si>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</si>
  <si>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</si>
  <si>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</si>
  <si>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</si>
  <si>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</si>
  <si>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</si>
  <si>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</si>
  <si>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</si>
  <si>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</si>
  <si>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</si>
  <si>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</si>
  <si>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</si>
  <si>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</si>
  <si>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</si>
  <si>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</si>
  <si>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</si>
  <si>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</si>
  <si>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>Global Brand Division</t>
  </si>
  <si>
    <t>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</si>
</sst>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8" formatCode="_(* #,##0.000_);_(* \(#,##0.0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165" fontId="18" fillId="0" borderId="0" xfId="0" applyNumberFormat="1" applyFont="1"/>
    <xf numFmtId="3" fontId="18" fillId="0" borderId="0" xfId="0" applyNumberFormat="1" applyFont="1"/>
    <xf numFmtId="165" fontId="19" fillId="0" borderId="0" xfId="0" applyNumberFormat="1" applyFont="1" applyAlignment="1">
      <alignment horizontal="left" indent="2"/>
    </xf>
    <xf numFmtId="10" fontId="19" fillId="0" borderId="0" xfId="0" applyNumberFormat="1" applyFont="1"/>
    <xf numFmtId="10" fontId="19" fillId="0" borderId="0" xfId="2" applyNumberFormat="1" applyFont="1" applyFill="1" applyBorder="1"/>
    <xf numFmtId="165" fontId="20" fillId="0" borderId="0" xfId="0" applyNumberFormat="1" applyFont="1" applyAlignment="1">
      <alignment horizontal="left" indent="2"/>
    </xf>
    <xf numFmtId="10" fontId="20" fillId="0" borderId="0" xfId="0" applyNumberFormat="1" applyFont="1"/>
    <xf numFmtId="166" fontId="20" fillId="0" borderId="0" xfId="2" applyNumberFormat="1" applyFont="1" applyFill="1" applyBorder="1"/>
    <xf numFmtId="0" fontId="18" fillId="0" borderId="0" xfId="0" applyFont="1"/>
    <xf numFmtId="1" fontId="18" fillId="0" borderId="0" xfId="0" applyNumberFormat="1" applyFont="1"/>
    <xf numFmtId="10" fontId="17" fillId="0" borderId="0" xfId="0" applyNumberFormat="1" applyFont="1"/>
    <xf numFmtId="166" fontId="17" fillId="0" borderId="0" xfId="2" applyNumberFormat="1" applyFont="1" applyFill="1" applyBorder="1"/>
    <xf numFmtId="165" fontId="20" fillId="0" borderId="0" xfId="0" applyNumberFormat="1" applyFont="1" applyAlignment="1">
      <alignment horizontal="left" indent="1"/>
    </xf>
    <xf numFmtId="166" fontId="17" fillId="0" borderId="0" xfId="0" applyNumberFormat="1" applyFont="1"/>
    <xf numFmtId="10" fontId="17" fillId="0" borderId="0" xfId="2" applyNumberFormat="1" applyFont="1" applyFill="1" applyBorder="1"/>
    <xf numFmtId="1" fontId="18" fillId="0" borderId="0" xfId="0" applyNumberFormat="1" applyFont="1" applyAlignment="1">
      <alignment horizontal="left"/>
    </xf>
    <xf numFmtId="165" fontId="18" fillId="9" borderId="0" xfId="5" applyNumberFormat="1" applyFont="1" applyFill="1" applyBorder="1"/>
    <xf numFmtId="0" fontId="18" fillId="10" borderId="0" xfId="0" applyFont="1" applyFill="1"/>
    <xf numFmtId="165" fontId="18" fillId="0" borderId="0" xfId="1" applyNumberFormat="1" applyFont="1" applyFill="1" applyBorder="1"/>
    <xf numFmtId="165" fontId="20" fillId="0" borderId="0" xfId="1" applyNumberFormat="1" applyFont="1" applyFill="1" applyBorder="1" applyAlignment="1">
      <alignment horizontal="left" indent="2"/>
    </xf>
    <xf numFmtId="10" fontId="21" fillId="0" borderId="0" xfId="2" applyNumberFormat="1" applyFont="1" applyFill="1" applyBorder="1"/>
    <xf numFmtId="165" fontId="18" fillId="0" borderId="0" xfId="1" applyNumberFormat="1" applyFont="1" applyFill="1" applyBorder="1" applyAlignment="1">
      <alignment horizontal="left" indent="1"/>
    </xf>
    <xf numFmtId="165" fontId="20" fillId="0" borderId="0" xfId="1" applyNumberFormat="1" applyFont="1" applyFill="1" applyBorder="1" applyAlignment="1">
      <alignment horizontal="left" indent="1"/>
    </xf>
    <xf numFmtId="1" fontId="18" fillId="0" borderId="0" xfId="2" applyNumberFormat="1" applyFont="1" applyFill="1" applyBorder="1"/>
    <xf numFmtId="0" fontId="17" fillId="0" borderId="0" xfId="0" applyFont="1"/>
    <xf numFmtId="165" fontId="5" fillId="0" borderId="0" xfId="1" applyNumberFormat="1" applyFont="1" applyBorder="1"/>
    <xf numFmtId="0" fontId="16" fillId="0" borderId="0" xfId="0" applyFont="1"/>
    <xf numFmtId="9" fontId="0" fillId="0" borderId="0" xfId="2" applyFont="1"/>
    <xf numFmtId="9" fontId="0" fillId="0" borderId="0" xfId="0" applyNumberFormat="1"/>
    <xf numFmtId="43" fontId="0" fillId="0" borderId="0" xfId="0" applyNumberFormat="1"/>
    <xf numFmtId="0" fontId="0" fillId="6" borderId="0" xfId="0" applyFill="1"/>
    <xf numFmtId="165" fontId="0" fillId="0" borderId="2" xfId="1" applyNumberFormat="1" applyFont="1" applyBorder="1"/>
    <xf numFmtId="165" fontId="0" fillId="0" borderId="4" xfId="0" applyNumberFormat="1" applyBorder="1"/>
    <xf numFmtId="165" fontId="0" fillId="0" borderId="2" xfId="0" applyNumberFormat="1" applyBorder="1"/>
    <xf numFmtId="168" fontId="5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1709895789_Task%2010%20-%20Linking%20Balance%20sheet.xlsx" TargetMode="External"/><Relationship Id="rId1" Type="http://schemas.openxmlformats.org/officeDocument/2006/relationships/externalLinkPath" Target="1709895789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2">
          <cell r="B2">
            <v>30601</v>
          </cell>
          <cell r="C2">
            <v>32376</v>
          </cell>
          <cell r="D2">
            <v>34350</v>
          </cell>
          <cell r="E2">
            <v>36397</v>
          </cell>
          <cell r="F2">
            <v>39117</v>
          </cell>
          <cell r="G2">
            <v>37403</v>
          </cell>
        </row>
        <row r="3">
          <cell r="B3">
            <v>16534</v>
          </cell>
          <cell r="C3">
            <v>17405</v>
          </cell>
          <cell r="D3">
            <v>19038</v>
          </cell>
          <cell r="E3">
            <v>20441</v>
          </cell>
          <cell r="F3">
            <v>21643</v>
          </cell>
          <cell r="G3">
            <v>21162</v>
          </cell>
        </row>
        <row r="5">
          <cell r="B5">
            <v>3213</v>
          </cell>
          <cell r="C5">
            <v>3278</v>
          </cell>
          <cell r="D5">
            <v>3341</v>
          </cell>
          <cell r="E5">
            <v>3577</v>
          </cell>
          <cell r="F5">
            <v>3753</v>
          </cell>
          <cell r="G5">
            <v>3592</v>
          </cell>
        </row>
        <row r="6">
          <cell r="B6">
            <v>6679</v>
          </cell>
          <cell r="C6">
            <v>7191</v>
          </cell>
          <cell r="D6">
            <v>7222</v>
          </cell>
          <cell r="E6">
            <v>7934</v>
          </cell>
          <cell r="F6">
            <v>8949</v>
          </cell>
          <cell r="G6">
            <v>9534</v>
          </cell>
        </row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</row>
        <row r="9">
          <cell r="B9">
            <v>-58</v>
          </cell>
          <cell r="C9">
            <v>-140</v>
          </cell>
          <cell r="D9">
            <v>-196</v>
          </cell>
          <cell r="E9">
            <v>66</v>
          </cell>
          <cell r="F9">
            <v>-78</v>
          </cell>
          <cell r="G9">
            <v>139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</row>
        <row r="14">
          <cell r="B14">
            <v>3.8</v>
          </cell>
          <cell r="C14">
            <v>2.21</v>
          </cell>
          <cell r="D14">
            <v>2.56</v>
          </cell>
          <cell r="E14">
            <v>1.19</v>
          </cell>
          <cell r="F14">
            <v>2.5499999999999998</v>
          </cell>
          <cell r="G14">
            <v>1.63</v>
          </cell>
        </row>
        <row r="15">
          <cell r="B15">
            <v>3.7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</row>
        <row r="17">
          <cell r="B17">
            <v>861.7</v>
          </cell>
          <cell r="C17">
            <v>1697.9</v>
          </cell>
          <cell r="D17">
            <v>1657.8</v>
          </cell>
          <cell r="E17">
            <v>1623.8</v>
          </cell>
          <cell r="F17">
            <v>1579.7</v>
          </cell>
          <cell r="G17">
            <v>1558.8</v>
          </cell>
        </row>
        <row r="18">
          <cell r="B18">
            <v>884.4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</row>
        <row r="29">
          <cell r="A29" t="str">
            <v>Deffered income taxes</v>
          </cell>
          <cell r="B29">
            <v>389</v>
          </cell>
          <cell r="C29"/>
          <cell r="D29"/>
          <cell r="E29"/>
          <cell r="F29"/>
          <cell r="G29"/>
        </row>
        <row r="30">
          <cell r="B30">
            <v>1968</v>
          </cell>
          <cell r="C30">
            <v>1489</v>
          </cell>
          <cell r="D30">
            <v>1150</v>
          </cell>
          <cell r="E30">
            <v>1130</v>
          </cell>
          <cell r="F30">
            <v>1968</v>
          </cell>
          <cell r="G30">
            <v>1653</v>
          </cell>
        </row>
        <row r="32">
          <cell r="B32">
            <v>3011</v>
          </cell>
          <cell r="C32">
            <v>3520</v>
          </cell>
          <cell r="D32">
            <v>3989</v>
          </cell>
          <cell r="E32">
            <v>4454</v>
          </cell>
          <cell r="F32">
            <v>4744</v>
          </cell>
          <cell r="G32">
            <v>4866</v>
          </cell>
        </row>
        <row r="33">
          <cell r="B33"/>
          <cell r="C33"/>
          <cell r="D33"/>
          <cell r="F33"/>
          <cell r="G33">
            <v>3097</v>
          </cell>
        </row>
        <row r="34">
          <cell r="B34">
            <v>281</v>
          </cell>
          <cell r="C34">
            <v>281</v>
          </cell>
          <cell r="D34">
            <v>283</v>
          </cell>
          <cell r="E34">
            <v>285</v>
          </cell>
          <cell r="F34">
            <v>283</v>
          </cell>
          <cell r="G34">
            <v>274</v>
          </cell>
        </row>
        <row r="35">
          <cell r="B35">
            <v>131</v>
          </cell>
          <cell r="C35">
            <v>131</v>
          </cell>
          <cell r="D35">
            <v>139</v>
          </cell>
          <cell r="E35">
            <v>154</v>
          </cell>
          <cell r="F35">
            <v>154</v>
          </cell>
          <cell r="G35">
            <v>223</v>
          </cell>
        </row>
        <row r="36">
          <cell r="B36">
            <v>2201</v>
          </cell>
          <cell r="C36">
            <v>2439</v>
          </cell>
          <cell r="D36">
            <v>2787</v>
          </cell>
          <cell r="E36">
            <v>2509</v>
          </cell>
          <cell r="F36">
            <v>2011</v>
          </cell>
          <cell r="G36">
            <v>2326</v>
          </cell>
        </row>
        <row r="40">
          <cell r="B40">
            <v>107</v>
          </cell>
          <cell r="C40">
            <v>44</v>
          </cell>
          <cell r="D40">
            <v>6</v>
          </cell>
          <cell r="E40">
            <v>6</v>
          </cell>
          <cell r="F40">
            <v>6</v>
          </cell>
          <cell r="G40">
            <v>3</v>
          </cell>
        </row>
        <row r="41">
          <cell r="B41">
            <v>74</v>
          </cell>
          <cell r="C41">
            <v>1</v>
          </cell>
          <cell r="D41">
            <v>325</v>
          </cell>
          <cell r="E41">
            <v>336</v>
          </cell>
          <cell r="F41">
            <v>9</v>
          </cell>
          <cell r="G41">
            <v>248</v>
          </cell>
        </row>
        <row r="42">
          <cell r="B42">
            <v>2131</v>
          </cell>
          <cell r="C42">
            <v>2191</v>
          </cell>
          <cell r="D42">
            <v>2048</v>
          </cell>
          <cell r="E42">
            <v>2279</v>
          </cell>
          <cell r="F42">
            <v>2612</v>
          </cell>
          <cell r="G42">
            <v>2248</v>
          </cell>
        </row>
        <row r="43">
          <cell r="B43"/>
          <cell r="C43"/>
          <cell r="D43"/>
          <cell r="E43"/>
          <cell r="F43">
            <v>0</v>
          </cell>
          <cell r="G43">
            <v>445</v>
          </cell>
        </row>
        <row r="44">
          <cell r="B44">
            <v>3951</v>
          </cell>
          <cell r="C44">
            <v>3037</v>
          </cell>
          <cell r="D44">
            <v>3011</v>
          </cell>
          <cell r="E44">
            <v>3269</v>
          </cell>
          <cell r="F44">
            <v>5010</v>
          </cell>
          <cell r="G44">
            <v>5184</v>
          </cell>
        </row>
        <row r="45">
          <cell r="B45">
            <v>71</v>
          </cell>
          <cell r="C45">
            <v>85</v>
          </cell>
          <cell r="D45">
            <v>84</v>
          </cell>
          <cell r="E45">
            <v>150</v>
          </cell>
          <cell r="F45">
            <v>229</v>
          </cell>
          <cell r="G45">
            <v>156</v>
          </cell>
        </row>
        <row r="47">
          <cell r="B47">
            <v>1079</v>
          </cell>
          <cell r="C47">
            <v>2010</v>
          </cell>
          <cell r="D47">
            <v>3471</v>
          </cell>
          <cell r="E47">
            <v>3468</v>
          </cell>
          <cell r="F47">
            <v>3464</v>
          </cell>
          <cell r="G47">
            <v>9406</v>
          </cell>
        </row>
        <row r="48">
          <cell r="B48"/>
          <cell r="C48"/>
          <cell r="D48"/>
          <cell r="E48"/>
          <cell r="F48">
            <v>0</v>
          </cell>
          <cell r="G48">
            <v>2913</v>
          </cell>
        </row>
        <row r="49">
          <cell r="B49">
            <v>1480</v>
          </cell>
          <cell r="C49">
            <v>1770</v>
          </cell>
          <cell r="D49">
            <v>1907</v>
          </cell>
          <cell r="E49">
            <v>3216</v>
          </cell>
          <cell r="F49">
            <v>3347</v>
          </cell>
          <cell r="G49">
            <v>2684</v>
          </cell>
        </row>
        <row r="50">
          <cell r="B50"/>
          <cell r="C50"/>
          <cell r="D50"/>
          <cell r="E50"/>
          <cell r="F50"/>
          <cell r="G50"/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/>
          <cell r="C52"/>
          <cell r="D52"/>
          <cell r="E52"/>
          <cell r="F52"/>
          <cell r="G52"/>
        </row>
        <row r="53">
          <cell r="B53"/>
          <cell r="C53"/>
          <cell r="D53"/>
          <cell r="E53"/>
          <cell r="F53"/>
          <cell r="G53"/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3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</row>
        <row r="56">
          <cell r="B56">
            <v>6773</v>
          </cell>
          <cell r="C56">
            <v>7786</v>
          </cell>
          <cell r="D56">
            <v>5710</v>
          </cell>
          <cell r="E56">
            <v>6384</v>
          </cell>
          <cell r="F56">
            <v>7163</v>
          </cell>
          <cell r="G56">
            <v>8299</v>
          </cell>
        </row>
        <row r="57">
          <cell r="B57">
            <v>1246</v>
          </cell>
          <cell r="C57">
            <v>318</v>
          </cell>
          <cell r="D57">
            <v>-213</v>
          </cell>
          <cell r="E57">
            <v>-92</v>
          </cell>
          <cell r="F57">
            <v>231</v>
          </cell>
          <cell r="G57">
            <v>-56</v>
          </cell>
        </row>
        <row r="58">
          <cell r="B58">
            <v>4685</v>
          </cell>
          <cell r="C58">
            <v>4151</v>
          </cell>
          <cell r="D58">
            <v>6907</v>
          </cell>
          <cell r="E58">
            <v>3517</v>
          </cell>
          <cell r="F58">
            <v>1643</v>
          </cell>
          <cell r="G58">
            <v>-191</v>
          </cell>
        </row>
        <row r="65">
          <cell r="B65">
            <v>3273</v>
          </cell>
          <cell r="C65">
            <v>3760</v>
          </cell>
          <cell r="D65">
            <v>4240</v>
          </cell>
          <cell r="E65">
            <v>1933</v>
          </cell>
          <cell r="F65">
            <v>4029</v>
          </cell>
          <cell r="G65">
            <v>2539</v>
          </cell>
        </row>
        <row r="66">
          <cell r="B66"/>
          <cell r="C66"/>
          <cell r="D66"/>
          <cell r="E66"/>
          <cell r="F66"/>
          <cell r="G66"/>
        </row>
        <row r="67">
          <cell r="B67">
            <v>606</v>
          </cell>
          <cell r="C67">
            <v>649</v>
          </cell>
          <cell r="D67">
            <v>706</v>
          </cell>
          <cell r="E67">
            <v>747</v>
          </cell>
          <cell r="F67">
            <v>705</v>
          </cell>
          <cell r="G67">
            <v>721</v>
          </cell>
        </row>
        <row r="68">
          <cell r="B68">
            <v>-113</v>
          </cell>
          <cell r="C68">
            <v>-80</v>
          </cell>
          <cell r="D68">
            <v>-273</v>
          </cell>
          <cell r="E68">
            <v>647</v>
          </cell>
          <cell r="F68">
            <v>34</v>
          </cell>
          <cell r="G68">
            <v>-380</v>
          </cell>
        </row>
        <row r="69">
          <cell r="B69">
            <v>191</v>
          </cell>
          <cell r="C69">
            <v>236</v>
          </cell>
          <cell r="D69">
            <v>215</v>
          </cell>
          <cell r="E69">
            <v>218</v>
          </cell>
          <cell r="F69">
            <v>325</v>
          </cell>
          <cell r="G69">
            <v>429</v>
          </cell>
        </row>
        <row r="70">
          <cell r="B70">
            <v>43</v>
          </cell>
          <cell r="C70">
            <v>13</v>
          </cell>
          <cell r="D70">
            <v>10</v>
          </cell>
          <cell r="E70">
            <v>27</v>
          </cell>
          <cell r="F70">
            <v>15</v>
          </cell>
          <cell r="G70">
            <v>398</v>
          </cell>
        </row>
        <row r="71">
          <cell r="B71">
            <v>424</v>
          </cell>
          <cell r="C71">
            <v>98</v>
          </cell>
          <cell r="D71">
            <v>-117</v>
          </cell>
          <cell r="E71">
            <v>-99</v>
          </cell>
          <cell r="F71">
            <v>233</v>
          </cell>
          <cell r="G71">
            <v>23</v>
          </cell>
        </row>
        <row r="72">
          <cell r="B72"/>
          <cell r="C72"/>
          <cell r="D72"/>
          <cell r="E72"/>
          <cell r="F72"/>
          <cell r="G72"/>
        </row>
        <row r="73">
          <cell r="B73">
            <v>-216</v>
          </cell>
          <cell r="C73">
            <v>60</v>
          </cell>
          <cell r="D73">
            <v>-426</v>
          </cell>
          <cell r="E73">
            <v>187</v>
          </cell>
          <cell r="F73">
            <v>-270</v>
          </cell>
          <cell r="G73">
            <v>1239</v>
          </cell>
        </row>
        <row r="74">
          <cell r="B74">
            <v>-621</v>
          </cell>
          <cell r="C74">
            <v>-590</v>
          </cell>
          <cell r="D74">
            <v>-231</v>
          </cell>
          <cell r="E74">
            <v>-255</v>
          </cell>
          <cell r="F74">
            <v>-490</v>
          </cell>
          <cell r="G74">
            <v>-1854</v>
          </cell>
        </row>
        <row r="75">
          <cell r="B75">
            <v>-144</v>
          </cell>
          <cell r="C75">
            <v>-161</v>
          </cell>
          <cell r="D75">
            <v>-120</v>
          </cell>
          <cell r="E75">
            <v>35</v>
          </cell>
          <cell r="F75">
            <v>-203</v>
          </cell>
          <cell r="G75">
            <v>-654</v>
          </cell>
        </row>
        <row r="76">
          <cell r="B76">
            <v>1237</v>
          </cell>
          <cell r="C76">
            <v>-586</v>
          </cell>
          <cell r="D76">
            <v>-158</v>
          </cell>
          <cell r="E76">
            <v>1515</v>
          </cell>
          <cell r="F76">
            <v>1525</v>
          </cell>
          <cell r="G76">
            <v>24</v>
          </cell>
        </row>
        <row r="77">
          <cell r="B77">
            <v>4680</v>
          </cell>
          <cell r="C77">
            <v>3399</v>
          </cell>
          <cell r="D77">
            <v>3846</v>
          </cell>
          <cell r="E77">
            <v>4955</v>
          </cell>
          <cell r="F77">
            <v>5903</v>
          </cell>
          <cell r="G77">
            <v>2485</v>
          </cell>
          <cell r="H77">
            <v>6657</v>
          </cell>
          <cell r="I77">
            <v>5188</v>
          </cell>
        </row>
        <row r="79">
          <cell r="B79">
            <v>-4936</v>
          </cell>
          <cell r="C79">
            <v>-5367</v>
          </cell>
          <cell r="D79">
            <v>-5928</v>
          </cell>
          <cell r="E79">
            <v>-4783</v>
          </cell>
          <cell r="F79">
            <v>-2937</v>
          </cell>
          <cell r="G79">
            <v>-2426</v>
          </cell>
          <cell r="H79">
            <v>-9961</v>
          </cell>
          <cell r="I79">
            <v>-12913</v>
          </cell>
        </row>
        <row r="80">
          <cell r="B80">
            <v>3655</v>
          </cell>
          <cell r="C80">
            <v>2924</v>
          </cell>
          <cell r="D80">
            <v>3623</v>
          </cell>
          <cell r="E80">
            <v>3613</v>
          </cell>
          <cell r="F80">
            <v>1715</v>
          </cell>
          <cell r="G80">
            <v>74</v>
          </cell>
          <cell r="H80">
            <v>4236</v>
          </cell>
          <cell r="I80">
            <v>8199</v>
          </cell>
        </row>
        <row r="81">
          <cell r="B81">
            <v>2216</v>
          </cell>
          <cell r="C81">
            <v>2386</v>
          </cell>
          <cell r="D81">
            <v>2423</v>
          </cell>
          <cell r="E81">
            <v>2496</v>
          </cell>
          <cell r="F81">
            <v>2072</v>
          </cell>
          <cell r="G81">
            <v>2379</v>
          </cell>
          <cell r="H81">
            <v>2449</v>
          </cell>
          <cell r="I81">
            <v>3967</v>
          </cell>
        </row>
        <row r="82">
          <cell r="A82" t="str">
            <v>Investments in reverse repurchase agreements</v>
          </cell>
          <cell r="B82">
            <v>-150</v>
          </cell>
          <cell r="C82">
            <v>150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/>
          <cell r="I82"/>
        </row>
        <row r="83">
          <cell r="B83">
            <v>-963</v>
          </cell>
          <cell r="C83">
            <v>-1143</v>
          </cell>
          <cell r="D83">
            <v>-1105</v>
          </cell>
          <cell r="E83">
            <v>-1028</v>
          </cell>
          <cell r="F83">
            <v>-1119</v>
          </cell>
          <cell r="G83">
            <v>-1086</v>
          </cell>
        </row>
        <row r="84">
          <cell r="A84" t="str">
            <v>Disposals of property, plant and equipment</v>
          </cell>
          <cell r="B84">
            <v>3</v>
          </cell>
          <cell r="C84">
            <v>10</v>
          </cell>
          <cell r="D84">
            <v>13</v>
          </cell>
          <cell r="E84">
            <v>3</v>
          </cell>
          <cell r="F84">
            <v>0</v>
          </cell>
          <cell r="G84">
            <v>0</v>
          </cell>
          <cell r="H84"/>
          <cell r="I84"/>
        </row>
        <row r="85">
          <cell r="B85"/>
          <cell r="C85">
            <v>6</v>
          </cell>
          <cell r="D85">
            <v>-34</v>
          </cell>
          <cell r="E85">
            <v>-25</v>
          </cell>
          <cell r="F85">
            <v>5</v>
          </cell>
          <cell r="G85">
            <v>31</v>
          </cell>
          <cell r="H85">
            <v>171</v>
          </cell>
          <cell r="I85">
            <v>-19</v>
          </cell>
        </row>
        <row r="88">
          <cell r="B88">
            <v>0</v>
          </cell>
          <cell r="C88">
            <v>981</v>
          </cell>
          <cell r="D88">
            <v>1482</v>
          </cell>
          <cell r="E88">
            <v>0</v>
          </cell>
          <cell r="F88">
            <v>0</v>
          </cell>
          <cell r="G88">
            <v>6134</v>
          </cell>
          <cell r="H88">
            <v>0</v>
          </cell>
          <cell r="I88">
            <v>0</v>
          </cell>
        </row>
        <row r="89">
          <cell r="A89" t="str">
            <v xml:space="preserve">Long-term debt payments, including current portion </v>
          </cell>
          <cell r="B89">
            <v>-7</v>
          </cell>
          <cell r="C89">
            <v>-106</v>
          </cell>
          <cell r="D89">
            <v>-44</v>
          </cell>
          <cell r="E89">
            <v>-6</v>
          </cell>
          <cell r="F89">
            <v>0</v>
          </cell>
          <cell r="G89">
            <v>0</v>
          </cell>
          <cell r="H89"/>
          <cell r="I89"/>
        </row>
        <row r="90">
          <cell r="B90">
            <v>-63</v>
          </cell>
          <cell r="C90">
            <v>-67</v>
          </cell>
          <cell r="D90">
            <v>327</v>
          </cell>
          <cell r="E90">
            <v>13</v>
          </cell>
          <cell r="F90">
            <v>-325</v>
          </cell>
          <cell r="G90">
            <v>49</v>
          </cell>
          <cell r="H90">
            <v>-52</v>
          </cell>
          <cell r="I90">
            <v>15</v>
          </cell>
        </row>
        <row r="91">
          <cell r="B91">
            <v>-19</v>
          </cell>
          <cell r="C91">
            <v>-7</v>
          </cell>
          <cell r="D91">
            <v>-17</v>
          </cell>
          <cell r="E91">
            <v>-23</v>
          </cell>
          <cell r="F91">
            <v>0</v>
          </cell>
          <cell r="H91">
            <v>-197</v>
          </cell>
          <cell r="I91">
            <v>0</v>
          </cell>
        </row>
        <row r="92">
          <cell r="B92">
            <v>514</v>
          </cell>
          <cell r="C92">
            <v>507</v>
          </cell>
          <cell r="D92">
            <v>489</v>
          </cell>
          <cell r="E92">
            <v>733</v>
          </cell>
          <cell r="F92">
            <v>700</v>
          </cell>
          <cell r="G92">
            <v>885</v>
          </cell>
          <cell r="H92">
            <v>1172</v>
          </cell>
          <cell r="I92">
            <v>1151</v>
          </cell>
        </row>
        <row r="93">
          <cell r="A93" t="str">
            <v>Excess tax benefits from share-based paymnet arrangements</v>
          </cell>
          <cell r="B93">
            <v>218</v>
          </cell>
          <cell r="C93">
            <v>-3238</v>
          </cell>
          <cell r="D93">
            <v>-3223</v>
          </cell>
          <cell r="E93">
            <v>-4254</v>
          </cell>
          <cell r="F93">
            <v>0</v>
          </cell>
          <cell r="G93">
            <v>0</v>
          </cell>
          <cell r="H93"/>
          <cell r="I93"/>
        </row>
        <row r="94">
          <cell r="B94">
            <v>-2534</v>
          </cell>
          <cell r="C94">
            <v>-1022</v>
          </cell>
          <cell r="D94">
            <v>-1133</v>
          </cell>
          <cell r="E94">
            <v>-1243</v>
          </cell>
          <cell r="F94">
            <v>-4286</v>
          </cell>
          <cell r="G94">
            <v>-3067</v>
          </cell>
          <cell r="H94">
            <v>-608</v>
          </cell>
          <cell r="I94">
            <v>-4014</v>
          </cell>
        </row>
        <row r="95">
          <cell r="B95">
            <v>-899</v>
          </cell>
          <cell r="C95">
            <v>-22</v>
          </cell>
          <cell r="D95">
            <v>-29</v>
          </cell>
          <cell r="E95">
            <v>-55</v>
          </cell>
          <cell r="F95">
            <v>-1332</v>
          </cell>
          <cell r="G95">
            <v>-1452</v>
          </cell>
          <cell r="H95">
            <v>-1638</v>
          </cell>
          <cell r="I95">
            <v>-1837</v>
          </cell>
        </row>
        <row r="96">
          <cell r="B96"/>
          <cell r="C96"/>
          <cell r="D96"/>
          <cell r="E96"/>
          <cell r="F96">
            <v>-50</v>
          </cell>
          <cell r="G96">
            <v>-58</v>
          </cell>
          <cell r="H96">
            <v>-136</v>
          </cell>
          <cell r="I96">
            <v>-151</v>
          </cell>
        </row>
        <row r="98">
          <cell r="B98">
            <v>-83</v>
          </cell>
          <cell r="C98">
            <v>-105</v>
          </cell>
          <cell r="D98">
            <v>-20</v>
          </cell>
          <cell r="E98">
            <v>45</v>
          </cell>
          <cell r="F98">
            <v>-129</v>
          </cell>
          <cell r="G98">
            <v>-66</v>
          </cell>
          <cell r="H98">
            <v>143</v>
          </cell>
          <cell r="I98">
            <v>-143</v>
          </cell>
        </row>
        <row r="100">
          <cell r="B100">
            <v>2220</v>
          </cell>
          <cell r="C100">
            <v>3852</v>
          </cell>
          <cell r="D100">
            <v>3138</v>
          </cell>
          <cell r="E100">
            <v>3808</v>
          </cell>
          <cell r="F100">
            <v>4249</v>
          </cell>
          <cell r="G100">
            <v>4466</v>
          </cell>
          <cell r="H100">
            <v>8348</v>
          </cell>
          <cell r="I100">
            <v>9889</v>
          </cell>
        </row>
        <row r="101">
          <cell r="B101">
            <v>3852</v>
          </cell>
          <cell r="C101">
            <v>3138</v>
          </cell>
          <cell r="D101">
            <v>3808</v>
          </cell>
          <cell r="E101">
            <v>4249</v>
          </cell>
          <cell r="F101">
            <v>4466</v>
          </cell>
          <cell r="G101">
            <v>8348</v>
          </cell>
          <cell r="H101">
            <v>9889</v>
          </cell>
          <cell r="I101">
            <v>8574</v>
          </cell>
        </row>
        <row r="105">
          <cell r="B105">
            <v>53</v>
          </cell>
          <cell r="C105">
            <v>70</v>
          </cell>
          <cell r="D105">
            <v>98</v>
          </cell>
          <cell r="E105">
            <v>125</v>
          </cell>
          <cell r="F105">
            <v>153</v>
          </cell>
          <cell r="G105">
            <v>140</v>
          </cell>
        </row>
        <row r="106">
          <cell r="B106">
            <v>1262</v>
          </cell>
          <cell r="C106">
            <v>748</v>
          </cell>
          <cell r="D106">
            <v>703</v>
          </cell>
          <cell r="E106">
            <v>529</v>
          </cell>
          <cell r="F106">
            <v>757</v>
          </cell>
          <cell r="G106">
            <v>1028</v>
          </cell>
        </row>
        <row r="107">
          <cell r="B107">
            <v>206</v>
          </cell>
          <cell r="C107">
            <v>252</v>
          </cell>
          <cell r="D107">
            <v>266</v>
          </cell>
          <cell r="E107">
            <v>294</v>
          </cell>
          <cell r="F107">
            <v>160</v>
          </cell>
          <cell r="G107">
            <v>121</v>
          </cell>
        </row>
        <row r="108">
          <cell r="B108">
            <v>240</v>
          </cell>
          <cell r="C108">
            <v>271</v>
          </cell>
          <cell r="D108">
            <v>300</v>
          </cell>
          <cell r="E108">
            <v>320</v>
          </cell>
          <cell r="F108">
            <v>347</v>
          </cell>
          <cell r="G108">
            <v>385</v>
          </cell>
        </row>
        <row r="112">
          <cell r="B112">
            <v>13740</v>
          </cell>
          <cell r="C112">
            <v>14764</v>
          </cell>
          <cell r="D112">
            <v>15216</v>
          </cell>
          <cell r="E112">
            <v>14855</v>
          </cell>
          <cell r="F112">
            <v>15902</v>
          </cell>
          <cell r="G112">
            <v>14484</v>
          </cell>
        </row>
        <row r="113">
          <cell r="B113">
            <v>8506</v>
          </cell>
          <cell r="C113">
            <v>9299</v>
          </cell>
          <cell r="D113">
            <v>9684</v>
          </cell>
          <cell r="E113">
            <v>9322</v>
          </cell>
          <cell r="F113">
            <v>10045</v>
          </cell>
          <cell r="G113">
            <v>9329</v>
          </cell>
        </row>
        <row r="114">
          <cell r="B114">
            <v>4410</v>
          </cell>
          <cell r="C114">
            <v>4746</v>
          </cell>
          <cell r="D114">
            <v>4886</v>
          </cell>
          <cell r="E114">
            <v>4938</v>
          </cell>
          <cell r="F114">
            <v>5260</v>
          </cell>
          <cell r="G114">
            <v>4639</v>
          </cell>
        </row>
        <row r="115">
          <cell r="B115">
            <v>824</v>
          </cell>
          <cell r="C115">
            <v>719</v>
          </cell>
          <cell r="D115">
            <v>646</v>
          </cell>
          <cell r="E115">
            <v>595</v>
          </cell>
          <cell r="F115">
            <v>597</v>
          </cell>
          <cell r="G115">
            <v>516</v>
          </cell>
        </row>
        <row r="116">
          <cell r="B116">
            <v>7126</v>
          </cell>
          <cell r="C116">
            <v>7315</v>
          </cell>
          <cell r="D116">
            <v>7970</v>
          </cell>
          <cell r="E116">
            <v>9242</v>
          </cell>
          <cell r="F116">
            <v>9812</v>
          </cell>
          <cell r="G116">
            <v>9347</v>
          </cell>
        </row>
        <row r="117">
          <cell r="B117">
            <v>4703</v>
          </cell>
          <cell r="C117">
            <v>4867</v>
          </cell>
          <cell r="D117">
            <v>5192</v>
          </cell>
          <cell r="E117">
            <v>5875</v>
          </cell>
          <cell r="F117">
            <v>6293</v>
          </cell>
          <cell r="G117">
            <v>5892</v>
          </cell>
        </row>
        <row r="118">
          <cell r="B118">
            <v>2050</v>
          </cell>
          <cell r="C118">
            <v>2091</v>
          </cell>
          <cell r="D118">
            <v>2395</v>
          </cell>
          <cell r="E118">
            <v>2940</v>
          </cell>
          <cell r="F118">
            <v>3087</v>
          </cell>
          <cell r="G118">
            <v>3053</v>
          </cell>
        </row>
        <row r="119">
          <cell r="B119">
            <v>373</v>
          </cell>
          <cell r="C119">
            <v>357</v>
          </cell>
          <cell r="D119">
            <v>383</v>
          </cell>
          <cell r="E119">
            <v>427</v>
          </cell>
          <cell r="F119">
            <v>432</v>
          </cell>
          <cell r="G119">
            <v>402</v>
          </cell>
        </row>
        <row r="120">
          <cell r="B120">
            <v>3067</v>
          </cell>
          <cell r="C120">
            <v>3785</v>
          </cell>
          <cell r="D120">
            <v>4237</v>
          </cell>
          <cell r="E120">
            <v>5134</v>
          </cell>
          <cell r="F120">
            <v>6208</v>
          </cell>
          <cell r="G120">
            <v>6679</v>
          </cell>
        </row>
        <row r="121">
          <cell r="B121">
            <v>2016</v>
          </cell>
          <cell r="C121">
            <v>2599</v>
          </cell>
          <cell r="D121">
            <v>2920</v>
          </cell>
          <cell r="E121">
            <v>3496</v>
          </cell>
          <cell r="F121">
            <v>4262</v>
          </cell>
          <cell r="G121">
            <v>4635</v>
          </cell>
        </row>
        <row r="122">
          <cell r="B122">
            <v>925</v>
          </cell>
          <cell r="C122">
            <v>1055</v>
          </cell>
          <cell r="D122">
            <v>1188</v>
          </cell>
          <cell r="E122">
            <v>1508</v>
          </cell>
          <cell r="F122">
            <v>1808</v>
          </cell>
          <cell r="G122">
            <v>1896</v>
          </cell>
        </row>
        <row r="123">
          <cell r="B123">
            <v>126</v>
          </cell>
          <cell r="C123">
            <v>131</v>
          </cell>
          <cell r="D123">
            <v>129</v>
          </cell>
          <cell r="E123">
            <v>130</v>
          </cell>
          <cell r="F123">
            <v>138</v>
          </cell>
          <cell r="G123">
            <v>148</v>
          </cell>
        </row>
        <row r="124">
          <cell r="B124">
            <v>4653</v>
          </cell>
          <cell r="C124">
            <v>4570</v>
          </cell>
          <cell r="D124">
            <v>4737</v>
          </cell>
          <cell r="E124">
            <v>5166</v>
          </cell>
          <cell r="F124">
            <v>5254</v>
          </cell>
          <cell r="G124">
            <v>5028</v>
          </cell>
        </row>
        <row r="125">
          <cell r="B125">
            <v>3093</v>
          </cell>
          <cell r="C125">
            <v>3106</v>
          </cell>
          <cell r="D125">
            <v>3285</v>
          </cell>
          <cell r="E125">
            <v>3575</v>
          </cell>
          <cell r="F125">
            <v>3622</v>
          </cell>
          <cell r="G125">
            <v>3449</v>
          </cell>
        </row>
        <row r="126">
          <cell r="B126">
            <v>1251</v>
          </cell>
          <cell r="C126">
            <v>1175</v>
          </cell>
          <cell r="D126">
            <v>1185</v>
          </cell>
          <cell r="E126">
            <v>1347</v>
          </cell>
          <cell r="F126">
            <v>1395</v>
          </cell>
          <cell r="G126">
            <v>1365</v>
          </cell>
        </row>
        <row r="127">
          <cell r="B127">
            <v>309</v>
          </cell>
          <cell r="C127">
            <v>289</v>
          </cell>
          <cell r="D127">
            <v>267</v>
          </cell>
          <cell r="E127">
            <v>244</v>
          </cell>
          <cell r="F127">
            <v>237</v>
          </cell>
          <cell r="G127">
            <v>214</v>
          </cell>
        </row>
        <row r="128">
          <cell r="B128">
            <v>115</v>
          </cell>
          <cell r="C128">
            <v>73</v>
          </cell>
          <cell r="D128">
            <v>73</v>
          </cell>
          <cell r="E128">
            <v>88</v>
          </cell>
          <cell r="F128">
            <v>42</v>
          </cell>
          <cell r="G128">
            <v>30</v>
          </cell>
        </row>
        <row r="130">
          <cell r="B130">
            <v>1982</v>
          </cell>
          <cell r="C130">
            <v>1955</v>
          </cell>
          <cell r="D130">
            <v>2042</v>
          </cell>
          <cell r="E130">
            <v>1886</v>
          </cell>
          <cell r="F130">
            <v>1906</v>
          </cell>
          <cell r="G130">
            <v>1846</v>
          </cell>
        </row>
        <row r="131">
          <cell r="B131"/>
          <cell r="C131"/>
          <cell r="D131"/>
          <cell r="E131"/>
          <cell r="F131"/>
          <cell r="G131"/>
        </row>
        <row r="132">
          <cell r="B132"/>
          <cell r="C132"/>
          <cell r="D132"/>
          <cell r="E132"/>
          <cell r="F132"/>
          <cell r="G132"/>
        </row>
        <row r="133">
          <cell r="B133"/>
          <cell r="C133"/>
          <cell r="D133"/>
          <cell r="E133"/>
          <cell r="F133"/>
          <cell r="G133"/>
        </row>
        <row r="134">
          <cell r="B134"/>
          <cell r="C134"/>
          <cell r="D134"/>
          <cell r="E134"/>
          <cell r="F134"/>
          <cell r="G134"/>
        </row>
        <row r="135">
          <cell r="B135">
            <v>-82</v>
          </cell>
          <cell r="C135">
            <v>-86</v>
          </cell>
          <cell r="D135">
            <v>75</v>
          </cell>
          <cell r="E135">
            <v>26</v>
          </cell>
          <cell r="F135">
            <v>-7</v>
          </cell>
          <cell r="G135">
            <v>-11</v>
          </cell>
        </row>
        <row r="139">
          <cell r="B139">
            <v>3645</v>
          </cell>
          <cell r="C139">
            <v>3763</v>
          </cell>
          <cell r="D139">
            <v>3875</v>
          </cell>
          <cell r="E139">
            <v>3600</v>
          </cell>
          <cell r="F139">
            <v>3925</v>
          </cell>
          <cell r="G139">
            <v>2899</v>
          </cell>
        </row>
        <row r="140">
          <cell r="B140">
            <v>1524</v>
          </cell>
          <cell r="C140">
            <v>1723</v>
          </cell>
          <cell r="D140">
            <v>1507</v>
          </cell>
          <cell r="E140">
            <v>1587</v>
          </cell>
          <cell r="F140">
            <v>1995</v>
          </cell>
          <cell r="G140">
            <v>1541</v>
          </cell>
        </row>
        <row r="141">
          <cell r="B141">
            <v>993</v>
          </cell>
          <cell r="C141">
            <v>1372</v>
          </cell>
          <cell r="D141">
            <v>1507</v>
          </cell>
          <cell r="E141">
            <v>1807</v>
          </cell>
          <cell r="F141">
            <v>2376</v>
          </cell>
          <cell r="G141">
            <v>2490</v>
          </cell>
        </row>
        <row r="142">
          <cell r="B142">
            <v>918</v>
          </cell>
          <cell r="C142">
            <v>1066</v>
          </cell>
          <cell r="D142">
            <v>980</v>
          </cell>
          <cell r="E142">
            <v>1189</v>
          </cell>
          <cell r="F142">
            <v>1323</v>
          </cell>
          <cell r="G142">
            <v>1184</v>
          </cell>
        </row>
        <row r="143">
          <cell r="B143">
            <v>-2263</v>
          </cell>
          <cell r="C143">
            <v>-2596</v>
          </cell>
          <cell r="D143">
            <v>-2677</v>
          </cell>
          <cell r="E143">
            <v>-2658</v>
          </cell>
          <cell r="F143">
            <v>-3262</v>
          </cell>
          <cell r="G143">
            <v>-3468</v>
          </cell>
        </row>
        <row r="145">
          <cell r="B145">
            <v>517</v>
          </cell>
          <cell r="C145">
            <v>487</v>
          </cell>
          <cell r="D145">
            <v>477</v>
          </cell>
          <cell r="E145">
            <v>310</v>
          </cell>
          <cell r="F145">
            <v>303</v>
          </cell>
          <cell r="G145">
            <v>297</v>
          </cell>
        </row>
        <row r="146">
          <cell r="B146">
            <v>-1101</v>
          </cell>
          <cell r="C146">
            <v>-1173</v>
          </cell>
          <cell r="D146">
            <v>-724</v>
          </cell>
          <cell r="E146">
            <v>-1456</v>
          </cell>
          <cell r="F146">
            <v>-1810</v>
          </cell>
          <cell r="G146">
            <v>-1967</v>
          </cell>
        </row>
        <row r="150">
          <cell r="B150">
            <v>632</v>
          </cell>
          <cell r="C150">
            <v>742</v>
          </cell>
          <cell r="D150">
            <v>819</v>
          </cell>
          <cell r="E150">
            <v>848</v>
          </cell>
          <cell r="F150">
            <v>814</v>
          </cell>
          <cell r="G150">
            <v>645</v>
          </cell>
        </row>
        <row r="151">
          <cell r="B151">
            <v>498</v>
          </cell>
          <cell r="C151">
            <v>639</v>
          </cell>
          <cell r="D151">
            <v>709</v>
          </cell>
          <cell r="E151">
            <v>849</v>
          </cell>
          <cell r="F151">
            <v>929</v>
          </cell>
          <cell r="G151">
            <v>885</v>
          </cell>
        </row>
        <row r="152">
          <cell r="B152">
            <v>254</v>
          </cell>
          <cell r="C152">
            <v>234</v>
          </cell>
          <cell r="D152">
            <v>225</v>
          </cell>
          <cell r="E152">
            <v>256</v>
          </cell>
          <cell r="F152">
            <v>237</v>
          </cell>
          <cell r="G152">
            <v>214</v>
          </cell>
        </row>
        <row r="153">
          <cell r="B153">
            <v>308</v>
          </cell>
          <cell r="C153">
            <v>332</v>
          </cell>
          <cell r="D153">
            <v>340</v>
          </cell>
          <cell r="E153">
            <v>339</v>
          </cell>
          <cell r="F153">
            <v>326</v>
          </cell>
          <cell r="G153">
            <v>296</v>
          </cell>
        </row>
        <row r="154">
          <cell r="B154">
            <v>484</v>
          </cell>
          <cell r="C154">
            <v>511</v>
          </cell>
          <cell r="D154">
            <v>533</v>
          </cell>
          <cell r="E154">
            <v>597</v>
          </cell>
          <cell r="F154">
            <v>665</v>
          </cell>
          <cell r="G154">
            <v>830</v>
          </cell>
        </row>
        <row r="156">
          <cell r="B156">
            <v>122</v>
          </cell>
          <cell r="C156">
            <v>125</v>
          </cell>
          <cell r="D156">
            <v>125</v>
          </cell>
          <cell r="E156">
            <v>115</v>
          </cell>
          <cell r="F156">
            <v>100</v>
          </cell>
          <cell r="G156">
            <v>80</v>
          </cell>
        </row>
        <row r="157">
          <cell r="B157">
            <v>713</v>
          </cell>
          <cell r="C157">
            <v>937</v>
          </cell>
          <cell r="D157">
            <v>1238</v>
          </cell>
          <cell r="E157">
            <v>1450</v>
          </cell>
          <cell r="F157">
            <v>1673</v>
          </cell>
          <cell r="G157">
            <v>1916</v>
          </cell>
        </row>
        <row r="161">
          <cell r="B161">
            <v>208</v>
          </cell>
          <cell r="C161">
            <v>242</v>
          </cell>
          <cell r="D161">
            <v>223</v>
          </cell>
          <cell r="E161">
            <v>196</v>
          </cell>
          <cell r="F161">
            <v>117</v>
          </cell>
          <cell r="G161">
            <v>110</v>
          </cell>
        </row>
        <row r="162">
          <cell r="B162">
            <v>424</v>
          </cell>
          <cell r="C162">
            <v>457</v>
          </cell>
          <cell r="D162">
            <v>173</v>
          </cell>
          <cell r="E162">
            <v>240</v>
          </cell>
          <cell r="F162">
            <v>233</v>
          </cell>
          <cell r="G162">
            <v>139</v>
          </cell>
        </row>
        <row r="163">
          <cell r="B163">
            <v>69</v>
          </cell>
          <cell r="C163">
            <v>44</v>
          </cell>
          <cell r="D163">
            <v>51</v>
          </cell>
          <cell r="E163">
            <v>76</v>
          </cell>
          <cell r="F163">
            <v>49</v>
          </cell>
          <cell r="G163">
            <v>28</v>
          </cell>
        </row>
        <row r="164">
          <cell r="B164">
            <v>52</v>
          </cell>
          <cell r="C164">
            <v>64</v>
          </cell>
          <cell r="D164">
            <v>59</v>
          </cell>
          <cell r="E164">
            <v>49</v>
          </cell>
          <cell r="F164">
            <v>47</v>
          </cell>
          <cell r="G164">
            <v>41</v>
          </cell>
        </row>
        <row r="165">
          <cell r="B165">
            <v>225</v>
          </cell>
          <cell r="C165">
            <v>258</v>
          </cell>
          <cell r="D165">
            <v>278</v>
          </cell>
          <cell r="E165">
            <v>286</v>
          </cell>
          <cell r="F165">
            <v>278</v>
          </cell>
          <cell r="G165">
            <v>438</v>
          </cell>
        </row>
        <row r="167">
          <cell r="B167">
            <v>69</v>
          </cell>
          <cell r="C167">
            <v>39</v>
          </cell>
          <cell r="D167">
            <v>30</v>
          </cell>
          <cell r="E167">
            <v>22</v>
          </cell>
          <cell r="F167">
            <v>18</v>
          </cell>
          <cell r="G167">
            <v>12</v>
          </cell>
        </row>
        <row r="172">
          <cell r="B172">
            <v>121</v>
          </cell>
          <cell r="C172">
            <v>133</v>
          </cell>
          <cell r="D172">
            <v>140</v>
          </cell>
          <cell r="E172">
            <v>160</v>
          </cell>
          <cell r="F172">
            <v>149</v>
          </cell>
          <cell r="G172">
            <v>148</v>
          </cell>
        </row>
        <row r="173">
          <cell r="B173">
            <v>87</v>
          </cell>
          <cell r="C173">
            <v>84</v>
          </cell>
          <cell r="D173">
            <v>106</v>
          </cell>
          <cell r="E173">
            <v>116</v>
          </cell>
          <cell r="F173">
            <v>111</v>
          </cell>
          <cell r="G173">
            <v>132</v>
          </cell>
        </row>
        <row r="174">
          <cell r="B174">
            <v>46</v>
          </cell>
          <cell r="C174">
            <v>48</v>
          </cell>
          <cell r="D174">
            <v>54</v>
          </cell>
          <cell r="E174">
            <v>56</v>
          </cell>
          <cell r="F174">
            <v>50</v>
          </cell>
          <cell r="G174">
            <v>44</v>
          </cell>
        </row>
        <row r="175">
          <cell r="B175">
            <v>49</v>
          </cell>
          <cell r="C175">
            <v>43</v>
          </cell>
          <cell r="D175">
            <v>54</v>
          </cell>
          <cell r="E175">
            <v>55</v>
          </cell>
          <cell r="F175">
            <v>53</v>
          </cell>
          <cell r="G175">
            <v>46</v>
          </cell>
        </row>
        <row r="176">
          <cell r="B176">
            <v>210</v>
          </cell>
          <cell r="C176">
            <v>230</v>
          </cell>
          <cell r="D176">
            <v>233</v>
          </cell>
          <cell r="E176">
            <v>217</v>
          </cell>
          <cell r="F176">
            <v>195</v>
          </cell>
          <cell r="G176">
            <v>214</v>
          </cell>
        </row>
        <row r="178">
          <cell r="B178">
            <v>18</v>
          </cell>
          <cell r="C178">
            <v>27</v>
          </cell>
          <cell r="D178">
            <v>28</v>
          </cell>
          <cell r="E178">
            <v>33</v>
          </cell>
          <cell r="F178">
            <v>31</v>
          </cell>
          <cell r="G178">
            <v>25</v>
          </cell>
        </row>
        <row r="179">
          <cell r="B179">
            <v>75</v>
          </cell>
          <cell r="C179">
            <v>84</v>
          </cell>
          <cell r="D179">
            <v>91</v>
          </cell>
          <cell r="E179">
            <v>110</v>
          </cell>
          <cell r="F179">
            <v>116</v>
          </cell>
          <cell r="G179">
            <v>112</v>
          </cell>
        </row>
        <row r="184">
          <cell r="C184">
            <v>7.4526928675400297E-2</v>
          </cell>
          <cell r="D184">
            <v>3.061500948252506E-2</v>
          </cell>
          <cell r="E184">
            <v>-2.4301581958936384E-2</v>
          </cell>
          <cell r="F184">
            <v>7.0481319421070346E-2</v>
          </cell>
          <cell r="G184">
            <v>-8.9171173437303478E-2</v>
          </cell>
          <cell r="H184">
            <v>0.18606738470035902</v>
          </cell>
          <cell r="I184">
            <v>7.0000000000000007E-2</v>
          </cell>
        </row>
        <row r="185">
          <cell r="C185">
            <v>9.3228309428638606E-2</v>
          </cell>
          <cell r="D185">
            <v>4.1402301322722872E-2</v>
          </cell>
          <cell r="E185">
            <v>-3.7381247418422137E-2</v>
          </cell>
          <cell r="F185">
            <v>7.7558463848959452E-2</v>
          </cell>
          <cell r="G185">
            <v>-7.1279243404678949E-2</v>
          </cell>
          <cell r="H185">
            <v>0.24815092721620752</v>
          </cell>
          <cell r="I185">
            <v>0.05</v>
          </cell>
        </row>
        <row r="186">
          <cell r="C186">
            <v>7.6190476190476197E-2</v>
          </cell>
          <cell r="D186">
            <v>2.9498525073746312E-2</v>
          </cell>
          <cell r="E186">
            <v>1.0642652476463364E-2</v>
          </cell>
          <cell r="F186">
            <v>6.5208586472255969E-2</v>
          </cell>
          <cell r="G186">
            <v>-0.11806083650190113</v>
          </cell>
          <cell r="H186">
            <v>8.3854278939426596E-2</v>
          </cell>
          <cell r="I186">
            <v>0.09</v>
          </cell>
        </row>
        <row r="187">
          <cell r="C187">
            <v>-0.12742718446601942</v>
          </cell>
          <cell r="D187">
            <v>-0.10152990264255911</v>
          </cell>
          <cell r="E187">
            <v>-7.8947368421052627E-2</v>
          </cell>
          <cell r="F187">
            <v>3.3613445378151263E-3</v>
          </cell>
          <cell r="G187">
            <v>-0.135678391959799</v>
          </cell>
          <cell r="H187">
            <v>-1.7441860465116279E-2</v>
          </cell>
          <cell r="I187">
            <v>0.25</v>
          </cell>
        </row>
        <row r="188">
          <cell r="C188">
            <v>-0.31349782293178519</v>
          </cell>
          <cell r="D188">
            <v>5.3118393234672302E-2</v>
          </cell>
          <cell r="E188">
            <v>0.15959849435382686</v>
          </cell>
          <cell r="F188">
            <v>6.1674962129409219E-2</v>
          </cell>
          <cell r="G188">
            <v>-4.7390949857317573E-2</v>
          </cell>
          <cell r="H188">
            <v>0.22563389322777361</v>
          </cell>
          <cell r="I188">
            <v>0.12</v>
          </cell>
        </row>
        <row r="189">
          <cell r="C189">
            <v>-0.31331699346405228</v>
          </cell>
          <cell r="D189">
            <v>2.9545905215149711E-2</v>
          </cell>
          <cell r="E189">
            <v>0.13154853620955315</v>
          </cell>
          <cell r="F189">
            <v>7.114893617021277E-2</v>
          </cell>
          <cell r="G189">
            <v>-6.3721595423486418E-2</v>
          </cell>
          <cell r="H189">
            <v>0.18295994568906992</v>
          </cell>
          <cell r="I189">
            <v>0.09</v>
          </cell>
        </row>
        <row r="190">
          <cell r="C190">
            <v>-0.30045572916666669</v>
          </cell>
          <cell r="D190">
            <v>0.11447184737087017</v>
          </cell>
          <cell r="E190">
            <v>0.22755741127348644</v>
          </cell>
          <cell r="F190">
            <v>0.05</v>
          </cell>
          <cell r="G190">
            <v>-1.101392938127632E-2</v>
          </cell>
          <cell r="H190">
            <v>0.30887651490337376</v>
          </cell>
          <cell r="I190">
            <v>0.16</v>
          </cell>
        </row>
        <row r="191">
          <cell r="C191">
            <v>-0.38157894736842107</v>
          </cell>
          <cell r="D191">
            <v>1.8617021276595744E-2</v>
          </cell>
          <cell r="E191">
            <v>0.11488250652741515</v>
          </cell>
          <cell r="F191">
            <v>1.1709601873536301E-2</v>
          </cell>
          <cell r="G191">
            <v>-6.9444444444444448E-2</v>
          </cell>
          <cell r="H191">
            <v>0.21890547263681592</v>
          </cell>
          <cell r="I191">
            <v>0.17</v>
          </cell>
        </row>
        <row r="192">
          <cell r="C192">
            <v>0.23410498858819692</v>
          </cell>
          <cell r="D192">
            <v>0.11941875825627477</v>
          </cell>
          <cell r="E192">
            <v>0.21170639603493038</v>
          </cell>
          <cell r="F192">
            <v>0.20919361121932217</v>
          </cell>
          <cell r="G192">
            <v>7.5869845360824736E-2</v>
          </cell>
          <cell r="H192">
            <v>0.24120377301991316</v>
          </cell>
          <cell r="I192">
            <v>-0.13</v>
          </cell>
        </row>
        <row r="193">
          <cell r="C193">
            <v>0.28918650793650796</v>
          </cell>
          <cell r="D193">
            <v>0.12350904193920739</v>
          </cell>
          <cell r="E193">
            <v>0.19726027397260273</v>
          </cell>
          <cell r="F193">
            <v>0.21910755148741418</v>
          </cell>
          <cell r="G193">
            <v>8.7517597372125763E-2</v>
          </cell>
          <cell r="H193">
            <v>0.24012944983818771</v>
          </cell>
          <cell r="I193">
            <v>-0.1</v>
          </cell>
        </row>
        <row r="194">
          <cell r="C194">
            <v>0.14054054054054055</v>
          </cell>
          <cell r="D194">
            <v>0.12606635071090047</v>
          </cell>
          <cell r="E194">
            <v>0.26936026936026936</v>
          </cell>
          <cell r="F194">
            <v>0.19893899204244031</v>
          </cell>
          <cell r="G194">
            <v>4.8672566371681415E-2</v>
          </cell>
          <cell r="H194">
            <v>0.2378691983122363</v>
          </cell>
          <cell r="I194">
            <v>-0.21</v>
          </cell>
        </row>
        <row r="195">
          <cell r="C195">
            <v>3.968253968253968E-2</v>
          </cell>
          <cell r="D195">
            <v>-1.5267175572519083E-2</v>
          </cell>
          <cell r="E195">
            <v>7.7519379844961239E-3</v>
          </cell>
          <cell r="F195">
            <v>6.1538461538461542E-2</v>
          </cell>
          <cell r="G195">
            <v>7.2463768115942032E-2</v>
          </cell>
          <cell r="H195">
            <v>0.31756756756756754</v>
          </cell>
          <cell r="I195">
            <v>-0.06</v>
          </cell>
        </row>
        <row r="196">
          <cell r="C196">
            <v>4.717880794701987</v>
          </cell>
          <cell r="D196">
            <v>9.7289784572619872E-2</v>
          </cell>
          <cell r="E196">
            <v>9.0563647878404055E-2</v>
          </cell>
          <cell r="F196">
            <v>1.7034456058846303E-2</v>
          </cell>
          <cell r="G196">
            <v>-4.3014845831747243E-2</v>
          </cell>
          <cell r="H196">
            <v>6.2649164677804292E-2</v>
          </cell>
          <cell r="I196">
            <v>0.16</v>
          </cell>
        </row>
        <row r="197">
          <cell r="C197">
            <v>5.4823008849557526</v>
          </cell>
          <cell r="D197">
            <v>0.12116040955631399</v>
          </cell>
          <cell r="E197">
            <v>8.8280060882800604E-2</v>
          </cell>
          <cell r="F197">
            <v>1.3146853146853148E-2</v>
          </cell>
          <cell r="G197">
            <v>-4.7763666482606291E-2</v>
          </cell>
          <cell r="H197">
            <v>6.0887213685126125E-2</v>
          </cell>
          <cell r="I197">
            <v>0.17</v>
          </cell>
        </row>
        <row r="198">
          <cell r="C198">
            <v>3.8565217391304349</v>
          </cell>
          <cell r="D198">
            <v>6.087735004476276E-2</v>
          </cell>
          <cell r="E198">
            <v>0.13670886075949368</v>
          </cell>
          <cell r="F198">
            <v>3.5634743875278395E-2</v>
          </cell>
          <cell r="G198">
            <v>-2.1505376344086023E-2</v>
          </cell>
          <cell r="H198">
            <v>9.4505494505494503E-2</v>
          </cell>
          <cell r="I198">
            <v>0.12</v>
          </cell>
        </row>
        <row r="199">
          <cell r="C199">
            <v>2.6986301369863015</v>
          </cell>
          <cell r="D199">
            <v>-1.1111111111111112E-2</v>
          </cell>
          <cell r="E199">
            <v>-8.6142322097378279E-2</v>
          </cell>
          <cell r="F199">
            <v>-2.8688524590163935E-2</v>
          </cell>
          <cell r="G199">
            <v>-9.7046413502109699E-2</v>
          </cell>
          <cell r="H199">
            <v>-0.11214953271028037</v>
          </cell>
          <cell r="I199">
            <v>0.28000000000000003</v>
          </cell>
        </row>
        <row r="200">
          <cell r="C200">
            <v>-0.36521739130434783</v>
          </cell>
          <cell r="D200">
            <v>0</v>
          </cell>
          <cell r="E200">
            <v>0.20547945205479451</v>
          </cell>
          <cell r="F200">
            <v>-0.52272727272727271</v>
          </cell>
          <cell r="G200">
            <v>-0.2857142857142857</v>
          </cell>
          <cell r="H200">
            <v>-0.16666666666666666</v>
          </cell>
          <cell r="I200">
            <v>3.02</v>
          </cell>
        </row>
        <row r="201">
          <cell r="C201">
            <v>6.2924636772237905E-2</v>
          </cell>
          <cell r="D201">
            <v>5.6577179008096501E-2</v>
          </cell>
          <cell r="E201">
            <v>6.9866286104303038E-2</v>
          </cell>
          <cell r="F201">
            <v>7.9251848629839056E-2</v>
          </cell>
          <cell r="G201">
            <v>-4.4333387070772209E-2</v>
          </cell>
          <cell r="H201">
            <v>0.18907444894286998</v>
          </cell>
          <cell r="I201">
            <v>0.06</v>
          </cell>
        </row>
        <row r="202">
          <cell r="C202">
            <v>-1.3622603430877902E-2</v>
          </cell>
          <cell r="D202">
            <v>4.4501278772378514E-2</v>
          </cell>
          <cell r="E202">
            <v>-7.6395690499510283E-2</v>
          </cell>
          <cell r="F202">
            <v>1.0604453870625663E-2</v>
          </cell>
          <cell r="G202">
            <v>-3.1479538300104928E-2</v>
          </cell>
          <cell r="H202">
            <v>0.19447453954496208</v>
          </cell>
          <cell r="I202">
            <v>7.0000000000000007E-2</v>
          </cell>
        </row>
        <row r="203">
          <cell r="C203">
            <v>8.4779997816355493E-2</v>
          </cell>
          <cell r="D203">
            <v>6.0892758290976803E-2</v>
          </cell>
          <cell r="E203">
            <v>5.6306626820359564E-2</v>
          </cell>
          <cell r="F203">
            <v>8.7749236572660316E-2</v>
          </cell>
          <cell r="G203">
            <v>-3.7858145487573283E-2</v>
          </cell>
          <cell r="H203">
            <v>-0.91478223557176574</v>
          </cell>
          <cell r="I203">
            <v>0.06</v>
          </cell>
        </row>
        <row r="204">
          <cell r="C204">
            <v>4.978580525645479E-2</v>
          </cell>
          <cell r="D204">
            <v>6.4740266901952129E-2</v>
          </cell>
          <cell r="E204">
            <v>0.11176714315309716</v>
          </cell>
          <cell r="F204">
            <v>7.6120376409205256E-2</v>
          </cell>
          <cell r="G204">
            <v>-5.1688311688311686E-2</v>
          </cell>
          <cell r="H204">
            <v>-0.99050488450652785</v>
          </cell>
          <cell r="I204">
            <v>-0.03</v>
          </cell>
        </row>
        <row r="205">
          <cell r="C205">
            <v>-0.16331096196868009</v>
          </cell>
          <cell r="D205">
            <v>-4.7459893048128345E-2</v>
          </cell>
          <cell r="E205">
            <v>-2.0350877192982456E-2</v>
          </cell>
          <cell r="F205">
            <v>5.7306590257879654E-3</v>
          </cell>
          <cell r="G205">
            <v>-8.8319088319088315E-2</v>
          </cell>
          <cell r="H205">
            <v>-0.97734374999999996</v>
          </cell>
          <cell r="I205">
            <v>-0.16</v>
          </cell>
        </row>
        <row r="206">
          <cell r="C206">
            <v>0</v>
          </cell>
          <cell r="D206">
            <v>0</v>
          </cell>
          <cell r="E206" t="e">
            <v>#DIV/0!</v>
          </cell>
          <cell r="F206">
            <v>2.9126213592233011E-2</v>
          </cell>
          <cell r="G206">
            <v>-0.15094339622641509</v>
          </cell>
          <cell r="H206">
            <v>-4.4444444444444446E-2</v>
          </cell>
          <cell r="I206">
            <v>0.42</v>
          </cell>
        </row>
        <row r="207">
          <cell r="C207">
            <v>4.878048780487805E-2</v>
          </cell>
          <cell r="D207">
            <v>-1.8720930232558139</v>
          </cell>
          <cell r="E207">
            <v>-0.65333333333333332</v>
          </cell>
          <cell r="F207">
            <v>-1.2692307692307692</v>
          </cell>
          <cell r="G207">
            <v>-0.5714285714285714</v>
          </cell>
          <cell r="H207">
            <v>-4.6363636363636367</v>
          </cell>
          <cell r="I207">
            <v>0</v>
          </cell>
        </row>
        <row r="208">
          <cell r="C208">
            <v>5.8004640371229696E-2</v>
          </cell>
          <cell r="D208">
            <v>6.0971089696071165E-2</v>
          </cell>
          <cell r="E208">
            <v>5.9592430858806403E-2</v>
          </cell>
          <cell r="F208">
            <v>7.4731433909388134E-2</v>
          </cell>
          <cell r="G208">
            <v>-4.3817266150267146E-2</v>
          </cell>
          <cell r="H208">
            <v>0.1907600994572628</v>
          </cell>
          <cell r="I208">
            <v>0.06</v>
          </cell>
        </row>
      </sheetData>
      <sheetData sheetId="2"/>
      <sheetData sheetId="3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4">
          <cell r="B4" t="str">
            <v>nm</v>
          </cell>
          <cell r="C4">
            <v>5.8004640371229765E-2</v>
          </cell>
          <cell r="D4">
            <v>6.0971089696071123E-2</v>
          </cell>
          <cell r="E4">
            <v>5.95924308588065E-2</v>
          </cell>
          <cell r="F4">
            <v>7.4731433909388079E-2</v>
          </cell>
          <cell r="G4">
            <v>-4.3817266150267153E-2</v>
          </cell>
          <cell r="H4">
            <v>0.19076009945726269</v>
          </cell>
          <cell r="I4">
            <v>4.8767344739323759E-2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6">
          <cell r="B6">
            <v>606</v>
          </cell>
          <cell r="C6">
            <v>649</v>
          </cell>
          <cell r="D6">
            <v>706</v>
          </cell>
          <cell r="E6">
            <v>747</v>
          </cell>
          <cell r="F6">
            <v>705</v>
          </cell>
          <cell r="G6">
            <v>721</v>
          </cell>
          <cell r="H6">
            <v>744</v>
          </cell>
          <cell r="I6">
            <v>717</v>
          </cell>
        </row>
        <row r="7">
          <cell r="B7">
            <v>4233</v>
          </cell>
          <cell r="C7">
            <v>4642</v>
          </cell>
          <cell r="D7">
            <v>4945</v>
          </cell>
          <cell r="E7">
            <v>4379</v>
          </cell>
          <cell r="F7">
            <v>4850</v>
          </cell>
          <cell r="G7">
            <v>2976</v>
          </cell>
          <cell r="H7">
            <v>6923</v>
          </cell>
          <cell r="I7">
            <v>6856</v>
          </cell>
        </row>
        <row r="8">
          <cell r="B8" t="str">
            <v>nm</v>
          </cell>
          <cell r="C8">
            <v>9.6621781242617555E-2</v>
          </cell>
          <cell r="D8">
            <v>6.5273588970271357E-2</v>
          </cell>
          <cell r="E8">
            <v>-0.11445904954499497</v>
          </cell>
          <cell r="F8">
            <v>0.10755880337976698</v>
          </cell>
          <cell r="G8">
            <v>-0.38639175257731961</v>
          </cell>
          <cell r="H8">
            <v>1.32627688172043</v>
          </cell>
          <cell r="I8">
            <v>-9.67788530983682E-3</v>
          </cell>
        </row>
        <row r="9">
          <cell r="B9">
            <v>0.13832881278389594</v>
          </cell>
          <cell r="C9">
            <v>0.14337781072399308</v>
          </cell>
          <cell r="D9">
            <v>0.14395924308588065</v>
          </cell>
          <cell r="E9">
            <v>0.12031211363573921</v>
          </cell>
          <cell r="F9">
            <v>0.12398701331901731</v>
          </cell>
          <cell r="G9">
            <v>7.9565810229126011E-2</v>
          </cell>
          <cell r="H9">
            <v>0.1554402981723472</v>
          </cell>
          <cell r="I9">
            <v>0.14677799186469706</v>
          </cell>
        </row>
        <row r="10">
          <cell r="B10">
            <v>28</v>
          </cell>
          <cell r="C10">
            <v>19</v>
          </cell>
          <cell r="D10">
            <v>59</v>
          </cell>
          <cell r="E10">
            <v>54</v>
          </cell>
          <cell r="F10">
            <v>49</v>
          </cell>
          <cell r="G10">
            <v>89</v>
          </cell>
          <cell r="H10">
            <v>262</v>
          </cell>
          <cell r="I10">
            <v>205</v>
          </cell>
        </row>
        <row r="11">
          <cell r="B11">
            <v>4205</v>
          </cell>
          <cell r="C11">
            <v>4623</v>
          </cell>
          <cell r="D11">
            <v>4886</v>
          </cell>
          <cell r="E11">
            <v>4325</v>
          </cell>
          <cell r="F11">
            <v>4801</v>
          </cell>
          <cell r="G11">
            <v>2887</v>
          </cell>
          <cell r="H11">
            <v>6661</v>
          </cell>
          <cell r="I11">
            <v>6651</v>
          </cell>
        </row>
        <row r="12">
          <cell r="B12">
            <v>932</v>
          </cell>
          <cell r="C12">
            <v>863</v>
          </cell>
          <cell r="D12">
            <v>646</v>
          </cell>
          <cell r="E12">
            <v>2392</v>
          </cell>
          <cell r="F12">
            <v>772</v>
          </cell>
          <cell r="G12">
            <v>348</v>
          </cell>
          <cell r="H12">
            <v>934</v>
          </cell>
          <cell r="I12">
            <v>605</v>
          </cell>
        </row>
        <row r="13">
          <cell r="B13">
            <v>0.22164090368608799</v>
          </cell>
          <cell r="C13">
            <v>0.18667531905688947</v>
          </cell>
          <cell r="D13">
            <v>0.13221449038067951</v>
          </cell>
          <cell r="E13">
            <v>0.55306358381502885</v>
          </cell>
          <cell r="F13">
            <v>0.16079983336804832</v>
          </cell>
          <cell r="G13">
            <v>0.12054035330793211</v>
          </cell>
          <cell r="H13">
            <v>0.14021918630836211</v>
          </cell>
          <cell r="I13">
            <v>9.0963764847391368E-2</v>
          </cell>
        </row>
        <row r="14">
          <cell r="B14">
            <v>3273</v>
          </cell>
          <cell r="C14">
            <v>3760</v>
          </cell>
          <cell r="D14">
            <v>4240</v>
          </cell>
          <cell r="E14">
            <v>1933</v>
          </cell>
          <cell r="F14">
            <v>4029</v>
          </cell>
          <cell r="G14">
            <v>2539</v>
          </cell>
          <cell r="H14">
            <v>5727</v>
          </cell>
          <cell r="I14">
            <v>6046</v>
          </cell>
        </row>
        <row r="15">
          <cell r="B15">
            <v>884.4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</row>
        <row r="16">
          <cell r="B16">
            <v>3.8</v>
          </cell>
          <cell r="C16">
            <v>2.21</v>
          </cell>
          <cell r="D16">
            <v>2.56</v>
          </cell>
          <cell r="E16">
            <v>1.19</v>
          </cell>
          <cell r="F16">
            <v>2.5499999999999998</v>
          </cell>
          <cell r="G16">
            <v>1.63</v>
          </cell>
          <cell r="H16">
            <v>3.64</v>
          </cell>
          <cell r="I16">
            <v>3.83</v>
          </cell>
        </row>
        <row r="17">
          <cell r="B17">
            <v>1.016508367254636</v>
          </cell>
          <cell r="C17">
            <v>1.2625538020086082E-2</v>
          </cell>
          <cell r="D17">
            <v>1.7139479905437353E-2</v>
          </cell>
          <cell r="E17">
            <v>3.3150503284913507E-2</v>
          </cell>
          <cell r="F17">
            <v>0.82303509639149774</v>
          </cell>
          <cell r="G17">
            <v>0.91228951997989449</v>
          </cell>
          <cell r="H17">
            <v>1.0177705977382876</v>
          </cell>
          <cell r="I17">
            <v>1.1404271169605165</v>
          </cell>
        </row>
        <row r="18">
          <cell r="B18" t="str">
            <v>nm</v>
          </cell>
          <cell r="C18">
            <v>-0.98757950408791528</v>
          </cell>
          <cell r="D18">
            <v>0.35752471523748142</v>
          </cell>
          <cell r="E18">
            <v>0.93416039855426392</v>
          </cell>
          <cell r="F18">
            <v>23.827227789511525</v>
          </cell>
          <cell r="G18">
            <v>0.10844546481641237</v>
          </cell>
          <cell r="H18">
            <v>0.11562237146023313</v>
          </cell>
          <cell r="I18">
            <v>0.12051489745803123</v>
          </cell>
        </row>
        <row r="19">
          <cell r="B19">
            <v>0.26750220190911472</v>
          </cell>
          <cell r="C19">
            <v>5.7129131312606708E-3</v>
          </cell>
          <cell r="D19">
            <v>6.6951093380614654E-3</v>
          </cell>
          <cell r="E19">
            <v>2.7857565785641605E-2</v>
          </cell>
          <cell r="F19">
            <v>0.32275886132999915</v>
          </cell>
          <cell r="G19">
            <v>0.55968682207355491</v>
          </cell>
          <cell r="H19">
            <v>0.2796073070709581</v>
          </cell>
          <cell r="I19">
            <v>0.29776164933694949</v>
          </cell>
        </row>
        <row r="21">
          <cell r="B21">
            <v>3852</v>
          </cell>
          <cell r="C21">
            <v>3138</v>
          </cell>
          <cell r="D21">
            <v>3808</v>
          </cell>
          <cell r="E21">
            <v>4249</v>
          </cell>
          <cell r="F21">
            <v>4466</v>
          </cell>
          <cell r="G21">
            <v>8348</v>
          </cell>
          <cell r="H21">
            <v>9889</v>
          </cell>
          <cell r="I21">
            <v>8574</v>
          </cell>
        </row>
        <row r="22">
          <cell r="B22">
            <v>2072</v>
          </cell>
          <cell r="C22">
            <v>2319</v>
          </cell>
          <cell r="D22">
            <v>2371</v>
          </cell>
          <cell r="E22">
            <v>996</v>
          </cell>
          <cell r="F22">
            <v>197</v>
          </cell>
          <cell r="G22">
            <v>439</v>
          </cell>
          <cell r="H22">
            <v>3587</v>
          </cell>
          <cell r="I22">
            <v>4423</v>
          </cell>
        </row>
        <row r="23">
          <cell r="B23">
            <v>5564</v>
          </cell>
          <cell r="C23">
            <v>5888</v>
          </cell>
          <cell r="D23">
            <v>6684</v>
          </cell>
          <cell r="E23">
            <v>6480</v>
          </cell>
          <cell r="F23">
            <v>7282</v>
          </cell>
          <cell r="G23">
            <v>7868</v>
          </cell>
          <cell r="H23">
            <v>8481</v>
          </cell>
          <cell r="I23">
            <v>9729</v>
          </cell>
        </row>
        <row r="24">
          <cell r="B24">
            <v>0.18182412339466031</v>
          </cell>
          <cell r="C24">
            <v>0.1818631084754139</v>
          </cell>
          <cell r="D24">
            <v>0.19458515283842795</v>
          </cell>
          <cell r="E24">
            <v>0.17803665137236585</v>
          </cell>
          <cell r="F24">
            <v>0.18615947030702765</v>
          </cell>
          <cell r="G24">
            <v>0.21035745795791783</v>
          </cell>
          <cell r="H24">
            <v>0.19042166240064665</v>
          </cell>
          <cell r="I24">
            <v>0.20828516377649325</v>
          </cell>
        </row>
        <row r="25">
          <cell r="B25">
            <v>1968</v>
          </cell>
          <cell r="C25">
            <v>1489</v>
          </cell>
          <cell r="D25">
            <v>1150</v>
          </cell>
          <cell r="E25">
            <v>1130</v>
          </cell>
          <cell r="F25">
            <v>1968</v>
          </cell>
          <cell r="G25">
            <v>1653</v>
          </cell>
          <cell r="H25">
            <v>1498</v>
          </cell>
          <cell r="I25">
            <v>2129</v>
          </cell>
        </row>
        <row r="26">
          <cell r="B26">
            <v>3011</v>
          </cell>
          <cell r="C26">
            <v>3520</v>
          </cell>
          <cell r="D26">
            <v>3989</v>
          </cell>
          <cell r="E26">
            <v>4454</v>
          </cell>
          <cell r="F26">
            <v>4744</v>
          </cell>
          <cell r="G26">
            <v>4866</v>
          </cell>
          <cell r="H26">
            <v>4904</v>
          </cell>
          <cell r="I26">
            <v>4791</v>
          </cell>
        </row>
        <row r="27">
          <cell r="B27">
            <v>281</v>
          </cell>
          <cell r="C27">
            <v>281</v>
          </cell>
          <cell r="D27">
            <v>283</v>
          </cell>
          <cell r="E27">
            <v>285</v>
          </cell>
          <cell r="F27">
            <v>283</v>
          </cell>
          <cell r="G27">
            <v>274</v>
          </cell>
          <cell r="H27">
            <v>269</v>
          </cell>
          <cell r="I27">
            <v>286</v>
          </cell>
        </row>
        <row r="28">
          <cell r="B28">
            <v>131</v>
          </cell>
          <cell r="C28">
            <v>131</v>
          </cell>
          <cell r="D28">
            <v>139</v>
          </cell>
          <cell r="E28">
            <v>154</v>
          </cell>
          <cell r="F28">
            <v>154</v>
          </cell>
          <cell r="G28">
            <v>223</v>
          </cell>
          <cell r="H28">
            <v>242</v>
          </cell>
          <cell r="I28">
            <v>284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3097</v>
          </cell>
          <cell r="H29">
            <v>3113</v>
          </cell>
          <cell r="I29">
            <v>2926</v>
          </cell>
        </row>
        <row r="30">
          <cell r="B30">
            <v>2590</v>
          </cell>
          <cell r="C30">
            <v>2439</v>
          </cell>
          <cell r="D30">
            <v>2787</v>
          </cell>
          <cell r="E30">
            <v>2509</v>
          </cell>
          <cell r="F30">
            <v>2011</v>
          </cell>
          <cell r="G30">
            <v>2326</v>
          </cell>
          <cell r="H30">
            <v>2921</v>
          </cell>
          <cell r="I30">
            <v>3821</v>
          </cell>
        </row>
        <row r="31">
          <cell r="B31">
            <v>19469</v>
          </cell>
          <cell r="C31">
            <v>19205</v>
          </cell>
          <cell r="D31">
            <v>21211</v>
          </cell>
          <cell r="E31">
            <v>20257</v>
          </cell>
          <cell r="F31">
            <v>21105</v>
          </cell>
          <cell r="G31">
            <v>29094</v>
          </cell>
          <cell r="H31">
            <v>34904</v>
          </cell>
          <cell r="I31">
            <v>36963</v>
          </cell>
        </row>
        <row r="33">
          <cell r="B33">
            <v>107</v>
          </cell>
          <cell r="C33">
            <v>44</v>
          </cell>
          <cell r="D33">
            <v>6</v>
          </cell>
          <cell r="E33">
            <v>6</v>
          </cell>
          <cell r="F33">
            <v>6</v>
          </cell>
          <cell r="G33">
            <v>3</v>
          </cell>
          <cell r="H33">
            <v>0</v>
          </cell>
          <cell r="I33">
            <v>500</v>
          </cell>
        </row>
        <row r="34">
          <cell r="B34">
            <v>74</v>
          </cell>
          <cell r="C34">
            <v>1</v>
          </cell>
          <cell r="D34">
            <v>325</v>
          </cell>
          <cell r="E34">
            <v>336</v>
          </cell>
          <cell r="F34">
            <v>9</v>
          </cell>
          <cell r="G34">
            <v>248</v>
          </cell>
          <cell r="H34">
            <v>2</v>
          </cell>
          <cell r="I34">
            <v>10</v>
          </cell>
        </row>
        <row r="35">
          <cell r="B35">
            <v>4022</v>
          </cell>
          <cell r="C35">
            <v>3122</v>
          </cell>
          <cell r="D35">
            <v>3095</v>
          </cell>
          <cell r="E35">
            <v>3419</v>
          </cell>
          <cell r="F35">
            <v>5239</v>
          </cell>
          <cell r="G35">
            <v>5785</v>
          </cell>
          <cell r="H35">
            <v>6836</v>
          </cell>
          <cell r="I35">
            <v>6862</v>
          </cell>
        </row>
        <row r="36">
          <cell r="B36">
            <v>1079</v>
          </cell>
          <cell r="C36">
            <v>2010</v>
          </cell>
          <cell r="D36">
            <v>3471</v>
          </cell>
          <cell r="E36">
            <v>3468</v>
          </cell>
          <cell r="F36">
            <v>3464</v>
          </cell>
          <cell r="G36">
            <v>9406</v>
          </cell>
          <cell r="H36">
            <v>9413</v>
          </cell>
          <cell r="I36">
            <v>8920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2913</v>
          </cell>
          <cell r="H37">
            <v>2931</v>
          </cell>
          <cell r="I37">
            <v>2777</v>
          </cell>
        </row>
        <row r="38">
          <cell r="B38">
            <v>1480</v>
          </cell>
          <cell r="C38">
            <v>1770</v>
          </cell>
          <cell r="D38">
            <v>1907</v>
          </cell>
          <cell r="E38">
            <v>3216</v>
          </cell>
          <cell r="F38">
            <v>3347</v>
          </cell>
          <cell r="G38">
            <v>2684</v>
          </cell>
          <cell r="H38">
            <v>2955</v>
          </cell>
          <cell r="I38">
            <v>2613</v>
          </cell>
        </row>
        <row r="39">
          <cell r="B39"/>
          <cell r="C39"/>
          <cell r="D39"/>
          <cell r="E39"/>
          <cell r="F39"/>
          <cell r="G39"/>
          <cell r="H39"/>
          <cell r="I39"/>
        </row>
        <row r="40">
          <cell r="B40">
            <v>3</v>
          </cell>
          <cell r="C40">
            <v>3</v>
          </cell>
          <cell r="D40">
            <v>3</v>
          </cell>
          <cell r="E40">
            <v>3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</row>
        <row r="41">
          <cell r="B41">
            <v>4685</v>
          </cell>
          <cell r="C41">
            <v>4151</v>
          </cell>
          <cell r="D41">
            <v>6907</v>
          </cell>
          <cell r="E41">
            <v>3517</v>
          </cell>
          <cell r="F41">
            <v>1643</v>
          </cell>
          <cell r="G41">
            <v>-191</v>
          </cell>
          <cell r="H41">
            <v>3179</v>
          </cell>
          <cell r="I41">
            <v>3476</v>
          </cell>
        </row>
        <row r="42">
          <cell r="B42">
            <v>8019</v>
          </cell>
          <cell r="C42">
            <v>8104</v>
          </cell>
          <cell r="D42">
            <v>5497</v>
          </cell>
          <cell r="E42">
            <v>6292</v>
          </cell>
          <cell r="F42">
            <v>7394</v>
          </cell>
          <cell r="G42">
            <v>8243</v>
          </cell>
          <cell r="H42">
            <v>9585</v>
          </cell>
          <cell r="I42">
            <v>11802</v>
          </cell>
        </row>
        <row r="43">
          <cell r="B43">
            <v>19469</v>
          </cell>
          <cell r="C43">
            <v>19205</v>
          </cell>
          <cell r="D43">
            <v>21211</v>
          </cell>
          <cell r="E43">
            <v>20257</v>
          </cell>
          <cell r="F43">
            <v>21105</v>
          </cell>
          <cell r="G43">
            <v>29094</v>
          </cell>
          <cell r="H43">
            <v>34904</v>
          </cell>
          <cell r="I43">
            <v>36963</v>
          </cell>
        </row>
        <row r="47">
          <cell r="B47">
            <v>606</v>
          </cell>
          <cell r="C47">
            <v>649</v>
          </cell>
          <cell r="D47">
            <v>706</v>
          </cell>
          <cell r="E47">
            <v>747</v>
          </cell>
          <cell r="F47">
            <v>705</v>
          </cell>
          <cell r="G47">
            <v>721</v>
          </cell>
          <cell r="H47">
            <v>744</v>
          </cell>
          <cell r="I47">
            <v>717</v>
          </cell>
        </row>
        <row r="49">
          <cell r="B49">
            <v>2971</v>
          </cell>
          <cell r="C49">
            <v>3894</v>
          </cell>
          <cell r="D49">
            <v>4242</v>
          </cell>
          <cell r="E49">
            <v>3850</v>
          </cell>
          <cell r="F49">
            <v>4093</v>
          </cell>
          <cell r="G49">
            <v>1948</v>
          </cell>
          <cell r="H49">
            <v>5746</v>
          </cell>
          <cell r="I49">
            <v>5625</v>
          </cell>
        </row>
        <row r="51">
          <cell r="B51">
            <v>113</v>
          </cell>
          <cell r="C51">
            <v>-324</v>
          </cell>
          <cell r="D51">
            <v>-796</v>
          </cell>
          <cell r="E51">
            <v>204</v>
          </cell>
          <cell r="F51">
            <v>-802</v>
          </cell>
          <cell r="G51">
            <v>-586</v>
          </cell>
          <cell r="H51">
            <v>-613</v>
          </cell>
          <cell r="I51">
            <v>-1248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20" zoomScaleNormal="120" workbookViewId="0">
      <selection activeCell="A4" sqref="A4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198</v>
      </c>
    </row>
    <row r="3" spans="1:1" x14ac:dyDescent="0.25">
      <c r="A3" s="38" t="s">
        <v>196</v>
      </c>
    </row>
    <row r="4" spans="1:1" x14ac:dyDescent="0.25">
      <c r="A4" s="19" t="s">
        <v>197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workbookViewId="0">
      <pane ySplit="1" topLeftCell="A79" activePane="bottomLeft" state="frozen"/>
      <selection pane="bottomLeft" activeCell="B210" sqref="B210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f>[1]Historicals!B2</f>
        <v>30601</v>
      </c>
      <c r="C2" s="3">
        <f>[1]Historicals!C2</f>
        <v>32376</v>
      </c>
      <c r="D2" s="3">
        <f>[1]Historicals!D2</f>
        <v>34350</v>
      </c>
      <c r="E2" s="3">
        <f>[1]Historicals!E2</f>
        <v>36397</v>
      </c>
      <c r="F2" s="3">
        <f>[1]Historicals!F2</f>
        <v>39117</v>
      </c>
      <c r="G2" s="3">
        <f>[1]Historicals!G2</f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f>[1]Historicals!B3</f>
        <v>16534</v>
      </c>
      <c r="C3" s="24">
        <f>[1]Historicals!C3</f>
        <v>17405</v>
      </c>
      <c r="D3" s="24">
        <f>[1]Historicals!D3</f>
        <v>19038</v>
      </c>
      <c r="E3" s="24">
        <f>[1]Historicals!E3</f>
        <v>20441</v>
      </c>
      <c r="F3" s="24">
        <f>[1]Historicals!F3</f>
        <v>21643</v>
      </c>
      <c r="G3" s="24">
        <f>[1]Historicals!G3</f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f>[1]Historicals!B5</f>
        <v>3213</v>
      </c>
      <c r="C5" s="3">
        <f>[1]Historicals!C5</f>
        <v>3278</v>
      </c>
      <c r="D5" s="3">
        <f>[1]Historicals!D5</f>
        <v>3341</v>
      </c>
      <c r="E5" s="3">
        <f>[1]Historicals!E5</f>
        <v>3577</v>
      </c>
      <c r="F5" s="3">
        <f>[1]Historicals!F5</f>
        <v>3753</v>
      </c>
      <c r="G5" s="3">
        <f>[1]Historicals!G5</f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f>[1]Historicals!B6</f>
        <v>6679</v>
      </c>
      <c r="C6" s="3">
        <f>[1]Historicals!C6</f>
        <v>7191</v>
      </c>
      <c r="D6" s="3">
        <f>[1]Historicals!D6</f>
        <v>7222</v>
      </c>
      <c r="E6" s="3">
        <f>[1]Historicals!E6</f>
        <v>7934</v>
      </c>
      <c r="F6" s="3">
        <f>[1]Historicals!F6</f>
        <v>8949</v>
      </c>
      <c r="G6" s="3">
        <f>[1]Historicals!G6</f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f>[1]Historicals!B8</f>
        <v>28</v>
      </c>
      <c r="C8" s="3">
        <f>[1]Historicals!C8</f>
        <v>19</v>
      </c>
      <c r="D8" s="3">
        <f>[1]Historicals!D8</f>
        <v>59</v>
      </c>
      <c r="E8" s="3">
        <f>[1]Historicals!E8</f>
        <v>54</v>
      </c>
      <c r="F8" s="3">
        <f>[1]Historicals!F8</f>
        <v>49</v>
      </c>
      <c r="G8" s="3">
        <f>[1]Historicals!G8</f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f>[1]Historicals!B9</f>
        <v>-58</v>
      </c>
      <c r="C9" s="3">
        <f>[1]Historicals!C9</f>
        <v>-140</v>
      </c>
      <c r="D9" s="3">
        <f>[1]Historicals!D9</f>
        <v>-196</v>
      </c>
      <c r="E9" s="3">
        <f>[1]Historicals!E9</f>
        <v>66</v>
      </c>
      <c r="F9" s="3">
        <f>[1]Historicals!F9</f>
        <v>-78</v>
      </c>
      <c r="G9" s="3">
        <f>[1]Historicals!G9</f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f>[1]Historicals!B11</f>
        <v>932</v>
      </c>
      <c r="C11" s="3">
        <f>[1]Historicals!C11</f>
        <v>863</v>
      </c>
      <c r="D11" s="3">
        <f>[1]Historicals!D11</f>
        <v>646</v>
      </c>
      <c r="E11" s="3">
        <f>[1]Historicals!E11</f>
        <v>2392</v>
      </c>
      <c r="F11" s="3">
        <f>[1]Historicals!F11</f>
        <v>772</v>
      </c>
      <c r="G11" s="3">
        <f>[1]Historicals!G11</f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f>[1]Historicals!B14</f>
        <v>3.8</v>
      </c>
      <c r="C14">
        <f>[1]Historicals!C14</f>
        <v>2.21</v>
      </c>
      <c r="D14">
        <f>[1]Historicals!D14</f>
        <v>2.56</v>
      </c>
      <c r="E14">
        <f>[1]Historicals!E14</f>
        <v>1.19</v>
      </c>
      <c r="F14">
        <f>[1]Historicals!F14</f>
        <v>2.5499999999999998</v>
      </c>
      <c r="G14">
        <f>[1]Historicals!G14</f>
        <v>1.63</v>
      </c>
      <c r="H14">
        <v>3.64</v>
      </c>
      <c r="I14">
        <v>3.83</v>
      </c>
    </row>
    <row r="15" spans="1:9" x14ac:dyDescent="0.25">
      <c r="A15" s="2" t="s">
        <v>7</v>
      </c>
      <c r="B15">
        <f>[1]Historicals!B15</f>
        <v>3.7</v>
      </c>
      <c r="C15">
        <f>[1]Historicals!C15</f>
        <v>2.16</v>
      </c>
      <c r="D15">
        <f>[1]Historicals!D15</f>
        <v>2.5099999999999998</v>
      </c>
      <c r="E15">
        <f>[1]Historicals!E15</f>
        <v>1.17</v>
      </c>
      <c r="F15">
        <f>[1]Historicals!F15</f>
        <v>2.4900000000000002</v>
      </c>
      <c r="G15">
        <f>[1]Historicals!G15</f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f>[1]Historicals!B17</f>
        <v>861.7</v>
      </c>
      <c r="C17">
        <f>[1]Historicals!C17</f>
        <v>1697.9</v>
      </c>
      <c r="D17">
        <f>[1]Historicals!D17</f>
        <v>1657.8</v>
      </c>
      <c r="E17">
        <f>[1]Historicals!E17</f>
        <v>1623.8</v>
      </c>
      <c r="F17">
        <f>[1]Historicals!F17</f>
        <v>1579.7</v>
      </c>
      <c r="G17" s="8">
        <f>[1]Historicals!G17</f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f>[1]Historicals!B18</f>
        <v>884.4</v>
      </c>
      <c r="C18">
        <f>[1]Historicals!C18</f>
        <v>1742.5</v>
      </c>
      <c r="D18">
        <f>[1]Historicals!D18</f>
        <v>1692</v>
      </c>
      <c r="E18">
        <f>[1]Historicals!E18</f>
        <v>1659.1</v>
      </c>
      <c r="F18">
        <f>[1]Historicals!F18</f>
        <v>1618.4</v>
      </c>
      <c r="G18" s="8">
        <f>[1]Historicals!G18</f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f>[1]Historicals!B25</f>
        <v>3852</v>
      </c>
      <c r="C25" s="3">
        <f>[1]Historicals!C25</f>
        <v>3138</v>
      </c>
      <c r="D25" s="3">
        <f>[1]Historicals!D25</f>
        <v>3808</v>
      </c>
      <c r="E25" s="3">
        <f>[1]Historicals!E25</f>
        <v>4249</v>
      </c>
      <c r="F25" s="3">
        <f>[1]Historicals!F25</f>
        <v>4466</v>
      </c>
      <c r="G25" s="3">
        <f>[1]Historicals!G25</f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f>[1]Historicals!B26</f>
        <v>2072</v>
      </c>
      <c r="C26" s="3">
        <f>[1]Historicals!C26</f>
        <v>2319</v>
      </c>
      <c r="D26" s="3">
        <f>[1]Historicals!D26</f>
        <v>2371</v>
      </c>
      <c r="E26" s="3">
        <f>[1]Historicals!E26</f>
        <v>996</v>
      </c>
      <c r="F26" s="3">
        <f>[1]Historicals!F26</f>
        <v>197</v>
      </c>
      <c r="G26" s="3">
        <f>[1]Historicals!G26</f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f>[1]Historicals!B27</f>
        <v>3358</v>
      </c>
      <c r="C27" s="3">
        <f>[1]Historicals!C27</f>
        <v>3241</v>
      </c>
      <c r="D27" s="3">
        <f>[1]Historicals!D27</f>
        <v>3677</v>
      </c>
      <c r="E27" s="3">
        <f>[1]Historicals!E27</f>
        <v>3498</v>
      </c>
      <c r="F27" s="3">
        <f>[1]Historicals!F27</f>
        <v>4272</v>
      </c>
      <c r="G27" s="3">
        <f>[1]Historicals!G27</f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f>[1]Historicals!B28</f>
        <v>4337</v>
      </c>
      <c r="C28" s="3">
        <f>[1]Historicals!C28</f>
        <v>4838</v>
      </c>
      <c r="D28" s="3">
        <f>[1]Historicals!D28</f>
        <v>5055</v>
      </c>
      <c r="E28" s="3">
        <f>[1]Historicals!E28</f>
        <v>5261</v>
      </c>
      <c r="F28" s="3">
        <f>[1]Historicals!F28</f>
        <v>5622</v>
      </c>
      <c r="G28" s="3">
        <f>[1]Historicals!G28</f>
        <v>7367</v>
      </c>
      <c r="H28" s="3">
        <v>6854</v>
      </c>
      <c r="I28" s="3">
        <v>8420</v>
      </c>
    </row>
    <row r="29" spans="1:9" x14ac:dyDescent="0.25">
      <c r="A29" s="11" t="str">
        <f>[1]Historicals!$A$29</f>
        <v>Deffered income taxes</v>
      </c>
      <c r="B29" s="3">
        <f>[1]Historicals!B29</f>
        <v>389</v>
      </c>
      <c r="C29" s="3">
        <f>[1]Historicals!C29</f>
        <v>0</v>
      </c>
      <c r="D29" s="3">
        <f>[1]Historicals!D29</f>
        <v>0</v>
      </c>
      <c r="E29" s="3">
        <f>[1]Historicals!E29</f>
        <v>0</v>
      </c>
      <c r="F29" s="3">
        <f>[1]Historicals!F29</f>
        <v>0</v>
      </c>
      <c r="G29" s="3">
        <f>[1]Historicals!G29</f>
        <v>0</v>
      </c>
      <c r="H29" s="3"/>
      <c r="I29" s="3"/>
    </row>
    <row r="30" spans="1:9" x14ac:dyDescent="0.25">
      <c r="A30" s="11" t="s">
        <v>36</v>
      </c>
      <c r="B30" s="3">
        <f>[1]Historicals!B30</f>
        <v>1968</v>
      </c>
      <c r="C30" s="3">
        <f>[1]Historicals!C30</f>
        <v>1489</v>
      </c>
      <c r="D30" s="3">
        <f>[1]Historicals!D30</f>
        <v>1150</v>
      </c>
      <c r="E30" s="3">
        <f>[1]Historicals!E30</f>
        <v>1130</v>
      </c>
      <c r="F30" s="3">
        <f>[1]Historicals!F30</f>
        <v>1968</v>
      </c>
      <c r="G30" s="3">
        <f>[1]Historicals!G30</f>
        <v>1653</v>
      </c>
      <c r="H30" s="3">
        <v>1498</v>
      </c>
      <c r="I30" s="3">
        <v>2129</v>
      </c>
    </row>
    <row r="31" spans="1:9" x14ac:dyDescent="0.25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5">
      <c r="A32" s="2" t="s">
        <v>37</v>
      </c>
      <c r="B32" s="3">
        <f>[1]Historicals!B32</f>
        <v>3011</v>
      </c>
      <c r="C32" s="3">
        <f>[1]Historicals!C32</f>
        <v>3520</v>
      </c>
      <c r="D32" s="3">
        <f>[1]Historicals!D32</f>
        <v>3989</v>
      </c>
      <c r="E32" s="3">
        <f>[1]Historicals!E32</f>
        <v>4454</v>
      </c>
      <c r="F32" s="3">
        <f>[1]Historicals!F32</f>
        <v>4744</v>
      </c>
      <c r="G32" s="3">
        <f>[1]Historicals!G32</f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>
        <f>[1]Historicals!B33</f>
        <v>0</v>
      </c>
      <c r="C33" s="3">
        <f>[1]Historicals!C33</f>
        <v>0</v>
      </c>
      <c r="D33" s="3">
        <f>[1]Historicals!D33</f>
        <v>0</v>
      </c>
      <c r="E33" s="3">
        <f>[1]Historicals!E33</f>
        <v>0</v>
      </c>
      <c r="F33" s="3">
        <f>[1]Historicals!F33</f>
        <v>0</v>
      </c>
      <c r="G33" s="3">
        <f>[1]Historicals!G33</f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 s="3">
        <f>[1]Historicals!B34</f>
        <v>281</v>
      </c>
      <c r="C34" s="3">
        <f>[1]Historicals!C34</f>
        <v>281</v>
      </c>
      <c r="D34" s="3">
        <f>[1]Historicals!D34</f>
        <v>283</v>
      </c>
      <c r="E34" s="3">
        <f>[1]Historicals!E34</f>
        <v>285</v>
      </c>
      <c r="F34" s="3">
        <f>[1]Historicals!F34</f>
        <v>283</v>
      </c>
      <c r="G34" s="3">
        <f>[1]Historicals!G34</f>
        <v>274</v>
      </c>
      <c r="H34" s="3">
        <v>269</v>
      </c>
      <c r="I34" s="3">
        <v>286</v>
      </c>
    </row>
    <row r="35" spans="1:9" x14ac:dyDescent="0.25">
      <c r="A35" s="2" t="s">
        <v>40</v>
      </c>
      <c r="B35" s="3">
        <f>[1]Historicals!B35</f>
        <v>131</v>
      </c>
      <c r="C35" s="3">
        <f>[1]Historicals!C35</f>
        <v>131</v>
      </c>
      <c r="D35" s="3">
        <f>[1]Historicals!D35</f>
        <v>139</v>
      </c>
      <c r="E35" s="3">
        <f>[1]Historicals!E35</f>
        <v>154</v>
      </c>
      <c r="F35" s="3">
        <f>[1]Historicals!F35</f>
        <v>154</v>
      </c>
      <c r="G35" s="3">
        <f>[1]Historicals!G35</f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3">
        <f>[1]Historicals!B36</f>
        <v>2201</v>
      </c>
      <c r="C36" s="3">
        <f>[1]Historicals!C36</f>
        <v>2439</v>
      </c>
      <c r="D36" s="3">
        <f>[1]Historicals!D36</f>
        <v>2787</v>
      </c>
      <c r="E36" s="3">
        <f>[1]Historicals!E36</f>
        <v>2509</v>
      </c>
      <c r="F36" s="3">
        <f>[1]Historicals!F36</f>
        <v>2011</v>
      </c>
      <c r="G36" s="3">
        <f>[1]Historicals!G36</f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 s="3">
        <f>[1]Historicals!B40</f>
        <v>107</v>
      </c>
      <c r="C40" s="3">
        <f>[1]Historicals!C40</f>
        <v>44</v>
      </c>
      <c r="D40" s="3">
        <f>[1]Historicals!D40</f>
        <v>6</v>
      </c>
      <c r="E40" s="3">
        <f>[1]Historicals!E40</f>
        <v>6</v>
      </c>
      <c r="F40" s="3">
        <f>[1]Historicals!F40</f>
        <v>6</v>
      </c>
      <c r="G40" s="3">
        <f>[1]Historicals!G40</f>
        <v>3</v>
      </c>
      <c r="H40" s="3">
        <v>0</v>
      </c>
      <c r="I40" s="3">
        <v>500</v>
      </c>
    </row>
    <row r="41" spans="1:9" x14ac:dyDescent="0.25">
      <c r="A41" s="11" t="s">
        <v>46</v>
      </c>
      <c r="B41" s="3">
        <f>[1]Historicals!B41</f>
        <v>74</v>
      </c>
      <c r="C41" s="3">
        <f>[1]Historicals!C41</f>
        <v>1</v>
      </c>
      <c r="D41" s="3">
        <f>[1]Historicals!D41</f>
        <v>325</v>
      </c>
      <c r="E41" s="3">
        <f>[1]Historicals!E41</f>
        <v>336</v>
      </c>
      <c r="F41" s="3">
        <f>[1]Historicals!F41</f>
        <v>9</v>
      </c>
      <c r="G41" s="3">
        <f>[1]Historicals!G41</f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3">
        <f>[1]Historicals!B42</f>
        <v>2131</v>
      </c>
      <c r="C42" s="3">
        <f>[1]Historicals!C42</f>
        <v>2191</v>
      </c>
      <c r="D42" s="3">
        <f>[1]Historicals!D42</f>
        <v>2048</v>
      </c>
      <c r="E42" s="3">
        <f>[1]Historicals!E42</f>
        <v>2279</v>
      </c>
      <c r="F42" s="3">
        <f>[1]Historicals!F42</f>
        <v>2612</v>
      </c>
      <c r="G42" s="3">
        <f>[1]Historicals!G42</f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>
        <f>[1]Historicals!B43</f>
        <v>0</v>
      </c>
      <c r="C43" s="3">
        <f>[1]Historicals!C43</f>
        <v>0</v>
      </c>
      <c r="D43" s="3">
        <f>[1]Historicals!D43</f>
        <v>0</v>
      </c>
      <c r="E43" s="3">
        <f>[1]Historicals!E43</f>
        <v>0</v>
      </c>
      <c r="F43" s="3">
        <f>[1]Historicals!F43</f>
        <v>0</v>
      </c>
      <c r="G43" s="3">
        <f>[1]Historicals!G43</f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3">
        <f>[1]Historicals!B44</f>
        <v>3951</v>
      </c>
      <c r="C44" s="3">
        <f>[1]Historicals!C44</f>
        <v>3037</v>
      </c>
      <c r="D44" s="3">
        <f>[1]Historicals!D44</f>
        <v>3011</v>
      </c>
      <c r="E44" s="3">
        <f>[1]Historicals!E44</f>
        <v>3269</v>
      </c>
      <c r="F44" s="3">
        <f>[1]Historicals!F44</f>
        <v>5010</v>
      </c>
      <c r="G44" s="3">
        <f>[1]Historicals!G44</f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 s="3">
        <f>[1]Historicals!B45</f>
        <v>71</v>
      </c>
      <c r="C45" s="3">
        <f>[1]Historicals!C45</f>
        <v>85</v>
      </c>
      <c r="D45" s="3">
        <f>[1]Historicals!D45</f>
        <v>84</v>
      </c>
      <c r="E45" s="3">
        <f>[1]Historicals!E45</f>
        <v>150</v>
      </c>
      <c r="F45" s="3">
        <f>[1]Historicals!F45</f>
        <v>229</v>
      </c>
      <c r="G45" s="3">
        <f>[1]Historicals!G45</f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5">
      <c r="A47" s="2" t="s">
        <v>49</v>
      </c>
      <c r="B47" s="3">
        <f>[1]Historicals!B47</f>
        <v>1079</v>
      </c>
      <c r="C47" s="3">
        <f>[1]Historicals!C47</f>
        <v>2010</v>
      </c>
      <c r="D47" s="3">
        <f>[1]Historicals!D47</f>
        <v>3471</v>
      </c>
      <c r="E47" s="3">
        <f>[1]Historicals!E47</f>
        <v>3468</v>
      </c>
      <c r="F47" s="3">
        <f>[1]Historicals!F47</f>
        <v>3464</v>
      </c>
      <c r="G47" s="3">
        <f>[1]Historicals!G47</f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>
        <f>[1]Historicals!B48</f>
        <v>0</v>
      </c>
      <c r="C48" s="3">
        <f>[1]Historicals!C48</f>
        <v>0</v>
      </c>
      <c r="D48" s="3">
        <f>[1]Historicals!D48</f>
        <v>0</v>
      </c>
      <c r="E48" s="3">
        <f>[1]Historicals!E48</f>
        <v>0</v>
      </c>
      <c r="F48" s="3">
        <f>[1]Historicals!F48</f>
        <v>0</v>
      </c>
      <c r="G48" s="3">
        <f>[1]Historicals!G48</f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3">
        <f>[1]Historicals!B49</f>
        <v>1480</v>
      </c>
      <c r="C49" s="3">
        <f>[1]Historicals!C49</f>
        <v>1770</v>
      </c>
      <c r="D49" s="3">
        <f>[1]Historicals!D49</f>
        <v>1907</v>
      </c>
      <c r="E49" s="3">
        <f>[1]Historicals!E49</f>
        <v>3216</v>
      </c>
      <c r="F49" s="3">
        <f>[1]Historicals!F49</f>
        <v>3347</v>
      </c>
      <c r="G49" s="3">
        <f>[1]Historicals!G49</f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>
        <f>[1]Historicals!B50</f>
        <v>0</v>
      </c>
      <c r="C50" s="3">
        <f>[1]Historicals!C50</f>
        <v>0</v>
      </c>
      <c r="D50" s="3">
        <f>[1]Historicals!D50</f>
        <v>0</v>
      </c>
      <c r="E50" s="3">
        <f>[1]Historicals!E50</f>
        <v>0</v>
      </c>
      <c r="F50" s="3">
        <f>[1]Historicals!F50</f>
        <v>0</v>
      </c>
      <c r="G50" s="3">
        <f>[1]Historicals!G50</f>
        <v>0</v>
      </c>
      <c r="H50" s="3"/>
      <c r="I50" s="3"/>
    </row>
    <row r="51" spans="1:9" x14ac:dyDescent="0.25">
      <c r="A51" s="11" t="s">
        <v>53</v>
      </c>
      <c r="B51" s="3">
        <f>[1]Historicals!B51</f>
        <v>0</v>
      </c>
      <c r="C51" s="3">
        <f>[1]Historicals!C51</f>
        <v>0</v>
      </c>
      <c r="D51" s="3">
        <f>[1]Historicals!D51</f>
        <v>0</v>
      </c>
      <c r="E51" s="3">
        <f>[1]Historicals!E51</f>
        <v>0</v>
      </c>
      <c r="F51" s="3">
        <f>[1]Historicals!F51</f>
        <v>0</v>
      </c>
      <c r="G51" s="3">
        <f>[1]Historicals!G51</f>
        <v>0</v>
      </c>
      <c r="H51" s="3">
        <v>0</v>
      </c>
      <c r="I51" s="3">
        <v>0</v>
      </c>
    </row>
    <row r="52" spans="1:9" x14ac:dyDescent="0.25">
      <c r="A52" s="2" t="s">
        <v>54</v>
      </c>
      <c r="B52" s="3">
        <f>[1]Historicals!B52</f>
        <v>0</v>
      </c>
      <c r="C52" s="3">
        <f>[1]Historicals!C52</f>
        <v>0</v>
      </c>
      <c r="D52" s="3">
        <f>[1]Historicals!D52</f>
        <v>0</v>
      </c>
      <c r="E52" s="3">
        <f>[1]Historicals!E52</f>
        <v>0</v>
      </c>
      <c r="F52" s="3">
        <f>[1]Historicals!F52</f>
        <v>0</v>
      </c>
      <c r="G52" s="3">
        <f>[1]Historicals!G52</f>
        <v>0</v>
      </c>
      <c r="H52" s="3"/>
      <c r="I52" s="3"/>
    </row>
    <row r="53" spans="1:9" x14ac:dyDescent="0.25">
      <c r="A53" s="11" t="s">
        <v>55</v>
      </c>
      <c r="B53" s="3">
        <f>[1]Historicals!B53</f>
        <v>0</v>
      </c>
      <c r="C53" s="3">
        <f>[1]Historicals!C53</f>
        <v>0</v>
      </c>
      <c r="D53" s="3">
        <f>[1]Historicals!D53</f>
        <v>0</v>
      </c>
      <c r="E53" s="3">
        <f>[1]Historicals!E53</f>
        <v>0</v>
      </c>
      <c r="F53" s="3">
        <f>[1]Historicals!F53</f>
        <v>0</v>
      </c>
      <c r="G53" s="3">
        <f>[1]Historicals!G53</f>
        <v>0</v>
      </c>
      <c r="H53" s="3"/>
      <c r="I53" s="3"/>
    </row>
    <row r="54" spans="1:9" x14ac:dyDescent="0.25">
      <c r="A54" s="17" t="s">
        <v>56</v>
      </c>
      <c r="B54" s="3">
        <f>[1]Historicals!B54</f>
        <v>0</v>
      </c>
      <c r="C54" s="3">
        <f>[1]Historicals!C54</f>
        <v>0</v>
      </c>
      <c r="D54" s="3">
        <f>[1]Historicals!D54</f>
        <v>0</v>
      </c>
      <c r="E54" s="3">
        <f>[1]Historicals!E54</f>
        <v>0</v>
      </c>
      <c r="F54" s="3">
        <f>[1]Historicals!F54</f>
        <v>0</v>
      </c>
      <c r="G54" s="3">
        <f>[1]Historicals!G54</f>
        <v>0</v>
      </c>
      <c r="H54" s="3"/>
      <c r="I54" s="3"/>
    </row>
    <row r="55" spans="1:9" x14ac:dyDescent="0.25">
      <c r="A55" s="17" t="s">
        <v>57</v>
      </c>
      <c r="B55" s="3">
        <f>[1]Historicals!B55</f>
        <v>3</v>
      </c>
      <c r="C55" s="3">
        <f>[1]Historicals!C55</f>
        <v>3</v>
      </c>
      <c r="D55" s="3">
        <f>[1]Historicals!D55</f>
        <v>3</v>
      </c>
      <c r="E55" s="3">
        <f>[1]Historicals!E55</f>
        <v>3</v>
      </c>
      <c r="F55" s="3">
        <f>[1]Historicals!F55</f>
        <v>3</v>
      </c>
      <c r="G55" s="3">
        <f>[1]Historicals!G55</f>
        <v>3</v>
      </c>
      <c r="H55" s="3">
        <v>3</v>
      </c>
      <c r="I55" s="3">
        <v>3</v>
      </c>
    </row>
    <row r="56" spans="1:9" x14ac:dyDescent="0.25">
      <c r="A56" s="17" t="s">
        <v>58</v>
      </c>
      <c r="B56" s="3">
        <f>[1]Historicals!B56</f>
        <v>6773</v>
      </c>
      <c r="C56" s="3">
        <f>[1]Historicals!C56</f>
        <v>7786</v>
      </c>
      <c r="D56" s="3">
        <f>[1]Historicals!D56</f>
        <v>5710</v>
      </c>
      <c r="E56" s="3">
        <f>[1]Historicals!E56</f>
        <v>6384</v>
      </c>
      <c r="F56" s="3">
        <f>[1]Historicals!F56</f>
        <v>7163</v>
      </c>
      <c r="G56" s="3">
        <f>[1]Historicals!G56</f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3">
        <f>[1]Historicals!B57</f>
        <v>1246</v>
      </c>
      <c r="C57" s="3">
        <f>[1]Historicals!C57</f>
        <v>318</v>
      </c>
      <c r="D57" s="3">
        <f>[1]Historicals!D57</f>
        <v>-213</v>
      </c>
      <c r="E57" s="3">
        <f>[1]Historicals!E57</f>
        <v>-92</v>
      </c>
      <c r="F57" s="3">
        <f>[1]Historicals!F57</f>
        <v>231</v>
      </c>
      <c r="G57" s="3">
        <f>[1]Historicals!G57</f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3">
        <f>[1]Historicals!B58</f>
        <v>4685</v>
      </c>
      <c r="C58" s="3">
        <f>[1]Historicals!C58</f>
        <v>4151</v>
      </c>
      <c r="D58" s="3">
        <f>[1]Historicals!D58</f>
        <v>6907</v>
      </c>
      <c r="E58" s="3">
        <f>[1]Historicals!E58</f>
        <v>3517</v>
      </c>
      <c r="F58" s="3">
        <f>[1]Historicals!F58</f>
        <v>1643</v>
      </c>
      <c r="G58" s="3">
        <f>[1]Historicals!G58</f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.75" thickBot="1" x14ac:dyDescent="0.3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.75" thickTop="1" x14ac:dyDescent="0.25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x14ac:dyDescent="0.25">
      <c r="A64" s="1" t="s">
        <v>63</v>
      </c>
    </row>
    <row r="65" spans="1:9" s="1" customFormat="1" x14ac:dyDescent="0.25">
      <c r="A65" s="10" t="s">
        <v>64</v>
      </c>
      <c r="B65" s="9">
        <f>[1]Historicals!B65</f>
        <v>3273</v>
      </c>
      <c r="C65" s="9">
        <f>[1]Historicals!C65</f>
        <v>3760</v>
      </c>
      <c r="D65" s="9">
        <f>[1]Historicals!D65</f>
        <v>4240</v>
      </c>
      <c r="E65" s="9">
        <f>[1]Historicals!E65</f>
        <v>1933</v>
      </c>
      <c r="F65" s="9">
        <f>[1]Historicals!F65</f>
        <v>4029</v>
      </c>
      <c r="G65" s="9">
        <f>[1]Historicals!G65</f>
        <v>2539</v>
      </c>
      <c r="H65" s="9">
        <f>+H12</f>
        <v>5727</v>
      </c>
      <c r="I65" s="9">
        <f>+I12</f>
        <v>6046</v>
      </c>
    </row>
    <row r="66" spans="1:9" s="1" customFormat="1" x14ac:dyDescent="0.25">
      <c r="A66" s="2" t="s">
        <v>65</v>
      </c>
      <c r="B66" s="3">
        <f>[1]Historicals!B66</f>
        <v>0</v>
      </c>
      <c r="C66" s="3">
        <f>[1]Historicals!C66</f>
        <v>0</v>
      </c>
      <c r="D66" s="3">
        <f>[1]Historicals!D66</f>
        <v>0</v>
      </c>
      <c r="E66" s="3">
        <f>[1]Historicals!E66</f>
        <v>0</v>
      </c>
      <c r="F66" s="3">
        <f>[1]Historicals!F66</f>
        <v>0</v>
      </c>
      <c r="G66" s="3">
        <f>[1]Historicals!G66</f>
        <v>0</v>
      </c>
      <c r="H66" s="3"/>
      <c r="I66" s="3"/>
    </row>
    <row r="67" spans="1:9" x14ac:dyDescent="0.25">
      <c r="A67" s="11" t="s">
        <v>66</v>
      </c>
      <c r="B67" s="3">
        <f>[1]Historicals!B67</f>
        <v>606</v>
      </c>
      <c r="C67" s="3">
        <f>[1]Historicals!C67</f>
        <v>649</v>
      </c>
      <c r="D67" s="3">
        <f>[1]Historicals!D67</f>
        <v>706</v>
      </c>
      <c r="E67" s="3">
        <f>[1]Historicals!E67</f>
        <v>747</v>
      </c>
      <c r="F67" s="3">
        <f>[1]Historicals!F67</f>
        <v>705</v>
      </c>
      <c r="G67" s="3">
        <f>[1]Historicals!G67</f>
        <v>721</v>
      </c>
      <c r="H67" s="3">
        <v>744</v>
      </c>
      <c r="I67" s="3">
        <v>717</v>
      </c>
    </row>
    <row r="68" spans="1:9" x14ac:dyDescent="0.25">
      <c r="A68" s="11" t="s">
        <v>67</v>
      </c>
      <c r="B68" s="3">
        <f>[1]Historicals!B68</f>
        <v>-113</v>
      </c>
      <c r="C68" s="3">
        <f>[1]Historicals!C68</f>
        <v>-80</v>
      </c>
      <c r="D68" s="3">
        <f>[1]Historicals!D68</f>
        <v>-273</v>
      </c>
      <c r="E68" s="3">
        <f>[1]Historicals!E68</f>
        <v>647</v>
      </c>
      <c r="F68" s="3">
        <f>[1]Historicals!F68</f>
        <v>34</v>
      </c>
      <c r="G68" s="3">
        <f>[1]Historicals!G68</f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 s="3">
        <f>[1]Historicals!B69</f>
        <v>191</v>
      </c>
      <c r="C69" s="3">
        <f>[1]Historicals!C69</f>
        <v>236</v>
      </c>
      <c r="D69" s="3">
        <f>[1]Historicals!D69</f>
        <v>215</v>
      </c>
      <c r="E69" s="3">
        <f>[1]Historicals!E69</f>
        <v>218</v>
      </c>
      <c r="F69" s="3">
        <f>[1]Historicals!F69</f>
        <v>325</v>
      </c>
      <c r="G69" s="3">
        <f>[1]Historicals!G69</f>
        <v>429</v>
      </c>
      <c r="H69" s="3">
        <v>611</v>
      </c>
      <c r="I69" s="3">
        <v>638</v>
      </c>
    </row>
    <row r="70" spans="1:9" x14ac:dyDescent="0.25">
      <c r="A70" s="11" t="s">
        <v>69</v>
      </c>
      <c r="B70" s="3">
        <f>[1]Historicals!B70</f>
        <v>43</v>
      </c>
      <c r="C70" s="3">
        <f>[1]Historicals!C70</f>
        <v>13</v>
      </c>
      <c r="D70" s="3">
        <f>[1]Historicals!D70</f>
        <v>10</v>
      </c>
      <c r="E70" s="3">
        <f>[1]Historicals!E70</f>
        <v>27</v>
      </c>
      <c r="F70" s="3">
        <f>[1]Historicals!F70</f>
        <v>15</v>
      </c>
      <c r="G70" s="3">
        <f>[1]Historicals!G70</f>
        <v>398</v>
      </c>
      <c r="H70" s="3">
        <v>53</v>
      </c>
      <c r="I70" s="3">
        <v>123</v>
      </c>
    </row>
    <row r="71" spans="1:9" x14ac:dyDescent="0.25">
      <c r="A71" s="11" t="s">
        <v>70</v>
      </c>
      <c r="B71" s="3">
        <f>[1]Historicals!B71</f>
        <v>424</v>
      </c>
      <c r="C71" s="3">
        <f>[1]Historicals!C71</f>
        <v>98</v>
      </c>
      <c r="D71" s="3">
        <f>[1]Historicals!D71</f>
        <v>-117</v>
      </c>
      <c r="E71" s="3">
        <f>[1]Historicals!E71</f>
        <v>-99</v>
      </c>
      <c r="F71" s="3">
        <f>[1]Historicals!F71</f>
        <v>233</v>
      </c>
      <c r="G71" s="3">
        <f>[1]Historicals!G71</f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>
        <f>[1]Historicals!B72</f>
        <v>0</v>
      </c>
      <c r="C72" s="3">
        <f>[1]Historicals!C72</f>
        <v>0</v>
      </c>
      <c r="D72" s="3">
        <f>[1]Historicals!D72</f>
        <v>0</v>
      </c>
      <c r="E72" s="3">
        <f>[1]Historicals!E72</f>
        <v>0</v>
      </c>
      <c r="F72" s="3">
        <f>[1]Historicals!F72</f>
        <v>0</v>
      </c>
      <c r="G72" s="3">
        <f>[1]Historicals!G72</f>
        <v>0</v>
      </c>
      <c r="H72" s="3"/>
      <c r="I72" s="3"/>
    </row>
    <row r="73" spans="1:9" x14ac:dyDescent="0.25">
      <c r="A73" s="11" t="s">
        <v>72</v>
      </c>
      <c r="B73" s="3">
        <f>[1]Historicals!B73</f>
        <v>-216</v>
      </c>
      <c r="C73" s="3">
        <f>[1]Historicals!C73</f>
        <v>60</v>
      </c>
      <c r="D73" s="3">
        <f>[1]Historicals!D73</f>
        <v>-426</v>
      </c>
      <c r="E73" s="3">
        <f>[1]Historicals!E73</f>
        <v>187</v>
      </c>
      <c r="F73" s="3">
        <f>[1]Historicals!F73</f>
        <v>-270</v>
      </c>
      <c r="G73" s="3">
        <f>[1]Historicals!G73</f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 s="3">
        <f>[1]Historicals!B74</f>
        <v>-621</v>
      </c>
      <c r="C74" s="3">
        <f>[1]Historicals!C74</f>
        <v>-590</v>
      </c>
      <c r="D74" s="3">
        <f>[1]Historicals!D74</f>
        <v>-231</v>
      </c>
      <c r="E74" s="3">
        <f>[1]Historicals!E74</f>
        <v>-255</v>
      </c>
      <c r="F74" s="3">
        <f>[1]Historicals!F74</f>
        <v>-490</v>
      </c>
      <c r="G74" s="3">
        <f>[1]Historicals!G74</f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 s="3">
        <f>[1]Historicals!B75</f>
        <v>-144</v>
      </c>
      <c r="C75" s="3">
        <f>[1]Historicals!C75</f>
        <v>-161</v>
      </c>
      <c r="D75" s="3">
        <f>[1]Historicals!D75</f>
        <v>-120</v>
      </c>
      <c r="E75" s="3">
        <f>[1]Historicals!E75</f>
        <v>35</v>
      </c>
      <c r="F75" s="3">
        <f>[1]Historicals!F75</f>
        <v>-203</v>
      </c>
      <c r="G75" s="3">
        <f>[1]Historicals!G75</f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3">
        <f>[1]Historicals!B76</f>
        <v>1237</v>
      </c>
      <c r="C76" s="3">
        <f>[1]Historicals!C76</f>
        <v>-586</v>
      </c>
      <c r="D76" s="3">
        <f>[1]Historicals!D76</f>
        <v>-158</v>
      </c>
      <c r="E76" s="3">
        <f>[1]Historicals!E76</f>
        <v>1515</v>
      </c>
      <c r="F76" s="3">
        <f>[1]Historicals!F76</f>
        <v>1525</v>
      </c>
      <c r="G76" s="3">
        <f>[1]Historicals!G76</f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H77" si="12">+SUM(B65:B76)</f>
        <v>4680</v>
      </c>
      <c r="C77" s="26">
        <f t="shared" si="12"/>
        <v>3399</v>
      </c>
      <c r="D77" s="26">
        <f t="shared" si="12"/>
        <v>3846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3">
        <f>[1]Historicals!B79</f>
        <v>-4936</v>
      </c>
      <c r="C79" s="3">
        <f>[1]Historicals!C79</f>
        <v>-5367</v>
      </c>
      <c r="D79" s="3">
        <f>[1]Historicals!D79</f>
        <v>-5928</v>
      </c>
      <c r="E79" s="3">
        <f>[1]Historicals!E79</f>
        <v>-4783</v>
      </c>
      <c r="F79" s="3">
        <f>[1]Historicals!F79</f>
        <v>-2937</v>
      </c>
      <c r="G79" s="3">
        <f>[1]Historicals!G79</f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3">
        <f>[1]Historicals!B80</f>
        <v>3655</v>
      </c>
      <c r="C80" s="3">
        <f>[1]Historicals!C80</f>
        <v>2924</v>
      </c>
      <c r="D80" s="3">
        <f>[1]Historicals!D80</f>
        <v>3623</v>
      </c>
      <c r="E80" s="3">
        <f>[1]Historicals!E80</f>
        <v>3613</v>
      </c>
      <c r="F80" s="3">
        <f>[1]Historicals!F80</f>
        <v>1715</v>
      </c>
      <c r="G80" s="3">
        <f>[1]Historicals!G80</f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3">
        <f>[1]Historicals!B81</f>
        <v>2216</v>
      </c>
      <c r="C81" s="3">
        <f>[1]Historicals!C81</f>
        <v>2386</v>
      </c>
      <c r="D81" s="3">
        <f>[1]Historicals!D81</f>
        <v>2423</v>
      </c>
      <c r="E81" s="3">
        <f>[1]Historicals!E81</f>
        <v>2496</v>
      </c>
      <c r="F81" s="3">
        <f>[1]Historicals!F81</f>
        <v>2072</v>
      </c>
      <c r="G81" s="3">
        <f>[1]Historicals!G81</f>
        <v>2379</v>
      </c>
      <c r="H81" s="3">
        <v>2449</v>
      </c>
      <c r="I81" s="3">
        <v>3967</v>
      </c>
    </row>
    <row r="82" spans="1:9" x14ac:dyDescent="0.25">
      <c r="A82" s="2" t="str">
        <f>[1]Historicals!$A$82</f>
        <v>Investments in reverse repurchase agreements</v>
      </c>
      <c r="B82" s="3">
        <f>[1]Historicals!B82</f>
        <v>-150</v>
      </c>
      <c r="C82" s="3">
        <f>[1]Historicals!C82</f>
        <v>150</v>
      </c>
      <c r="D82" s="3">
        <f>[1]Historicals!D82</f>
        <v>0</v>
      </c>
      <c r="E82" s="3">
        <f>[1]Historicals!E82</f>
        <v>0</v>
      </c>
      <c r="F82" s="3">
        <f>[1]Historicals!F82</f>
        <v>0</v>
      </c>
      <c r="G82" s="3">
        <f>[1]Historicals!G82</f>
        <v>0</v>
      </c>
      <c r="H82" s="3"/>
      <c r="I82" s="3"/>
    </row>
    <row r="83" spans="1:9" x14ac:dyDescent="0.25">
      <c r="A83" s="2" t="s">
        <v>14</v>
      </c>
      <c r="B83" s="3">
        <f>[1]Historicals!B83</f>
        <v>-963</v>
      </c>
      <c r="C83" s="3">
        <f>[1]Historicals!C83</f>
        <v>-1143</v>
      </c>
      <c r="D83" s="3">
        <f>[1]Historicals!D83</f>
        <v>-1105</v>
      </c>
      <c r="E83" s="3">
        <f>[1]Historicals!E83</f>
        <v>-1028</v>
      </c>
      <c r="F83" s="3">
        <f>[1]Historicals!F83</f>
        <v>-1119</v>
      </c>
      <c r="G83" s="3">
        <f>[1]Historicals!G83</f>
        <v>-1086</v>
      </c>
      <c r="H83" s="3">
        <v>-695</v>
      </c>
      <c r="I83" s="3">
        <v>-758</v>
      </c>
    </row>
    <row r="84" spans="1:9" x14ac:dyDescent="0.25">
      <c r="A84" s="2" t="str">
        <f>[1]Historicals!$A$84</f>
        <v>Disposals of property, plant and equipment</v>
      </c>
      <c r="B84" s="3">
        <f>[1]Historicals!B84</f>
        <v>3</v>
      </c>
      <c r="C84" s="3">
        <f>[1]Historicals!C84</f>
        <v>10</v>
      </c>
      <c r="D84" s="3">
        <f>[1]Historicals!D84</f>
        <v>13</v>
      </c>
      <c r="E84" s="3">
        <f>[1]Historicals!E84</f>
        <v>3</v>
      </c>
      <c r="F84" s="3">
        <f>[1]Historicals!F84</f>
        <v>0</v>
      </c>
      <c r="G84" s="3">
        <f>[1]Historicals!G84</f>
        <v>0</v>
      </c>
      <c r="H84" s="3"/>
      <c r="I84" s="3"/>
    </row>
    <row r="85" spans="1:9" x14ac:dyDescent="0.25">
      <c r="A85" s="2" t="s">
        <v>79</v>
      </c>
      <c r="B85" s="3">
        <f>[1]Historicals!B85</f>
        <v>0</v>
      </c>
      <c r="C85" s="3">
        <f>[1]Historicals!C85</f>
        <v>6</v>
      </c>
      <c r="D85" s="3">
        <f>[1]Historicals!D85</f>
        <v>-34</v>
      </c>
      <c r="E85" s="3">
        <f>[1]Historicals!E85</f>
        <v>-25</v>
      </c>
      <c r="F85" s="3">
        <f>[1]Historicals!F85</f>
        <v>5</v>
      </c>
      <c r="G85" s="3">
        <f>[1]Historicals!G85</f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f>[1]Historicals!B88</f>
        <v>0</v>
      </c>
      <c r="C88" s="3">
        <f>[1]Historicals!C88</f>
        <v>981</v>
      </c>
      <c r="D88" s="3">
        <f>[1]Historicals!D88</f>
        <v>1482</v>
      </c>
      <c r="E88" s="3">
        <f>[1]Historicals!E88</f>
        <v>0</v>
      </c>
      <c r="F88" s="3">
        <f>[1]Historicals!F88</f>
        <v>0</v>
      </c>
      <c r="G88" s="3">
        <f>[1]Historicals!G88</f>
        <v>6134</v>
      </c>
      <c r="H88" s="3">
        <v>0</v>
      </c>
      <c r="I88" s="3">
        <v>0</v>
      </c>
    </row>
    <row r="89" spans="1:9" x14ac:dyDescent="0.25">
      <c r="A89" s="2" t="str">
        <f>[1]Historicals!$A$89</f>
        <v xml:space="preserve">Long-term debt payments, including current portion </v>
      </c>
      <c r="B89" s="3">
        <f>[1]Historicals!B89</f>
        <v>-7</v>
      </c>
      <c r="C89" s="3">
        <f>[1]Historicals!C89</f>
        <v>-106</v>
      </c>
      <c r="D89" s="3">
        <f>[1]Historicals!D89</f>
        <v>-44</v>
      </c>
      <c r="E89" s="3">
        <f>[1]Historicals!E89</f>
        <v>-6</v>
      </c>
      <c r="F89" s="3">
        <f>[1]Historicals!F89</f>
        <v>0</v>
      </c>
      <c r="G89" s="3">
        <f>[1]Historicals!G89</f>
        <v>0</v>
      </c>
      <c r="H89" s="3"/>
      <c r="I89" s="3"/>
    </row>
    <row r="90" spans="1:9" x14ac:dyDescent="0.25">
      <c r="A90" s="2" t="s">
        <v>83</v>
      </c>
      <c r="B90" s="3">
        <f>[1]Historicals!B90</f>
        <v>-63</v>
      </c>
      <c r="C90" s="3">
        <f>[1]Historicals!C90</f>
        <v>-67</v>
      </c>
      <c r="D90" s="3">
        <f>[1]Historicals!D90</f>
        <v>327</v>
      </c>
      <c r="E90" s="3">
        <f>[1]Historicals!E90</f>
        <v>13</v>
      </c>
      <c r="F90" s="3">
        <f>[1]Historicals!F90</f>
        <v>-325</v>
      </c>
      <c r="G90" s="3">
        <f>[1]Historicals!G90</f>
        <v>49</v>
      </c>
      <c r="H90" s="3">
        <v>-52</v>
      </c>
      <c r="I90" s="3">
        <v>15</v>
      </c>
    </row>
    <row r="91" spans="1:9" x14ac:dyDescent="0.25">
      <c r="A91" s="2" t="s">
        <v>84</v>
      </c>
      <c r="B91" s="3">
        <f>[1]Historicals!B91</f>
        <v>-19</v>
      </c>
      <c r="C91" s="3">
        <f>[1]Historicals!C91</f>
        <v>-7</v>
      </c>
      <c r="D91" s="3">
        <f>[1]Historicals!D91</f>
        <v>-17</v>
      </c>
      <c r="E91" s="3">
        <f>[1]Historicals!E91</f>
        <v>-23</v>
      </c>
      <c r="F91" s="3">
        <f>[1]Historicals!F91</f>
        <v>0</v>
      </c>
      <c r="G91" s="3">
        <f>[1]Historicals!G91</f>
        <v>0</v>
      </c>
      <c r="H91" s="3">
        <v>-197</v>
      </c>
      <c r="I91" s="3">
        <v>0</v>
      </c>
    </row>
    <row r="92" spans="1:9" x14ac:dyDescent="0.25">
      <c r="A92" s="2" t="s">
        <v>85</v>
      </c>
      <c r="B92" s="3">
        <f>[1]Historicals!B92</f>
        <v>514</v>
      </c>
      <c r="C92" s="3">
        <f>[1]Historicals!C92</f>
        <v>507</v>
      </c>
      <c r="D92" s="3">
        <f>[1]Historicals!D92</f>
        <v>489</v>
      </c>
      <c r="E92" s="3">
        <f>[1]Historicals!E92</f>
        <v>733</v>
      </c>
      <c r="F92" s="3">
        <f>[1]Historicals!F92</f>
        <v>700</v>
      </c>
      <c r="G92" s="3">
        <f>[1]Historicals!G92</f>
        <v>885</v>
      </c>
      <c r="H92" s="3">
        <v>1172</v>
      </c>
      <c r="I92" s="3">
        <v>1151</v>
      </c>
    </row>
    <row r="93" spans="1:9" x14ac:dyDescent="0.25">
      <c r="A93" s="2" t="str">
        <f>[1]Historicals!$A$93</f>
        <v>Excess tax benefits from share-based paymnet arrangements</v>
      </c>
      <c r="B93" s="3">
        <f>[1]Historicals!B93</f>
        <v>218</v>
      </c>
      <c r="C93" s="3">
        <f>[1]Historicals!C93</f>
        <v>-3238</v>
      </c>
      <c r="D93" s="3">
        <f>[1]Historicals!D93</f>
        <v>-3223</v>
      </c>
      <c r="E93" s="3">
        <f>[1]Historicals!E93</f>
        <v>-4254</v>
      </c>
      <c r="F93" s="3">
        <f>[1]Historicals!F93</f>
        <v>0</v>
      </c>
      <c r="G93" s="3">
        <f>[1]Historicals!G93</f>
        <v>0</v>
      </c>
      <c r="H93" s="3"/>
      <c r="I93" s="3"/>
    </row>
    <row r="94" spans="1:9" x14ac:dyDescent="0.25">
      <c r="A94" s="2" t="s">
        <v>16</v>
      </c>
      <c r="B94" s="3">
        <f>[1]Historicals!B94</f>
        <v>-2534</v>
      </c>
      <c r="C94" s="3">
        <f>[1]Historicals!C94</f>
        <v>-1022</v>
      </c>
      <c r="D94" s="3">
        <f>[1]Historicals!D94</f>
        <v>-1133</v>
      </c>
      <c r="E94" s="3">
        <f>[1]Historicals!E94</f>
        <v>-1243</v>
      </c>
      <c r="F94" s="3">
        <f>[1]Historicals!F94</f>
        <v>-4286</v>
      </c>
      <c r="G94" s="3">
        <f>[1]Historicals!G94</f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f>[1]Historicals!B95</f>
        <v>-899</v>
      </c>
      <c r="C95" s="3">
        <f>[1]Historicals!C95</f>
        <v>-22</v>
      </c>
      <c r="D95" s="3">
        <f>[1]Historicals!D95</f>
        <v>-29</v>
      </c>
      <c r="E95" s="3">
        <f>[1]Historicals!E95</f>
        <v>-55</v>
      </c>
      <c r="F95" s="3">
        <f>[1]Historicals!F95</f>
        <v>-1332</v>
      </c>
      <c r="G95" s="3">
        <f>[1]Historicals!G95</f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>
        <f>[1]Historicals!B96</f>
        <v>0</v>
      </c>
      <c r="C96" s="3">
        <f>[1]Historicals!C96</f>
        <v>0</v>
      </c>
      <c r="D96" s="3">
        <f>[1]Historicals!D96</f>
        <v>0</v>
      </c>
      <c r="E96" s="3">
        <f>[1]Historicals!E96</f>
        <v>0</v>
      </c>
      <c r="F96" s="3">
        <f>[1]Historicals!F96</f>
        <v>-50</v>
      </c>
      <c r="G96" s="3">
        <f>[1]Historicals!G96</f>
        <v>-58</v>
      </c>
      <c r="H96" s="3">
        <v>-136</v>
      </c>
      <c r="I96" s="3">
        <v>-151</v>
      </c>
    </row>
    <row r="97" spans="1:9" x14ac:dyDescent="0.25">
      <c r="A97" s="27" t="s">
        <v>88</v>
      </c>
      <c r="B97" s="26">
        <f t="shared" ref="B97:H97" si="14">+SUM(B88:B96)</f>
        <v>-2790</v>
      </c>
      <c r="C97" s="26">
        <f t="shared" si="14"/>
        <v>-2974</v>
      </c>
      <c r="D97" s="26">
        <f t="shared" si="14"/>
        <v>-2148</v>
      </c>
      <c r="E97" s="26">
        <f t="shared" si="14"/>
        <v>-4835</v>
      </c>
      <c r="F97" s="26">
        <f t="shared" si="14"/>
        <v>-5293</v>
      </c>
      <c r="G97" s="26">
        <f t="shared" si="14"/>
        <v>2491</v>
      </c>
      <c r="H97" s="26">
        <f t="shared" si="14"/>
        <v>-1459</v>
      </c>
      <c r="I97" s="26">
        <f>+SUM(I88:I96)</f>
        <v>-4836</v>
      </c>
    </row>
    <row r="98" spans="1:9" x14ac:dyDescent="0.25">
      <c r="A98" s="2" t="s">
        <v>89</v>
      </c>
      <c r="B98" s="3">
        <f>[1]Historicals!B98</f>
        <v>-83</v>
      </c>
      <c r="C98" s="3">
        <f>[1]Historicals!C98</f>
        <v>-105</v>
      </c>
      <c r="D98" s="3">
        <f>[1]Historicals!D98</f>
        <v>-20</v>
      </c>
      <c r="E98" s="3">
        <f>[1]Historicals!E98</f>
        <v>45</v>
      </c>
      <c r="F98" s="3">
        <f>[1]Historicals!F98</f>
        <v>-129</v>
      </c>
      <c r="G98" s="3">
        <f>[1]Historicals!G98</f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H99" si="15">+B77+B86+B97+B98</f>
        <v>1632</v>
      </c>
      <c r="C99" s="26">
        <f t="shared" si="15"/>
        <v>-714</v>
      </c>
      <c r="D99" s="26">
        <f t="shared" si="15"/>
        <v>670</v>
      </c>
      <c r="E99" s="26">
        <f t="shared" si="15"/>
        <v>441</v>
      </c>
      <c r="F99" s="26">
        <f t="shared" si="15"/>
        <v>217</v>
      </c>
      <c r="G99" s="26">
        <f t="shared" si="15"/>
        <v>3882</v>
      </c>
      <c r="H99" s="26">
        <f t="shared" si="15"/>
        <v>1541</v>
      </c>
      <c r="I99" s="26">
        <f>+I77+I86+I97+I98</f>
        <v>-1315</v>
      </c>
    </row>
    <row r="100" spans="1:9" x14ac:dyDescent="0.25">
      <c r="A100" t="s">
        <v>91</v>
      </c>
      <c r="B100" s="3">
        <f>[1]Historicals!B100</f>
        <v>2220</v>
      </c>
      <c r="C100" s="3">
        <f>[1]Historicals!C100</f>
        <v>3852</v>
      </c>
      <c r="D100" s="3">
        <f>[1]Historicals!D100</f>
        <v>3138</v>
      </c>
      <c r="E100" s="3">
        <f>[1]Historicals!E100</f>
        <v>3808</v>
      </c>
      <c r="F100" s="3">
        <f>[1]Historicals!F100</f>
        <v>4249</v>
      </c>
      <c r="G100" s="3">
        <f>[1]Historicals!G100</f>
        <v>4466</v>
      </c>
      <c r="H100" s="3">
        <v>8348</v>
      </c>
      <c r="I100" s="3">
        <f>+H101</f>
        <v>9889</v>
      </c>
    </row>
    <row r="101" spans="1:9" ht="15.75" thickBot="1" x14ac:dyDescent="0.3">
      <c r="A101" s="6" t="s">
        <v>92</v>
      </c>
      <c r="B101" s="7">
        <f>[1]Historicals!B101</f>
        <v>3852</v>
      </c>
      <c r="C101" s="7">
        <f>[1]Historicals!C101</f>
        <v>3138</v>
      </c>
      <c r="D101" s="7">
        <f>[1]Historicals!D101</f>
        <v>3808</v>
      </c>
      <c r="E101" s="7">
        <f>[1]Historicals!E101</f>
        <v>4249</v>
      </c>
      <c r="F101" s="7">
        <f>[1]Historicals!F101</f>
        <v>4466</v>
      </c>
      <c r="G101" s="7">
        <f>[1]Historicals!G101</f>
        <v>8348</v>
      </c>
      <c r="H101" s="7">
        <f>+H99+H100</f>
        <v>9889</v>
      </c>
      <c r="I101" s="7">
        <f>+I99+I100</f>
        <v>8574</v>
      </c>
    </row>
    <row r="102" spans="1:9" s="12" customFormat="1" ht="15.75" thickTop="1" x14ac:dyDescent="0.25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f>[1]Historicals!B105</f>
        <v>53</v>
      </c>
      <c r="C105" s="3">
        <f>[1]Historicals!C105</f>
        <v>70</v>
      </c>
      <c r="D105" s="3">
        <f>[1]Historicals!D105</f>
        <v>98</v>
      </c>
      <c r="E105" s="3">
        <f>[1]Historicals!E105</f>
        <v>125</v>
      </c>
      <c r="F105" s="3">
        <f>[1]Historicals!F105</f>
        <v>153</v>
      </c>
      <c r="G105" s="3">
        <f>[1]Historicals!G105</f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f>[1]Historicals!B106</f>
        <v>1262</v>
      </c>
      <c r="C106" s="3">
        <f>[1]Historicals!C106</f>
        <v>748</v>
      </c>
      <c r="D106" s="3">
        <f>[1]Historicals!D106</f>
        <v>703</v>
      </c>
      <c r="E106" s="3">
        <f>[1]Historicals!E106</f>
        <v>529</v>
      </c>
      <c r="F106" s="3">
        <f>[1]Historicals!F106</f>
        <v>757</v>
      </c>
      <c r="G106" s="3">
        <f>[1]Historicals!G106</f>
        <v>1028</v>
      </c>
      <c r="H106" s="3">
        <v>1177</v>
      </c>
      <c r="I106" s="3">
        <v>1231</v>
      </c>
    </row>
    <row r="107" spans="1:9" x14ac:dyDescent="0.25">
      <c r="A107" s="2" t="s">
        <v>95</v>
      </c>
      <c r="B107" s="3">
        <f>[1]Historicals!B107</f>
        <v>206</v>
      </c>
      <c r="C107" s="3">
        <f>[1]Historicals!C107</f>
        <v>252</v>
      </c>
      <c r="D107" s="3">
        <f>[1]Historicals!D107</f>
        <v>266</v>
      </c>
      <c r="E107" s="3">
        <f>[1]Historicals!E107</f>
        <v>294</v>
      </c>
      <c r="F107" s="3">
        <f>[1]Historicals!F107</f>
        <v>160</v>
      </c>
      <c r="G107" s="3">
        <f>[1]Historicals!G107</f>
        <v>121</v>
      </c>
      <c r="H107" s="3">
        <v>179</v>
      </c>
      <c r="I107" s="3">
        <v>160</v>
      </c>
    </row>
    <row r="108" spans="1:9" x14ac:dyDescent="0.25">
      <c r="A108" s="2" t="s">
        <v>96</v>
      </c>
      <c r="B108" s="3">
        <f>[1]Historicals!B108</f>
        <v>240</v>
      </c>
      <c r="C108" s="3">
        <f>[1]Historicals!C108</f>
        <v>271</v>
      </c>
      <c r="D108" s="3">
        <f>[1]Historicals!D108</f>
        <v>300</v>
      </c>
      <c r="E108" s="3">
        <f>[1]Historicals!E108</f>
        <v>320</v>
      </c>
      <c r="F108" s="3">
        <f>[1]Historicals!F108</f>
        <v>347</v>
      </c>
      <c r="G108" s="3">
        <f>[1]Historicals!G108</f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3">
        <f>[1]Historicals!B112</f>
        <v>13740</v>
      </c>
      <c r="C112" s="3">
        <f>[1]Historicals!C112</f>
        <v>14764</v>
      </c>
      <c r="D112" s="3">
        <f>[1]Historicals!D112</f>
        <v>15216</v>
      </c>
      <c r="E112" s="3">
        <f>[1]Historicals!E112</f>
        <v>14855</v>
      </c>
      <c r="F112" s="3">
        <f>[1]Historicals!F112</f>
        <v>15902</v>
      </c>
      <c r="G112" s="3">
        <f>[1]Historicals!G112</f>
        <v>14484</v>
      </c>
      <c r="H112" s="3">
        <f t="shared" ref="H112" si="17">+SUM(H113:H115)</f>
        <v>17179</v>
      </c>
      <c r="I112" s="3">
        <f>+SUM(I113:I115)</f>
        <v>18353</v>
      </c>
    </row>
    <row r="113" spans="1:9" x14ac:dyDescent="0.25">
      <c r="A113" s="11" t="s">
        <v>113</v>
      </c>
      <c r="B113">
        <f>[1]Historicals!B113</f>
        <v>8506</v>
      </c>
      <c r="C113">
        <f>[1]Historicals!C113</f>
        <v>9299</v>
      </c>
      <c r="D113">
        <f>[1]Historicals!D113</f>
        <v>9684</v>
      </c>
      <c r="E113">
        <f>[1]Historicals!E113</f>
        <v>9322</v>
      </c>
      <c r="F113">
        <f>[1]Historicals!F113</f>
        <v>10045</v>
      </c>
      <c r="G113">
        <f>[1]Historicals!G113</f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>
        <f>[1]Historicals!B114</f>
        <v>4410</v>
      </c>
      <c r="C114">
        <f>[1]Historicals!C114</f>
        <v>4746</v>
      </c>
      <c r="D114">
        <f>[1]Historicals!D114</f>
        <v>4886</v>
      </c>
      <c r="E114">
        <f>[1]Historicals!E114</f>
        <v>4938</v>
      </c>
      <c r="F114">
        <f>[1]Historicals!F114</f>
        <v>5260</v>
      </c>
      <c r="G114">
        <f>[1]Historicals!G114</f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f>[1]Historicals!B115</f>
        <v>824</v>
      </c>
      <c r="C115">
        <f>[1]Historicals!C115</f>
        <v>719</v>
      </c>
      <c r="D115">
        <f>[1]Historicals!D115</f>
        <v>646</v>
      </c>
      <c r="E115">
        <f>[1]Historicals!E115</f>
        <v>595</v>
      </c>
      <c r="F115">
        <f>[1]Historicals!F115</f>
        <v>597</v>
      </c>
      <c r="G115">
        <f>[1]Historicals!G115</f>
        <v>516</v>
      </c>
      <c r="H115">
        <v>507</v>
      </c>
      <c r="I115">
        <v>633</v>
      </c>
    </row>
    <row r="116" spans="1:9" x14ac:dyDescent="0.25">
      <c r="A116" s="2" t="s">
        <v>101</v>
      </c>
      <c r="B116" s="3">
        <f>[1]Historicals!B116</f>
        <v>7126</v>
      </c>
      <c r="C116" s="3">
        <f>[1]Historicals!C116</f>
        <v>7315</v>
      </c>
      <c r="D116" s="3">
        <f>[1]Historicals!D116</f>
        <v>7970</v>
      </c>
      <c r="E116" s="3">
        <f>[1]Historicals!E116</f>
        <v>9242</v>
      </c>
      <c r="F116" s="3">
        <f>[1]Historicals!F116</f>
        <v>9812</v>
      </c>
      <c r="G116" s="3">
        <f>[1]Historicals!G116</f>
        <v>9347</v>
      </c>
      <c r="H116" s="3">
        <f t="shared" ref="H116:I116" si="18">+SUM(H117:H119)</f>
        <v>11456</v>
      </c>
      <c r="I116" s="3">
        <f t="shared" si="18"/>
        <v>12479</v>
      </c>
    </row>
    <row r="117" spans="1:9" x14ac:dyDescent="0.25">
      <c r="A117" s="11" t="s">
        <v>113</v>
      </c>
      <c r="B117">
        <f>[1]Historicals!B117</f>
        <v>4703</v>
      </c>
      <c r="C117">
        <f>[1]Historicals!C117</f>
        <v>4867</v>
      </c>
      <c r="D117">
        <f>[1]Historicals!D117</f>
        <v>5192</v>
      </c>
      <c r="E117">
        <f>[1]Historicals!E117</f>
        <v>5875</v>
      </c>
      <c r="F117">
        <f>[1]Historicals!F117</f>
        <v>6293</v>
      </c>
      <c r="G117">
        <f>[1]Historicals!G117</f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>
        <f>[1]Historicals!B118</f>
        <v>2050</v>
      </c>
      <c r="C118">
        <f>[1]Historicals!C118</f>
        <v>2091</v>
      </c>
      <c r="D118">
        <f>[1]Historicals!D118</f>
        <v>2395</v>
      </c>
      <c r="E118">
        <f>[1]Historicals!E118</f>
        <v>2940</v>
      </c>
      <c r="F118">
        <f>[1]Historicals!F118</f>
        <v>3087</v>
      </c>
      <c r="G118">
        <f>[1]Historicals!G118</f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>
        <f>[1]Historicals!B119</f>
        <v>373</v>
      </c>
      <c r="C119">
        <f>[1]Historicals!C119</f>
        <v>357</v>
      </c>
      <c r="D119">
        <f>[1]Historicals!D119</f>
        <v>383</v>
      </c>
      <c r="E119">
        <f>[1]Historicals!E119</f>
        <v>427</v>
      </c>
      <c r="F119">
        <f>[1]Historicals!F119</f>
        <v>432</v>
      </c>
      <c r="G119">
        <f>[1]Historicals!G119</f>
        <v>402</v>
      </c>
      <c r="H119">
        <v>490</v>
      </c>
      <c r="I119">
        <v>564</v>
      </c>
    </row>
    <row r="120" spans="1:9" x14ac:dyDescent="0.25">
      <c r="A120" s="2" t="s">
        <v>102</v>
      </c>
      <c r="B120" s="3">
        <f>[1]Historicals!B120</f>
        <v>3067</v>
      </c>
      <c r="C120" s="3">
        <f>[1]Historicals!C120</f>
        <v>3785</v>
      </c>
      <c r="D120" s="3">
        <f>[1]Historicals!D120</f>
        <v>4237</v>
      </c>
      <c r="E120" s="3">
        <f>[1]Historicals!E120</f>
        <v>5134</v>
      </c>
      <c r="F120" s="3">
        <f>[1]Historicals!F120</f>
        <v>6208</v>
      </c>
      <c r="G120" s="3">
        <f>[1]Historicals!G120</f>
        <v>6679</v>
      </c>
      <c r="H120" s="3">
        <f t="shared" ref="H120:I120" si="19">+SUM(H121:H123)</f>
        <v>8290</v>
      </c>
      <c r="I120" s="3">
        <f t="shared" si="19"/>
        <v>7547</v>
      </c>
    </row>
    <row r="121" spans="1:9" x14ac:dyDescent="0.25">
      <c r="A121" s="11" t="s">
        <v>113</v>
      </c>
      <c r="B121">
        <f>[1]Historicals!B121</f>
        <v>2016</v>
      </c>
      <c r="C121">
        <f>[1]Historicals!C121</f>
        <v>2599</v>
      </c>
      <c r="D121">
        <f>[1]Historicals!D121</f>
        <v>2920</v>
      </c>
      <c r="E121">
        <f>[1]Historicals!E121</f>
        <v>3496</v>
      </c>
      <c r="F121">
        <f>[1]Historicals!F121</f>
        <v>4262</v>
      </c>
      <c r="G121">
        <f>[1]Historicals!G121</f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f>[1]Historicals!B122</f>
        <v>925</v>
      </c>
      <c r="C122">
        <f>[1]Historicals!C122</f>
        <v>1055</v>
      </c>
      <c r="D122">
        <f>[1]Historicals!D122</f>
        <v>1188</v>
      </c>
      <c r="E122">
        <f>[1]Historicals!E122</f>
        <v>1508</v>
      </c>
      <c r="F122">
        <f>[1]Historicals!F122</f>
        <v>1808</v>
      </c>
      <c r="G122">
        <f>[1]Historicals!G122</f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f>[1]Historicals!B123</f>
        <v>126</v>
      </c>
      <c r="C123">
        <f>[1]Historicals!C123</f>
        <v>131</v>
      </c>
      <c r="D123">
        <f>[1]Historicals!D123</f>
        <v>129</v>
      </c>
      <c r="E123">
        <f>[1]Historicals!E123</f>
        <v>130</v>
      </c>
      <c r="F123">
        <f>[1]Historicals!F123</f>
        <v>138</v>
      </c>
      <c r="G123">
        <f>[1]Historicals!G123</f>
        <v>148</v>
      </c>
      <c r="H123">
        <v>195</v>
      </c>
      <c r="I123">
        <v>193</v>
      </c>
    </row>
    <row r="124" spans="1:9" x14ac:dyDescent="0.25">
      <c r="A124" s="2" t="s">
        <v>106</v>
      </c>
      <c r="B124" s="3">
        <f>[1]Historicals!B124</f>
        <v>4653</v>
      </c>
      <c r="C124" s="3">
        <f>[1]Historicals!C124</f>
        <v>4570</v>
      </c>
      <c r="D124" s="3">
        <f>[1]Historicals!D124</f>
        <v>4737</v>
      </c>
      <c r="E124" s="3">
        <f>[1]Historicals!E124</f>
        <v>5166</v>
      </c>
      <c r="F124" s="3">
        <f>[1]Historicals!F124</f>
        <v>5254</v>
      </c>
      <c r="G124" s="3">
        <f>[1]Historicals!G124</f>
        <v>5028</v>
      </c>
      <c r="H124" s="3">
        <f t="shared" ref="H124:I124" si="20">+SUM(H125:H127)</f>
        <v>5343</v>
      </c>
      <c r="I124" s="3">
        <f t="shared" si="20"/>
        <v>5955</v>
      </c>
    </row>
    <row r="125" spans="1:9" x14ac:dyDescent="0.25">
      <c r="A125" s="11" t="s">
        <v>113</v>
      </c>
      <c r="B125">
        <f>[1]Historicals!B125</f>
        <v>3093</v>
      </c>
      <c r="C125">
        <f>[1]Historicals!C125</f>
        <v>3106</v>
      </c>
      <c r="D125">
        <f>[1]Historicals!D125</f>
        <v>3285</v>
      </c>
      <c r="E125">
        <f>[1]Historicals!E125</f>
        <v>3575</v>
      </c>
      <c r="F125">
        <f>[1]Historicals!F125</f>
        <v>3622</v>
      </c>
      <c r="G125">
        <f>[1]Historicals!G125</f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>
        <f>[1]Historicals!B126</f>
        <v>1251</v>
      </c>
      <c r="C126">
        <f>[1]Historicals!C126</f>
        <v>1175</v>
      </c>
      <c r="D126">
        <f>[1]Historicals!D126</f>
        <v>1185</v>
      </c>
      <c r="E126">
        <f>[1]Historicals!E126</f>
        <v>1347</v>
      </c>
      <c r="F126">
        <f>[1]Historicals!F126</f>
        <v>1395</v>
      </c>
      <c r="G126">
        <f>[1]Historicals!G126</f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>
        <f>[1]Historicals!B127</f>
        <v>309</v>
      </c>
      <c r="C127">
        <f>[1]Historicals!C127</f>
        <v>289</v>
      </c>
      <c r="D127">
        <f>[1]Historicals!D127</f>
        <v>267</v>
      </c>
      <c r="E127">
        <f>[1]Historicals!E127</f>
        <v>244</v>
      </c>
      <c r="F127">
        <f>[1]Historicals!F127</f>
        <v>237</v>
      </c>
      <c r="G127">
        <f>[1]Historicals!G127</f>
        <v>214</v>
      </c>
      <c r="H127">
        <v>190</v>
      </c>
      <c r="I127">
        <v>234</v>
      </c>
    </row>
    <row r="128" spans="1:9" x14ac:dyDescent="0.25">
      <c r="A128" s="2" t="s">
        <v>107</v>
      </c>
      <c r="B128" s="3">
        <f>[1]Historicals!B128</f>
        <v>115</v>
      </c>
      <c r="C128" s="3">
        <f>[1]Historicals!C128</f>
        <v>73</v>
      </c>
      <c r="D128" s="3">
        <f>[1]Historicals!D128</f>
        <v>73</v>
      </c>
      <c r="E128" s="3">
        <f>[1]Historicals!E128</f>
        <v>88</v>
      </c>
      <c r="F128" s="3">
        <f>[1]Historicals!F128</f>
        <v>42</v>
      </c>
      <c r="G128" s="3">
        <f>[1]Historicals!G128</f>
        <v>30</v>
      </c>
      <c r="H128" s="3">
        <v>25</v>
      </c>
      <c r="I128" s="3">
        <v>102</v>
      </c>
    </row>
    <row r="129" spans="1:9" x14ac:dyDescent="0.25">
      <c r="A129" s="4" t="s">
        <v>103</v>
      </c>
      <c r="B129" s="5">
        <f t="shared" ref="B129:I129" si="21">+B112+B116+B120+B124+B128</f>
        <v>28701</v>
      </c>
      <c r="C129" s="5">
        <f t="shared" si="21"/>
        <v>30507</v>
      </c>
      <c r="D129" s="5">
        <f t="shared" si="21"/>
        <v>32233</v>
      </c>
      <c r="E129" s="5">
        <f t="shared" si="21"/>
        <v>34485</v>
      </c>
      <c r="F129" s="5">
        <f t="shared" si="21"/>
        <v>37218</v>
      </c>
      <c r="G129" s="5">
        <f t="shared" si="21"/>
        <v>35568</v>
      </c>
      <c r="H129" s="5">
        <f t="shared" si="21"/>
        <v>42293</v>
      </c>
      <c r="I129" s="5">
        <f t="shared" si="21"/>
        <v>44436</v>
      </c>
    </row>
    <row r="130" spans="1:9" x14ac:dyDescent="0.25">
      <c r="A130" s="2" t="s">
        <v>104</v>
      </c>
      <c r="B130" s="3">
        <f>[1]Historicals!B130</f>
        <v>1982</v>
      </c>
      <c r="C130" s="3">
        <f>[1]Historicals!C130</f>
        <v>1955</v>
      </c>
      <c r="D130" s="3">
        <f>[1]Historicals!D130</f>
        <v>2042</v>
      </c>
      <c r="E130" s="3">
        <f>[1]Historicals!E130</f>
        <v>1886</v>
      </c>
      <c r="F130" s="3">
        <f>[1]Historicals!F130</f>
        <v>1906</v>
      </c>
      <c r="G130" s="3">
        <f>[1]Historicals!G130</f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3">
        <f>[1]Historicals!B131</f>
        <v>0</v>
      </c>
      <c r="C131" s="3">
        <f>[1]Historicals!C131</f>
        <v>0</v>
      </c>
      <c r="D131" s="3">
        <f>[1]Historicals!D131</f>
        <v>0</v>
      </c>
      <c r="E131" s="3">
        <f>[1]Historicals!E131</f>
        <v>0</v>
      </c>
      <c r="F131" s="3">
        <f>[1]Historicals!F131</f>
        <v>0</v>
      </c>
      <c r="G131" s="3">
        <f>[1]Historicals!G131</f>
        <v>0</v>
      </c>
      <c r="H131" s="3">
        <v>1986</v>
      </c>
      <c r="I131" s="3">
        <v>2094</v>
      </c>
    </row>
    <row r="132" spans="1:9" x14ac:dyDescent="0.25">
      <c r="A132" s="11" t="s">
        <v>114</v>
      </c>
      <c r="B132" s="3">
        <f>[1]Historicals!B132</f>
        <v>0</v>
      </c>
      <c r="C132" s="3">
        <f>[1]Historicals!C132</f>
        <v>0</v>
      </c>
      <c r="D132" s="3">
        <f>[1]Historicals!D132</f>
        <v>0</v>
      </c>
      <c r="E132" s="3">
        <f>[1]Historicals!E132</f>
        <v>0</v>
      </c>
      <c r="F132" s="3">
        <f>[1]Historicals!F132</f>
        <v>0</v>
      </c>
      <c r="G132" s="3">
        <f>[1]Historicals!G132</f>
        <v>0</v>
      </c>
      <c r="H132" s="3">
        <v>104</v>
      </c>
      <c r="I132" s="3">
        <v>103</v>
      </c>
    </row>
    <row r="133" spans="1:9" x14ac:dyDescent="0.25">
      <c r="A133" s="11" t="s">
        <v>115</v>
      </c>
      <c r="B133" s="3">
        <f>[1]Historicals!B133</f>
        <v>0</v>
      </c>
      <c r="C133" s="3">
        <f>[1]Historicals!C133</f>
        <v>0</v>
      </c>
      <c r="D133" s="3">
        <f>[1]Historicals!D133</f>
        <v>0</v>
      </c>
      <c r="E133" s="3">
        <f>[1]Historicals!E133</f>
        <v>0</v>
      </c>
      <c r="F133" s="3">
        <f>[1]Historicals!F133</f>
        <v>0</v>
      </c>
      <c r="G133" s="3">
        <f>[1]Historicals!G133</f>
        <v>0</v>
      </c>
      <c r="H133" s="3">
        <v>29</v>
      </c>
      <c r="I133" s="3">
        <v>26</v>
      </c>
    </row>
    <row r="134" spans="1:9" x14ac:dyDescent="0.25">
      <c r="A134" s="11" t="s">
        <v>121</v>
      </c>
      <c r="B134" s="3">
        <f>[1]Historicals!B134</f>
        <v>0</v>
      </c>
      <c r="C134" s="3">
        <f>[1]Historicals!C134</f>
        <v>0</v>
      </c>
      <c r="D134" s="3">
        <f>[1]Historicals!D134</f>
        <v>0</v>
      </c>
      <c r="E134" s="3">
        <f>[1]Historicals!E134</f>
        <v>0</v>
      </c>
      <c r="F134" s="3">
        <f>[1]Historicals!F134</f>
        <v>0</v>
      </c>
      <c r="G134" s="3">
        <f>[1]Historicals!G134</f>
        <v>0</v>
      </c>
      <c r="H134" s="3">
        <v>86</v>
      </c>
      <c r="I134" s="3">
        <v>123</v>
      </c>
    </row>
    <row r="135" spans="1:9" x14ac:dyDescent="0.25">
      <c r="A135" s="2" t="s">
        <v>108</v>
      </c>
      <c r="B135" s="3">
        <f>[1]Historicals!B135</f>
        <v>-82</v>
      </c>
      <c r="C135" s="3">
        <f>[1]Historicals!C135</f>
        <v>-86</v>
      </c>
      <c r="D135" s="3">
        <f>[1]Historicals!D135</f>
        <v>75</v>
      </c>
      <c r="E135" s="3">
        <f>[1]Historicals!E135</f>
        <v>26</v>
      </c>
      <c r="F135" s="3">
        <f>[1]Historicals!F135</f>
        <v>-7</v>
      </c>
      <c r="G135" s="3">
        <f>[1]Historicals!G135</f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7">
        <f t="shared" ref="B136:H136" si="22">+B129+B130+B135</f>
        <v>30601</v>
      </c>
      <c r="C136" s="7">
        <f t="shared" si="22"/>
        <v>32376</v>
      </c>
      <c r="D136" s="7">
        <f t="shared" si="22"/>
        <v>34350</v>
      </c>
      <c r="E136" s="7">
        <f t="shared" si="22"/>
        <v>36397</v>
      </c>
      <c r="F136" s="7">
        <f t="shared" si="22"/>
        <v>39117</v>
      </c>
      <c r="G136" s="7">
        <f t="shared" si="22"/>
        <v>37403</v>
      </c>
      <c r="H136" s="7">
        <f t="shared" si="22"/>
        <v>44538</v>
      </c>
      <c r="I136" s="7">
        <f>+I129+I130+I135</f>
        <v>46710</v>
      </c>
    </row>
    <row r="137" spans="1:9" s="12" customFormat="1" ht="15.75" thickTop="1" x14ac:dyDescent="0.25">
      <c r="A137" s="12" t="s">
        <v>111</v>
      </c>
      <c r="B137" s="13">
        <f>+I136-I2</f>
        <v>0</v>
      </c>
      <c r="C137" s="13">
        <f t="shared" ref="C137:H137" si="23">+C136-C2</f>
        <v>0</v>
      </c>
      <c r="D137" s="13">
        <f t="shared" si="23"/>
        <v>0</v>
      </c>
      <c r="E137" s="13">
        <f t="shared" si="23"/>
        <v>0</v>
      </c>
      <c r="F137" s="13">
        <f t="shared" si="23"/>
        <v>0</v>
      </c>
      <c r="G137" s="13">
        <f t="shared" si="23"/>
        <v>0</v>
      </c>
      <c r="H137" s="13">
        <f t="shared" si="23"/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3">
        <f>[1]Historicals!B139</f>
        <v>3645</v>
      </c>
      <c r="C139" s="3">
        <f>[1]Historicals!C139</f>
        <v>3763</v>
      </c>
      <c r="D139" s="3">
        <f>[1]Historicals!D139</f>
        <v>3875</v>
      </c>
      <c r="E139" s="3">
        <f>[1]Historicals!E139</f>
        <v>3600</v>
      </c>
      <c r="F139" s="3">
        <f>[1]Historicals!F139</f>
        <v>3925</v>
      </c>
      <c r="G139" s="3">
        <f>[1]Historicals!G139</f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3">
        <f>[1]Historicals!B140</f>
        <v>1524</v>
      </c>
      <c r="C140" s="3">
        <f>[1]Historicals!C140</f>
        <v>1723</v>
      </c>
      <c r="D140" s="3">
        <f>[1]Historicals!D140</f>
        <v>1507</v>
      </c>
      <c r="E140" s="3">
        <f>[1]Historicals!E140</f>
        <v>1587</v>
      </c>
      <c r="F140" s="3">
        <f>[1]Historicals!F140</f>
        <v>1995</v>
      </c>
      <c r="G140" s="3">
        <f>[1]Historicals!G140</f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 s="3">
        <f>[1]Historicals!B141</f>
        <v>993</v>
      </c>
      <c r="C141" s="3">
        <f>[1]Historicals!C141</f>
        <v>1372</v>
      </c>
      <c r="D141" s="3">
        <f>[1]Historicals!D141</f>
        <v>1507</v>
      </c>
      <c r="E141" s="3">
        <f>[1]Historicals!E141</f>
        <v>1807</v>
      </c>
      <c r="F141" s="3">
        <f>[1]Historicals!F141</f>
        <v>2376</v>
      </c>
      <c r="G141" s="3">
        <f>[1]Historicals!G141</f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3">
        <f>[1]Historicals!B142</f>
        <v>918</v>
      </c>
      <c r="C142" s="3">
        <f>[1]Historicals!C142</f>
        <v>1066</v>
      </c>
      <c r="D142" s="3">
        <f>[1]Historicals!D142</f>
        <v>980</v>
      </c>
      <c r="E142" s="3">
        <f>[1]Historicals!E142</f>
        <v>1189</v>
      </c>
      <c r="F142" s="3">
        <f>[1]Historicals!F142</f>
        <v>1323</v>
      </c>
      <c r="G142" s="3">
        <f>[1]Historicals!G142</f>
        <v>1184</v>
      </c>
      <c r="H142" s="3">
        <v>1530</v>
      </c>
      <c r="I142" s="3">
        <v>1896</v>
      </c>
    </row>
    <row r="143" spans="1:9" x14ac:dyDescent="0.25">
      <c r="A143" s="2" t="s">
        <v>107</v>
      </c>
      <c r="B143" s="3">
        <f>[1]Historicals!B143</f>
        <v>-2263</v>
      </c>
      <c r="C143" s="3">
        <f>[1]Historicals!C143</f>
        <v>-2596</v>
      </c>
      <c r="D143" s="3">
        <f>[1]Historicals!D143</f>
        <v>-2677</v>
      </c>
      <c r="E143" s="3">
        <f>[1]Historicals!E143</f>
        <v>-2658</v>
      </c>
      <c r="F143" s="3">
        <f>[1]Historicals!F143</f>
        <v>-3262</v>
      </c>
      <c r="G143" s="3">
        <f>[1]Historicals!G143</f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">
        <f t="shared" ref="B144:I144" si="24">+SUM(B139:B143)</f>
        <v>4817</v>
      </c>
      <c r="C144" s="5">
        <f t="shared" si="24"/>
        <v>5328</v>
      </c>
      <c r="D144" s="5">
        <f t="shared" si="24"/>
        <v>5192</v>
      </c>
      <c r="E144" s="5">
        <f t="shared" si="24"/>
        <v>5525</v>
      </c>
      <c r="F144" s="5">
        <f t="shared" si="24"/>
        <v>6357</v>
      </c>
      <c r="G144" s="5">
        <f t="shared" si="24"/>
        <v>4646</v>
      </c>
      <c r="H144" s="5">
        <f t="shared" si="24"/>
        <v>8641</v>
      </c>
      <c r="I144" s="5">
        <f t="shared" si="24"/>
        <v>8406</v>
      </c>
    </row>
    <row r="145" spans="1:9" x14ac:dyDescent="0.25">
      <c r="A145" s="2" t="s">
        <v>104</v>
      </c>
      <c r="B145" s="3">
        <f>[1]Historicals!B145</f>
        <v>517</v>
      </c>
      <c r="C145" s="3">
        <f>[1]Historicals!C145</f>
        <v>487</v>
      </c>
      <c r="D145" s="3">
        <f>[1]Historicals!D145</f>
        <v>477</v>
      </c>
      <c r="E145" s="3">
        <f>[1]Historicals!E145</f>
        <v>310</v>
      </c>
      <c r="F145" s="3">
        <f>[1]Historicals!F145</f>
        <v>303</v>
      </c>
      <c r="G145" s="3">
        <f>[1]Historicals!G145</f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3">
        <f>[1]Historicals!B146</f>
        <v>-1101</v>
      </c>
      <c r="C146" s="3">
        <f>[1]Historicals!C146</f>
        <v>-1173</v>
      </c>
      <c r="D146" s="3">
        <f>[1]Historicals!D146</f>
        <v>-724</v>
      </c>
      <c r="E146" s="3">
        <f>[1]Historicals!E146</f>
        <v>-1456</v>
      </c>
      <c r="F146" s="3">
        <f>[1]Historicals!F146</f>
        <v>-1810</v>
      </c>
      <c r="G146" s="3">
        <f>[1]Historicals!G146</f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7">
        <f t="shared" ref="B147:I147" si="25">+SUM(B144:B146)</f>
        <v>4233</v>
      </c>
      <c r="C147" s="7">
        <f t="shared" si="25"/>
        <v>4642</v>
      </c>
      <c r="D147" s="7">
        <f t="shared" si="25"/>
        <v>4945</v>
      </c>
      <c r="E147" s="7">
        <f t="shared" si="25"/>
        <v>4379</v>
      </c>
      <c r="F147" s="7">
        <f t="shared" si="25"/>
        <v>4850</v>
      </c>
      <c r="G147" s="7">
        <f t="shared" si="25"/>
        <v>2976</v>
      </c>
      <c r="H147" s="7">
        <f t="shared" si="25"/>
        <v>6923</v>
      </c>
      <c r="I147" s="7">
        <f t="shared" si="25"/>
        <v>6856</v>
      </c>
    </row>
    <row r="148" spans="1:9" s="12" customFormat="1" ht="15.75" thickTop="1" x14ac:dyDescent="0.25">
      <c r="A148" s="12" t="s">
        <v>111</v>
      </c>
      <c r="B148" s="13">
        <f t="shared" ref="B148:H148" si="26">+B147-B10-B8</f>
        <v>0</v>
      </c>
      <c r="C148" s="13">
        <f t="shared" si="26"/>
        <v>0</v>
      </c>
      <c r="D148" s="13">
        <f t="shared" si="26"/>
        <v>0</v>
      </c>
      <c r="E148" s="13">
        <f t="shared" si="26"/>
        <v>0</v>
      </c>
      <c r="F148" s="13">
        <f t="shared" si="26"/>
        <v>0</v>
      </c>
      <c r="G148" s="13">
        <f t="shared" si="26"/>
        <v>0</v>
      </c>
      <c r="H148" s="13">
        <f t="shared" si="26"/>
        <v>0</v>
      </c>
      <c r="I148" s="13">
        <f>+I147-I10-I8</f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f>[1]Historicals!B150</f>
        <v>632</v>
      </c>
      <c r="C150" s="3">
        <f>[1]Historicals!C150</f>
        <v>742</v>
      </c>
      <c r="D150" s="3">
        <f>[1]Historicals!D150</f>
        <v>819</v>
      </c>
      <c r="E150" s="3">
        <f>[1]Historicals!E150</f>
        <v>848</v>
      </c>
      <c r="F150" s="3">
        <f>[1]Historicals!F150</f>
        <v>814</v>
      </c>
      <c r="G150" s="3">
        <f>[1]Historicals!G150</f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>
        <f>[1]Historicals!B151</f>
        <v>498</v>
      </c>
      <c r="C151" s="3">
        <f>[1]Historicals!C151</f>
        <v>639</v>
      </c>
      <c r="D151" s="3">
        <f>[1]Historicals!D151</f>
        <v>709</v>
      </c>
      <c r="E151" s="3">
        <f>[1]Historicals!E151</f>
        <v>849</v>
      </c>
      <c r="F151" s="3">
        <f>[1]Historicals!F151</f>
        <v>929</v>
      </c>
      <c r="G151" s="3">
        <f>[1]Historicals!G151</f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f>[1]Historicals!B152</f>
        <v>254</v>
      </c>
      <c r="C152" s="3">
        <f>[1]Historicals!C152</f>
        <v>234</v>
      </c>
      <c r="D152" s="3">
        <f>[1]Historicals!D152</f>
        <v>225</v>
      </c>
      <c r="E152" s="3">
        <f>[1]Historicals!E152</f>
        <v>256</v>
      </c>
      <c r="F152" s="3">
        <f>[1]Historicals!F152</f>
        <v>237</v>
      </c>
      <c r="G152" s="3">
        <f>[1]Historicals!G152</f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>
        <f>[1]Historicals!B153</f>
        <v>308</v>
      </c>
      <c r="C153" s="3">
        <f>[1]Historicals!C153</f>
        <v>332</v>
      </c>
      <c r="D153" s="3">
        <f>[1]Historicals!D153</f>
        <v>340</v>
      </c>
      <c r="E153" s="3">
        <f>[1]Historicals!E153</f>
        <v>339</v>
      </c>
      <c r="F153" s="3">
        <f>[1]Historicals!F153</f>
        <v>326</v>
      </c>
      <c r="G153" s="3">
        <f>[1]Historicals!G153</f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f>[1]Historicals!B154</f>
        <v>484</v>
      </c>
      <c r="C154" s="3">
        <f>[1]Historicals!C154</f>
        <v>511</v>
      </c>
      <c r="D154" s="3">
        <f>[1]Historicals!D154</f>
        <v>533</v>
      </c>
      <c r="E154" s="3">
        <f>[1]Historicals!E154</f>
        <v>597</v>
      </c>
      <c r="F154" s="3">
        <f>[1]Historicals!F154</f>
        <v>665</v>
      </c>
      <c r="G154" s="3">
        <f>[1]Historicals!G154</f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f t="shared" ref="B155:I155" si="27">+SUM(B150:B154)</f>
        <v>2176</v>
      </c>
      <c r="C155" s="5">
        <f t="shared" si="27"/>
        <v>2458</v>
      </c>
      <c r="D155" s="5">
        <f t="shared" si="27"/>
        <v>2626</v>
      </c>
      <c r="E155" s="5">
        <f t="shared" si="27"/>
        <v>2889</v>
      </c>
      <c r="F155" s="5">
        <f t="shared" si="27"/>
        <v>2971</v>
      </c>
      <c r="G155" s="5">
        <f t="shared" si="27"/>
        <v>2870</v>
      </c>
      <c r="H155" s="5">
        <f t="shared" si="27"/>
        <v>2971</v>
      </c>
      <c r="I155" s="5">
        <f t="shared" si="27"/>
        <v>2925</v>
      </c>
    </row>
    <row r="156" spans="1:9" x14ac:dyDescent="0.25">
      <c r="A156" s="2" t="s">
        <v>104</v>
      </c>
      <c r="B156" s="3">
        <f>[1]Historicals!B156</f>
        <v>122</v>
      </c>
      <c r="C156" s="3">
        <f>[1]Historicals!C156</f>
        <v>125</v>
      </c>
      <c r="D156" s="3">
        <f>[1]Historicals!D156</f>
        <v>125</v>
      </c>
      <c r="E156" s="3">
        <f>[1]Historicals!E156</f>
        <v>115</v>
      </c>
      <c r="F156" s="3">
        <f>[1]Historicals!F156</f>
        <v>100</v>
      </c>
      <c r="G156" s="3">
        <f>[1]Historicals!G156</f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f>[1]Historicals!B157</f>
        <v>713</v>
      </c>
      <c r="C157" s="3">
        <f>[1]Historicals!C157</f>
        <v>937</v>
      </c>
      <c r="D157" s="3">
        <f>[1]Historicals!D157</f>
        <v>1238</v>
      </c>
      <c r="E157" s="3">
        <f>[1]Historicals!E157</f>
        <v>1450</v>
      </c>
      <c r="F157" s="3">
        <f>[1]Historicals!F157</f>
        <v>1673</v>
      </c>
      <c r="G157" s="3">
        <f>[1]Historicals!G157</f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f t="shared" ref="B158:H158" si="28">+SUM(B155:B157)</f>
        <v>3011</v>
      </c>
      <c r="C158" s="7">
        <f t="shared" si="28"/>
        <v>3520</v>
      </c>
      <c r="D158" s="7">
        <f t="shared" si="28"/>
        <v>3989</v>
      </c>
      <c r="E158" s="7">
        <f t="shared" si="28"/>
        <v>4454</v>
      </c>
      <c r="F158" s="7">
        <f t="shared" si="28"/>
        <v>4744</v>
      </c>
      <c r="G158" s="7">
        <f t="shared" si="28"/>
        <v>4866</v>
      </c>
      <c r="H158" s="7">
        <f t="shared" si="28"/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H159" si="29">+B158-B32</f>
        <v>0</v>
      </c>
      <c r="C159" s="13">
        <f t="shared" si="29"/>
        <v>0</v>
      </c>
      <c r="D159" s="13">
        <f t="shared" si="29"/>
        <v>0</v>
      </c>
      <c r="E159" s="13">
        <f t="shared" si="29"/>
        <v>0</v>
      </c>
      <c r="F159" s="13">
        <f t="shared" si="29"/>
        <v>0</v>
      </c>
      <c r="G159" s="13">
        <f t="shared" si="29"/>
        <v>0</v>
      </c>
      <c r="H159" s="13">
        <f t="shared" si="29"/>
        <v>0</v>
      </c>
      <c r="I159" s="13">
        <f>+I158-I32</f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f>[1]Historicals!B161</f>
        <v>208</v>
      </c>
      <c r="C161" s="3">
        <f>[1]Historicals!C161</f>
        <v>242</v>
      </c>
      <c r="D161" s="3">
        <f>[1]Historicals!D161</f>
        <v>223</v>
      </c>
      <c r="E161" s="3">
        <f>[1]Historicals!E161</f>
        <v>196</v>
      </c>
      <c r="F161" s="3">
        <f>[1]Historicals!F161</f>
        <v>117</v>
      </c>
      <c r="G161" s="3">
        <f>[1]Historicals!G161</f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>
        <f>[1]Historicals!B162</f>
        <v>424</v>
      </c>
      <c r="C162" s="3">
        <f>[1]Historicals!C162</f>
        <v>457</v>
      </c>
      <c r="D162" s="3">
        <f>[1]Historicals!D162</f>
        <v>173</v>
      </c>
      <c r="E162" s="3">
        <f>[1]Historicals!E162</f>
        <v>240</v>
      </c>
      <c r="F162" s="3">
        <f>[1]Historicals!F162</f>
        <v>233</v>
      </c>
      <c r="G162" s="3">
        <f>[1]Historicals!G162</f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f>[1]Historicals!B163</f>
        <v>69</v>
      </c>
      <c r="C163" s="3">
        <f>[1]Historicals!C163</f>
        <v>44</v>
      </c>
      <c r="D163" s="3">
        <f>[1]Historicals!D163</f>
        <v>51</v>
      </c>
      <c r="E163" s="3">
        <f>[1]Historicals!E163</f>
        <v>76</v>
      </c>
      <c r="F163" s="3">
        <f>[1]Historicals!F163</f>
        <v>49</v>
      </c>
      <c r="G163" s="3">
        <f>[1]Historicals!G163</f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>
        <f>[1]Historicals!B164</f>
        <v>52</v>
      </c>
      <c r="C164" s="3">
        <f>[1]Historicals!C164</f>
        <v>64</v>
      </c>
      <c r="D164" s="3">
        <f>[1]Historicals!D164</f>
        <v>59</v>
      </c>
      <c r="E164" s="3">
        <f>[1]Historicals!E164</f>
        <v>49</v>
      </c>
      <c r="F164" s="3">
        <f>[1]Historicals!F164</f>
        <v>47</v>
      </c>
      <c r="G164" s="3">
        <f>[1]Historicals!G164</f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f>[1]Historicals!B165</f>
        <v>225</v>
      </c>
      <c r="C165" s="3">
        <f>[1]Historicals!C165</f>
        <v>258</v>
      </c>
      <c r="D165" s="3">
        <f>[1]Historicals!D165</f>
        <v>278</v>
      </c>
      <c r="E165" s="3">
        <f>[1]Historicals!E165</f>
        <v>286</v>
      </c>
      <c r="F165" s="3">
        <f>[1]Historicals!F165</f>
        <v>278</v>
      </c>
      <c r="G165" s="3">
        <f>[1]Historicals!G165</f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f t="shared" ref="B166:I166" si="30">+SUM(B161:B165)</f>
        <v>978</v>
      </c>
      <c r="C166" s="5">
        <f t="shared" si="30"/>
        <v>1065</v>
      </c>
      <c r="D166" s="5">
        <f t="shared" si="30"/>
        <v>784</v>
      </c>
      <c r="E166" s="5">
        <f t="shared" si="30"/>
        <v>847</v>
      </c>
      <c r="F166" s="5">
        <f t="shared" si="30"/>
        <v>724</v>
      </c>
      <c r="G166" s="5">
        <f t="shared" si="30"/>
        <v>756</v>
      </c>
      <c r="H166" s="5">
        <f t="shared" si="30"/>
        <v>677</v>
      </c>
      <c r="I166" s="5">
        <f t="shared" si="30"/>
        <v>699</v>
      </c>
    </row>
    <row r="167" spans="1:9" x14ac:dyDescent="0.25">
      <c r="A167" s="2" t="s">
        <v>104</v>
      </c>
      <c r="B167" s="3">
        <f>[1]Historicals!B167</f>
        <v>69</v>
      </c>
      <c r="C167" s="3">
        <f>[1]Historicals!C167</f>
        <v>39</v>
      </c>
      <c r="D167" s="3">
        <f>[1]Historicals!D167</f>
        <v>30</v>
      </c>
      <c r="E167" s="3">
        <f>[1]Historicals!E167</f>
        <v>22</v>
      </c>
      <c r="F167" s="3">
        <f>[1]Historicals!F167</f>
        <v>18</v>
      </c>
      <c r="G167" s="3">
        <f>[1]Historicals!G167</f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 t="shared" ref="B168:H168" si="31">-(SUM(B166:B167)+B83)</f>
        <v>-84</v>
      </c>
      <c r="C168" s="3">
        <f t="shared" si="31"/>
        <v>39</v>
      </c>
      <c r="D168" s="3">
        <f t="shared" si="31"/>
        <v>291</v>
      </c>
      <c r="E168" s="3">
        <f t="shared" si="31"/>
        <v>159</v>
      </c>
      <c r="F168" s="3">
        <f t="shared" si="31"/>
        <v>377</v>
      </c>
      <c r="G168" s="3">
        <f t="shared" si="31"/>
        <v>318</v>
      </c>
      <c r="H168" s="3">
        <f t="shared" si="31"/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7">
        <f t="shared" ref="B169:H169" si="32">+SUM(B166:B168)</f>
        <v>963</v>
      </c>
      <c r="C169" s="7">
        <f t="shared" si="32"/>
        <v>1143</v>
      </c>
      <c r="D169" s="7">
        <f t="shared" si="32"/>
        <v>1105</v>
      </c>
      <c r="E169" s="7">
        <f t="shared" si="32"/>
        <v>1028</v>
      </c>
      <c r="F169" s="7">
        <f t="shared" si="32"/>
        <v>1119</v>
      </c>
      <c r="G169" s="7">
        <f t="shared" si="32"/>
        <v>1086</v>
      </c>
      <c r="H169" s="7">
        <f t="shared" si="32"/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f t="shared" ref="B170:H170" si="33">+B169+B83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f>[1]Historicals!B172</f>
        <v>121</v>
      </c>
      <c r="C172" s="3">
        <f>[1]Historicals!C172</f>
        <v>133</v>
      </c>
      <c r="D172" s="3">
        <f>[1]Historicals!D172</f>
        <v>140</v>
      </c>
      <c r="E172" s="3">
        <f>[1]Historicals!E172</f>
        <v>160</v>
      </c>
      <c r="F172" s="3">
        <f>[1]Historicals!F172</f>
        <v>149</v>
      </c>
      <c r="G172" s="3">
        <f>[1]Historicals!G172</f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>
        <f>[1]Historicals!B173</f>
        <v>87</v>
      </c>
      <c r="C173" s="3">
        <f>[1]Historicals!C173</f>
        <v>84</v>
      </c>
      <c r="D173" s="3">
        <f>[1]Historicals!D173</f>
        <v>106</v>
      </c>
      <c r="E173" s="3">
        <f>[1]Historicals!E173</f>
        <v>116</v>
      </c>
      <c r="F173" s="3">
        <f>[1]Historicals!F173</f>
        <v>111</v>
      </c>
      <c r="G173" s="3">
        <f>[1]Historicals!G173</f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f>[1]Historicals!B174</f>
        <v>46</v>
      </c>
      <c r="C174" s="3">
        <f>[1]Historicals!C174</f>
        <v>48</v>
      </c>
      <c r="D174" s="3">
        <f>[1]Historicals!D174</f>
        <v>54</v>
      </c>
      <c r="E174" s="3">
        <f>[1]Historicals!E174</f>
        <v>56</v>
      </c>
      <c r="F174" s="3">
        <f>[1]Historicals!F174</f>
        <v>50</v>
      </c>
      <c r="G174" s="3">
        <f>[1]Historicals!G174</f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>
        <f>[1]Historicals!B175</f>
        <v>49</v>
      </c>
      <c r="C175" s="3">
        <f>[1]Historicals!C175</f>
        <v>43</v>
      </c>
      <c r="D175" s="3">
        <f>[1]Historicals!D175</f>
        <v>54</v>
      </c>
      <c r="E175" s="3">
        <f>[1]Historicals!E175</f>
        <v>55</v>
      </c>
      <c r="F175" s="3">
        <f>[1]Historicals!F175</f>
        <v>53</v>
      </c>
      <c r="G175" s="3">
        <f>[1]Historicals!G175</f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f>[1]Historicals!B176</f>
        <v>210</v>
      </c>
      <c r="C176" s="3">
        <f>[1]Historicals!C176</f>
        <v>230</v>
      </c>
      <c r="D176" s="3">
        <f>[1]Historicals!D176</f>
        <v>233</v>
      </c>
      <c r="E176" s="3">
        <f>[1]Historicals!E176</f>
        <v>217</v>
      </c>
      <c r="F176" s="3">
        <f>[1]Historicals!F176</f>
        <v>195</v>
      </c>
      <c r="G176" s="3">
        <f>[1]Historicals!G176</f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f t="shared" ref="B177:I177" si="34">+SUM(B172:B176)</f>
        <v>513</v>
      </c>
      <c r="C177" s="5">
        <f t="shared" si="34"/>
        <v>538</v>
      </c>
      <c r="D177" s="5">
        <f t="shared" si="34"/>
        <v>587</v>
      </c>
      <c r="E177" s="5">
        <f t="shared" si="34"/>
        <v>604</v>
      </c>
      <c r="F177" s="5">
        <f t="shared" si="34"/>
        <v>558</v>
      </c>
      <c r="G177" s="5">
        <f t="shared" si="34"/>
        <v>584</v>
      </c>
      <c r="H177" s="5">
        <f t="shared" si="34"/>
        <v>577</v>
      </c>
      <c r="I177" s="5">
        <f t="shared" si="34"/>
        <v>561</v>
      </c>
    </row>
    <row r="178" spans="1:9" x14ac:dyDescent="0.25">
      <c r="A178" s="2" t="s">
        <v>104</v>
      </c>
      <c r="B178" s="3">
        <f>[1]Historicals!B178</f>
        <v>18</v>
      </c>
      <c r="C178" s="3">
        <f>[1]Historicals!C178</f>
        <v>27</v>
      </c>
      <c r="D178" s="3">
        <f>[1]Historicals!D178</f>
        <v>28</v>
      </c>
      <c r="E178" s="3">
        <f>[1]Historicals!E178</f>
        <v>33</v>
      </c>
      <c r="F178" s="3">
        <f>[1]Historicals!F178</f>
        <v>31</v>
      </c>
      <c r="G178" s="3">
        <f>[1]Historicals!G178</f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f>[1]Historicals!B179</f>
        <v>75</v>
      </c>
      <c r="C179" s="3">
        <f>[1]Historicals!C179</f>
        <v>84</v>
      </c>
      <c r="D179" s="3">
        <f>[1]Historicals!D179</f>
        <v>91</v>
      </c>
      <c r="E179" s="3">
        <f>[1]Historicals!E179</f>
        <v>110</v>
      </c>
      <c r="F179" s="3">
        <f>[1]Historicals!F179</f>
        <v>116</v>
      </c>
      <c r="G179" s="3">
        <f>[1]Historicals!G179</f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35">+SUM(B177:B179)</f>
        <v>606</v>
      </c>
      <c r="C180" s="7">
        <f t="shared" si="35"/>
        <v>649</v>
      </c>
      <c r="D180" s="7">
        <f t="shared" si="35"/>
        <v>706</v>
      </c>
      <c r="E180" s="7">
        <f t="shared" si="35"/>
        <v>747</v>
      </c>
      <c r="F180" s="7">
        <f t="shared" si="35"/>
        <v>705</v>
      </c>
      <c r="G180" s="7">
        <f t="shared" si="35"/>
        <v>721</v>
      </c>
      <c r="H180" s="7">
        <f t="shared" si="35"/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H181" si="36">+B180-B67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>+I180-I67</f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/>
      <c r="C184" s="34">
        <f>[1]Historicals!C184</f>
        <v>7.4526928675400297E-2</v>
      </c>
      <c r="D184" s="34">
        <f>[1]Historicals!D184</f>
        <v>3.061500948252506E-2</v>
      </c>
      <c r="E184" s="34">
        <f>[1]Historicals!E184</f>
        <v>-2.4301581958936384E-2</v>
      </c>
      <c r="F184" s="34">
        <f>[1]Historicals!F184</f>
        <v>7.0481319421070346E-2</v>
      </c>
      <c r="G184" s="34">
        <f>[1]Historicals!G184</f>
        <v>-8.9171173437303478E-2</v>
      </c>
      <c r="H184" s="34">
        <f>[1]Historicals!H184</f>
        <v>0.18606738470035902</v>
      </c>
      <c r="I184" s="34">
        <f>[1]Historicals!I184</f>
        <v>7.0000000000000007E-2</v>
      </c>
    </row>
    <row r="185" spans="1:9" x14ac:dyDescent="0.25">
      <c r="A185" s="31" t="s">
        <v>113</v>
      </c>
      <c r="B185" s="30"/>
      <c r="C185" s="30">
        <f>[1]Historicals!C185</f>
        <v>9.3228309428638606E-2</v>
      </c>
      <c r="D185" s="30">
        <f>[1]Historicals!D185</f>
        <v>4.1402301322722872E-2</v>
      </c>
      <c r="E185" s="30">
        <f>[1]Historicals!E185</f>
        <v>-3.7381247418422137E-2</v>
      </c>
      <c r="F185" s="30">
        <f>[1]Historicals!F185</f>
        <v>7.7558463848959452E-2</v>
      </c>
      <c r="G185" s="30">
        <f>[1]Historicals!G185</f>
        <v>-7.1279243404678949E-2</v>
      </c>
      <c r="H185" s="30">
        <f>[1]Historicals!H185</f>
        <v>0.24815092721620752</v>
      </c>
      <c r="I185" s="30">
        <f>[1]Historicals!I185</f>
        <v>0.05</v>
      </c>
    </row>
    <row r="186" spans="1:9" x14ac:dyDescent="0.25">
      <c r="A186" s="31" t="s">
        <v>114</v>
      </c>
      <c r="B186" s="30"/>
      <c r="C186" s="30">
        <f>[1]Historicals!C186</f>
        <v>7.6190476190476197E-2</v>
      </c>
      <c r="D186" s="30">
        <f>[1]Historicals!D186</f>
        <v>2.9498525073746312E-2</v>
      </c>
      <c r="E186" s="30">
        <f>[1]Historicals!E186</f>
        <v>1.0642652476463364E-2</v>
      </c>
      <c r="F186" s="30">
        <f>[1]Historicals!F186</f>
        <v>6.5208586472255969E-2</v>
      </c>
      <c r="G186" s="30">
        <f>[1]Historicals!G186</f>
        <v>-0.11806083650190113</v>
      </c>
      <c r="H186" s="30">
        <f>[1]Historicals!H186</f>
        <v>8.3854278939426596E-2</v>
      </c>
      <c r="I186" s="30">
        <f>[1]Historicals!I186</f>
        <v>0.09</v>
      </c>
    </row>
    <row r="187" spans="1:9" x14ac:dyDescent="0.25">
      <c r="A187" s="31" t="s">
        <v>115</v>
      </c>
      <c r="B187" s="30"/>
      <c r="C187" s="30">
        <f>[1]Historicals!C187</f>
        <v>-0.12742718446601942</v>
      </c>
      <c r="D187" s="30">
        <f>[1]Historicals!D187</f>
        <v>-0.10152990264255911</v>
      </c>
      <c r="E187" s="30">
        <f>[1]Historicals!E187</f>
        <v>-7.8947368421052627E-2</v>
      </c>
      <c r="F187" s="30">
        <f>[1]Historicals!F187</f>
        <v>3.3613445378151263E-3</v>
      </c>
      <c r="G187" s="30">
        <f>[1]Historicals!G187</f>
        <v>-0.135678391959799</v>
      </c>
      <c r="H187" s="30">
        <f>[1]Historicals!H187</f>
        <v>-1.7441860465116279E-2</v>
      </c>
      <c r="I187" s="30">
        <f>[1]Historicals!I187</f>
        <v>0.25</v>
      </c>
    </row>
    <row r="188" spans="1:9" x14ac:dyDescent="0.25">
      <c r="A188" s="33" t="s">
        <v>101</v>
      </c>
      <c r="B188" s="34"/>
      <c r="C188" s="34">
        <f>[1]Historicals!C188</f>
        <v>-0.31349782293178519</v>
      </c>
      <c r="D188" s="34">
        <f>[1]Historicals!D188</f>
        <v>5.3118393234672302E-2</v>
      </c>
      <c r="E188" s="34">
        <f>[1]Historicals!E188</f>
        <v>0.15959849435382686</v>
      </c>
      <c r="F188" s="34">
        <f>[1]Historicals!F188</f>
        <v>6.1674962129409219E-2</v>
      </c>
      <c r="G188" s="34">
        <f>[1]Historicals!G188</f>
        <v>-4.7390949857317573E-2</v>
      </c>
      <c r="H188" s="34">
        <f>[1]Historicals!H188</f>
        <v>0.22563389322777361</v>
      </c>
      <c r="I188" s="34">
        <f>[1]Historicals!I188</f>
        <v>0.12</v>
      </c>
    </row>
    <row r="189" spans="1:9" x14ac:dyDescent="0.25">
      <c r="A189" s="31" t="s">
        <v>113</v>
      </c>
      <c r="B189" s="30"/>
      <c r="C189" s="30">
        <f>[1]Historicals!C189</f>
        <v>-0.31331699346405228</v>
      </c>
      <c r="D189" s="30">
        <f>[1]Historicals!D189</f>
        <v>2.9545905215149711E-2</v>
      </c>
      <c r="E189" s="30">
        <f>[1]Historicals!E189</f>
        <v>0.13154853620955315</v>
      </c>
      <c r="F189" s="30">
        <f>[1]Historicals!F189</f>
        <v>7.114893617021277E-2</v>
      </c>
      <c r="G189" s="30">
        <f>[1]Historicals!G189</f>
        <v>-6.3721595423486418E-2</v>
      </c>
      <c r="H189" s="30">
        <f>[1]Historicals!H189</f>
        <v>0.18295994568906992</v>
      </c>
      <c r="I189" s="30">
        <f>[1]Historicals!I189</f>
        <v>0.09</v>
      </c>
    </row>
    <row r="190" spans="1:9" x14ac:dyDescent="0.25">
      <c r="A190" s="31" t="s">
        <v>114</v>
      </c>
      <c r="B190" s="30"/>
      <c r="C190" s="30">
        <f>[1]Historicals!C190</f>
        <v>-0.30045572916666669</v>
      </c>
      <c r="D190" s="30">
        <f>[1]Historicals!D190</f>
        <v>0.11447184737087017</v>
      </c>
      <c r="E190" s="30">
        <f>[1]Historicals!E190</f>
        <v>0.22755741127348644</v>
      </c>
      <c r="F190" s="30">
        <f>[1]Historicals!F190</f>
        <v>0.05</v>
      </c>
      <c r="G190" s="30">
        <f>[1]Historicals!G190</f>
        <v>-1.101392938127632E-2</v>
      </c>
      <c r="H190" s="30">
        <f>[1]Historicals!H190</f>
        <v>0.30887651490337376</v>
      </c>
      <c r="I190" s="30">
        <f>[1]Historicals!I190</f>
        <v>0.16</v>
      </c>
    </row>
    <row r="191" spans="1:9" x14ac:dyDescent="0.25">
      <c r="A191" s="31" t="s">
        <v>115</v>
      </c>
      <c r="B191" s="30"/>
      <c r="C191" s="30">
        <f>[1]Historicals!C191</f>
        <v>-0.38157894736842107</v>
      </c>
      <c r="D191" s="30">
        <f>[1]Historicals!D191</f>
        <v>1.8617021276595744E-2</v>
      </c>
      <c r="E191" s="30">
        <f>[1]Historicals!E191</f>
        <v>0.11488250652741515</v>
      </c>
      <c r="F191" s="30">
        <f>[1]Historicals!F191</f>
        <v>1.1709601873536301E-2</v>
      </c>
      <c r="G191" s="30">
        <f>[1]Historicals!G191</f>
        <v>-6.9444444444444448E-2</v>
      </c>
      <c r="H191" s="30">
        <f>[1]Historicals!H191</f>
        <v>0.21890547263681592</v>
      </c>
      <c r="I191" s="30">
        <f>[1]Historicals!I191</f>
        <v>0.17</v>
      </c>
    </row>
    <row r="192" spans="1:9" x14ac:dyDescent="0.25">
      <c r="A192" s="33" t="s">
        <v>102</v>
      </c>
      <c r="B192" s="34"/>
      <c r="C192" s="34">
        <f>[1]Historicals!C192</f>
        <v>0.23410498858819692</v>
      </c>
      <c r="D192" s="34">
        <f>[1]Historicals!D192</f>
        <v>0.11941875825627477</v>
      </c>
      <c r="E192" s="34">
        <f>[1]Historicals!E192</f>
        <v>0.21170639603493038</v>
      </c>
      <c r="F192" s="34">
        <f>[1]Historicals!F192</f>
        <v>0.20919361121932217</v>
      </c>
      <c r="G192" s="34">
        <f>[1]Historicals!G192</f>
        <v>7.5869845360824736E-2</v>
      </c>
      <c r="H192" s="34">
        <f>[1]Historicals!H192</f>
        <v>0.24120377301991316</v>
      </c>
      <c r="I192" s="34">
        <f>[1]Historicals!I192</f>
        <v>-0.13</v>
      </c>
    </row>
    <row r="193" spans="1:9" x14ac:dyDescent="0.25">
      <c r="A193" s="31" t="s">
        <v>113</v>
      </c>
      <c r="B193" s="30"/>
      <c r="C193" s="30">
        <f>[1]Historicals!C193</f>
        <v>0.28918650793650796</v>
      </c>
      <c r="D193" s="30">
        <f>[1]Historicals!D193</f>
        <v>0.12350904193920739</v>
      </c>
      <c r="E193" s="30">
        <f>[1]Historicals!E193</f>
        <v>0.19726027397260273</v>
      </c>
      <c r="F193" s="30">
        <f>[1]Historicals!F193</f>
        <v>0.21910755148741418</v>
      </c>
      <c r="G193" s="30">
        <f>[1]Historicals!G193</f>
        <v>8.7517597372125763E-2</v>
      </c>
      <c r="H193" s="30">
        <f>[1]Historicals!H193</f>
        <v>0.24012944983818771</v>
      </c>
      <c r="I193" s="30">
        <f>[1]Historicals!I193</f>
        <v>-0.1</v>
      </c>
    </row>
    <row r="194" spans="1:9" x14ac:dyDescent="0.25">
      <c r="A194" s="31" t="s">
        <v>114</v>
      </c>
      <c r="B194" s="30"/>
      <c r="C194" s="30">
        <f>[1]Historicals!C194</f>
        <v>0.14054054054054055</v>
      </c>
      <c r="D194" s="30">
        <f>[1]Historicals!D194</f>
        <v>0.12606635071090047</v>
      </c>
      <c r="E194" s="30">
        <f>[1]Historicals!E194</f>
        <v>0.26936026936026936</v>
      </c>
      <c r="F194" s="30">
        <f>[1]Historicals!F194</f>
        <v>0.19893899204244031</v>
      </c>
      <c r="G194" s="30">
        <f>[1]Historicals!G194</f>
        <v>4.8672566371681415E-2</v>
      </c>
      <c r="H194" s="30">
        <f>[1]Historicals!H194</f>
        <v>0.2378691983122363</v>
      </c>
      <c r="I194" s="30">
        <f>[1]Historicals!I194</f>
        <v>-0.21</v>
      </c>
    </row>
    <row r="195" spans="1:9" x14ac:dyDescent="0.25">
      <c r="A195" s="31" t="s">
        <v>115</v>
      </c>
      <c r="B195" s="30"/>
      <c r="C195" s="30">
        <f>[1]Historicals!C195</f>
        <v>3.968253968253968E-2</v>
      </c>
      <c r="D195" s="30">
        <f>[1]Historicals!D195</f>
        <v>-1.5267175572519083E-2</v>
      </c>
      <c r="E195" s="30">
        <f>[1]Historicals!E195</f>
        <v>7.7519379844961239E-3</v>
      </c>
      <c r="F195" s="30">
        <f>[1]Historicals!F195</f>
        <v>6.1538461538461542E-2</v>
      </c>
      <c r="G195" s="30">
        <f>[1]Historicals!G195</f>
        <v>7.2463768115942032E-2</v>
      </c>
      <c r="H195" s="30">
        <f>[1]Historicals!H195</f>
        <v>0.31756756756756754</v>
      </c>
      <c r="I195" s="30">
        <f>[1]Historicals!I195</f>
        <v>-0.06</v>
      </c>
    </row>
    <row r="196" spans="1:9" x14ac:dyDescent="0.25">
      <c r="A196" s="33" t="s">
        <v>106</v>
      </c>
      <c r="B196" s="34"/>
      <c r="C196" s="34">
        <f>[1]Historicals!C196</f>
        <v>4.717880794701987</v>
      </c>
      <c r="D196" s="34">
        <f>[1]Historicals!D196</f>
        <v>9.7289784572619872E-2</v>
      </c>
      <c r="E196" s="34">
        <f>[1]Historicals!E196</f>
        <v>9.0563647878404055E-2</v>
      </c>
      <c r="F196" s="34">
        <f>[1]Historicals!F196</f>
        <v>1.7034456058846303E-2</v>
      </c>
      <c r="G196" s="34">
        <f>[1]Historicals!G196</f>
        <v>-4.3014845831747243E-2</v>
      </c>
      <c r="H196" s="34">
        <f>[1]Historicals!H196</f>
        <v>6.2649164677804292E-2</v>
      </c>
      <c r="I196" s="34">
        <f>[1]Historicals!I196</f>
        <v>0.16</v>
      </c>
    </row>
    <row r="197" spans="1:9" x14ac:dyDescent="0.25">
      <c r="A197" s="31" t="s">
        <v>113</v>
      </c>
      <c r="B197" s="30"/>
      <c r="C197" s="30">
        <f>[1]Historicals!C197</f>
        <v>5.4823008849557526</v>
      </c>
      <c r="D197" s="30">
        <f>[1]Historicals!D197</f>
        <v>0.12116040955631399</v>
      </c>
      <c r="E197" s="30">
        <f>[1]Historicals!E197</f>
        <v>8.8280060882800604E-2</v>
      </c>
      <c r="F197" s="30">
        <f>[1]Historicals!F197</f>
        <v>1.3146853146853148E-2</v>
      </c>
      <c r="G197" s="30">
        <f>[1]Historicals!G197</f>
        <v>-4.7763666482606291E-2</v>
      </c>
      <c r="H197" s="30">
        <f>[1]Historicals!H197</f>
        <v>6.0887213685126125E-2</v>
      </c>
      <c r="I197" s="30">
        <f>[1]Historicals!I197</f>
        <v>0.17</v>
      </c>
    </row>
    <row r="198" spans="1:9" x14ac:dyDescent="0.25">
      <c r="A198" s="31" t="s">
        <v>114</v>
      </c>
      <c r="B198" s="30"/>
      <c r="C198" s="30">
        <f>[1]Historicals!C198</f>
        <v>3.8565217391304349</v>
      </c>
      <c r="D198" s="30">
        <f>[1]Historicals!D198</f>
        <v>6.087735004476276E-2</v>
      </c>
      <c r="E198" s="30">
        <f>[1]Historicals!E198</f>
        <v>0.13670886075949368</v>
      </c>
      <c r="F198" s="30">
        <f>[1]Historicals!F198</f>
        <v>3.5634743875278395E-2</v>
      </c>
      <c r="G198" s="30">
        <f>[1]Historicals!G198</f>
        <v>-2.1505376344086023E-2</v>
      </c>
      <c r="H198" s="30">
        <f>[1]Historicals!H198</f>
        <v>9.4505494505494503E-2</v>
      </c>
      <c r="I198" s="30">
        <f>[1]Historicals!I198</f>
        <v>0.12</v>
      </c>
    </row>
    <row r="199" spans="1:9" x14ac:dyDescent="0.25">
      <c r="A199" s="31" t="s">
        <v>115</v>
      </c>
      <c r="B199" s="30"/>
      <c r="C199" s="30">
        <f>[1]Historicals!C199</f>
        <v>2.6986301369863015</v>
      </c>
      <c r="D199" s="30">
        <f>[1]Historicals!D199</f>
        <v>-1.1111111111111112E-2</v>
      </c>
      <c r="E199" s="30">
        <f>[1]Historicals!E199</f>
        <v>-8.6142322097378279E-2</v>
      </c>
      <c r="F199" s="30">
        <f>[1]Historicals!F199</f>
        <v>-2.8688524590163935E-2</v>
      </c>
      <c r="G199" s="30">
        <f>[1]Historicals!G199</f>
        <v>-9.7046413502109699E-2</v>
      </c>
      <c r="H199" s="30">
        <f>[1]Historicals!H199</f>
        <v>-0.11214953271028037</v>
      </c>
      <c r="I199" s="30">
        <f>[1]Historicals!I199</f>
        <v>0.28000000000000003</v>
      </c>
    </row>
    <row r="200" spans="1:9" x14ac:dyDescent="0.25">
      <c r="A200" s="33" t="s">
        <v>107</v>
      </c>
      <c r="B200" s="34"/>
      <c r="C200" s="34">
        <f>[1]Historicals!C200</f>
        <v>-0.36521739130434783</v>
      </c>
      <c r="D200" s="34">
        <f>[1]Historicals!D200</f>
        <v>0</v>
      </c>
      <c r="E200" s="34">
        <f>[1]Historicals!E200</f>
        <v>0.20547945205479451</v>
      </c>
      <c r="F200" s="34">
        <f>[1]Historicals!F200</f>
        <v>-0.52272727272727271</v>
      </c>
      <c r="G200" s="34">
        <f>[1]Historicals!G200</f>
        <v>-0.2857142857142857</v>
      </c>
      <c r="H200" s="34">
        <f>[1]Historicals!H200</f>
        <v>-0.16666666666666666</v>
      </c>
      <c r="I200" s="34">
        <f>[1]Historicals!I200</f>
        <v>3.02</v>
      </c>
    </row>
    <row r="201" spans="1:9" x14ac:dyDescent="0.25">
      <c r="A201" s="35" t="s">
        <v>103</v>
      </c>
      <c r="B201" s="37"/>
      <c r="C201" s="37">
        <f>[1]Historicals!C201</f>
        <v>6.2924636772237905E-2</v>
      </c>
      <c r="D201" s="37">
        <f>[1]Historicals!D201</f>
        <v>5.6577179008096501E-2</v>
      </c>
      <c r="E201" s="37">
        <f>[1]Historicals!E201</f>
        <v>6.9866286104303038E-2</v>
      </c>
      <c r="F201" s="37">
        <f>[1]Historicals!F201</f>
        <v>7.9251848629839056E-2</v>
      </c>
      <c r="G201" s="37">
        <f>[1]Historicals!G201</f>
        <v>-4.4333387070772209E-2</v>
      </c>
      <c r="H201" s="37">
        <f>[1]Historicals!H201</f>
        <v>0.18907444894286998</v>
      </c>
      <c r="I201" s="37">
        <f>[1]Historicals!I201</f>
        <v>0.06</v>
      </c>
    </row>
    <row r="202" spans="1:9" x14ac:dyDescent="0.25">
      <c r="A202" s="33" t="s">
        <v>104</v>
      </c>
      <c r="B202" s="34"/>
      <c r="C202" s="34">
        <f>[1]Historicals!C202</f>
        <v>-1.3622603430877902E-2</v>
      </c>
      <c r="D202" s="34">
        <f>[1]Historicals!D202</f>
        <v>4.4501278772378514E-2</v>
      </c>
      <c r="E202" s="34">
        <f>[1]Historicals!E202</f>
        <v>-7.6395690499510283E-2</v>
      </c>
      <c r="F202" s="34">
        <f>[1]Historicals!F202</f>
        <v>1.0604453870625663E-2</v>
      </c>
      <c r="G202" s="34">
        <f>[1]Historicals!G202</f>
        <v>-3.1479538300104928E-2</v>
      </c>
      <c r="H202" s="34">
        <f>[1]Historicals!H202</f>
        <v>0.19447453954496208</v>
      </c>
      <c r="I202" s="34">
        <f>[1]Historicals!I202</f>
        <v>7.0000000000000007E-2</v>
      </c>
    </row>
    <row r="203" spans="1:9" x14ac:dyDescent="0.25">
      <c r="A203" s="31" t="s">
        <v>113</v>
      </c>
      <c r="B203" s="30"/>
      <c r="C203" s="30">
        <f>[1]Historicals!C203</f>
        <v>8.4779997816355493E-2</v>
      </c>
      <c r="D203" s="30">
        <f>[1]Historicals!D203</f>
        <v>6.0892758290976803E-2</v>
      </c>
      <c r="E203" s="30">
        <f>[1]Historicals!E203</f>
        <v>5.6306626820359564E-2</v>
      </c>
      <c r="F203" s="30">
        <f>[1]Historicals!F203</f>
        <v>8.7749236572660316E-2</v>
      </c>
      <c r="G203" s="30">
        <f>[1]Historicals!G203</f>
        <v>-3.7858145487573283E-2</v>
      </c>
      <c r="H203" s="30">
        <f>[1]Historicals!H203</f>
        <v>-0.91478223557176574</v>
      </c>
      <c r="I203" s="30">
        <f>[1]Historicals!I203</f>
        <v>0.06</v>
      </c>
    </row>
    <row r="204" spans="1:9" x14ac:dyDescent="0.25">
      <c r="A204" s="31" t="s">
        <v>114</v>
      </c>
      <c r="B204" s="30"/>
      <c r="C204" s="30">
        <f>[1]Historicals!C204</f>
        <v>4.978580525645479E-2</v>
      </c>
      <c r="D204" s="30">
        <f>[1]Historicals!D204</f>
        <v>6.4740266901952129E-2</v>
      </c>
      <c r="E204" s="30">
        <f>[1]Historicals!E204</f>
        <v>0.11176714315309716</v>
      </c>
      <c r="F204" s="30">
        <f>[1]Historicals!F204</f>
        <v>7.6120376409205256E-2</v>
      </c>
      <c r="G204" s="30">
        <f>[1]Historicals!G204</f>
        <v>-5.1688311688311686E-2</v>
      </c>
      <c r="H204" s="30">
        <f>[1]Historicals!H204</f>
        <v>-0.99050488450652785</v>
      </c>
      <c r="I204" s="30">
        <f>[1]Historicals!I204</f>
        <v>-0.03</v>
      </c>
    </row>
    <row r="205" spans="1:9" x14ac:dyDescent="0.25">
      <c r="A205" s="31" t="s">
        <v>115</v>
      </c>
      <c r="B205" s="30"/>
      <c r="C205" s="30">
        <f>[1]Historicals!C205</f>
        <v>-0.16331096196868009</v>
      </c>
      <c r="D205" s="30">
        <f>[1]Historicals!D205</f>
        <v>-4.7459893048128345E-2</v>
      </c>
      <c r="E205" s="30">
        <f>[1]Historicals!E205</f>
        <v>-2.0350877192982456E-2</v>
      </c>
      <c r="F205" s="30">
        <f>[1]Historicals!F205</f>
        <v>5.7306590257879654E-3</v>
      </c>
      <c r="G205" s="30">
        <f>[1]Historicals!G205</f>
        <v>-8.8319088319088315E-2</v>
      </c>
      <c r="H205" s="30">
        <f>[1]Historicals!H205</f>
        <v>-0.97734374999999996</v>
      </c>
      <c r="I205" s="30">
        <f>[1]Historicals!I205</f>
        <v>-0.16</v>
      </c>
    </row>
    <row r="206" spans="1:9" x14ac:dyDescent="0.25">
      <c r="A206" s="31" t="s">
        <v>121</v>
      </c>
      <c r="B206" s="30"/>
      <c r="C206" s="30">
        <f>[1]Historicals!C206</f>
        <v>0</v>
      </c>
      <c r="D206" s="30">
        <f>[1]Historicals!D206</f>
        <v>0</v>
      </c>
      <c r="E206" s="30" t="e">
        <f>[1]Historicals!E206</f>
        <v>#DIV/0!</v>
      </c>
      <c r="F206" s="30">
        <f>[1]Historicals!F206</f>
        <v>2.9126213592233011E-2</v>
      </c>
      <c r="G206" s="30">
        <f>[1]Historicals!G206</f>
        <v>-0.15094339622641509</v>
      </c>
      <c r="H206" s="30">
        <f>[1]Historicals!H206</f>
        <v>-4.4444444444444446E-2</v>
      </c>
      <c r="I206" s="30">
        <f>[1]Historicals!I206</f>
        <v>0.42</v>
      </c>
    </row>
    <row r="207" spans="1:9" x14ac:dyDescent="0.25">
      <c r="A207" s="29" t="s">
        <v>108</v>
      </c>
      <c r="B207" s="30"/>
      <c r="C207" s="30">
        <f>[1]Historicals!C207</f>
        <v>4.878048780487805E-2</v>
      </c>
      <c r="D207" s="30">
        <f>[1]Historicals!D207</f>
        <v>-1.8720930232558139</v>
      </c>
      <c r="E207" s="30">
        <f>[1]Historicals!E207</f>
        <v>-0.65333333333333332</v>
      </c>
      <c r="F207" s="30">
        <f>[1]Historicals!F207</f>
        <v>-1.2692307692307692</v>
      </c>
      <c r="G207" s="30">
        <f>[1]Historicals!G207</f>
        <v>-0.5714285714285714</v>
      </c>
      <c r="H207" s="30">
        <f>[1]Historicals!H207</f>
        <v>-4.6363636363636367</v>
      </c>
      <c r="I207" s="30">
        <f>[1]Historicals!I207</f>
        <v>0</v>
      </c>
    </row>
    <row r="208" spans="1:9" ht="15.75" thickBot="1" x14ac:dyDescent="0.3">
      <c r="A208" s="32" t="s">
        <v>105</v>
      </c>
      <c r="B208" s="36"/>
      <c r="C208" s="36">
        <f>[1]Historicals!C208</f>
        <v>5.8004640371229696E-2</v>
      </c>
      <c r="D208" s="36">
        <f>[1]Historicals!D208</f>
        <v>6.0971089696071165E-2</v>
      </c>
      <c r="E208" s="36">
        <f>[1]Historicals!E208</f>
        <v>5.9592430858806403E-2</v>
      </c>
      <c r="F208" s="36">
        <f>[1]Historicals!F208</f>
        <v>7.4731433909388134E-2</v>
      </c>
      <c r="G208" s="36">
        <f>[1]Historicals!G208</f>
        <v>-4.3817266150267146E-2</v>
      </c>
      <c r="H208" s="36">
        <f>[1]Historicals!H208</f>
        <v>0.1907600994572628</v>
      </c>
      <c r="I208" s="36">
        <f>[1]Historicals!I208</f>
        <v>0.06</v>
      </c>
    </row>
    <row r="20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6"/>
  <sheetViews>
    <sheetView topLeftCell="A202" workbookViewId="0">
      <selection activeCell="B248" sqref="B248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t="s">
        <v>142</v>
      </c>
    </row>
    <row r="4" spans="1:15" x14ac:dyDescent="0.25">
      <c r="A4" s="42" t="s">
        <v>129</v>
      </c>
      <c r="B4" s="47" t="str">
        <f t="shared" ref="B4:H4" si="1">+IFERROR(B3/A3-1,"nm")</f>
        <v>nm</v>
      </c>
      <c r="C4" s="47" t="str">
        <f t="shared" si="1"/>
        <v>nm</v>
      </c>
      <c r="D4" s="47" t="str">
        <f t="shared" si="1"/>
        <v>nm</v>
      </c>
      <c r="E4" s="47" t="str">
        <f t="shared" si="1"/>
        <v>nm</v>
      </c>
      <c r="F4" s="47" t="str">
        <f t="shared" si="1"/>
        <v>nm</v>
      </c>
      <c r="G4" s="47" t="str">
        <f t="shared" si="1"/>
        <v>nm</v>
      </c>
      <c r="H4" s="47" t="str">
        <f t="shared" si="1"/>
        <v>nm</v>
      </c>
      <c r="I4" s="47" t="str">
        <f t="shared" ref="I4:N4" si="2">+IFERROR(I3/H3-1,"nm")</f>
        <v>nm</v>
      </c>
      <c r="J4" s="47" t="str">
        <f t="shared" si="2"/>
        <v>nm</v>
      </c>
      <c r="K4" s="47" t="str">
        <f t="shared" si="2"/>
        <v>nm</v>
      </c>
      <c r="L4" s="47" t="str">
        <f t="shared" si="2"/>
        <v>nm</v>
      </c>
      <c r="M4" s="47" t="str">
        <f t="shared" si="2"/>
        <v>nm</v>
      </c>
      <c r="N4" s="47" t="str">
        <f t="shared" si="2"/>
        <v>nm</v>
      </c>
    </row>
    <row r="5" spans="1:15" x14ac:dyDescent="0.25">
      <c r="A5" s="41" t="s">
        <v>130</v>
      </c>
      <c r="O5" t="s">
        <v>143</v>
      </c>
    </row>
    <row r="6" spans="1:15" x14ac:dyDescent="0.25">
      <c r="A6" s="42" t="s">
        <v>129</v>
      </c>
      <c r="B6" s="47" t="str">
        <f t="shared" ref="B6:H6" si="3">+IFERROR(B5/A5-1,"nm")</f>
        <v>nm</v>
      </c>
      <c r="C6" s="47" t="str">
        <f t="shared" si="3"/>
        <v>nm</v>
      </c>
      <c r="D6" s="47" t="str">
        <f t="shared" si="3"/>
        <v>nm</v>
      </c>
      <c r="E6" s="47" t="str">
        <f t="shared" si="3"/>
        <v>nm</v>
      </c>
      <c r="F6" s="47" t="str">
        <f t="shared" si="3"/>
        <v>nm</v>
      </c>
      <c r="G6" s="47" t="str">
        <f t="shared" si="3"/>
        <v>nm</v>
      </c>
      <c r="H6" s="47" t="str">
        <f t="shared" si="3"/>
        <v>nm</v>
      </c>
      <c r="I6" s="47" t="str">
        <f t="shared" ref="I6:N6" si="4">+IFERROR(I5/H5-1,"nm")</f>
        <v>nm</v>
      </c>
      <c r="J6" s="47" t="str">
        <f t="shared" si="4"/>
        <v>nm</v>
      </c>
      <c r="K6" s="47" t="str">
        <f t="shared" si="4"/>
        <v>nm</v>
      </c>
      <c r="L6" s="47" t="str">
        <f t="shared" si="4"/>
        <v>nm</v>
      </c>
      <c r="M6" s="47" t="str">
        <f t="shared" si="4"/>
        <v>nm</v>
      </c>
      <c r="N6" s="47" t="str">
        <f t="shared" si="4"/>
        <v>nm</v>
      </c>
    </row>
    <row r="7" spans="1:15" x14ac:dyDescent="0.25">
      <c r="A7" s="42" t="s">
        <v>131</v>
      </c>
      <c r="B7" s="47" t="str">
        <f>+IFERROR(B5/B$3,"nm")</f>
        <v>nm</v>
      </c>
      <c r="C7" s="47" t="str">
        <f t="shared" ref="C7:I7" si="5">+IFERROR(C5/C$3,"nm")</f>
        <v>nm</v>
      </c>
      <c r="D7" s="47" t="str">
        <f t="shared" si="5"/>
        <v>nm</v>
      </c>
      <c r="E7" s="47" t="str">
        <f t="shared" si="5"/>
        <v>nm</v>
      </c>
      <c r="F7" s="47" t="str">
        <f t="shared" si="5"/>
        <v>nm</v>
      </c>
      <c r="G7" s="47" t="str">
        <f t="shared" si="5"/>
        <v>nm</v>
      </c>
      <c r="H7" s="47" t="str">
        <f t="shared" si="5"/>
        <v>nm</v>
      </c>
      <c r="I7" s="47" t="str">
        <f t="shared" si="5"/>
        <v>nm</v>
      </c>
      <c r="J7" s="47" t="str">
        <f>+IFERROR(J5/J$3,"nm")</f>
        <v>nm</v>
      </c>
      <c r="K7" s="47" t="str">
        <f>+IFERROR(K5/K$3,"nm")</f>
        <v>nm</v>
      </c>
      <c r="L7" s="47" t="str">
        <f>+IFERROR(L5/L$3,"nm")</f>
        <v>nm</v>
      </c>
      <c r="M7" s="47" t="str">
        <f>+IFERROR(M5/M$3,"nm")</f>
        <v>nm</v>
      </c>
      <c r="N7" s="47" t="str">
        <f>+IFERROR(N5/N$3,"nm")</f>
        <v>nm</v>
      </c>
    </row>
    <row r="8" spans="1:15" x14ac:dyDescent="0.25">
      <c r="A8" s="41" t="s">
        <v>132</v>
      </c>
      <c r="O8" t="s">
        <v>144</v>
      </c>
    </row>
    <row r="9" spans="1:15" x14ac:dyDescent="0.25">
      <c r="A9" s="42" t="s">
        <v>129</v>
      </c>
      <c r="B9" s="47" t="str">
        <f t="shared" ref="B9:H9" si="6">+IFERROR(B8/A8-1,"nm")</f>
        <v>nm</v>
      </c>
      <c r="C9" s="47" t="str">
        <f t="shared" si="6"/>
        <v>nm</v>
      </c>
      <c r="D9" s="47" t="str">
        <f t="shared" si="6"/>
        <v>nm</v>
      </c>
      <c r="E9" s="47" t="str">
        <f t="shared" si="6"/>
        <v>nm</v>
      </c>
      <c r="F9" s="47" t="str">
        <f t="shared" si="6"/>
        <v>nm</v>
      </c>
      <c r="G9" s="47" t="str">
        <f t="shared" si="6"/>
        <v>nm</v>
      </c>
      <c r="H9" s="47" t="str">
        <f t="shared" si="6"/>
        <v>nm</v>
      </c>
      <c r="I9" s="47" t="str">
        <f t="shared" ref="I9:N9" si="7">+IFERROR(I8/H8-1,"nm")</f>
        <v>nm</v>
      </c>
      <c r="J9" s="47" t="str">
        <f t="shared" si="7"/>
        <v>nm</v>
      </c>
      <c r="K9" s="47" t="str">
        <f t="shared" si="7"/>
        <v>nm</v>
      </c>
      <c r="L9" s="47" t="str">
        <f t="shared" si="7"/>
        <v>nm</v>
      </c>
      <c r="M9" s="47" t="str">
        <f t="shared" si="7"/>
        <v>nm</v>
      </c>
      <c r="N9" s="47" t="str">
        <f t="shared" si="7"/>
        <v>nm</v>
      </c>
    </row>
    <row r="10" spans="1:15" x14ac:dyDescent="0.25">
      <c r="A10" s="42" t="s">
        <v>133</v>
      </c>
      <c r="B10" s="47" t="str">
        <f>+IFERROR(B8/B$3,"nm")</f>
        <v>nm</v>
      </c>
      <c r="C10" s="47" t="str">
        <f t="shared" ref="C10:I10" si="8">+IFERROR(C8/C$3,"nm")</f>
        <v>nm</v>
      </c>
      <c r="D10" s="47" t="str">
        <f t="shared" si="8"/>
        <v>nm</v>
      </c>
      <c r="E10" s="47" t="str">
        <f t="shared" si="8"/>
        <v>nm</v>
      </c>
      <c r="F10" s="47" t="str">
        <f t="shared" si="8"/>
        <v>nm</v>
      </c>
      <c r="G10" s="47" t="str">
        <f t="shared" si="8"/>
        <v>nm</v>
      </c>
      <c r="H10" s="47" t="str">
        <f t="shared" si="8"/>
        <v>nm</v>
      </c>
      <c r="I10" s="47" t="str">
        <f t="shared" si="8"/>
        <v>nm</v>
      </c>
      <c r="J10" s="47" t="str">
        <f>+IFERROR(J8/J$3,"nm")</f>
        <v>nm</v>
      </c>
      <c r="K10" s="47" t="str">
        <f>+IFERROR(K8/K$3,"nm")</f>
        <v>nm</v>
      </c>
      <c r="L10" s="47" t="str">
        <f>+IFERROR(L8/L$3,"nm")</f>
        <v>nm</v>
      </c>
      <c r="M10" s="47" t="str">
        <f>+IFERROR(M8/M$3,"nm")</f>
        <v>nm</v>
      </c>
      <c r="N10" s="47" t="str">
        <f>+IFERROR(N8/N$3,"nm")</f>
        <v>nm</v>
      </c>
    </row>
    <row r="11" spans="1:15" x14ac:dyDescent="0.25">
      <c r="A11" s="41" t="s">
        <v>134</v>
      </c>
      <c r="O11" t="s">
        <v>145</v>
      </c>
    </row>
    <row r="12" spans="1:15" x14ac:dyDescent="0.25">
      <c r="A12" s="42" t="s">
        <v>129</v>
      </c>
      <c r="B12" s="47" t="str">
        <f t="shared" ref="B12:H12" si="9">+IFERROR(B11/A11-1,"nm")</f>
        <v>nm</v>
      </c>
      <c r="C12" s="47" t="str">
        <f t="shared" si="9"/>
        <v>nm</v>
      </c>
      <c r="D12" s="47" t="str">
        <f t="shared" si="9"/>
        <v>nm</v>
      </c>
      <c r="E12" s="47" t="str">
        <f t="shared" si="9"/>
        <v>nm</v>
      </c>
      <c r="F12" s="47" t="str">
        <f t="shared" si="9"/>
        <v>nm</v>
      </c>
      <c r="G12" s="47" t="str">
        <f t="shared" si="9"/>
        <v>nm</v>
      </c>
      <c r="H12" s="47" t="str">
        <f t="shared" si="9"/>
        <v>nm</v>
      </c>
      <c r="I12" s="47" t="str">
        <f t="shared" ref="I12:N12" si="10">+IFERROR(I11/H11-1,"nm")</f>
        <v>nm</v>
      </c>
      <c r="J12" s="47" t="str">
        <f t="shared" si="10"/>
        <v>nm</v>
      </c>
      <c r="K12" s="47" t="str">
        <f t="shared" si="10"/>
        <v>nm</v>
      </c>
      <c r="L12" s="47" t="str">
        <f t="shared" si="10"/>
        <v>nm</v>
      </c>
      <c r="M12" s="47" t="str">
        <f t="shared" si="10"/>
        <v>nm</v>
      </c>
      <c r="N12" s="47" t="str">
        <f t="shared" si="10"/>
        <v>nm</v>
      </c>
    </row>
    <row r="13" spans="1:15" x14ac:dyDescent="0.25">
      <c r="A13" s="42" t="s">
        <v>131</v>
      </c>
      <c r="B13" s="47" t="str">
        <f>+IFERROR(B11/B$3,"nm")</f>
        <v>nm</v>
      </c>
      <c r="C13" s="47" t="str">
        <f t="shared" ref="C13:I13" si="11">+IFERROR(C11/C$3,"nm")</f>
        <v>nm</v>
      </c>
      <c r="D13" s="47" t="str">
        <f t="shared" si="11"/>
        <v>nm</v>
      </c>
      <c r="E13" s="47" t="str">
        <f t="shared" si="11"/>
        <v>nm</v>
      </c>
      <c r="F13" s="47" t="str">
        <f t="shared" si="11"/>
        <v>nm</v>
      </c>
      <c r="G13" s="47" t="str">
        <f t="shared" si="11"/>
        <v>nm</v>
      </c>
      <c r="H13" s="47" t="str">
        <f t="shared" si="11"/>
        <v>nm</v>
      </c>
      <c r="I13" s="47" t="str">
        <f t="shared" si="11"/>
        <v>nm</v>
      </c>
      <c r="J13" s="47" t="str">
        <f>+IFERROR(J11/J$3,"nm")</f>
        <v>nm</v>
      </c>
      <c r="K13" s="47" t="str">
        <f>+IFERROR(K11/K$3,"nm")</f>
        <v>nm</v>
      </c>
      <c r="L13" s="47" t="str">
        <f>+IFERROR(L11/L$3,"nm")</f>
        <v>nm</v>
      </c>
      <c r="M13" s="47" t="str">
        <f>+IFERROR(M11/M$3,"nm")</f>
        <v>nm</v>
      </c>
      <c r="N13" s="47" t="str">
        <f>+IFERROR(N11/N$3,"nm")</f>
        <v>nm</v>
      </c>
    </row>
    <row r="14" spans="1:15" x14ac:dyDescent="0.25">
      <c r="A14" s="41" t="s">
        <v>135</v>
      </c>
      <c r="O14" t="s">
        <v>146</v>
      </c>
    </row>
    <row r="15" spans="1:15" x14ac:dyDescent="0.25">
      <c r="A15" s="42" t="s">
        <v>129</v>
      </c>
      <c r="B15" s="47" t="str">
        <f t="shared" ref="B15:H15" si="12">+IFERROR(B14/A14-1,"nm")</f>
        <v>nm</v>
      </c>
      <c r="C15" s="47" t="str">
        <f t="shared" si="12"/>
        <v>nm</v>
      </c>
      <c r="D15" s="47" t="str">
        <f t="shared" si="12"/>
        <v>nm</v>
      </c>
      <c r="E15" s="47" t="str">
        <f t="shared" si="12"/>
        <v>nm</v>
      </c>
      <c r="F15" s="47" t="str">
        <f t="shared" si="12"/>
        <v>nm</v>
      </c>
      <c r="G15" s="47" t="str">
        <f t="shared" si="12"/>
        <v>nm</v>
      </c>
      <c r="H15" s="47" t="str">
        <f t="shared" si="12"/>
        <v>nm</v>
      </c>
      <c r="I15" s="47" t="str">
        <f t="shared" ref="I15:N15" si="13">+IFERROR(I14/H14-1,"nm")</f>
        <v>nm</v>
      </c>
      <c r="J15" s="47" t="str">
        <f t="shared" si="13"/>
        <v>nm</v>
      </c>
      <c r="K15" s="47" t="str">
        <f t="shared" si="13"/>
        <v>nm</v>
      </c>
      <c r="L15" s="47" t="str">
        <f t="shared" si="13"/>
        <v>nm</v>
      </c>
      <c r="M15" s="47" t="str">
        <f t="shared" si="13"/>
        <v>nm</v>
      </c>
      <c r="N15" s="47" t="str">
        <f t="shared" si="13"/>
        <v>nm</v>
      </c>
    </row>
    <row r="16" spans="1:15" x14ac:dyDescent="0.25">
      <c r="A16" s="42" t="s">
        <v>133</v>
      </c>
      <c r="B16" s="47" t="str">
        <f>+IFERROR(B14/B$3,"nm")</f>
        <v>nm</v>
      </c>
      <c r="C16" s="47" t="str">
        <f t="shared" ref="C16:I16" si="14">+IFERROR(C14/C$3,"nm")</f>
        <v>nm</v>
      </c>
      <c r="D16" s="47" t="str">
        <f t="shared" si="14"/>
        <v>nm</v>
      </c>
      <c r="E16" s="47" t="str">
        <f t="shared" si="14"/>
        <v>nm</v>
      </c>
      <c r="F16" s="47" t="str">
        <f t="shared" si="14"/>
        <v>nm</v>
      </c>
      <c r="G16" s="47" t="str">
        <f t="shared" si="14"/>
        <v>nm</v>
      </c>
      <c r="H16" s="47" t="str">
        <f t="shared" si="14"/>
        <v>nm</v>
      </c>
      <c r="I16" s="47" t="str">
        <f t="shared" si="14"/>
        <v>nm</v>
      </c>
      <c r="J16" s="47" t="str">
        <f>+IFERROR(J14/J$3,"nm")</f>
        <v>nm</v>
      </c>
      <c r="K16" s="47" t="str">
        <f>+IFERROR(K14/K$3,"nm")</f>
        <v>nm</v>
      </c>
      <c r="L16" s="47" t="str">
        <f>+IFERROR(L14/L$3,"nm")</f>
        <v>nm</v>
      </c>
      <c r="M16" s="47" t="str">
        <f>+IFERROR(M14/M$3,"nm")</f>
        <v>nm</v>
      </c>
      <c r="N16" s="47" t="str">
        <f>+IFERROR(N14/N$3,"nm")</f>
        <v>nm</v>
      </c>
    </row>
    <row r="17" spans="1:15" x14ac:dyDescent="0.25">
      <c r="A17" s="9" t="s">
        <v>141</v>
      </c>
      <c r="O17" t="s">
        <v>147</v>
      </c>
    </row>
    <row r="18" spans="1:15" x14ac:dyDescent="0.25">
      <c r="A18" s="42" t="s">
        <v>129</v>
      </c>
      <c r="B18" s="47" t="str">
        <f t="shared" ref="B18:H18" si="15">+IFERROR(B17/A17-1,"nm")</f>
        <v>nm</v>
      </c>
      <c r="C18" s="47" t="str">
        <f t="shared" si="15"/>
        <v>nm</v>
      </c>
      <c r="D18" s="47" t="str">
        <f t="shared" si="15"/>
        <v>nm</v>
      </c>
      <c r="E18" s="47" t="str">
        <f t="shared" si="15"/>
        <v>nm</v>
      </c>
      <c r="F18" s="47" t="str">
        <f t="shared" si="15"/>
        <v>nm</v>
      </c>
      <c r="G18" s="47" t="str">
        <f t="shared" si="15"/>
        <v>nm</v>
      </c>
      <c r="H18" s="47" t="str">
        <f t="shared" si="15"/>
        <v>nm</v>
      </c>
      <c r="I18" s="47" t="str">
        <f t="shared" ref="I18:N18" si="16">+IFERROR(I17/H17-1,"nm")</f>
        <v>nm</v>
      </c>
      <c r="J18" s="47" t="str">
        <f t="shared" si="16"/>
        <v>nm</v>
      </c>
      <c r="K18" s="47" t="str">
        <f t="shared" si="16"/>
        <v>nm</v>
      </c>
      <c r="L18" s="47" t="str">
        <f t="shared" si="16"/>
        <v>nm</v>
      </c>
      <c r="M18" s="47" t="str">
        <f t="shared" si="16"/>
        <v>nm</v>
      </c>
      <c r="N18" s="47" t="str">
        <f t="shared" si="16"/>
        <v>nm</v>
      </c>
    </row>
    <row r="19" spans="1:15" x14ac:dyDescent="0.25">
      <c r="A19" s="42" t="s">
        <v>133</v>
      </c>
      <c r="B19" s="47" t="str">
        <f>+IFERROR(B17/B$3,"nm")</f>
        <v>nm</v>
      </c>
      <c r="C19" s="47" t="str">
        <f t="shared" ref="C19:I19" si="17">+IFERROR(C17/C$3,"nm")</f>
        <v>nm</v>
      </c>
      <c r="D19" s="47" t="str">
        <f t="shared" si="17"/>
        <v>nm</v>
      </c>
      <c r="E19" s="47" t="str">
        <f t="shared" si="17"/>
        <v>nm</v>
      </c>
      <c r="F19" s="47" t="str">
        <f t="shared" si="17"/>
        <v>nm</v>
      </c>
      <c r="G19" s="47" t="str">
        <f t="shared" si="17"/>
        <v>nm</v>
      </c>
      <c r="H19" s="47" t="str">
        <f t="shared" si="17"/>
        <v>nm</v>
      </c>
      <c r="I19" s="47" t="str">
        <f t="shared" si="17"/>
        <v>nm</v>
      </c>
      <c r="J19" s="47" t="str">
        <f>+IFERROR(J17/J$3,"nm")</f>
        <v>nm</v>
      </c>
      <c r="K19" s="47" t="str">
        <f>+IFERROR(K17/K$3,"nm")</f>
        <v>nm</v>
      </c>
      <c r="L19" s="47" t="str">
        <f>+IFERROR(L17/L$3,"nm")</f>
        <v>nm</v>
      </c>
      <c r="M19" s="47" t="str">
        <f>+IFERROR(M17/M$3,"nm")</f>
        <v>nm</v>
      </c>
      <c r="N19" s="47" t="str">
        <f>+IFERROR(N17/N$3,"nm")</f>
        <v>nm</v>
      </c>
    </row>
    <row r="20" spans="1:15" x14ac:dyDescent="0.25">
      <c r="A20" s="43" t="str">
        <f>+Historicals!A112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5" x14ac:dyDescent="0.25">
      <c r="A22" s="44" t="s">
        <v>129</v>
      </c>
      <c r="B22" s="47" t="str">
        <f t="shared" ref="B22:H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ref="I22:N22" si="19">+IFERROR(I21/H21-1,"nm")</f>
        <v>6.8339251411607238E-2</v>
      </c>
      <c r="J22" s="47">
        <f t="shared" si="19"/>
        <v>0</v>
      </c>
      <c r="K22" s="47">
        <f t="shared" si="19"/>
        <v>0</v>
      </c>
      <c r="L22" s="47">
        <f t="shared" si="19"/>
        <v>0</v>
      </c>
      <c r="M22" s="47">
        <f t="shared" si="19"/>
        <v>0</v>
      </c>
      <c r="N22" s="47">
        <f t="shared" si="19"/>
        <v>0</v>
      </c>
    </row>
    <row r="23" spans="1:15" x14ac:dyDescent="0.25">
      <c r="A23" s="45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5" x14ac:dyDescent="0.25">
      <c r="A24" s="44" t="s">
        <v>129</v>
      </c>
      <c r="B24" s="47" t="str">
        <f t="shared" ref="B24:I24" si="20">+IFERROR(B23/A23-1,"nm")</f>
        <v>nm</v>
      </c>
      <c r="C24" s="47">
        <f t="shared" si="20"/>
        <v>9.3228309428638578E-2</v>
      </c>
      <c r="D24" s="47">
        <f t="shared" si="20"/>
        <v>4.1402301322722934E-2</v>
      </c>
      <c r="E24" s="47">
        <f t="shared" si="20"/>
        <v>-3.7381247418422192E-2</v>
      </c>
      <c r="F24" s="47">
        <f t="shared" si="20"/>
        <v>7.755846384895948E-2</v>
      </c>
      <c r="G24" s="47">
        <f t="shared" si="20"/>
        <v>-7.1279243404678949E-2</v>
      </c>
      <c r="H24" s="47">
        <f t="shared" si="20"/>
        <v>0.24815092721620746</v>
      </c>
      <c r="I24" s="47">
        <f t="shared" si="20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</row>
    <row r="25" spans="1:15" x14ac:dyDescent="0.25">
      <c r="A25" s="44" t="s">
        <v>137</v>
      </c>
      <c r="B25" s="47">
        <f>+Historicals!B185</f>
        <v>0</v>
      </c>
      <c r="C25" s="47">
        <f>+Historicals!C185</f>
        <v>9.3228309428638606E-2</v>
      </c>
      <c r="D25" s="47">
        <f>+Historicals!D185</f>
        <v>4.1402301322722872E-2</v>
      </c>
      <c r="E25" s="47">
        <f>+Historicals!E185</f>
        <v>-3.7381247418422137E-2</v>
      </c>
      <c r="F25" s="47">
        <f>+Historicals!F185</f>
        <v>7.7558463848959452E-2</v>
      </c>
      <c r="G25" s="47">
        <f>+Historicals!G185</f>
        <v>-7.1279243404678949E-2</v>
      </c>
      <c r="H25" s="47">
        <f>+Historicals!H185</f>
        <v>0.24815092721620752</v>
      </c>
      <c r="I25" s="47">
        <f>+Historicals!I185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5" x14ac:dyDescent="0.25">
      <c r="A26" s="44" t="s">
        <v>138</v>
      </c>
      <c r="B26" s="47" t="str">
        <f t="shared" ref="B26:H26" si="22">+IFERROR(B24-B25,"nm")</f>
        <v>nm</v>
      </c>
      <c r="C26" s="47">
        <f t="shared" si="22"/>
        <v>-2.7755575615628914E-17</v>
      </c>
      <c r="D26" s="47">
        <f t="shared" si="22"/>
        <v>6.2450045135165055E-17</v>
      </c>
      <c r="E26" s="47">
        <f t="shared" si="22"/>
        <v>-5.5511151231257827E-17</v>
      </c>
      <c r="F26" s="47">
        <f t="shared" si="22"/>
        <v>2.7755575615628914E-17</v>
      </c>
      <c r="G26" s="47">
        <f t="shared" si="22"/>
        <v>0</v>
      </c>
      <c r="H26" s="47">
        <f t="shared" si="22"/>
        <v>-5.5511151231257827E-17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5" x14ac:dyDescent="0.25">
      <c r="A27" s="45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5" x14ac:dyDescent="0.25">
      <c r="A28" s="44" t="s">
        <v>129</v>
      </c>
      <c r="B28" s="47" t="str">
        <f t="shared" ref="B28:I28" si="23">+IFERROR(B27/A27-1,"nm")</f>
        <v>nm</v>
      </c>
      <c r="C28" s="47">
        <f t="shared" si="23"/>
        <v>7.6190476190476142E-2</v>
      </c>
      <c r="D28" s="47">
        <f t="shared" si="23"/>
        <v>2.9498525073746285E-2</v>
      </c>
      <c r="E28" s="47">
        <f t="shared" si="23"/>
        <v>1.0642652476463343E-2</v>
      </c>
      <c r="F28" s="47">
        <f t="shared" si="23"/>
        <v>6.5208586472256025E-2</v>
      </c>
      <c r="G28" s="47">
        <f t="shared" si="23"/>
        <v>-0.11806083650190113</v>
      </c>
      <c r="H28" s="47">
        <f t="shared" si="23"/>
        <v>8.3854278939426541E-2</v>
      </c>
      <c r="I28" s="47">
        <f t="shared" si="23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</row>
    <row r="29" spans="1:15" x14ac:dyDescent="0.25">
      <c r="A29" s="44" t="s">
        <v>137</v>
      </c>
      <c r="B29" s="47">
        <f>+Historicals!B189</f>
        <v>0</v>
      </c>
      <c r="C29" s="47">
        <f>+Historicals!C189</f>
        <v>-0.31331699346405228</v>
      </c>
      <c r="D29" s="47">
        <f>+Historicals!D189</f>
        <v>2.9545905215149711E-2</v>
      </c>
      <c r="E29" s="47">
        <f>+Historicals!E189</f>
        <v>0.13154853620955315</v>
      </c>
      <c r="F29" s="47">
        <f>+Historicals!F189</f>
        <v>7.114893617021277E-2</v>
      </c>
      <c r="G29" s="47">
        <f>+Historicals!G189</f>
        <v>-6.3721595423486418E-2</v>
      </c>
      <c r="H29" s="47">
        <f>+Historicals!H189</f>
        <v>0.18295994568906992</v>
      </c>
      <c r="I29" s="47">
        <f>+Historicals!I189</f>
        <v>0.09</v>
      </c>
      <c r="J29" s="49">
        <v>0</v>
      </c>
      <c r="K29" s="49">
        <f t="shared" ref="K29:N30" si="24">+J29</f>
        <v>0</v>
      </c>
      <c r="L29" s="49">
        <f t="shared" si="24"/>
        <v>0</v>
      </c>
      <c r="M29" s="49">
        <f t="shared" si="24"/>
        <v>0</v>
      </c>
      <c r="N29" s="49">
        <f t="shared" si="24"/>
        <v>0</v>
      </c>
    </row>
    <row r="30" spans="1:15" x14ac:dyDescent="0.25">
      <c r="A30" s="44" t="s">
        <v>138</v>
      </c>
      <c r="B30" s="47" t="str">
        <f t="shared" ref="B30:I30" si="25">+IFERROR(B28-B29,"nm")</f>
        <v>nm</v>
      </c>
      <c r="C30" s="47">
        <f t="shared" si="25"/>
        <v>0.38950746965452843</v>
      </c>
      <c r="D30" s="47">
        <f t="shared" si="25"/>
        <v>-4.7380141403426806E-5</v>
      </c>
      <c r="E30" s="47">
        <f t="shared" si="25"/>
        <v>-0.1209058837330898</v>
      </c>
      <c r="F30" s="47">
        <f t="shared" si="25"/>
        <v>-5.9403496979567455E-3</v>
      </c>
      <c r="G30" s="47">
        <f t="shared" si="25"/>
        <v>-5.4339241078414716E-2</v>
      </c>
      <c r="H30" s="47">
        <f t="shared" si="25"/>
        <v>-9.9105666749643384E-2</v>
      </c>
      <c r="I30" s="47">
        <f t="shared" si="25"/>
        <v>2.2832140015910107E-3</v>
      </c>
      <c r="J30" s="49">
        <v>0</v>
      </c>
      <c r="K30" s="49">
        <f t="shared" si="24"/>
        <v>0</v>
      </c>
      <c r="L30" s="49">
        <f t="shared" si="24"/>
        <v>0</v>
      </c>
      <c r="M30" s="49">
        <f t="shared" si="24"/>
        <v>0</v>
      </c>
      <c r="N30" s="49">
        <f t="shared" si="24"/>
        <v>0</v>
      </c>
    </row>
    <row r="31" spans="1:15" x14ac:dyDescent="0.25">
      <c r="A31" s="45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5" x14ac:dyDescent="0.25">
      <c r="A32" s="44" t="s">
        <v>129</v>
      </c>
      <c r="B32" s="47" t="str">
        <f t="shared" ref="B32:I32" si="26">+IFERROR(B31/A31-1,"nm")</f>
        <v>nm</v>
      </c>
      <c r="C32" s="47">
        <f t="shared" si="26"/>
        <v>-0.12742718446601942</v>
      </c>
      <c r="D32" s="47">
        <f t="shared" si="26"/>
        <v>-0.10152990264255912</v>
      </c>
      <c r="E32" s="47">
        <f t="shared" si="26"/>
        <v>-7.8947368421052655E-2</v>
      </c>
      <c r="F32" s="47">
        <f t="shared" si="26"/>
        <v>3.3613445378151141E-3</v>
      </c>
      <c r="G32" s="47">
        <f t="shared" si="26"/>
        <v>-0.13567839195979903</v>
      </c>
      <c r="H32" s="47">
        <f t="shared" si="26"/>
        <v>-1.744186046511631E-2</v>
      </c>
      <c r="I32" s="47">
        <f t="shared" si="26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</row>
    <row r="33" spans="1:14" x14ac:dyDescent="0.25">
      <c r="A33" s="44" t="s">
        <v>137</v>
      </c>
      <c r="B33" s="47">
        <f>+Historicals!B187</f>
        <v>0</v>
      </c>
      <c r="C33" s="47">
        <f>+Historicals!C187</f>
        <v>-0.12742718446601942</v>
      </c>
      <c r="D33" s="47">
        <f>+Historicals!D187</f>
        <v>-0.10152990264255911</v>
      </c>
      <c r="E33" s="47">
        <f>+Historicals!E187</f>
        <v>-7.8947368421052627E-2</v>
      </c>
      <c r="F33" s="47">
        <f>+Historicals!F187</f>
        <v>3.3613445378151263E-3</v>
      </c>
      <c r="G33" s="47">
        <f>+Historicals!G187</f>
        <v>-0.135678391959799</v>
      </c>
      <c r="H33" s="47">
        <f>+Historicals!H187</f>
        <v>-1.7441860465116279E-2</v>
      </c>
      <c r="I33" s="47">
        <f>+Historicals!I187</f>
        <v>0.25</v>
      </c>
      <c r="J33" s="49">
        <v>0</v>
      </c>
      <c r="K33" s="49">
        <f t="shared" ref="K33:N34" si="27">+J33</f>
        <v>0</v>
      </c>
      <c r="L33" s="49">
        <f t="shared" si="27"/>
        <v>0</v>
      </c>
      <c r="M33" s="49">
        <f t="shared" si="27"/>
        <v>0</v>
      </c>
      <c r="N33" s="49">
        <f t="shared" si="27"/>
        <v>0</v>
      </c>
    </row>
    <row r="34" spans="1:14" x14ac:dyDescent="0.25">
      <c r="A34" s="44" t="s">
        <v>138</v>
      </c>
      <c r="B34" s="47" t="str">
        <f t="shared" ref="B34:I34" si="28">+IFERROR(B32-B33,"nm")</f>
        <v>nm</v>
      </c>
      <c r="C34" s="47">
        <f t="shared" si="28"/>
        <v>0</v>
      </c>
      <c r="D34" s="47">
        <f t="shared" si="28"/>
        <v>-1.3877787807814457E-17</v>
      </c>
      <c r="E34" s="47">
        <f t="shared" si="28"/>
        <v>-2.7755575615628914E-17</v>
      </c>
      <c r="F34" s="47">
        <f t="shared" si="28"/>
        <v>-1.214306433183765E-17</v>
      </c>
      <c r="G34" s="47">
        <f t="shared" si="28"/>
        <v>-2.7755575615628914E-17</v>
      </c>
      <c r="H34" s="47">
        <f t="shared" si="28"/>
        <v>-3.1225022567582528E-17</v>
      </c>
      <c r="I34" s="47">
        <f t="shared" si="28"/>
        <v>-1.4792899408284654E-3</v>
      </c>
      <c r="J34" s="49">
        <v>0</v>
      </c>
      <c r="K34" s="49">
        <f t="shared" si="27"/>
        <v>0</v>
      </c>
      <c r="L34" s="49">
        <f t="shared" si="27"/>
        <v>0</v>
      </c>
      <c r="M34" s="49">
        <f t="shared" si="27"/>
        <v>0</v>
      </c>
      <c r="N34" s="49">
        <f t="shared" si="27"/>
        <v>0</v>
      </c>
    </row>
    <row r="35" spans="1:14" x14ac:dyDescent="0.25">
      <c r="A35" s="9" t="s">
        <v>130</v>
      </c>
      <c r="B35" s="48">
        <f t="shared" ref="B35:H35" si="29">+B42+B38</f>
        <v>3766</v>
      </c>
      <c r="C35" s="48">
        <f t="shared" si="29"/>
        <v>3896</v>
      </c>
      <c r="D35" s="48">
        <f t="shared" si="29"/>
        <v>4015</v>
      </c>
      <c r="E35" s="48">
        <f t="shared" si="29"/>
        <v>3760</v>
      </c>
      <c r="F35" s="48">
        <f t="shared" si="29"/>
        <v>4074</v>
      </c>
      <c r="G35" s="48">
        <f t="shared" si="29"/>
        <v>3047</v>
      </c>
      <c r="H35" s="48">
        <f t="shared" si="29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25">
      <c r="A36" s="46" t="s">
        <v>129</v>
      </c>
      <c r="B36" s="47" t="str">
        <f t="shared" ref="B36:N36" si="30">+IFERROR(B35/A35-1,"nm")</f>
        <v>nm</v>
      </c>
      <c r="C36" s="47">
        <f t="shared" si="30"/>
        <v>3.4519383961763239E-2</v>
      </c>
      <c r="D36" s="47">
        <f t="shared" si="30"/>
        <v>3.0544147843942548E-2</v>
      </c>
      <c r="E36" s="47">
        <f t="shared" si="30"/>
        <v>-6.3511830635118338E-2</v>
      </c>
      <c r="F36" s="47">
        <f t="shared" si="30"/>
        <v>8.3510638297872308E-2</v>
      </c>
      <c r="G36" s="47">
        <f t="shared" si="30"/>
        <v>-0.25208640157093765</v>
      </c>
      <c r="H36" s="47">
        <f t="shared" si="30"/>
        <v>0.71283229405973092</v>
      </c>
      <c r="I36" s="47">
        <f t="shared" si="30"/>
        <v>3.6405441655489312E-3</v>
      </c>
      <c r="J36" s="47">
        <f t="shared" si="30"/>
        <v>0</v>
      </c>
      <c r="K36" s="47">
        <f t="shared" si="30"/>
        <v>0</v>
      </c>
      <c r="L36" s="47">
        <f t="shared" si="30"/>
        <v>0</v>
      </c>
      <c r="M36" s="47">
        <f t="shared" si="30"/>
        <v>0</v>
      </c>
      <c r="N36" s="47">
        <f t="shared" si="30"/>
        <v>0</v>
      </c>
    </row>
    <row r="37" spans="1:14" x14ac:dyDescent="0.25">
      <c r="A37" s="46" t="s">
        <v>131</v>
      </c>
      <c r="B37" s="47">
        <f t="shared" ref="B37:H37" si="31">+IFERROR(B35/B$21,"nm")</f>
        <v>0.27409024745269289</v>
      </c>
      <c r="C37" s="47">
        <f t="shared" si="31"/>
        <v>0.26388512598211866</v>
      </c>
      <c r="D37" s="47">
        <f t="shared" si="31"/>
        <v>0.26386698212407994</v>
      </c>
      <c r="E37" s="47">
        <f t="shared" si="31"/>
        <v>0.25311342982160889</v>
      </c>
      <c r="F37" s="47">
        <f t="shared" si="31"/>
        <v>0.25619418941013711</v>
      </c>
      <c r="G37" s="47">
        <f t="shared" si="31"/>
        <v>0.2103700635183651</v>
      </c>
      <c r="H37" s="47">
        <f t="shared" si="31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</row>
    <row r="38" spans="1:14" x14ac:dyDescent="0.25">
      <c r="A38" s="9" t="s">
        <v>132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</row>
    <row r="39" spans="1:14" x14ac:dyDescent="0.25">
      <c r="A39" s="46" t="s">
        <v>129</v>
      </c>
      <c r="B39" s="47" t="str">
        <f t="shared" ref="B39:N39" si="32">+IFERROR(B38/A38-1,"nm")</f>
        <v>nm</v>
      </c>
      <c r="C39" s="47">
        <f t="shared" si="32"/>
        <v>9.9173553719008156E-2</v>
      </c>
      <c r="D39" s="47">
        <f t="shared" si="32"/>
        <v>5.2631578947368363E-2</v>
      </c>
      <c r="E39" s="47">
        <f t="shared" si="32"/>
        <v>0.14285714285714279</v>
      </c>
      <c r="F39" s="47">
        <f t="shared" si="32"/>
        <v>-6.8749999999999978E-2</v>
      </c>
      <c r="G39" s="47">
        <f t="shared" si="32"/>
        <v>-6.7114093959731447E-3</v>
      </c>
      <c r="H39" s="47">
        <f t="shared" si="32"/>
        <v>-0.1216216216216216</v>
      </c>
      <c r="I39" s="47">
        <f t="shared" si="32"/>
        <v>-4.6153846153846101E-2</v>
      </c>
      <c r="J39" s="47">
        <f t="shared" si="32"/>
        <v>2.2204460492503131E-16</v>
      </c>
      <c r="K39" s="47">
        <f t="shared" si="32"/>
        <v>0</v>
      </c>
      <c r="L39" s="47">
        <f t="shared" si="32"/>
        <v>0</v>
      </c>
      <c r="M39" s="47">
        <f t="shared" si="32"/>
        <v>0</v>
      </c>
      <c r="N39" s="47">
        <f t="shared" si="32"/>
        <v>0</v>
      </c>
    </row>
    <row r="40" spans="1:14" x14ac:dyDescent="0.25">
      <c r="A40" s="46" t="s">
        <v>133</v>
      </c>
      <c r="B40" s="47">
        <f t="shared" ref="B40:H40" si="33">+IFERROR(B38/B$21,"nm")</f>
        <v>8.8064046579330417E-3</v>
      </c>
      <c r="C40" s="47">
        <f t="shared" si="33"/>
        <v>9.0083988079111346E-3</v>
      </c>
      <c r="D40" s="47">
        <f t="shared" si="33"/>
        <v>9.2008412197686646E-3</v>
      </c>
      <c r="E40" s="47">
        <f t="shared" si="33"/>
        <v>1.0770784247728038E-2</v>
      </c>
      <c r="F40" s="47">
        <f t="shared" si="33"/>
        <v>9.3698905798012821E-3</v>
      </c>
      <c r="G40" s="47">
        <f t="shared" si="33"/>
        <v>1.0218171775752554E-2</v>
      </c>
      <c r="H40" s="47">
        <f t="shared" si="33"/>
        <v>7.5673787764130628E-3</v>
      </c>
      <c r="I40" s="47">
        <f t="shared" ref="I40:N40" si="34">+IFERROR(I38/I$21,"nm")</f>
        <v>6.7563886013185855E-3</v>
      </c>
      <c r="J40" s="47">
        <f t="shared" si="34"/>
        <v>6.7563886013185864E-3</v>
      </c>
      <c r="K40" s="47">
        <f t="shared" si="34"/>
        <v>6.7563886013185864E-3</v>
      </c>
      <c r="L40" s="47">
        <f t="shared" si="34"/>
        <v>6.7563886013185864E-3</v>
      </c>
      <c r="M40" s="47">
        <f t="shared" si="34"/>
        <v>6.7563886013185864E-3</v>
      </c>
      <c r="N40" s="47">
        <f t="shared" si="34"/>
        <v>6.7563886013185864E-3</v>
      </c>
    </row>
    <row r="41" spans="1:14" x14ac:dyDescent="0.25">
      <c r="A41" s="46" t="s">
        <v>140</v>
      </c>
      <c r="B41" s="47">
        <f t="shared" ref="B41:H41" si="35">+IFERROR(B38/B48,"nm")</f>
        <v>0.19145569620253164</v>
      </c>
      <c r="C41" s="47">
        <f t="shared" si="35"/>
        <v>0.17924528301886791</v>
      </c>
      <c r="D41" s="47">
        <f t="shared" si="35"/>
        <v>0.17094017094017094</v>
      </c>
      <c r="E41" s="47">
        <f t="shared" si="35"/>
        <v>0.18867924528301888</v>
      </c>
      <c r="F41" s="47">
        <f t="shared" si="35"/>
        <v>0.18304668304668303</v>
      </c>
      <c r="G41" s="47">
        <f t="shared" si="35"/>
        <v>0.22945736434108527</v>
      </c>
      <c r="H41" s="47">
        <f t="shared" si="3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5">
      <c r="A42" s="9" t="s">
        <v>134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25">
      <c r="A43" s="46" t="s">
        <v>129</v>
      </c>
      <c r="B43" s="47" t="str">
        <f t="shared" ref="B43:N43" si="36">+IFERROR(B42/A42-1,"nm")</f>
        <v>nm</v>
      </c>
      <c r="C43" s="47">
        <f t="shared" si="36"/>
        <v>3.2373113854595292E-2</v>
      </c>
      <c r="D43" s="47">
        <f t="shared" si="36"/>
        <v>2.9763486579856391E-2</v>
      </c>
      <c r="E43" s="47">
        <f t="shared" si="36"/>
        <v>-7.096774193548383E-2</v>
      </c>
      <c r="F43" s="47">
        <f t="shared" si="36"/>
        <v>9.0277777777777679E-2</v>
      </c>
      <c r="G43" s="47">
        <f t="shared" si="36"/>
        <v>-0.26140127388535028</v>
      </c>
      <c r="H43" s="47">
        <f t="shared" si="36"/>
        <v>0.75543290789927564</v>
      </c>
      <c r="I43" s="47">
        <f t="shared" si="36"/>
        <v>4.9125564943997002E-3</v>
      </c>
      <c r="J43" s="47">
        <f t="shared" si="36"/>
        <v>0</v>
      </c>
      <c r="K43" s="47">
        <f t="shared" si="36"/>
        <v>0</v>
      </c>
      <c r="L43" s="47">
        <f t="shared" si="36"/>
        <v>0</v>
      </c>
      <c r="M43" s="47">
        <f t="shared" si="36"/>
        <v>0</v>
      </c>
      <c r="N43" s="47">
        <f t="shared" si="36"/>
        <v>0</v>
      </c>
    </row>
    <row r="44" spans="1:14" x14ac:dyDescent="0.25">
      <c r="A44" s="46" t="s">
        <v>131</v>
      </c>
      <c r="B44" s="47">
        <f t="shared" ref="B44:H44" si="37">+IFERROR(B42/B$21,"nm")</f>
        <v>0.26528384279475981</v>
      </c>
      <c r="C44" s="47">
        <f t="shared" si="37"/>
        <v>0.25487672717420751</v>
      </c>
      <c r="D44" s="47">
        <f t="shared" si="37"/>
        <v>0.25466614090431128</v>
      </c>
      <c r="E44" s="47">
        <f t="shared" si="37"/>
        <v>0.24234264557388085</v>
      </c>
      <c r="F44" s="47">
        <f t="shared" si="37"/>
        <v>0.2468242988303358</v>
      </c>
      <c r="G44" s="47">
        <f t="shared" si="37"/>
        <v>0.20015189174261253</v>
      </c>
      <c r="H44" s="47">
        <f t="shared" si="37"/>
        <v>0.29623377379358518</v>
      </c>
      <c r="I44" s="47">
        <f t="shared" ref="I44:N44" si="38">+IFERROR(I42/I$21,"nm")</f>
        <v>0.27864654279954232</v>
      </c>
      <c r="J44" s="47">
        <f t="shared" si="38"/>
        <v>0.27864654279954232</v>
      </c>
      <c r="K44" s="47">
        <f t="shared" si="38"/>
        <v>0.27864654279954232</v>
      </c>
      <c r="L44" s="47">
        <f t="shared" si="38"/>
        <v>0.27864654279954232</v>
      </c>
      <c r="M44" s="47">
        <f t="shared" si="38"/>
        <v>0.27864654279954232</v>
      </c>
      <c r="N44" s="47">
        <f t="shared" si="38"/>
        <v>0.27864654279954232</v>
      </c>
    </row>
    <row r="45" spans="1:14" x14ac:dyDescent="0.25">
      <c r="A45" s="9" t="s">
        <v>135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25">
      <c r="A46" s="46" t="s">
        <v>129</v>
      </c>
      <c r="B46" s="47" t="str">
        <f t="shared" ref="B46:N46" si="39">+IFERROR(B45/A45-1,"nm")</f>
        <v>nm</v>
      </c>
      <c r="C46" s="47">
        <f t="shared" si="39"/>
        <v>0.16346153846153855</v>
      </c>
      <c r="D46" s="47">
        <f t="shared" si="39"/>
        <v>-7.8512396694214837E-2</v>
      </c>
      <c r="E46" s="47">
        <f t="shared" si="39"/>
        <v>-0.12107623318385652</v>
      </c>
      <c r="F46" s="47">
        <f t="shared" si="39"/>
        <v>-0.40306122448979587</v>
      </c>
      <c r="G46" s="47">
        <f t="shared" si="39"/>
        <v>-5.9829059829059839E-2</v>
      </c>
      <c r="H46" s="47">
        <f t="shared" si="39"/>
        <v>-0.10909090909090913</v>
      </c>
      <c r="I46" s="47">
        <f t="shared" si="39"/>
        <v>0.48979591836734704</v>
      </c>
      <c r="J46" s="47">
        <f t="shared" si="39"/>
        <v>0</v>
      </c>
      <c r="K46" s="47">
        <f t="shared" si="39"/>
        <v>0</v>
      </c>
      <c r="L46" s="47">
        <f t="shared" si="39"/>
        <v>0</v>
      </c>
      <c r="M46" s="47">
        <f t="shared" si="39"/>
        <v>0</v>
      </c>
      <c r="N46" s="47">
        <f t="shared" si="39"/>
        <v>0</v>
      </c>
    </row>
    <row r="47" spans="1:14" x14ac:dyDescent="0.25">
      <c r="A47" s="46" t="s">
        <v>133</v>
      </c>
      <c r="B47" s="47">
        <f t="shared" ref="B47:H47" si="40">+IFERROR(B45/B$21,"nm")</f>
        <v>1.5138282387190683E-2</v>
      </c>
      <c r="C47" s="47">
        <f t="shared" si="40"/>
        <v>1.6391221891086428E-2</v>
      </c>
      <c r="D47" s="47">
        <f t="shared" si="40"/>
        <v>1.4655625657202945E-2</v>
      </c>
      <c r="E47" s="47">
        <f t="shared" si="40"/>
        <v>1.3194210703466847E-2</v>
      </c>
      <c r="F47" s="47">
        <f t="shared" si="40"/>
        <v>7.3575650861526856E-3</v>
      </c>
      <c r="G47" s="47">
        <f t="shared" si="40"/>
        <v>7.5945871306268989E-3</v>
      </c>
      <c r="H47" s="47">
        <f t="shared" si="4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5">
      <c r="A48" s="9" t="s">
        <v>141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25">
      <c r="A49" s="46" t="s">
        <v>129</v>
      </c>
      <c r="B49" s="47" t="str">
        <f t="shared" ref="B49:I49" si="41">+IFERROR(B48/A48-1,"nm")</f>
        <v>nm</v>
      </c>
      <c r="C49" s="47">
        <f t="shared" si="41"/>
        <v>0.17405063291139244</v>
      </c>
      <c r="D49" s="47">
        <f t="shared" si="41"/>
        <v>0.10377358490566047</v>
      </c>
      <c r="E49" s="47">
        <f t="shared" si="41"/>
        <v>3.5409035409035505E-2</v>
      </c>
      <c r="F49" s="47">
        <f t="shared" si="41"/>
        <v>-4.0094339622641528E-2</v>
      </c>
      <c r="G49" s="47">
        <f t="shared" si="41"/>
        <v>-0.20761670761670759</v>
      </c>
      <c r="H49" s="47">
        <f t="shared" si="41"/>
        <v>-4.3410852713178349E-2</v>
      </c>
      <c r="I49" s="47">
        <f t="shared" si="41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</row>
    <row r="50" spans="1:14" x14ac:dyDescent="0.25">
      <c r="A50" s="46" t="s">
        <v>133</v>
      </c>
      <c r="B50" s="47">
        <f t="shared" ref="B50:H50" si="42">+IFERROR(B48/B$21,"nm")</f>
        <v>4.599708879184862E-2</v>
      </c>
      <c r="C50" s="47">
        <f t="shared" si="42"/>
        <v>5.0257382823083174E-2</v>
      </c>
      <c r="D50" s="47">
        <f t="shared" si="42"/>
        <v>5.3824921135646686E-2</v>
      </c>
      <c r="E50" s="47">
        <f t="shared" si="42"/>
        <v>5.7085156512958597E-2</v>
      </c>
      <c r="F50" s="47">
        <f t="shared" si="42"/>
        <v>5.1188529744686205E-2</v>
      </c>
      <c r="G50" s="47">
        <f t="shared" si="42"/>
        <v>4.4531897265948632E-2</v>
      </c>
      <c r="H50" s="47">
        <f t="shared" si="42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</row>
    <row r="51" spans="1:14" x14ac:dyDescent="0.2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61" t="s">
        <v>136</v>
      </c>
      <c r="B52" s="62">
        <v>7126</v>
      </c>
      <c r="C52" s="62">
        <v>7315</v>
      </c>
      <c r="D52" s="61">
        <v>7970</v>
      </c>
      <c r="E52" s="61">
        <v>9242</v>
      </c>
      <c r="F52" s="61">
        <v>9812</v>
      </c>
      <c r="G52" s="61">
        <v>9347</v>
      </c>
      <c r="H52" s="61">
        <v>11456</v>
      </c>
      <c r="I52" s="61">
        <v>12479</v>
      </c>
      <c r="J52" s="61">
        <v>13087.567695002021</v>
      </c>
      <c r="K52" s="61">
        <v>13725.813620583422</v>
      </c>
      <c r="L52" s="61">
        <v>14395.185105246119</v>
      </c>
      <c r="M52" s="61">
        <v>15097.200059860035</v>
      </c>
      <c r="N52" s="61">
        <v>15833.45041977777</v>
      </c>
    </row>
    <row r="53" spans="1:14" x14ac:dyDescent="0.25">
      <c r="A53" s="63" t="s">
        <v>129</v>
      </c>
      <c r="B53" s="64" t="s">
        <v>200</v>
      </c>
      <c r="C53" s="64">
        <v>2.6522593320235766E-2</v>
      </c>
      <c r="D53" s="64">
        <v>8.9542036910458034E-2</v>
      </c>
      <c r="E53" s="64">
        <v>0.15959849435382689</v>
      </c>
      <c r="F53" s="64">
        <v>6.1674962129409261E-2</v>
      </c>
      <c r="G53" s="64">
        <v>-4.7390949857317621E-2</v>
      </c>
      <c r="H53" s="64">
        <v>0.22563389322777372</v>
      </c>
      <c r="I53" s="64">
        <v>8.9298184357541999E-2</v>
      </c>
      <c r="J53" s="65">
        <v>4.8767344739323759E-2</v>
      </c>
      <c r="K53" s="65">
        <v>4.8767344739323759E-2</v>
      </c>
      <c r="L53" s="65">
        <v>4.8767344739323759E-2</v>
      </c>
      <c r="M53" s="65">
        <v>4.8767344739323759E-2</v>
      </c>
      <c r="N53" s="65">
        <v>4.8767344739323759E-2</v>
      </c>
    </row>
    <row r="54" spans="1:14" x14ac:dyDescent="0.25">
      <c r="A54" s="61" t="s">
        <v>113</v>
      </c>
      <c r="B54" s="62">
        <v>4703</v>
      </c>
      <c r="C54" s="61">
        <v>4867</v>
      </c>
      <c r="D54" s="61">
        <v>5192</v>
      </c>
      <c r="E54" s="61">
        <v>5875</v>
      </c>
      <c r="F54" s="61">
        <v>6293</v>
      </c>
      <c r="G54" s="61">
        <v>5892</v>
      </c>
      <c r="H54" s="61">
        <v>6970</v>
      </c>
      <c r="I54" s="61">
        <v>7388</v>
      </c>
      <c r="J54" s="61">
        <v>7831.0680057388818</v>
      </c>
      <c r="K54" s="61">
        <v>8300.707378249479</v>
      </c>
      <c r="L54" s="61">
        <v>8798.5116370885444</v>
      </c>
      <c r="M54" s="61">
        <v>9326.1698672611437</v>
      </c>
      <c r="N54" s="61">
        <v>9885.4724504053556</v>
      </c>
    </row>
    <row r="55" spans="1:14" x14ac:dyDescent="0.25">
      <c r="A55" s="66" t="s">
        <v>129</v>
      </c>
      <c r="B55" s="67" t="s">
        <v>200</v>
      </c>
      <c r="C55" s="67">
        <v>3.4871358707208255E-2</v>
      </c>
      <c r="D55" s="67">
        <v>6.6776248202177868E-2</v>
      </c>
      <c r="E55" s="67">
        <v>0.1315485362095532</v>
      </c>
      <c r="F55" s="67">
        <v>7.1148936170212673E-2</v>
      </c>
      <c r="G55" s="67">
        <v>-6.3721595423486432E-2</v>
      </c>
      <c r="H55" s="67">
        <v>0.18295994568907001</v>
      </c>
      <c r="I55" s="67">
        <v>5.9971305595408975E-2</v>
      </c>
      <c r="J55" s="68">
        <v>5.9971305595408975E-2</v>
      </c>
      <c r="K55" s="68">
        <v>5.9971305595408975E-2</v>
      </c>
      <c r="L55" s="68">
        <v>5.9971305595408975E-2</v>
      </c>
      <c r="M55" s="68">
        <v>5.9971305595408975E-2</v>
      </c>
      <c r="N55" s="68">
        <v>5.9971305595408975E-2</v>
      </c>
    </row>
    <row r="56" spans="1:14" x14ac:dyDescent="0.25">
      <c r="A56" s="66" t="s">
        <v>137</v>
      </c>
      <c r="B56" s="67">
        <v>0.23499999999999999</v>
      </c>
      <c r="C56" s="67">
        <v>0.185</v>
      </c>
      <c r="D56" s="67">
        <v>0.08</v>
      </c>
      <c r="E56" s="67">
        <v>0.06</v>
      </c>
      <c r="F56" s="67">
        <v>0.12</v>
      </c>
      <c r="G56" s="67">
        <v>-0.03</v>
      </c>
      <c r="H56" s="67">
        <v>0.13</v>
      </c>
      <c r="I56" s="67">
        <v>0.09</v>
      </c>
      <c r="J56" s="68">
        <v>0.09</v>
      </c>
      <c r="K56" s="68">
        <v>0.09</v>
      </c>
      <c r="L56" s="68">
        <v>0.09</v>
      </c>
      <c r="M56" s="68">
        <v>0.09</v>
      </c>
      <c r="N56" s="68">
        <v>0.09</v>
      </c>
    </row>
    <row r="57" spans="1:14" x14ac:dyDescent="0.25">
      <c r="A57" s="66" t="s">
        <v>138</v>
      </c>
      <c r="B57" s="67" t="s">
        <v>200</v>
      </c>
      <c r="C57" s="67">
        <v>0.18849383084977436</v>
      </c>
      <c r="D57" s="67">
        <v>0.83470310252722335</v>
      </c>
      <c r="E57" s="67">
        <v>2.1924756034925537</v>
      </c>
      <c r="F57" s="67">
        <v>0.59290780141843902</v>
      </c>
      <c r="G57" s="67">
        <v>2.1240531807828811</v>
      </c>
      <c r="H57" s="67">
        <v>1.4073841976082311</v>
      </c>
      <c r="I57" s="67">
        <v>0.66634783994898861</v>
      </c>
      <c r="J57" s="68">
        <v>0.66634783994898861</v>
      </c>
      <c r="K57" s="68">
        <v>0.66634783994898861</v>
      </c>
      <c r="L57" s="68">
        <v>0.66634783994898861</v>
      </c>
      <c r="M57" s="68">
        <v>0.66634783994898861</v>
      </c>
      <c r="N57" s="68">
        <v>0.66634783994898861</v>
      </c>
    </row>
    <row r="58" spans="1:14" x14ac:dyDescent="0.25">
      <c r="A58" s="61" t="s">
        <v>114</v>
      </c>
      <c r="B58" s="61">
        <v>2050</v>
      </c>
      <c r="C58" s="61">
        <v>2091</v>
      </c>
      <c r="D58" s="61">
        <v>2395</v>
      </c>
      <c r="E58" s="61">
        <v>2940</v>
      </c>
      <c r="F58" s="61">
        <v>3087</v>
      </c>
      <c r="G58" s="61">
        <v>3053</v>
      </c>
      <c r="H58" s="61">
        <v>3996</v>
      </c>
      <c r="I58" s="61">
        <v>4527</v>
      </c>
      <c r="J58" s="61">
        <v>5128.5608108108108</v>
      </c>
      <c r="K58" s="61">
        <v>5810.0587563915269</v>
      </c>
      <c r="L58" s="61">
        <v>6582.1161136597711</v>
      </c>
      <c r="M58" s="61">
        <v>7456.7666783127597</v>
      </c>
      <c r="N58" s="61">
        <v>8447.6433315119793</v>
      </c>
    </row>
    <row r="59" spans="1:14" x14ac:dyDescent="0.25">
      <c r="A59" s="66" t="s">
        <v>129</v>
      </c>
      <c r="B59" s="67" t="s">
        <v>200</v>
      </c>
      <c r="C59" s="67">
        <v>2.0000000000000018E-2</v>
      </c>
      <c r="D59" s="67">
        <v>0.14538498326159721</v>
      </c>
      <c r="E59" s="67">
        <v>0.22755741127348639</v>
      </c>
      <c r="F59" s="67">
        <v>5.0000000000000044E-2</v>
      </c>
      <c r="G59" s="67">
        <v>-1.1013929381276322E-2</v>
      </c>
      <c r="H59" s="67">
        <v>0.30887651490337364</v>
      </c>
      <c r="I59" s="67">
        <v>0.13288288288288297</v>
      </c>
      <c r="J59" s="68">
        <v>0.13288288288288297</v>
      </c>
      <c r="K59" s="68">
        <v>0.13288288288288297</v>
      </c>
      <c r="L59" s="68">
        <v>0.13288288288288297</v>
      </c>
      <c r="M59" s="68">
        <v>0.13288288288288297</v>
      </c>
      <c r="N59" s="68">
        <v>0.13288288288288297</v>
      </c>
    </row>
    <row r="60" spans="1:14" x14ac:dyDescent="0.25">
      <c r="A60" s="66" t="s">
        <v>137</v>
      </c>
      <c r="B60" s="67">
        <v>9.5000000000000001E-2</v>
      </c>
      <c r="C60" s="67">
        <v>0.125</v>
      </c>
      <c r="D60" s="67">
        <v>0.17</v>
      </c>
      <c r="E60" s="67">
        <v>0.16</v>
      </c>
      <c r="F60" s="67">
        <v>0.09</v>
      </c>
      <c r="G60" s="67">
        <v>0.02</v>
      </c>
      <c r="H60" s="67">
        <v>0.25</v>
      </c>
      <c r="I60" s="67">
        <v>0.16</v>
      </c>
      <c r="J60" s="68">
        <v>0.16</v>
      </c>
      <c r="K60" s="68">
        <v>0.16</v>
      </c>
      <c r="L60" s="68">
        <v>0.16</v>
      </c>
      <c r="M60" s="68">
        <v>0.16</v>
      </c>
      <c r="N60" s="68">
        <v>0.16</v>
      </c>
    </row>
    <row r="61" spans="1:14" x14ac:dyDescent="0.25">
      <c r="A61" s="66" t="s">
        <v>138</v>
      </c>
      <c r="B61" s="67" t="s">
        <v>200</v>
      </c>
      <c r="C61" s="67">
        <v>0.16000000000000014</v>
      </c>
      <c r="D61" s="67">
        <v>0.85520578389174828</v>
      </c>
      <c r="E61" s="67">
        <v>1.4222338204592899</v>
      </c>
      <c r="F61" s="67">
        <v>0.55555555555555602</v>
      </c>
      <c r="G61" s="67">
        <v>-0.55069646906381609</v>
      </c>
      <c r="H61" s="67">
        <v>1.2355060596134946</v>
      </c>
      <c r="I61" s="67">
        <v>0.8305180180180185</v>
      </c>
      <c r="J61" s="68">
        <v>0.8305180180180185</v>
      </c>
      <c r="K61" s="68">
        <v>0.8305180180180185</v>
      </c>
      <c r="L61" s="68">
        <v>0.8305180180180185</v>
      </c>
      <c r="M61" s="68">
        <v>0.8305180180180185</v>
      </c>
      <c r="N61" s="68">
        <v>0.8305180180180185</v>
      </c>
    </row>
    <row r="62" spans="1:14" x14ac:dyDescent="0.25">
      <c r="A62" s="61" t="s">
        <v>115</v>
      </c>
      <c r="B62" s="69">
        <v>373</v>
      </c>
      <c r="C62" s="69">
        <v>357</v>
      </c>
      <c r="D62" s="69">
        <v>383</v>
      </c>
      <c r="E62" s="69">
        <v>427</v>
      </c>
      <c r="F62" s="69">
        <v>432</v>
      </c>
      <c r="G62" s="69">
        <v>402</v>
      </c>
      <c r="H62" s="69">
        <v>490</v>
      </c>
      <c r="I62" s="69">
        <v>564</v>
      </c>
      <c r="J62" s="70">
        <v>649.17551020408166</v>
      </c>
      <c r="K62" s="70">
        <v>747.21426072469808</v>
      </c>
      <c r="L62" s="70">
        <v>860.05886336475453</v>
      </c>
      <c r="M62" s="70">
        <v>989.94530395453387</v>
      </c>
      <c r="N62" s="70">
        <v>1139.4472478170553</v>
      </c>
    </row>
    <row r="63" spans="1:14" x14ac:dyDescent="0.25">
      <c r="A63" s="66" t="s">
        <v>129</v>
      </c>
      <c r="B63" s="71" t="s">
        <v>200</v>
      </c>
      <c r="C63" s="71">
        <v>-4.2895442359249358E-2</v>
      </c>
      <c r="D63" s="71">
        <v>7.2829131652661028E-2</v>
      </c>
      <c r="E63" s="71">
        <v>0.11488250652741505</v>
      </c>
      <c r="F63" s="71">
        <v>1.1709601873536313E-2</v>
      </c>
      <c r="G63" s="71">
        <v>-6.944444444444442E-2</v>
      </c>
      <c r="H63" s="71">
        <v>0.21890547263681581</v>
      </c>
      <c r="I63" s="71">
        <v>0.15102040816326534</v>
      </c>
      <c r="J63" s="71">
        <v>0.15102040816326534</v>
      </c>
      <c r="K63" s="71">
        <v>0.15102040816326534</v>
      </c>
      <c r="L63" s="71">
        <v>0.15102040816326534</v>
      </c>
      <c r="M63" s="71">
        <v>0.15102040816326534</v>
      </c>
      <c r="N63" s="71">
        <v>0.15102040816326534</v>
      </c>
    </row>
    <row r="64" spans="1:14" x14ac:dyDescent="0.25">
      <c r="A64" s="66" t="s">
        <v>137</v>
      </c>
      <c r="B64" s="71">
        <v>0.14500000000000002</v>
      </c>
      <c r="C64" s="71">
        <v>7.5000000000000011E-2</v>
      </c>
      <c r="D64" s="71">
        <v>7.0000000000000007E-2</v>
      </c>
      <c r="E64" s="71">
        <v>0.06</v>
      </c>
      <c r="F64" s="71">
        <v>0.05</v>
      </c>
      <c r="G64" s="71">
        <v>-0.03</v>
      </c>
      <c r="H64" s="71">
        <v>0.19</v>
      </c>
      <c r="I64" s="71">
        <v>0.17</v>
      </c>
      <c r="J64" s="72">
        <v>0.17</v>
      </c>
      <c r="K64" s="72">
        <v>0.17</v>
      </c>
      <c r="L64" s="72">
        <v>0.17</v>
      </c>
      <c r="M64" s="72">
        <v>0.17</v>
      </c>
      <c r="N64" s="72">
        <v>0.17</v>
      </c>
    </row>
    <row r="65" spans="1:14" x14ac:dyDescent="0.25">
      <c r="A65" s="66" t="s">
        <v>138</v>
      </c>
      <c r="B65" s="71" t="s">
        <v>200</v>
      </c>
      <c r="C65" s="71">
        <v>-0.57193923145665804</v>
      </c>
      <c r="D65" s="71">
        <v>1.0404161664665861</v>
      </c>
      <c r="E65" s="71">
        <v>1.9147084421235843</v>
      </c>
      <c r="F65" s="71">
        <v>0.23419203747072626</v>
      </c>
      <c r="G65" s="71">
        <v>2.314814814814814</v>
      </c>
      <c r="H65" s="71">
        <v>1.152134066509557</v>
      </c>
      <c r="I65" s="71">
        <v>0.88835534213685485</v>
      </c>
      <c r="J65" s="71">
        <v>0.88835534213685485</v>
      </c>
      <c r="K65" s="71">
        <v>0.88835534213685485</v>
      </c>
      <c r="L65" s="71">
        <v>0.88835534213685485</v>
      </c>
      <c r="M65" s="71">
        <v>0.88835534213685485</v>
      </c>
      <c r="N65" s="71">
        <v>0.88835534213685485</v>
      </c>
    </row>
    <row r="66" spans="1:14" x14ac:dyDescent="0.25">
      <c r="A66" s="61" t="s">
        <v>130</v>
      </c>
      <c r="B66" s="62">
        <v>1611</v>
      </c>
      <c r="C66" s="62">
        <v>1807</v>
      </c>
      <c r="D66" s="69">
        <v>1613</v>
      </c>
      <c r="E66" s="69">
        <v>1703</v>
      </c>
      <c r="F66" s="69">
        <v>2106</v>
      </c>
      <c r="G66" s="69">
        <v>1673</v>
      </c>
      <c r="H66" s="69">
        <v>2571</v>
      </c>
      <c r="I66" s="69">
        <v>3427</v>
      </c>
      <c r="J66" s="70">
        <v>3384.9838267901396</v>
      </c>
      <c r="K66" s="70">
        <v>3343.482786002573</v>
      </c>
      <c r="L66" s="70">
        <v>3302.4905619404572</v>
      </c>
      <c r="M66" s="70">
        <v>3262.000916339518</v>
      </c>
      <c r="N66" s="70">
        <v>3222.0076874186998</v>
      </c>
    </row>
    <row r="67" spans="1:14" x14ac:dyDescent="0.25">
      <c r="A67" s="73" t="s">
        <v>129</v>
      </c>
      <c r="B67" s="71" t="s">
        <v>200</v>
      </c>
      <c r="C67" s="71">
        <v>0.12166356300434522</v>
      </c>
      <c r="D67" s="71">
        <v>-0.10736026563364698</v>
      </c>
      <c r="E67" s="71">
        <v>5.5796652200867936E-2</v>
      </c>
      <c r="F67" s="71">
        <v>0.23664122137404586</v>
      </c>
      <c r="G67" s="71">
        <v>-0.20560303893637222</v>
      </c>
      <c r="H67" s="71">
        <v>0.53676031081888831</v>
      </c>
      <c r="I67" s="71">
        <v>0.33294437961882539</v>
      </c>
      <c r="J67" s="71">
        <v>-1.2260336507108338E-2</v>
      </c>
      <c r="K67" s="71">
        <v>-1.2260336507108338E-2</v>
      </c>
      <c r="L67" s="71">
        <v>-1.2260336507108338E-2</v>
      </c>
      <c r="M67" s="71">
        <v>-1.2260336507108338E-2</v>
      </c>
      <c r="N67" s="71">
        <v>-1.2260336507108338E-2</v>
      </c>
    </row>
    <row r="68" spans="1:14" x14ac:dyDescent="0.25">
      <c r="A68" s="73" t="s">
        <v>131</v>
      </c>
      <c r="B68" s="71">
        <v>0.22607353353915241</v>
      </c>
      <c r="C68" s="71">
        <v>0.24702665755297334</v>
      </c>
      <c r="D68" s="71">
        <v>0.20238393977415309</v>
      </c>
      <c r="E68" s="71">
        <v>0.18426747457260334</v>
      </c>
      <c r="F68" s="71">
        <v>0.21463514064410924</v>
      </c>
      <c r="G68" s="71">
        <v>0.17898791055953783</v>
      </c>
      <c r="H68" s="71">
        <v>0.22442388268156424</v>
      </c>
      <c r="I68" s="71">
        <v>0.27462136389133746</v>
      </c>
      <c r="J68" s="74">
        <v>0.27462136389133746</v>
      </c>
      <c r="K68" s="74">
        <v>0.27462136389133746</v>
      </c>
      <c r="L68" s="74">
        <v>0.27462136389133746</v>
      </c>
      <c r="M68" s="74">
        <v>0.27462136389133746</v>
      </c>
      <c r="N68" s="74">
        <v>0.27462136389133746</v>
      </c>
    </row>
    <row r="69" spans="1:14" x14ac:dyDescent="0.25">
      <c r="A69" s="61" t="s">
        <v>132</v>
      </c>
      <c r="B69" s="69">
        <v>87</v>
      </c>
      <c r="C69" s="69">
        <v>84</v>
      </c>
      <c r="D69" s="69">
        <v>106</v>
      </c>
      <c r="E69" s="69">
        <v>116</v>
      </c>
      <c r="F69" s="69">
        <v>111</v>
      </c>
      <c r="G69" s="69">
        <v>132</v>
      </c>
      <c r="H69" s="69">
        <v>136</v>
      </c>
      <c r="I69" s="69">
        <v>134</v>
      </c>
      <c r="J69" s="70">
        <v>129.13709677419357</v>
      </c>
      <c r="K69" s="70">
        <v>124.45066987513009</v>
      </c>
      <c r="L69" s="70">
        <v>119.93431491998425</v>
      </c>
      <c r="M69" s="70">
        <v>115.58185994304934</v>
      </c>
      <c r="N69" s="70">
        <v>111.38735696124513</v>
      </c>
    </row>
    <row r="70" spans="1:14" x14ac:dyDescent="0.25">
      <c r="A70" s="73" t="s">
        <v>129</v>
      </c>
      <c r="B70" s="71" t="s">
        <v>200</v>
      </c>
      <c r="C70" s="71">
        <v>-3.4482758620689613E-2</v>
      </c>
      <c r="D70" s="71">
        <v>0.26190476190476186</v>
      </c>
      <c r="E70" s="71">
        <v>9.4339622641509413E-2</v>
      </c>
      <c r="F70" s="71">
        <v>-4.31034482758621E-2</v>
      </c>
      <c r="G70" s="71">
        <v>0.18918918918918926</v>
      </c>
      <c r="H70" s="71">
        <v>3.0303030303030276E-2</v>
      </c>
      <c r="I70" s="71">
        <v>-1.4705882352941124E-2</v>
      </c>
      <c r="J70" s="74">
        <v>-3.6290322580645129E-2</v>
      </c>
      <c r="K70" s="74">
        <v>-3.6290322580645129E-2</v>
      </c>
      <c r="L70" s="74">
        <v>-3.6290322580645129E-2</v>
      </c>
      <c r="M70" s="74">
        <v>-3.6290322580645129E-2</v>
      </c>
      <c r="N70" s="74">
        <v>-3.6290322580645129E-2</v>
      </c>
    </row>
    <row r="71" spans="1:14" x14ac:dyDescent="0.25">
      <c r="A71" s="73" t="s">
        <v>133</v>
      </c>
      <c r="B71" s="71">
        <v>1.2208812798203761E-2</v>
      </c>
      <c r="C71" s="71">
        <v>1.1483253588516746E-2</v>
      </c>
      <c r="D71" s="71">
        <v>1.3299874529485571E-2</v>
      </c>
      <c r="E71" s="71">
        <v>1.2551395801774508E-2</v>
      </c>
      <c r="F71" s="71">
        <v>1.1312678353037097E-2</v>
      </c>
      <c r="G71" s="71">
        <v>1.4122178239007167E-2</v>
      </c>
      <c r="H71" s="71">
        <v>1.1871508379888268E-2</v>
      </c>
      <c r="I71" s="71">
        <v>1.0738039907043834E-2</v>
      </c>
      <c r="J71" s="74">
        <v>1.0738039907043834E-2</v>
      </c>
      <c r="K71" s="74">
        <v>1.0738039907043834E-2</v>
      </c>
      <c r="L71" s="74">
        <v>1.0738039907043834E-2</v>
      </c>
      <c r="M71" s="74">
        <v>1.0738039907043834E-2</v>
      </c>
      <c r="N71" s="74">
        <v>1.0738039907043834E-2</v>
      </c>
    </row>
    <row r="72" spans="1:14" x14ac:dyDescent="0.25">
      <c r="A72" s="73" t="s">
        <v>140</v>
      </c>
      <c r="B72" s="71">
        <v>0.1746987951807229</v>
      </c>
      <c r="C72" s="71">
        <v>0.13145539906103287</v>
      </c>
      <c r="D72" s="71">
        <v>0.14950634696755993</v>
      </c>
      <c r="E72" s="71">
        <v>0.13663133097762073</v>
      </c>
      <c r="F72" s="71">
        <v>0.11948331539289558</v>
      </c>
      <c r="G72" s="71">
        <v>0.14915254237288136</v>
      </c>
      <c r="H72" s="71">
        <v>0.1384928716904277</v>
      </c>
      <c r="I72" s="71">
        <v>0.14565217391304347</v>
      </c>
      <c r="J72" s="74">
        <v>0.1436770762617964</v>
      </c>
      <c r="K72" s="74">
        <v>0.14172876166930606</v>
      </c>
      <c r="L72" s="74">
        <v>0.13980686694733421</v>
      </c>
      <c r="M72" s="74">
        <v>0.13791103383261016</v>
      </c>
      <c r="N72" s="74">
        <v>0.13604090892004644</v>
      </c>
    </row>
    <row r="73" spans="1:14" x14ac:dyDescent="0.25">
      <c r="A73" s="61" t="s">
        <v>134</v>
      </c>
      <c r="B73" s="62">
        <v>1524</v>
      </c>
      <c r="C73" s="62">
        <v>1723</v>
      </c>
      <c r="D73" s="69">
        <v>1507</v>
      </c>
      <c r="E73" s="69">
        <v>1587</v>
      </c>
      <c r="F73" s="69">
        <v>1995</v>
      </c>
      <c r="G73" s="69">
        <v>1541</v>
      </c>
      <c r="H73" s="69">
        <v>2435</v>
      </c>
      <c r="I73" s="69">
        <v>3293</v>
      </c>
      <c r="J73" s="70">
        <v>3261.1307236747075</v>
      </c>
      <c r="K73" s="70">
        <v>3229.5698745505983</v>
      </c>
      <c r="L73" s="70">
        <v>3198.3144677045934</v>
      </c>
      <c r="M73" s="70">
        <v>3167.3615471013568</v>
      </c>
      <c r="N73" s="70">
        <v>3136.7081853137224</v>
      </c>
    </row>
    <row r="74" spans="1:14" x14ac:dyDescent="0.25">
      <c r="A74" s="73" t="s">
        <v>129</v>
      </c>
      <c r="B74" s="71" t="s">
        <v>200</v>
      </c>
      <c r="C74" s="71">
        <v>0.13057742782152237</v>
      </c>
      <c r="D74" s="71">
        <v>-0.12536273940800924</v>
      </c>
      <c r="E74" s="71">
        <v>5.3085600530855981E-2</v>
      </c>
      <c r="F74" s="71">
        <v>0.25708884688090738</v>
      </c>
      <c r="G74" s="71">
        <v>-0.22756892230576442</v>
      </c>
      <c r="H74" s="71">
        <v>0.58014276443867629</v>
      </c>
      <c r="I74" s="71">
        <v>0.3523613963039014</v>
      </c>
      <c r="J74" s="71">
        <v>-9.67788530983682E-3</v>
      </c>
      <c r="K74" s="71">
        <v>-9.67788530983682E-3</v>
      </c>
      <c r="L74" s="71">
        <v>-9.67788530983682E-3</v>
      </c>
      <c r="M74" s="71">
        <v>-9.67788530983682E-3</v>
      </c>
      <c r="N74" s="71">
        <v>-9.67788530983682E-3</v>
      </c>
    </row>
    <row r="75" spans="1:14" x14ac:dyDescent="0.25">
      <c r="A75" s="73" t="s">
        <v>131</v>
      </c>
      <c r="B75" s="71">
        <v>0.21386472074094864</v>
      </c>
      <c r="C75" s="71">
        <v>0.23554340396445658</v>
      </c>
      <c r="D75" s="71">
        <v>0.1890840652446675</v>
      </c>
      <c r="E75" s="71">
        <v>0.17171607877082881</v>
      </c>
      <c r="F75" s="71">
        <v>0.20332246229107215</v>
      </c>
      <c r="G75" s="71">
        <v>0.16486573232053064</v>
      </c>
      <c r="H75" s="71">
        <v>0.21255237430167598</v>
      </c>
      <c r="I75" s="71">
        <v>0.26388332398429359</v>
      </c>
      <c r="J75" s="74">
        <v>0.26388332398429359</v>
      </c>
      <c r="K75" s="74">
        <v>0.26388332398429359</v>
      </c>
      <c r="L75" s="74">
        <v>0.26388332398429359</v>
      </c>
      <c r="M75" s="74">
        <v>0.26388332398429359</v>
      </c>
      <c r="N75" s="74">
        <v>0.26388332398429359</v>
      </c>
    </row>
    <row r="76" spans="1:14" x14ac:dyDescent="0.25">
      <c r="A76" s="61" t="s">
        <v>135</v>
      </c>
      <c r="B76" s="69">
        <v>236</v>
      </c>
      <c r="C76" s="69">
        <v>232</v>
      </c>
      <c r="D76" s="69">
        <v>173</v>
      </c>
      <c r="E76" s="69">
        <v>240</v>
      </c>
      <c r="F76" s="69">
        <v>233</v>
      </c>
      <c r="G76" s="69">
        <v>139</v>
      </c>
      <c r="H76" s="69">
        <v>153</v>
      </c>
      <c r="I76" s="69">
        <v>197</v>
      </c>
      <c r="J76" s="70">
        <v>214.85755395683455</v>
      </c>
      <c r="K76" s="70">
        <v>234.33385021479222</v>
      </c>
      <c r="L76" s="70">
        <v>255.57562368750001</v>
      </c>
      <c r="M76" s="70">
        <v>278.74291043902883</v>
      </c>
      <c r="N76" s="70">
        <v>304.01025339968902</v>
      </c>
    </row>
    <row r="77" spans="1:14" x14ac:dyDescent="0.25">
      <c r="A77" s="73" t="s">
        <v>129</v>
      </c>
      <c r="B77" s="71" t="s">
        <v>200</v>
      </c>
      <c r="C77" s="71">
        <v>-1.6949152542372836E-2</v>
      </c>
      <c r="D77" s="71">
        <v>-0.25431034482758619</v>
      </c>
      <c r="E77" s="71">
        <v>0.38728323699421963</v>
      </c>
      <c r="F77" s="71">
        <v>-2.9166666666666674E-2</v>
      </c>
      <c r="G77" s="71">
        <v>-0.40343347639484983</v>
      </c>
      <c r="H77" s="71">
        <v>0.10071942446043169</v>
      </c>
      <c r="I77" s="71">
        <v>0.28758169934640532</v>
      </c>
      <c r="J77" s="75">
        <v>9.0647482014388547E-2</v>
      </c>
      <c r="K77" s="75">
        <v>9.0647482014388547E-2</v>
      </c>
      <c r="L77" s="75">
        <v>9.0647482014388547E-2</v>
      </c>
      <c r="M77" s="75">
        <v>9.0647482014388547E-2</v>
      </c>
      <c r="N77" s="75">
        <v>9.0647482014388547E-2</v>
      </c>
    </row>
    <row r="78" spans="1:14" x14ac:dyDescent="0.25">
      <c r="A78" s="73" t="s">
        <v>133</v>
      </c>
      <c r="B78" s="71">
        <v>3.3118158854897557E-2</v>
      </c>
      <c r="C78" s="71">
        <v>3.171565276828435E-2</v>
      </c>
      <c r="D78" s="71">
        <v>2.1706398996235884E-2</v>
      </c>
      <c r="E78" s="71">
        <v>2.5968405107119671E-2</v>
      </c>
      <c r="F78" s="71">
        <v>2.3746432939258051E-2</v>
      </c>
      <c r="G78" s="71">
        <v>1.4871081630469669E-2</v>
      </c>
      <c r="H78" s="71">
        <v>1.3355446927374302E-2</v>
      </c>
      <c r="I78" s="71">
        <v>1.5786521355877874E-2</v>
      </c>
      <c r="J78" s="71">
        <v>1.5786521355877874E-2</v>
      </c>
      <c r="K78" s="71">
        <v>1.5786521355877874E-2</v>
      </c>
      <c r="L78" s="71">
        <v>1.5786521355877874E-2</v>
      </c>
      <c r="M78" s="71">
        <v>1.5786521355877874E-2</v>
      </c>
      <c r="N78" s="71">
        <v>1.5786521355877874E-2</v>
      </c>
    </row>
    <row r="79" spans="1:14" x14ac:dyDescent="0.25">
      <c r="A79" s="76" t="s">
        <v>117</v>
      </c>
      <c r="B79" s="70">
        <v>498</v>
      </c>
      <c r="C79" s="70">
        <v>639</v>
      </c>
      <c r="D79" s="70">
        <v>709</v>
      </c>
      <c r="E79" s="70">
        <v>849</v>
      </c>
      <c r="F79" s="70">
        <v>929</v>
      </c>
      <c r="G79" s="70">
        <v>885</v>
      </c>
      <c r="H79" s="70">
        <v>982</v>
      </c>
      <c r="I79" s="70">
        <v>920</v>
      </c>
      <c r="J79" s="70">
        <v>898.80097879282221</v>
      </c>
      <c r="K79" s="70">
        <v>878.09043421623392</v>
      </c>
      <c r="L79" s="70">
        <v>857.85711058931008</v>
      </c>
      <c r="M79" s="70">
        <v>838.09001158918943</v>
      </c>
      <c r="N79" s="70">
        <v>818.77839427483821</v>
      </c>
    </row>
    <row r="80" spans="1:14" x14ac:dyDescent="0.25">
      <c r="A80" s="73" t="s">
        <v>129</v>
      </c>
      <c r="B80" s="71" t="s">
        <v>200</v>
      </c>
      <c r="C80" s="71">
        <v>0.2831325301204819</v>
      </c>
      <c r="D80" s="71">
        <v>0.10954616588419408</v>
      </c>
      <c r="E80" s="71">
        <v>0.19746121297602248</v>
      </c>
      <c r="F80" s="71">
        <v>9.4228504122497059E-2</v>
      </c>
      <c r="G80" s="71">
        <v>-4.7362755651237931E-2</v>
      </c>
      <c r="H80" s="71">
        <v>0.1096045197740112</v>
      </c>
      <c r="I80" s="71">
        <v>-6.313645621181263E-2</v>
      </c>
      <c r="J80" s="71">
        <v>-2.3042414355628038E-2</v>
      </c>
      <c r="K80" s="71">
        <v>-2.3042414355628038E-2</v>
      </c>
      <c r="L80" s="71">
        <v>-2.3042414355628038E-2</v>
      </c>
      <c r="M80" s="71">
        <v>-2.3042414355628038E-2</v>
      </c>
      <c r="N80" s="71">
        <v>-2.3042414355628038E-2</v>
      </c>
    </row>
    <row r="81" spans="1:14" x14ac:dyDescent="0.25">
      <c r="A81" s="73" t="s">
        <v>133</v>
      </c>
      <c r="B81" s="71">
        <v>6.9884928431097393E-2</v>
      </c>
      <c r="C81" s="71">
        <v>8.7354750512645254E-2</v>
      </c>
      <c r="D81" s="71">
        <v>8.8958594730238399E-2</v>
      </c>
      <c r="E81" s="71">
        <v>9.1863233066435832E-2</v>
      </c>
      <c r="F81" s="71">
        <v>9.4679983693436609E-2</v>
      </c>
      <c r="G81" s="71">
        <v>9.4682785920616241E-2</v>
      </c>
      <c r="H81" s="71">
        <v>8.5719273743016758E-2</v>
      </c>
      <c r="I81" s="71">
        <v>7.37238560782114E-2</v>
      </c>
      <c r="J81" s="71">
        <v>6.8675937327610778E-2</v>
      </c>
      <c r="K81" s="71">
        <v>6.3973652745760529E-2</v>
      </c>
      <c r="L81" s="71">
        <v>5.9593336543944567E-2</v>
      </c>
      <c r="M81" s="71">
        <v>5.5512943344870752E-2</v>
      </c>
      <c r="N81" s="71">
        <v>5.1711937232082492E-2</v>
      </c>
    </row>
    <row r="82" spans="1:14" x14ac:dyDescent="0.25">
      <c r="A82" s="77" t="s">
        <v>102</v>
      </c>
      <c r="B82" s="77"/>
      <c r="C82" s="77"/>
      <c r="D82" s="77"/>
      <c r="E82" s="77"/>
      <c r="F82" s="77"/>
      <c r="G82" s="77"/>
      <c r="H82" s="77"/>
      <c r="I82" s="77"/>
      <c r="J82" s="78"/>
      <c r="K82" s="78"/>
      <c r="L82" s="78"/>
      <c r="M82" s="78"/>
      <c r="N82" s="78"/>
    </row>
    <row r="83" spans="1:14" x14ac:dyDescent="0.25">
      <c r="A83" s="79" t="s">
        <v>136</v>
      </c>
      <c r="B83" s="69">
        <v>3067</v>
      </c>
      <c r="C83" s="69">
        <v>3785</v>
      </c>
      <c r="D83" s="69">
        <v>4237</v>
      </c>
      <c r="E83" s="69">
        <v>5134</v>
      </c>
      <c r="F83" s="69">
        <v>6208</v>
      </c>
      <c r="G83" s="69">
        <v>6679</v>
      </c>
      <c r="H83" s="69">
        <v>8290</v>
      </c>
      <c r="I83" s="69">
        <v>7547</v>
      </c>
      <c r="J83" s="70">
        <v>7915.0471507476768</v>
      </c>
      <c r="K83" s="70">
        <v>8301.0429837761912</v>
      </c>
      <c r="L83" s="70">
        <v>8705.8628086619501</v>
      </c>
      <c r="M83" s="70">
        <v>9130.4246215052244</v>
      </c>
      <c r="N83" s="70">
        <v>9575.6911866385799</v>
      </c>
    </row>
    <row r="84" spans="1:14" x14ac:dyDescent="0.25">
      <c r="A84" s="80" t="s">
        <v>129</v>
      </c>
      <c r="B84" s="81" t="s">
        <v>200</v>
      </c>
      <c r="C84" s="81">
        <v>0.23410498858819695</v>
      </c>
      <c r="D84" s="81">
        <v>0.11941875825627468</v>
      </c>
      <c r="E84" s="81">
        <v>0.21170639603493036</v>
      </c>
      <c r="F84" s="81">
        <v>0.20919361121932223</v>
      </c>
      <c r="G84" s="81">
        <v>7.5869845360824639E-2</v>
      </c>
      <c r="H84" s="81">
        <v>0.24120377301991325</v>
      </c>
      <c r="I84" s="81">
        <v>-8.9626055488540413E-2</v>
      </c>
      <c r="J84" s="75">
        <v>4.8767344739323759E-2</v>
      </c>
      <c r="K84" s="75">
        <v>4.8767344739323759E-2</v>
      </c>
      <c r="L84" s="75">
        <v>4.8767344739323759E-2</v>
      </c>
      <c r="M84" s="75">
        <v>4.8767344739323759E-2</v>
      </c>
      <c r="N84" s="75">
        <v>4.8767344739323759E-2</v>
      </c>
    </row>
    <row r="85" spans="1:14" x14ac:dyDescent="0.25">
      <c r="A85" s="82" t="s">
        <v>113</v>
      </c>
      <c r="B85" s="62">
        <v>2016</v>
      </c>
      <c r="C85" s="62">
        <v>2599</v>
      </c>
      <c r="D85" s="62">
        <v>2920</v>
      </c>
      <c r="E85" s="62">
        <v>3496</v>
      </c>
      <c r="F85" s="62">
        <v>4262</v>
      </c>
      <c r="G85" s="62">
        <v>4635</v>
      </c>
      <c r="H85" s="62">
        <v>5748</v>
      </c>
      <c r="I85" s="62">
        <v>5416</v>
      </c>
      <c r="J85" s="62">
        <v>5103.1760612386915</v>
      </c>
      <c r="K85" s="62">
        <v>4808.4205893647795</v>
      </c>
      <c r="L85" s="62">
        <v>4530.6899638134382</v>
      </c>
      <c r="M85" s="62">
        <v>4269.0008427302682</v>
      </c>
      <c r="N85" s="62">
        <v>4022.4266813199606</v>
      </c>
    </row>
    <row r="86" spans="1:14" x14ac:dyDescent="0.25">
      <c r="A86" s="80" t="s">
        <v>129</v>
      </c>
      <c r="B86" s="81" t="s">
        <v>200</v>
      </c>
      <c r="C86" s="81">
        <v>0.28918650793650791</v>
      </c>
      <c r="D86" s="81">
        <v>0.12350904193920731</v>
      </c>
      <c r="E86" s="81">
        <v>0.19726027397260282</v>
      </c>
      <c r="F86" s="81">
        <v>0.21910755148741412</v>
      </c>
      <c r="G86" s="81">
        <v>8.7517597372125833E-2</v>
      </c>
      <c r="H86" s="81">
        <v>0.24012944983818763</v>
      </c>
      <c r="I86" s="81">
        <v>-5.7759220598469052E-2</v>
      </c>
      <c r="J86" s="72">
        <v>-5.7759220598469052E-2</v>
      </c>
      <c r="K86" s="72">
        <v>-5.7759220598469052E-2</v>
      </c>
      <c r="L86" s="72">
        <v>-5.7759220598469052E-2</v>
      </c>
      <c r="M86" s="72">
        <v>-5.7759220598469052E-2</v>
      </c>
      <c r="N86" s="72">
        <v>-5.7759220598469052E-2</v>
      </c>
    </row>
    <row r="87" spans="1:14" x14ac:dyDescent="0.25">
      <c r="A87" s="80" t="s">
        <v>137</v>
      </c>
      <c r="B87" s="81">
        <v>0.28000000000000003</v>
      </c>
      <c r="C87" s="81">
        <v>0.33</v>
      </c>
      <c r="D87" s="81">
        <v>0.18</v>
      </c>
      <c r="E87" s="81">
        <v>0.16</v>
      </c>
      <c r="F87" s="81">
        <v>0.25</v>
      </c>
      <c r="G87" s="81">
        <v>0.12</v>
      </c>
      <c r="H87" s="81">
        <v>0.19</v>
      </c>
      <c r="I87" s="81">
        <v>-0.1</v>
      </c>
      <c r="J87" s="72">
        <v>-0.1</v>
      </c>
      <c r="K87" s="72">
        <v>-0.1</v>
      </c>
      <c r="L87" s="72">
        <v>-0.1</v>
      </c>
      <c r="M87" s="72">
        <v>-0.1</v>
      </c>
      <c r="N87" s="72">
        <v>-0.1</v>
      </c>
    </row>
    <row r="88" spans="1:14" x14ac:dyDescent="0.25">
      <c r="A88" s="80" t="s">
        <v>138</v>
      </c>
      <c r="B88" s="81" t="s">
        <v>200</v>
      </c>
      <c r="C88" s="81">
        <v>0.87632275132275117</v>
      </c>
      <c r="D88" s="81">
        <v>0.68616134410670726</v>
      </c>
      <c r="E88" s="81">
        <v>1.2328767123287676</v>
      </c>
      <c r="F88" s="81">
        <v>0.87643020594965648</v>
      </c>
      <c r="G88" s="81">
        <v>0.72931331143438194</v>
      </c>
      <c r="H88" s="81">
        <v>1.2638392096746718</v>
      </c>
      <c r="I88" s="81">
        <v>0.57759220598469052</v>
      </c>
      <c r="J88" s="72">
        <v>0.57759220598469052</v>
      </c>
      <c r="K88" s="72">
        <v>0.57759220598469052</v>
      </c>
      <c r="L88" s="72">
        <v>0.57759220598469052</v>
      </c>
      <c r="M88" s="72">
        <v>0.57759220598469052</v>
      </c>
      <c r="N88" s="72">
        <v>0.57759220598469052</v>
      </c>
    </row>
    <row r="89" spans="1:14" x14ac:dyDescent="0.25">
      <c r="A89" s="82" t="s">
        <v>114</v>
      </c>
      <c r="B89" s="69">
        <v>925</v>
      </c>
      <c r="C89" s="69">
        <v>1055</v>
      </c>
      <c r="D89" s="69">
        <v>1188</v>
      </c>
      <c r="E89" s="69">
        <v>1508</v>
      </c>
      <c r="F89" s="69">
        <v>1808</v>
      </c>
      <c r="G89" s="69">
        <v>1896</v>
      </c>
      <c r="H89" s="69">
        <v>2347</v>
      </c>
      <c r="I89" s="69">
        <v>1938</v>
      </c>
      <c r="J89" s="70">
        <v>1600.2743928419259</v>
      </c>
      <c r="K89" s="70">
        <v>1321.4025450906061</v>
      </c>
      <c r="L89" s="70">
        <v>1091.128305234595</v>
      </c>
      <c r="M89" s="70">
        <v>900.98281020223487</v>
      </c>
      <c r="N89" s="70">
        <v>743.973023507427</v>
      </c>
    </row>
    <row r="90" spans="1:14" x14ac:dyDescent="0.25">
      <c r="A90" s="80" t="s">
        <v>129</v>
      </c>
      <c r="B90" s="81" t="s">
        <v>200</v>
      </c>
      <c r="C90" s="81">
        <v>0.14054054054054044</v>
      </c>
      <c r="D90" s="81">
        <v>0.12606635071090055</v>
      </c>
      <c r="E90" s="81">
        <v>0.26936026936026947</v>
      </c>
      <c r="F90" s="81">
        <v>0.19893899204244025</v>
      </c>
      <c r="G90" s="81">
        <v>4.8672566371681381E-2</v>
      </c>
      <c r="H90" s="81">
        <v>0.2378691983122363</v>
      </c>
      <c r="I90" s="81">
        <v>-0.17426501917341286</v>
      </c>
      <c r="J90" s="72">
        <v>-0.17426501917341286</v>
      </c>
      <c r="K90" s="72">
        <v>-0.17426501917341286</v>
      </c>
      <c r="L90" s="72">
        <v>-0.17426501917341286</v>
      </c>
      <c r="M90" s="72">
        <v>-0.17426501917341286</v>
      </c>
      <c r="N90" s="72">
        <v>-0.17426501917341286</v>
      </c>
    </row>
    <row r="91" spans="1:14" x14ac:dyDescent="0.25">
      <c r="A91" s="80" t="s">
        <v>137</v>
      </c>
      <c r="B91" s="81">
        <v>7.0000000000000007E-2</v>
      </c>
      <c r="C91" s="81">
        <v>0.17</v>
      </c>
      <c r="D91" s="81">
        <v>0.18</v>
      </c>
      <c r="E91" s="81">
        <v>0.23</v>
      </c>
      <c r="F91" s="81">
        <v>0.23</v>
      </c>
      <c r="G91" s="81">
        <v>0.08</v>
      </c>
      <c r="H91" s="81">
        <v>0.19</v>
      </c>
      <c r="I91" s="81">
        <v>-0.21</v>
      </c>
      <c r="J91" s="72">
        <v>-0.21</v>
      </c>
      <c r="K91" s="72">
        <v>-0.21</v>
      </c>
      <c r="L91" s="72">
        <v>-0.21</v>
      </c>
      <c r="M91" s="72">
        <v>-0.21</v>
      </c>
      <c r="N91" s="72">
        <v>-0.21</v>
      </c>
    </row>
    <row r="92" spans="1:14" x14ac:dyDescent="0.25">
      <c r="A92" s="80" t="s">
        <v>138</v>
      </c>
      <c r="B92" s="81" t="s">
        <v>200</v>
      </c>
      <c r="C92" s="81">
        <v>0.82670906200317895</v>
      </c>
      <c r="D92" s="81">
        <v>0.7003686150605587</v>
      </c>
      <c r="E92" s="81">
        <v>1.1711316059142149</v>
      </c>
      <c r="F92" s="81">
        <v>0.86495213931495762</v>
      </c>
      <c r="G92" s="81">
        <v>0.60840707964601726</v>
      </c>
      <c r="H92" s="81">
        <v>1.2519431490117701</v>
      </c>
      <c r="I92" s="81">
        <v>0.82983342463529941</v>
      </c>
      <c r="J92" s="72">
        <v>0.82983342463529941</v>
      </c>
      <c r="K92" s="72">
        <v>0.82983342463529941</v>
      </c>
      <c r="L92" s="72">
        <v>0.82983342463529941</v>
      </c>
      <c r="M92" s="72">
        <v>0.82983342463529941</v>
      </c>
      <c r="N92" s="72">
        <v>0.82983342463529941</v>
      </c>
    </row>
    <row r="93" spans="1:14" x14ac:dyDescent="0.25">
      <c r="A93" s="82" t="s">
        <v>115</v>
      </c>
      <c r="B93" s="69">
        <v>126</v>
      </c>
      <c r="C93" s="69">
        <v>131</v>
      </c>
      <c r="D93" s="69">
        <v>129</v>
      </c>
      <c r="E93" s="69">
        <v>130</v>
      </c>
      <c r="F93" s="69">
        <v>138</v>
      </c>
      <c r="G93" s="69">
        <v>148</v>
      </c>
      <c r="H93" s="69">
        <v>195</v>
      </c>
      <c r="I93" s="69">
        <v>193</v>
      </c>
      <c r="J93" s="70">
        <v>191.02051282051283</v>
      </c>
      <c r="K93" s="70">
        <v>189.06132807363579</v>
      </c>
      <c r="L93" s="70">
        <v>187.12223752929083</v>
      </c>
      <c r="M93" s="70">
        <v>185.20303509309298</v>
      </c>
      <c r="N93" s="70">
        <v>183.30351678444589</v>
      </c>
    </row>
    <row r="94" spans="1:14" x14ac:dyDescent="0.25">
      <c r="A94" s="80" t="s">
        <v>129</v>
      </c>
      <c r="B94" s="81" t="s">
        <v>200</v>
      </c>
      <c r="C94" s="81">
        <v>3.9682539682539764E-2</v>
      </c>
      <c r="D94" s="81">
        <v>-1.5267175572519109E-2</v>
      </c>
      <c r="E94" s="81">
        <v>7.7519379844961378E-3</v>
      </c>
      <c r="F94" s="81">
        <v>6.1538461538461542E-2</v>
      </c>
      <c r="G94" s="81">
        <v>7.2463768115942129E-2</v>
      </c>
      <c r="H94" s="81">
        <v>0.31756756756756754</v>
      </c>
      <c r="I94" s="81">
        <v>-1.025641025641022E-2</v>
      </c>
      <c r="J94" s="72">
        <v>-1.025641025641022E-2</v>
      </c>
      <c r="K94" s="72">
        <v>-1.025641025641022E-2</v>
      </c>
      <c r="L94" s="72">
        <v>-1.025641025641022E-2</v>
      </c>
      <c r="M94" s="72">
        <v>-1.025641025641022E-2</v>
      </c>
      <c r="N94" s="72">
        <v>-1.025641025641022E-2</v>
      </c>
    </row>
    <row r="95" spans="1:14" x14ac:dyDescent="0.25">
      <c r="A95" s="80" t="s">
        <v>137</v>
      </c>
      <c r="B95" s="81">
        <v>0.01</v>
      </c>
      <c r="C95" s="81">
        <v>7.0000000000000007E-2</v>
      </c>
      <c r="D95" s="81">
        <v>0.03</v>
      </c>
      <c r="E95" s="81">
        <v>-0.01</v>
      </c>
      <c r="F95" s="81">
        <v>0.08</v>
      </c>
      <c r="G95" s="81">
        <v>0.11</v>
      </c>
      <c r="H95" s="81">
        <v>0.26</v>
      </c>
      <c r="I95" s="81">
        <v>-0.06</v>
      </c>
      <c r="J95" s="72">
        <v>-0.06</v>
      </c>
      <c r="K95" s="72">
        <v>-0.06</v>
      </c>
      <c r="L95" s="72">
        <v>-0.06</v>
      </c>
      <c r="M95" s="72">
        <v>-0.06</v>
      </c>
      <c r="N95" s="72">
        <v>-0.06</v>
      </c>
    </row>
    <row r="96" spans="1:14" x14ac:dyDescent="0.25">
      <c r="A96" s="80" t="s">
        <v>138</v>
      </c>
      <c r="B96" s="81" t="s">
        <v>200</v>
      </c>
      <c r="C96" s="81">
        <v>0.56689342403628229</v>
      </c>
      <c r="D96" s="81">
        <v>-0.50890585241730368</v>
      </c>
      <c r="E96" s="81">
        <v>-0.77519379844961378</v>
      </c>
      <c r="F96" s="81">
        <v>0.76923076923076927</v>
      </c>
      <c r="G96" s="81">
        <v>0.65876152832674661</v>
      </c>
      <c r="H96" s="81">
        <v>1.2214137214137213</v>
      </c>
      <c r="I96" s="81">
        <v>0.17094017094017033</v>
      </c>
      <c r="J96" s="72">
        <v>0.17094017094017033</v>
      </c>
      <c r="K96" s="72">
        <v>0.17094017094017033</v>
      </c>
      <c r="L96" s="72">
        <v>0.17094017094017033</v>
      </c>
      <c r="M96" s="72">
        <v>0.17094017094017033</v>
      </c>
      <c r="N96" s="72">
        <v>0.17094017094017033</v>
      </c>
    </row>
    <row r="97" spans="1:14" x14ac:dyDescent="0.25">
      <c r="A97" s="79" t="s">
        <v>130</v>
      </c>
      <c r="B97" s="69">
        <v>1039</v>
      </c>
      <c r="C97" s="69">
        <v>1420</v>
      </c>
      <c r="D97" s="69">
        <v>1561</v>
      </c>
      <c r="E97" s="69">
        <v>1863</v>
      </c>
      <c r="F97" s="69">
        <v>2426</v>
      </c>
      <c r="G97" s="69">
        <v>2534</v>
      </c>
      <c r="H97" s="69">
        <v>3289</v>
      </c>
      <c r="I97" s="69">
        <v>2406</v>
      </c>
      <c r="J97" s="70">
        <v>2376.5016303638972</v>
      </c>
      <c r="K97" s="70">
        <v>2347.3649206659443</v>
      </c>
      <c r="L97" s="70">
        <v>2318.5854368335981</v>
      </c>
      <c r="M97" s="70">
        <v>2290.1587991575375</v>
      </c>
      <c r="N97" s="70">
        <v>2262.0806816251511</v>
      </c>
    </row>
    <row r="98" spans="1:14" x14ac:dyDescent="0.25">
      <c r="A98" s="83" t="s">
        <v>129</v>
      </c>
      <c r="B98" s="81" t="s">
        <v>200</v>
      </c>
      <c r="C98" s="81">
        <v>0.36669874879692022</v>
      </c>
      <c r="D98" s="81">
        <v>9.9295774647887303E-2</v>
      </c>
      <c r="E98" s="81">
        <v>0.19346572709801402</v>
      </c>
      <c r="F98" s="81">
        <v>0.3022007514761138</v>
      </c>
      <c r="G98" s="81">
        <v>4.4517724649629109E-2</v>
      </c>
      <c r="H98" s="81">
        <v>0.29794790844514596</v>
      </c>
      <c r="I98" s="81">
        <v>-0.26847065977500761</v>
      </c>
      <c r="J98" s="75">
        <v>-1.2260336507108338E-2</v>
      </c>
      <c r="K98" s="75">
        <v>-1.2260336507108338E-2</v>
      </c>
      <c r="L98" s="75">
        <v>-1.2260336507108338E-2</v>
      </c>
      <c r="M98" s="75">
        <v>-1.2260336507108338E-2</v>
      </c>
      <c r="N98" s="75">
        <v>-1.2260336507108338E-2</v>
      </c>
    </row>
    <row r="99" spans="1:14" x14ac:dyDescent="0.25">
      <c r="A99" s="83" t="s">
        <v>131</v>
      </c>
      <c r="B99" s="81">
        <v>0.33876752526899251</v>
      </c>
      <c r="C99" s="81">
        <v>0.37516512549537651</v>
      </c>
      <c r="D99" s="81">
        <v>0.36842105263157893</v>
      </c>
      <c r="E99" s="81">
        <v>0.36287495130502534</v>
      </c>
      <c r="F99" s="81">
        <v>0.3907860824742268</v>
      </c>
      <c r="G99" s="81">
        <v>0.37939811349004343</v>
      </c>
      <c r="H99" s="81">
        <v>0.39674306393244874</v>
      </c>
      <c r="I99" s="81">
        <v>0.31880217304889358</v>
      </c>
      <c r="J99" s="72">
        <v>0.31880217304889358</v>
      </c>
      <c r="K99" s="72">
        <v>0.31880217304889358</v>
      </c>
      <c r="L99" s="72">
        <v>0.31880217304889358</v>
      </c>
      <c r="M99" s="72">
        <v>0.31880217304889358</v>
      </c>
      <c r="N99" s="72">
        <v>0.31880217304889358</v>
      </c>
    </row>
    <row r="100" spans="1:14" x14ac:dyDescent="0.25">
      <c r="A100" s="79" t="s">
        <v>132</v>
      </c>
      <c r="B100" s="69">
        <v>46</v>
      </c>
      <c r="C100" s="69">
        <v>48</v>
      </c>
      <c r="D100" s="69">
        <v>54</v>
      </c>
      <c r="E100" s="69">
        <v>56</v>
      </c>
      <c r="F100" s="69">
        <v>50</v>
      </c>
      <c r="G100" s="69">
        <v>44</v>
      </c>
      <c r="H100" s="69">
        <v>46</v>
      </c>
      <c r="I100" s="69">
        <v>41</v>
      </c>
      <c r="J100" s="70">
        <v>39.512096774193552</v>
      </c>
      <c r="K100" s="70">
        <v>38.078190036420402</v>
      </c>
      <c r="L100" s="70">
        <v>36.6963202367116</v>
      </c>
      <c r="M100" s="70">
        <v>35.364598937798682</v>
      </c>
      <c r="N100" s="70">
        <v>34.081206234410828</v>
      </c>
    </row>
    <row r="101" spans="1:14" x14ac:dyDescent="0.25">
      <c r="A101" s="83" t="s">
        <v>129</v>
      </c>
      <c r="B101" s="81" t="s">
        <v>200</v>
      </c>
      <c r="C101" s="81">
        <v>4.3478260869565188E-2</v>
      </c>
      <c r="D101" s="81">
        <v>0.125</v>
      </c>
      <c r="E101" s="81">
        <v>3.7037037037036979E-2</v>
      </c>
      <c r="F101" s="81">
        <v>-0.1071428571428571</v>
      </c>
      <c r="G101" s="81">
        <v>-0.12</v>
      </c>
      <c r="H101" s="81">
        <v>4.5454545454545414E-2</v>
      </c>
      <c r="I101" s="81">
        <v>-0.10869565217391308</v>
      </c>
      <c r="J101" s="72">
        <v>-3.6290322580645129E-2</v>
      </c>
      <c r="K101" s="72">
        <v>-3.6290322580645129E-2</v>
      </c>
      <c r="L101" s="72">
        <v>-3.6290322580645129E-2</v>
      </c>
      <c r="M101" s="72">
        <v>-3.6290322580645129E-2</v>
      </c>
      <c r="N101" s="72">
        <v>-3.6290322580645129E-2</v>
      </c>
    </row>
    <row r="102" spans="1:14" x14ac:dyDescent="0.25">
      <c r="A102" s="83" t="s">
        <v>133</v>
      </c>
      <c r="B102" s="81">
        <v>1.4998369742419302E-2</v>
      </c>
      <c r="C102" s="81">
        <v>1.2681638044914135E-2</v>
      </c>
      <c r="D102" s="81">
        <v>1.2744866650932263E-2</v>
      </c>
      <c r="E102" s="81">
        <v>1.090767432800935E-2</v>
      </c>
      <c r="F102" s="81">
        <v>8.0541237113402053E-3</v>
      </c>
      <c r="G102" s="81">
        <v>6.5878125467884411E-3</v>
      </c>
      <c r="H102" s="81">
        <v>5.5488540410132689E-3</v>
      </c>
      <c r="I102" s="81">
        <v>5.4326222340002651E-3</v>
      </c>
      <c r="J102" s="72">
        <v>5.4326222340002651E-3</v>
      </c>
      <c r="K102" s="72">
        <v>5.4326222340002651E-3</v>
      </c>
      <c r="L102" s="72">
        <v>5.4326222340002651E-3</v>
      </c>
      <c r="M102" s="72">
        <v>5.4326222340002651E-3</v>
      </c>
      <c r="N102" s="72">
        <v>5.4326222340002651E-3</v>
      </c>
    </row>
    <row r="103" spans="1:14" x14ac:dyDescent="0.25">
      <c r="A103" s="83" t="s">
        <v>140</v>
      </c>
      <c r="B103" s="81">
        <v>0.18110236220472442</v>
      </c>
      <c r="C103" s="81">
        <v>0.20512820512820512</v>
      </c>
      <c r="D103" s="81">
        <v>0.24</v>
      </c>
      <c r="E103" s="81">
        <v>0.21875</v>
      </c>
      <c r="F103" s="81">
        <v>0.2109704641350211</v>
      </c>
      <c r="G103" s="81">
        <v>0.20560747663551401</v>
      </c>
      <c r="H103" s="81">
        <v>0.15972222222222221</v>
      </c>
      <c r="I103" s="81">
        <v>0.13531353135313531</v>
      </c>
      <c r="J103" s="81">
        <v>0.13347862954029258</v>
      </c>
      <c r="K103" s="81">
        <v>0.13166860967849428</v>
      </c>
      <c r="L103" s="81">
        <v>0.12988313435922974</v>
      </c>
      <c r="M103" s="81">
        <v>0.12812187074937328</v>
      </c>
      <c r="N103" s="81">
        <v>0.12638449052914022</v>
      </c>
    </row>
    <row r="104" spans="1:14" x14ac:dyDescent="0.25">
      <c r="A104" s="79" t="s">
        <v>134</v>
      </c>
      <c r="B104" s="69">
        <v>993</v>
      </c>
      <c r="C104" s="69">
        <v>1372</v>
      </c>
      <c r="D104" s="69">
        <v>1507</v>
      </c>
      <c r="E104" s="69">
        <v>1807</v>
      </c>
      <c r="F104" s="69">
        <v>2376</v>
      </c>
      <c r="G104" s="69">
        <v>2490</v>
      </c>
      <c r="H104" s="69">
        <v>3243</v>
      </c>
      <c r="I104" s="69">
        <v>2365</v>
      </c>
      <c r="J104" s="70">
        <v>2342.1118012422357</v>
      </c>
      <c r="K104" s="70">
        <v>2319.4451118469979</v>
      </c>
      <c r="L104" s="70">
        <v>2296.9977880720808</v>
      </c>
      <c r="M104" s="70">
        <v>2274.7677069221704</v>
      </c>
      <c r="N104" s="70">
        <v>2252.752765948057</v>
      </c>
    </row>
    <row r="105" spans="1:14" x14ac:dyDescent="0.25">
      <c r="A105" s="83" t="s">
        <v>129</v>
      </c>
      <c r="B105" s="81" t="s">
        <v>200</v>
      </c>
      <c r="C105" s="81">
        <v>0.38167170191339372</v>
      </c>
      <c r="D105" s="81">
        <v>9.8396501457725938E-2</v>
      </c>
      <c r="E105" s="81">
        <v>0.19907100199071004</v>
      </c>
      <c r="F105" s="81">
        <v>0.31488655229662421</v>
      </c>
      <c r="G105" s="81">
        <v>4.7979797979798011E-2</v>
      </c>
      <c r="H105" s="81">
        <v>0.30240963855421676</v>
      </c>
      <c r="I105" s="81">
        <v>-0.27073697193956214</v>
      </c>
      <c r="J105" s="75">
        <v>-9.67788530983682E-3</v>
      </c>
      <c r="K105" s="75">
        <v>-9.67788530983682E-3</v>
      </c>
      <c r="L105" s="75">
        <v>-9.67788530983682E-3</v>
      </c>
      <c r="M105" s="75">
        <v>-9.67788530983682E-3</v>
      </c>
      <c r="N105" s="75">
        <v>-9.67788530983682E-3</v>
      </c>
    </row>
    <row r="106" spans="1:14" x14ac:dyDescent="0.25">
      <c r="A106" s="83" t="s">
        <v>131</v>
      </c>
      <c r="B106" s="81">
        <v>0.3237691555265732</v>
      </c>
      <c r="C106" s="81">
        <v>0.36248348745046233</v>
      </c>
      <c r="D106" s="81">
        <v>0.35567618598064671</v>
      </c>
      <c r="E106" s="81">
        <v>0.35196727697701596</v>
      </c>
      <c r="F106" s="81">
        <v>0.38273195876288657</v>
      </c>
      <c r="G106" s="81">
        <v>0.37281030094325496</v>
      </c>
      <c r="H106" s="81">
        <v>0.39119420989143544</v>
      </c>
      <c r="I106" s="81">
        <v>0.31336955081489332</v>
      </c>
      <c r="J106" s="72">
        <v>0.31336955081489332</v>
      </c>
      <c r="K106" s="72">
        <v>0.31336955081489332</v>
      </c>
      <c r="L106" s="72">
        <v>0.31336955081489332</v>
      </c>
      <c r="M106" s="72">
        <v>0.31336955081489332</v>
      </c>
      <c r="N106" s="72">
        <v>0.31336955081489332</v>
      </c>
    </row>
    <row r="107" spans="1:14" x14ac:dyDescent="0.25">
      <c r="A107" s="79" t="s">
        <v>135</v>
      </c>
      <c r="B107" s="69">
        <v>69</v>
      </c>
      <c r="C107" s="69">
        <v>44</v>
      </c>
      <c r="D107" s="69">
        <v>51</v>
      </c>
      <c r="E107" s="69">
        <v>76</v>
      </c>
      <c r="F107" s="69">
        <v>49</v>
      </c>
      <c r="G107" s="69">
        <v>28</v>
      </c>
      <c r="H107" s="69">
        <v>94</v>
      </c>
      <c r="I107" s="69">
        <v>78</v>
      </c>
      <c r="J107" s="70">
        <v>85.070503597122311</v>
      </c>
      <c r="K107" s="70">
        <v>92.781930541897438</v>
      </c>
      <c r="L107" s="70">
        <v>101.19237892195433</v>
      </c>
      <c r="M107" s="70">
        <v>110.36521327027538</v>
      </c>
      <c r="N107" s="70">
        <v>120.36954195520681</v>
      </c>
    </row>
    <row r="108" spans="1:14" x14ac:dyDescent="0.25">
      <c r="A108" s="83" t="s">
        <v>129</v>
      </c>
      <c r="B108" s="81" t="s">
        <v>200</v>
      </c>
      <c r="C108" s="81">
        <v>-0.3623188405797102</v>
      </c>
      <c r="D108" s="81">
        <v>0.15909090909090917</v>
      </c>
      <c r="E108" s="81">
        <v>0.49019607843137258</v>
      </c>
      <c r="F108" s="81">
        <v>-0.35526315789473684</v>
      </c>
      <c r="G108" s="81">
        <v>-0.4285714285714286</v>
      </c>
      <c r="H108" s="81">
        <v>2.3571428571428572</v>
      </c>
      <c r="I108" s="81">
        <v>-0.17021276595744683</v>
      </c>
      <c r="J108" s="75">
        <v>9.0647482014388547E-2</v>
      </c>
      <c r="K108" s="75">
        <v>9.0647482014388547E-2</v>
      </c>
      <c r="L108" s="75">
        <v>9.0647482014388547E-2</v>
      </c>
      <c r="M108" s="75">
        <v>9.0647482014388547E-2</v>
      </c>
      <c r="N108" s="75">
        <v>9.0647482014388547E-2</v>
      </c>
    </row>
    <row r="109" spans="1:14" x14ac:dyDescent="0.25">
      <c r="A109" s="83" t="s">
        <v>133</v>
      </c>
      <c r="B109" s="81">
        <v>2.2497554613628953E-2</v>
      </c>
      <c r="C109" s="81">
        <v>1.1624834874504624E-2</v>
      </c>
      <c r="D109" s="81">
        <v>1.2036818503658248E-2</v>
      </c>
      <c r="E109" s="81">
        <v>1.4803272302298403E-2</v>
      </c>
      <c r="F109" s="81">
        <v>7.8930412371134018E-3</v>
      </c>
      <c r="G109" s="81">
        <v>4.1922443479562805E-3</v>
      </c>
      <c r="H109" s="81">
        <v>1.1338962605548853E-2</v>
      </c>
      <c r="I109" s="81">
        <v>1.0335232542732211E-2</v>
      </c>
      <c r="J109" s="72">
        <v>1.0335232542732211E-2</v>
      </c>
      <c r="K109" s="72">
        <v>1.0335232542732211E-2</v>
      </c>
      <c r="L109" s="72">
        <v>1.0335232542732211E-2</v>
      </c>
      <c r="M109" s="72">
        <v>1.0335232542732211E-2</v>
      </c>
      <c r="N109" s="72">
        <v>1.0335232542732211E-2</v>
      </c>
    </row>
    <row r="110" spans="1:14" x14ac:dyDescent="0.25">
      <c r="A110" s="76" t="s">
        <v>117</v>
      </c>
      <c r="B110" s="84">
        <v>254</v>
      </c>
      <c r="C110" s="84">
        <v>234</v>
      </c>
      <c r="D110" s="84">
        <v>225</v>
      </c>
      <c r="E110" s="84">
        <v>256</v>
      </c>
      <c r="F110" s="84">
        <v>237</v>
      </c>
      <c r="G110" s="84">
        <v>214</v>
      </c>
      <c r="H110" s="84">
        <v>288</v>
      </c>
      <c r="I110" s="84">
        <v>303</v>
      </c>
      <c r="J110" s="70">
        <v>296.01814845024472</v>
      </c>
      <c r="K110" s="70">
        <v>289.19717561686838</v>
      </c>
      <c r="L110" s="70">
        <v>282.53337446582719</v>
      </c>
      <c r="M110" s="70">
        <v>276.0231233820918</v>
      </c>
      <c r="N110" s="70">
        <v>269.66288420138699</v>
      </c>
    </row>
    <row r="111" spans="1:14" x14ac:dyDescent="0.25">
      <c r="A111" s="73" t="s">
        <v>129</v>
      </c>
      <c r="B111" s="81" t="s">
        <v>200</v>
      </c>
      <c r="C111" s="81">
        <v>-7.8740157480314932E-2</v>
      </c>
      <c r="D111" s="81">
        <v>-3.8461538461538436E-2</v>
      </c>
      <c r="E111" s="81">
        <v>0.13777777777777778</v>
      </c>
      <c r="F111" s="81">
        <v>-7.421875E-2</v>
      </c>
      <c r="G111" s="81">
        <v>-9.7046413502109741E-2</v>
      </c>
      <c r="H111" s="81">
        <v>0.34579439252336441</v>
      </c>
      <c r="I111" s="81">
        <v>5.2083333333333259E-2</v>
      </c>
      <c r="J111" s="75">
        <v>-2.3042414355628038E-2</v>
      </c>
      <c r="K111" s="75">
        <v>-2.3042414355628038E-2</v>
      </c>
      <c r="L111" s="75">
        <v>-2.3042414355628038E-2</v>
      </c>
      <c r="M111" s="75">
        <v>-2.3042414355628038E-2</v>
      </c>
      <c r="N111" s="75">
        <v>-2.3042414355628038E-2</v>
      </c>
    </row>
    <row r="112" spans="1:14" x14ac:dyDescent="0.25">
      <c r="A112" s="73" t="s">
        <v>133</v>
      </c>
      <c r="B112" s="81">
        <v>8.2817085099445714E-2</v>
      </c>
      <c r="C112" s="81">
        <v>6.1822985468956405E-2</v>
      </c>
      <c r="D112" s="81">
        <v>5.31036110455511E-2</v>
      </c>
      <c r="E112" s="81">
        <v>4.9863654070899883E-2</v>
      </c>
      <c r="F112" s="81">
        <v>3.817654639175258E-2</v>
      </c>
      <c r="G112" s="81">
        <v>3.2040724659380147E-2</v>
      </c>
      <c r="H112" s="81">
        <v>3.4740651387213509E-2</v>
      </c>
      <c r="I112" s="81">
        <v>4.0148403339075128E-2</v>
      </c>
      <c r="J112" s="81">
        <v>3.7399416934905061E-2</v>
      </c>
      <c r="K112" s="81">
        <v>3.4838655357174279E-2</v>
      </c>
      <c r="L112" s="81">
        <v>3.2453230733744037E-2</v>
      </c>
      <c r="M112" s="81">
        <v>3.0231137633179118E-2</v>
      </c>
      <c r="N112" s="81">
        <v>2.8161192643478366E-2</v>
      </c>
    </row>
    <row r="113" spans="1:14" x14ac:dyDescent="0.25">
      <c r="A113" s="77" t="s">
        <v>106</v>
      </c>
      <c r="B113" s="77"/>
      <c r="C113" s="77"/>
      <c r="D113" s="77"/>
      <c r="E113" s="77"/>
      <c r="F113" s="77"/>
      <c r="G113" s="77"/>
      <c r="H113" s="77"/>
      <c r="I113" s="77"/>
      <c r="J113" s="78"/>
      <c r="K113" s="78"/>
      <c r="L113" s="78"/>
      <c r="M113" s="78"/>
      <c r="N113" s="78"/>
    </row>
    <row r="114" spans="1:14" x14ac:dyDescent="0.25">
      <c r="A114" s="79" t="s">
        <v>136</v>
      </c>
      <c r="B114" s="79">
        <v>4653</v>
      </c>
      <c r="C114" s="79">
        <v>4570</v>
      </c>
      <c r="D114" s="79">
        <v>4737</v>
      </c>
      <c r="E114" s="79">
        <v>5166</v>
      </c>
      <c r="F114" s="79">
        <v>5254</v>
      </c>
      <c r="G114" s="79">
        <v>5028</v>
      </c>
      <c r="H114" s="79">
        <v>5343</v>
      </c>
      <c r="I114" s="79">
        <v>5955</v>
      </c>
      <c r="J114" s="61">
        <v>6245.4095379226728</v>
      </c>
      <c r="K114" s="61">
        <v>6549.9815778968086</v>
      </c>
      <c r="L114" s="61">
        <v>6869.4067875423225</v>
      </c>
      <c r="M114" s="61">
        <v>7204.4095165050494</v>
      </c>
      <c r="N114" s="61">
        <v>7555.749439039716</v>
      </c>
    </row>
    <row r="115" spans="1:14" x14ac:dyDescent="0.25">
      <c r="A115" s="80" t="s">
        <v>129</v>
      </c>
      <c r="B115" s="81" t="s">
        <v>200</v>
      </c>
      <c r="C115" s="81">
        <v>-1.783795400816679E-2</v>
      </c>
      <c r="D115" s="81">
        <v>3.6542669584245013E-2</v>
      </c>
      <c r="E115" s="81">
        <v>9.0563647878403986E-2</v>
      </c>
      <c r="F115" s="81">
        <v>1.7034456058846237E-2</v>
      </c>
      <c r="G115" s="81">
        <v>-4.3014845831747195E-2</v>
      </c>
      <c r="H115" s="81">
        <v>6.2649164677804237E-2</v>
      </c>
      <c r="I115" s="81">
        <v>0.11454239191465465</v>
      </c>
      <c r="J115" s="75">
        <v>4.8767344739323759E-2</v>
      </c>
      <c r="K115" s="75">
        <v>4.8767344739323759E-2</v>
      </c>
      <c r="L115" s="75">
        <v>4.8767344739323759E-2</v>
      </c>
      <c r="M115" s="75">
        <v>4.8767344739323759E-2</v>
      </c>
      <c r="N115" s="75">
        <v>4.8767344739323759E-2</v>
      </c>
    </row>
    <row r="116" spans="1:14" x14ac:dyDescent="0.25">
      <c r="A116" s="82" t="s">
        <v>113</v>
      </c>
      <c r="B116" s="79">
        <v>3093</v>
      </c>
      <c r="C116" s="79">
        <v>3106</v>
      </c>
      <c r="D116" s="79">
        <v>3285</v>
      </c>
      <c r="E116" s="79">
        <v>3575</v>
      </c>
      <c r="F116" s="79">
        <v>3622</v>
      </c>
      <c r="G116" s="79">
        <v>3449</v>
      </c>
      <c r="H116" s="79">
        <v>3659</v>
      </c>
      <c r="I116" s="79">
        <v>4111</v>
      </c>
      <c r="J116" s="61">
        <v>4618.8360207707019</v>
      </c>
      <c r="K116" s="61">
        <v>5189.4055428773854</v>
      </c>
      <c r="L116" s="61">
        <v>5830.4580996908799</v>
      </c>
      <c r="M116" s="61">
        <v>6550.7005323392195</v>
      </c>
      <c r="N116" s="61">
        <v>7359.9152469107757</v>
      </c>
    </row>
    <row r="117" spans="1:14" x14ac:dyDescent="0.25">
      <c r="A117" s="80" t="s">
        <v>129</v>
      </c>
      <c r="B117" s="81" t="s">
        <v>200</v>
      </c>
      <c r="C117" s="81">
        <v>4.2030391205949424E-3</v>
      </c>
      <c r="D117" s="81">
        <v>5.7630392788152074E-2</v>
      </c>
      <c r="E117" s="81">
        <v>8.8280060882800715E-2</v>
      </c>
      <c r="F117" s="81">
        <v>1.3146853146853044E-2</v>
      </c>
      <c r="G117" s="81">
        <v>-4.7763666482606326E-2</v>
      </c>
      <c r="H117" s="81">
        <v>6.0887213685126174E-2</v>
      </c>
      <c r="I117" s="81">
        <v>0.12353101940420874</v>
      </c>
      <c r="J117" s="72">
        <v>0.12353101940420874</v>
      </c>
      <c r="K117" s="72">
        <v>0.12353101940420874</v>
      </c>
      <c r="L117" s="72">
        <v>0.12353101940420874</v>
      </c>
      <c r="M117" s="72">
        <v>0.12353101940420874</v>
      </c>
      <c r="N117" s="72">
        <v>0.12353101940420874</v>
      </c>
    </row>
    <row r="118" spans="1:14" x14ac:dyDescent="0.25">
      <c r="A118" s="80" t="s">
        <v>137</v>
      </c>
      <c r="B118" s="81">
        <v>0.16</v>
      </c>
      <c r="C118" s="81">
        <v>0.24000000000000002</v>
      </c>
      <c r="D118" s="81">
        <v>0.16</v>
      </c>
      <c r="E118" s="81">
        <v>0.09</v>
      </c>
      <c r="F118" s="81">
        <v>0.12</v>
      </c>
      <c r="G118" s="81">
        <v>0</v>
      </c>
      <c r="H118" s="81">
        <v>0.08</v>
      </c>
      <c r="I118" s="81">
        <v>0.17</v>
      </c>
      <c r="J118" s="72">
        <v>0.17</v>
      </c>
      <c r="K118" s="72">
        <v>0.17</v>
      </c>
      <c r="L118" s="72">
        <v>0.17</v>
      </c>
      <c r="M118" s="72">
        <v>0.17</v>
      </c>
      <c r="N118" s="72">
        <v>0.17</v>
      </c>
    </row>
    <row r="119" spans="1:14" x14ac:dyDescent="0.25">
      <c r="A119" s="80" t="s">
        <v>138</v>
      </c>
      <c r="B119" s="81" t="s">
        <v>200</v>
      </c>
      <c r="C119" s="81">
        <v>1.7512663002478925E-2</v>
      </c>
      <c r="D119" s="81">
        <v>0.36018995492595046</v>
      </c>
      <c r="E119" s="81">
        <v>0.98088956536445238</v>
      </c>
      <c r="F119" s="81">
        <v>0.10955710955710871</v>
      </c>
      <c r="G119" s="81" t="s">
        <v>200</v>
      </c>
      <c r="H119" s="81">
        <v>0.76109017106407717</v>
      </c>
      <c r="I119" s="81">
        <v>0.72665305531887492</v>
      </c>
      <c r="J119" s="72">
        <v>0.72665305531887492</v>
      </c>
      <c r="K119" s="72">
        <v>0.72665305531887492</v>
      </c>
      <c r="L119" s="72">
        <v>0.72665305531887492</v>
      </c>
      <c r="M119" s="72">
        <v>0.72665305531887492</v>
      </c>
      <c r="N119" s="72">
        <v>0.72665305531887492</v>
      </c>
    </row>
    <row r="120" spans="1:14" x14ac:dyDescent="0.25">
      <c r="A120" s="82" t="s">
        <v>114</v>
      </c>
      <c r="B120" s="79">
        <v>1251</v>
      </c>
      <c r="C120" s="79">
        <v>1175</v>
      </c>
      <c r="D120" s="79">
        <v>1185</v>
      </c>
      <c r="E120" s="79">
        <v>1347</v>
      </c>
      <c r="F120" s="79">
        <v>1395</v>
      </c>
      <c r="G120" s="79">
        <v>1365</v>
      </c>
      <c r="H120" s="79">
        <v>1494</v>
      </c>
      <c r="I120" s="79">
        <v>1610</v>
      </c>
      <c r="J120" s="61">
        <v>1735.0066934404285</v>
      </c>
      <c r="K120" s="61">
        <v>1869.7193952068876</v>
      </c>
      <c r="L120" s="61">
        <v>2014.8917177262981</v>
      </c>
      <c r="M120" s="61">
        <v>2171.3357868402545</v>
      </c>
      <c r="N120" s="61">
        <v>2339.9267850152678</v>
      </c>
    </row>
    <row r="121" spans="1:14" x14ac:dyDescent="0.25">
      <c r="A121" s="80" t="s">
        <v>129</v>
      </c>
      <c r="B121" s="81" t="s">
        <v>200</v>
      </c>
      <c r="C121" s="81">
        <v>-6.0751398880895313E-2</v>
      </c>
      <c r="D121" s="81">
        <v>8.5106382978723527E-3</v>
      </c>
      <c r="E121" s="81">
        <v>0.13670886075949373</v>
      </c>
      <c r="F121" s="81">
        <v>3.563474387527843E-2</v>
      </c>
      <c r="G121" s="81">
        <v>-2.1505376344086002E-2</v>
      </c>
      <c r="H121" s="81">
        <v>9.4505494505494614E-2</v>
      </c>
      <c r="I121" s="81">
        <v>7.7643908969210251E-2</v>
      </c>
      <c r="J121" s="72">
        <v>7.7643908969210251E-2</v>
      </c>
      <c r="K121" s="72">
        <v>7.7643908969210251E-2</v>
      </c>
      <c r="L121" s="72">
        <v>7.7643908969210251E-2</v>
      </c>
      <c r="M121" s="72">
        <v>7.7643908969210251E-2</v>
      </c>
      <c r="N121" s="72">
        <v>7.7643908969210251E-2</v>
      </c>
    </row>
    <row r="122" spans="1:14" x14ac:dyDescent="0.25">
      <c r="A122" s="80" t="s">
        <v>137</v>
      </c>
      <c r="B122" s="81">
        <v>-1.4999999999999999E-2</v>
      </c>
      <c r="C122" s="81">
        <v>0.08</v>
      </c>
      <c r="D122" s="81">
        <v>0.09</v>
      </c>
      <c r="E122" s="81">
        <v>0.15</v>
      </c>
      <c r="F122" s="81">
        <v>0.15</v>
      </c>
      <c r="G122" s="81">
        <v>0.03</v>
      </c>
      <c r="H122" s="81">
        <v>0.1</v>
      </c>
      <c r="I122" s="81">
        <v>0.12</v>
      </c>
      <c r="J122" s="72">
        <v>0.12</v>
      </c>
      <c r="K122" s="72">
        <v>0.12</v>
      </c>
      <c r="L122" s="72">
        <v>0.12</v>
      </c>
      <c r="M122" s="72">
        <v>0.12</v>
      </c>
      <c r="N122" s="72">
        <v>0.12</v>
      </c>
    </row>
    <row r="123" spans="1:14" x14ac:dyDescent="0.25">
      <c r="A123" s="80" t="s">
        <v>138</v>
      </c>
      <c r="B123" s="81" t="s">
        <v>200</v>
      </c>
      <c r="C123" s="81">
        <v>-0.75939248601119136</v>
      </c>
      <c r="D123" s="81">
        <v>9.4562647754137252E-2</v>
      </c>
      <c r="E123" s="81">
        <v>0.91139240506329156</v>
      </c>
      <c r="F123" s="81">
        <v>0.23756495916852288</v>
      </c>
      <c r="G123" s="81">
        <v>-0.71684587813620015</v>
      </c>
      <c r="H123" s="81">
        <v>0.94505494505494614</v>
      </c>
      <c r="I123" s="81">
        <v>0.6470325747434188</v>
      </c>
      <c r="J123" s="72">
        <v>0.6470325747434188</v>
      </c>
      <c r="K123" s="72">
        <v>0.6470325747434188</v>
      </c>
      <c r="L123" s="72">
        <v>0.6470325747434188</v>
      </c>
      <c r="M123" s="72">
        <v>0.6470325747434188</v>
      </c>
      <c r="N123" s="72">
        <v>0.6470325747434188</v>
      </c>
    </row>
    <row r="124" spans="1:14" x14ac:dyDescent="0.25">
      <c r="A124" s="82" t="s">
        <v>115</v>
      </c>
      <c r="B124" s="69">
        <v>309</v>
      </c>
      <c r="C124" s="69">
        <v>289</v>
      </c>
      <c r="D124" s="69">
        <v>267</v>
      </c>
      <c r="E124" s="69">
        <v>244</v>
      </c>
      <c r="F124" s="69">
        <v>237</v>
      </c>
      <c r="G124" s="69">
        <v>214</v>
      </c>
      <c r="H124" s="69">
        <v>190</v>
      </c>
      <c r="I124" s="69">
        <v>234</v>
      </c>
      <c r="J124" s="70">
        <v>288.18947368421055</v>
      </c>
      <c r="K124" s="70">
        <v>354.9280886426593</v>
      </c>
      <c r="L124" s="70">
        <v>437.12196180201198</v>
      </c>
      <c r="M124" s="70">
        <v>538.35020558774113</v>
      </c>
      <c r="N124" s="70">
        <v>663.0207795133233</v>
      </c>
    </row>
    <row r="125" spans="1:14" x14ac:dyDescent="0.25">
      <c r="A125" s="80" t="s">
        <v>129</v>
      </c>
      <c r="B125" s="81" t="s">
        <v>200</v>
      </c>
      <c r="C125" s="81">
        <v>-6.4724919093851141E-2</v>
      </c>
      <c r="D125" s="81">
        <v>-7.6124567474048388E-2</v>
      </c>
      <c r="E125" s="81">
        <v>-8.6142322097378266E-2</v>
      </c>
      <c r="F125" s="81">
        <v>-2.8688524590163911E-2</v>
      </c>
      <c r="G125" s="81">
        <v>-9.7046413502109741E-2</v>
      </c>
      <c r="H125" s="81">
        <v>-0.11214953271028039</v>
      </c>
      <c r="I125" s="81">
        <v>0.23157894736842111</v>
      </c>
      <c r="J125" s="72">
        <v>0.23157894736842111</v>
      </c>
      <c r="K125" s="72">
        <v>0.23157894736842111</v>
      </c>
      <c r="L125" s="72">
        <v>0.23157894736842111</v>
      </c>
      <c r="M125" s="72">
        <v>0.23157894736842111</v>
      </c>
      <c r="N125" s="72">
        <v>0.23157894736842111</v>
      </c>
    </row>
    <row r="126" spans="1:14" x14ac:dyDescent="0.25">
      <c r="A126" s="80" t="s">
        <v>137</v>
      </c>
      <c r="B126" s="81">
        <v>-4.9999999999999975E-3</v>
      </c>
      <c r="C126" s="81">
        <v>7.0000000000000007E-2</v>
      </c>
      <c r="D126" s="81">
        <v>-0.01</v>
      </c>
      <c r="E126" s="81">
        <v>-0.08</v>
      </c>
      <c r="F126" s="81">
        <v>0.08</v>
      </c>
      <c r="G126" s="81">
        <v>-0.04</v>
      </c>
      <c r="H126" s="81">
        <v>-0.09</v>
      </c>
      <c r="I126" s="81">
        <v>0.28000000000000003</v>
      </c>
      <c r="J126" s="72">
        <v>0.28000000000000003</v>
      </c>
      <c r="K126" s="72">
        <v>0.28000000000000003</v>
      </c>
      <c r="L126" s="72">
        <v>0.28000000000000003</v>
      </c>
      <c r="M126" s="72">
        <v>0.28000000000000003</v>
      </c>
      <c r="N126" s="72">
        <v>0.28000000000000003</v>
      </c>
    </row>
    <row r="127" spans="1:14" x14ac:dyDescent="0.25">
      <c r="A127" s="80" t="s">
        <v>138</v>
      </c>
      <c r="B127" s="81" t="s">
        <v>200</v>
      </c>
      <c r="C127" s="81">
        <v>-0.92464170134073054</v>
      </c>
      <c r="D127" s="81">
        <v>7.6124567474048384</v>
      </c>
      <c r="E127" s="81">
        <v>1.0767790262172283</v>
      </c>
      <c r="F127" s="81">
        <v>-0.35860655737704888</v>
      </c>
      <c r="G127" s="81">
        <v>2.4261603375527434</v>
      </c>
      <c r="H127" s="81">
        <v>1.2461059190031154</v>
      </c>
      <c r="I127" s="81">
        <v>0.8270676691729324</v>
      </c>
      <c r="J127" s="72">
        <v>0.8270676691729324</v>
      </c>
      <c r="K127" s="72">
        <v>0.8270676691729324</v>
      </c>
      <c r="L127" s="72">
        <v>0.8270676691729324</v>
      </c>
      <c r="M127" s="72">
        <v>0.8270676691729324</v>
      </c>
      <c r="N127" s="72">
        <v>0.8270676691729324</v>
      </c>
    </row>
    <row r="128" spans="1:14" x14ac:dyDescent="0.25">
      <c r="A128" s="79" t="s">
        <v>130</v>
      </c>
      <c r="B128" s="69">
        <v>967</v>
      </c>
      <c r="C128" s="69">
        <v>1109</v>
      </c>
      <c r="D128" s="69">
        <v>1034</v>
      </c>
      <c r="E128" s="69">
        <v>1244</v>
      </c>
      <c r="F128" s="69">
        <v>1376</v>
      </c>
      <c r="G128" s="69">
        <v>1230</v>
      </c>
      <c r="H128" s="69">
        <v>1573</v>
      </c>
      <c r="I128" s="69">
        <v>1938</v>
      </c>
      <c r="J128" s="70">
        <v>1914.239467849224</v>
      </c>
      <c r="K128" s="70">
        <v>1890.7702478182046</v>
      </c>
      <c r="L128" s="70">
        <v>1867.5887683223248</v>
      </c>
      <c r="M128" s="70">
        <v>1844.6915015657971</v>
      </c>
      <c r="N128" s="70">
        <v>1822.0749630047974</v>
      </c>
    </row>
    <row r="129" spans="1:14" x14ac:dyDescent="0.25">
      <c r="A129" s="83" t="s">
        <v>129</v>
      </c>
      <c r="B129" s="81" t="s">
        <v>200</v>
      </c>
      <c r="C129" s="81">
        <v>0.14684591520165458</v>
      </c>
      <c r="D129" s="81">
        <v>-6.7628494138863848E-2</v>
      </c>
      <c r="E129" s="81">
        <v>0.20309477756286265</v>
      </c>
      <c r="F129" s="81">
        <v>0.10610932475884249</v>
      </c>
      <c r="G129" s="81">
        <v>-0.10610465116279066</v>
      </c>
      <c r="H129" s="81">
        <v>0.27886178861788613</v>
      </c>
      <c r="I129" s="81">
        <v>0.23204068658614108</v>
      </c>
      <c r="J129" s="75">
        <v>-1.2260336507108338E-2</v>
      </c>
      <c r="K129" s="75">
        <v>-1.2260336507108338E-2</v>
      </c>
      <c r="L129" s="75">
        <v>-1.2260336507108338E-2</v>
      </c>
      <c r="M129" s="75">
        <v>-1.2260336507108338E-2</v>
      </c>
      <c r="N129" s="75">
        <v>-1.2260336507108338E-2</v>
      </c>
    </row>
    <row r="130" spans="1:14" x14ac:dyDescent="0.25">
      <c r="A130" s="83" t="s">
        <v>131</v>
      </c>
      <c r="B130" s="81">
        <v>0.20782290995056951</v>
      </c>
      <c r="C130" s="81">
        <v>0.24266958424507659</v>
      </c>
      <c r="D130" s="81">
        <v>0.21828161283512773</v>
      </c>
      <c r="E130" s="81">
        <v>0.2408052651955091</v>
      </c>
      <c r="F130" s="81">
        <v>0.26189569851541683</v>
      </c>
      <c r="G130" s="81">
        <v>0.24463007159904535</v>
      </c>
      <c r="H130" s="81">
        <v>0.2944038929440389</v>
      </c>
      <c r="I130" s="81">
        <v>0.32544080604534004</v>
      </c>
      <c r="J130" s="81">
        <v>0.32544080604534004</v>
      </c>
      <c r="K130" s="81">
        <v>0.32544080604534004</v>
      </c>
      <c r="L130" s="81">
        <v>0.32544080604534004</v>
      </c>
      <c r="M130" s="81">
        <v>0.32544080604534004</v>
      </c>
      <c r="N130" s="81">
        <v>0.32544080604534004</v>
      </c>
    </row>
    <row r="131" spans="1:14" x14ac:dyDescent="0.25">
      <c r="A131" s="79" t="s">
        <v>132</v>
      </c>
      <c r="B131" s="69">
        <v>49</v>
      </c>
      <c r="C131" s="69">
        <v>43</v>
      </c>
      <c r="D131" s="69">
        <v>54</v>
      </c>
      <c r="E131" s="69">
        <v>55</v>
      </c>
      <c r="F131" s="69">
        <v>53</v>
      </c>
      <c r="G131" s="69">
        <v>46</v>
      </c>
      <c r="H131" s="69">
        <v>43</v>
      </c>
      <c r="I131" s="69">
        <v>42</v>
      </c>
      <c r="J131" s="70">
        <v>40.475806451612904</v>
      </c>
      <c r="K131" s="70">
        <v>39.006926378772114</v>
      </c>
      <c r="L131" s="70">
        <v>37.591352437607</v>
      </c>
      <c r="M131" s="70">
        <v>36.227150131403519</v>
      </c>
      <c r="N131" s="70">
        <v>34.912455166957422</v>
      </c>
    </row>
    <row r="132" spans="1:14" x14ac:dyDescent="0.25">
      <c r="A132" s="83" t="s">
        <v>129</v>
      </c>
      <c r="B132" s="81" t="s">
        <v>200</v>
      </c>
      <c r="C132" s="81">
        <v>-0.12244897959183676</v>
      </c>
      <c r="D132" s="81">
        <v>0.2558139534883721</v>
      </c>
      <c r="E132" s="81">
        <v>1.8518518518518601E-2</v>
      </c>
      <c r="F132" s="81">
        <v>-3.6363636363636376E-2</v>
      </c>
      <c r="G132" s="81">
        <v>-0.13207547169811318</v>
      </c>
      <c r="H132" s="81">
        <v>-6.5217391304347783E-2</v>
      </c>
      <c r="I132" s="81">
        <v>-2.3255813953488413E-2</v>
      </c>
      <c r="J132" s="72">
        <v>-3.6290322580645129E-2</v>
      </c>
      <c r="K132" s="72">
        <v>-3.6290322580645129E-2</v>
      </c>
      <c r="L132" s="72">
        <v>-3.6290322580645129E-2</v>
      </c>
      <c r="M132" s="72">
        <v>-3.6290322580645129E-2</v>
      </c>
      <c r="N132" s="72">
        <v>-3.6290322580645129E-2</v>
      </c>
    </row>
    <row r="133" spans="1:14" x14ac:dyDescent="0.25">
      <c r="A133" s="83" t="s">
        <v>133</v>
      </c>
      <c r="B133" s="81">
        <v>1.053084031807436E-2</v>
      </c>
      <c r="C133" s="81">
        <v>9.4091903719912464E-3</v>
      </c>
      <c r="D133" s="81">
        <v>1.1399620012666244E-2</v>
      </c>
      <c r="E133" s="81">
        <v>1.064653503677894E-2</v>
      </c>
      <c r="F133" s="81">
        <v>1.0087552341073468E-2</v>
      </c>
      <c r="G133" s="81">
        <v>9.148766905330152E-3</v>
      </c>
      <c r="H133" s="81">
        <v>8.0479131574022079E-3</v>
      </c>
      <c r="I133" s="81">
        <v>7.0528967254408059E-3</v>
      </c>
      <c r="J133" s="81">
        <v>7.0528967254408059E-3</v>
      </c>
      <c r="K133" s="81">
        <v>7.0528967254408059E-3</v>
      </c>
      <c r="L133" s="81">
        <v>7.0528967254408059E-3</v>
      </c>
      <c r="M133" s="81">
        <v>7.0528967254408059E-3</v>
      </c>
      <c r="N133" s="81">
        <v>7.0528967254408059E-3</v>
      </c>
    </row>
    <row r="134" spans="1:14" x14ac:dyDescent="0.25">
      <c r="A134" s="83" t="s">
        <v>140</v>
      </c>
      <c r="B134" s="81">
        <v>0.15909090909090909</v>
      </c>
      <c r="C134" s="81">
        <v>0.12951807228915663</v>
      </c>
      <c r="D134" s="81">
        <v>0.1588235294117647</v>
      </c>
      <c r="E134" s="81">
        <v>0.16224188790560473</v>
      </c>
      <c r="F134" s="81">
        <v>0.16257668711656442</v>
      </c>
      <c r="G134" s="81">
        <v>0.1554054054054054</v>
      </c>
      <c r="H134" s="81">
        <v>0.14144736842105263</v>
      </c>
      <c r="I134" s="81">
        <v>0.15328467153284672</v>
      </c>
      <c r="J134" s="81">
        <v>0.1512060743750902</v>
      </c>
      <c r="K134" s="81">
        <v>0.14915566376789369</v>
      </c>
      <c r="L134" s="81">
        <v>0.14713305749114808</v>
      </c>
      <c r="M134" s="81">
        <v>0.145137878507791</v>
      </c>
      <c r="N134" s="81">
        <v>0.14316975489352304</v>
      </c>
    </row>
    <row r="135" spans="1:14" x14ac:dyDescent="0.25">
      <c r="A135" s="79" t="s">
        <v>134</v>
      </c>
      <c r="B135" s="62">
        <v>918</v>
      </c>
      <c r="C135" s="62">
        <v>1066</v>
      </c>
      <c r="D135" s="69">
        <v>980</v>
      </c>
      <c r="E135" s="69">
        <v>1189</v>
      </c>
      <c r="F135" s="69">
        <v>1323</v>
      </c>
      <c r="G135" s="69">
        <v>1184</v>
      </c>
      <c r="H135" s="69">
        <v>1530</v>
      </c>
      <c r="I135" s="69">
        <v>1896</v>
      </c>
      <c r="J135" s="70">
        <v>1877.6507294525493</v>
      </c>
      <c r="K135" s="70">
        <v>1859.479041040976</v>
      </c>
      <c r="L135" s="70">
        <v>1841.4832161457362</v>
      </c>
      <c r="M135" s="70">
        <v>1823.6615527798883</v>
      </c>
      <c r="N135" s="70">
        <v>1806.0123654281256</v>
      </c>
    </row>
    <row r="136" spans="1:14" x14ac:dyDescent="0.25">
      <c r="A136" s="83" t="s">
        <v>129</v>
      </c>
      <c r="B136" s="81" t="s">
        <v>200</v>
      </c>
      <c r="C136" s="81">
        <v>0.16122004357298469</v>
      </c>
      <c r="D136" s="81">
        <v>-8.0675422138836828E-2</v>
      </c>
      <c r="E136" s="81">
        <v>0.21326530612244898</v>
      </c>
      <c r="F136" s="81">
        <v>0.11269974768713209</v>
      </c>
      <c r="G136" s="81">
        <v>-0.1050642479213908</v>
      </c>
      <c r="H136" s="81">
        <v>0.29222972972972983</v>
      </c>
      <c r="I136" s="81">
        <v>0.23921568627450984</v>
      </c>
      <c r="J136" s="75">
        <v>-9.67788530983682E-3</v>
      </c>
      <c r="K136" s="75">
        <v>-9.67788530983682E-3</v>
      </c>
      <c r="L136" s="75">
        <v>-9.67788530983682E-3</v>
      </c>
      <c r="M136" s="75">
        <v>-9.67788530983682E-3</v>
      </c>
      <c r="N136" s="75">
        <v>-9.67788530983682E-3</v>
      </c>
    </row>
    <row r="137" spans="1:14" x14ac:dyDescent="0.25">
      <c r="A137" s="83" t="s">
        <v>131</v>
      </c>
      <c r="B137" s="81">
        <v>0.19729206963249515</v>
      </c>
      <c r="C137" s="81">
        <v>0.23326039387308534</v>
      </c>
      <c r="D137" s="81">
        <v>0.20688199282246147</v>
      </c>
      <c r="E137" s="81">
        <v>0.23015873015873015</v>
      </c>
      <c r="F137" s="81">
        <v>0.25180814617434338</v>
      </c>
      <c r="G137" s="81">
        <v>0.2354813046937152</v>
      </c>
      <c r="H137" s="81">
        <v>0.28635597978663674</v>
      </c>
      <c r="I137" s="81">
        <v>0.31838790931989924</v>
      </c>
      <c r="J137" s="81">
        <v>0.31838790931989924</v>
      </c>
      <c r="K137" s="81">
        <v>0.31838790931989924</v>
      </c>
      <c r="L137" s="81">
        <v>0.31838790931989924</v>
      </c>
      <c r="M137" s="81">
        <v>0.31838790931989924</v>
      </c>
      <c r="N137" s="81">
        <v>0.31838790931989924</v>
      </c>
    </row>
    <row r="138" spans="1:14" x14ac:dyDescent="0.25">
      <c r="A138" s="79" t="s">
        <v>135</v>
      </c>
      <c r="B138" s="69">
        <v>52</v>
      </c>
      <c r="C138" s="69">
        <v>64</v>
      </c>
      <c r="D138" s="69">
        <v>59</v>
      </c>
      <c r="E138" s="69">
        <v>49</v>
      </c>
      <c r="F138" s="69">
        <v>47</v>
      </c>
      <c r="G138" s="69">
        <v>41</v>
      </c>
      <c r="H138" s="69">
        <v>54</v>
      </c>
      <c r="I138" s="69">
        <v>56</v>
      </c>
      <c r="J138" s="70">
        <v>61.076258992805762</v>
      </c>
      <c r="K138" s="70">
        <v>66.612668081362258</v>
      </c>
      <c r="L138" s="70">
        <v>72.650938713197974</v>
      </c>
      <c r="M138" s="70">
        <v>79.236563373531027</v>
      </c>
      <c r="N138" s="70">
        <v>86.419158326815136</v>
      </c>
    </row>
    <row r="139" spans="1:14" x14ac:dyDescent="0.25">
      <c r="A139" s="83" t="s">
        <v>129</v>
      </c>
      <c r="B139" s="81" t="s">
        <v>200</v>
      </c>
      <c r="C139" s="81">
        <v>0.23076923076923084</v>
      </c>
      <c r="D139" s="81">
        <v>-7.8125E-2</v>
      </c>
      <c r="E139" s="81">
        <v>-0.16949152542372881</v>
      </c>
      <c r="F139" s="81">
        <v>-4.081632653061229E-2</v>
      </c>
      <c r="G139" s="81">
        <v>-0.12765957446808507</v>
      </c>
      <c r="H139" s="81">
        <v>0.31707317073170738</v>
      </c>
      <c r="I139" s="81">
        <v>3.7037037037036979E-2</v>
      </c>
      <c r="J139" s="75">
        <v>9.0647482014388547E-2</v>
      </c>
      <c r="K139" s="75">
        <v>9.0647482014388547E-2</v>
      </c>
      <c r="L139" s="75">
        <v>9.0647482014388547E-2</v>
      </c>
      <c r="M139" s="75">
        <v>9.0647482014388547E-2</v>
      </c>
      <c r="N139" s="75">
        <v>9.0647482014388547E-2</v>
      </c>
    </row>
    <row r="140" spans="1:14" x14ac:dyDescent="0.25">
      <c r="A140" s="83" t="s">
        <v>133</v>
      </c>
      <c r="B140" s="81">
        <v>1.117558564367075E-2</v>
      </c>
      <c r="C140" s="81">
        <v>1.400437636761488E-2</v>
      </c>
      <c r="D140" s="81">
        <v>1.2455140384209416E-2</v>
      </c>
      <c r="E140" s="81">
        <v>9.485094850948509E-3</v>
      </c>
      <c r="F140" s="81">
        <v>8.9455652835934533E-3</v>
      </c>
      <c r="G140" s="81">
        <v>8.1543357199681775E-3</v>
      </c>
      <c r="H140" s="81">
        <v>1.0106681639528355E-2</v>
      </c>
      <c r="I140" s="81">
        <v>9.4038623005877411E-3</v>
      </c>
      <c r="J140" s="81">
        <v>9.4038623005877411E-3</v>
      </c>
      <c r="K140" s="81">
        <v>9.4038623005877411E-3</v>
      </c>
      <c r="L140" s="81">
        <v>9.4038623005877411E-3</v>
      </c>
      <c r="M140" s="81">
        <v>9.4038623005877411E-3</v>
      </c>
      <c r="N140" s="81">
        <v>9.4038623005877411E-3</v>
      </c>
    </row>
    <row r="141" spans="1:14" x14ac:dyDescent="0.25">
      <c r="A141" s="76" t="s">
        <v>117</v>
      </c>
      <c r="B141" s="84">
        <v>308</v>
      </c>
      <c r="C141" s="84">
        <v>332</v>
      </c>
      <c r="D141" s="84">
        <v>340</v>
      </c>
      <c r="E141" s="84">
        <v>339</v>
      </c>
      <c r="F141" s="84">
        <v>326</v>
      </c>
      <c r="G141" s="84">
        <v>296</v>
      </c>
      <c r="H141" s="84">
        <v>304</v>
      </c>
      <c r="I141" s="84">
        <v>274</v>
      </c>
      <c r="J141" s="70">
        <v>267.68637846655793</v>
      </c>
      <c r="K141" s="70">
        <v>261.51823801657406</v>
      </c>
      <c r="L141" s="70">
        <v>255.4922264146424</v>
      </c>
      <c r="M141" s="70">
        <v>249.60506866895429</v>
      </c>
      <c r="N141" s="70">
        <v>243.85356525141924</v>
      </c>
    </row>
    <row r="142" spans="1:14" x14ac:dyDescent="0.25">
      <c r="A142" s="73" t="s">
        <v>129</v>
      </c>
      <c r="B142" s="81" t="s">
        <v>200</v>
      </c>
      <c r="C142" s="81">
        <v>7.7922077922077948E-2</v>
      </c>
      <c r="D142" s="81">
        <v>2.4096385542168752E-2</v>
      </c>
      <c r="E142" s="81">
        <v>-2.9411764705882248E-3</v>
      </c>
      <c r="F142" s="81">
        <v>-3.8348082595870192E-2</v>
      </c>
      <c r="G142" s="81">
        <v>-9.2024539877300637E-2</v>
      </c>
      <c r="H142" s="81">
        <v>2.7027027027026973E-2</v>
      </c>
      <c r="I142" s="81">
        <v>-9.8684210526315819E-2</v>
      </c>
      <c r="J142" s="81">
        <v>-2.3042414355628038E-2</v>
      </c>
      <c r="K142" s="81">
        <v>-2.3042414355628038E-2</v>
      </c>
      <c r="L142" s="81">
        <v>-2.3042414355628038E-2</v>
      </c>
      <c r="M142" s="81">
        <v>-2.3042414355628038E-2</v>
      </c>
      <c r="N142" s="81">
        <v>-2.3042414355628038E-2</v>
      </c>
    </row>
    <row r="143" spans="1:14" x14ac:dyDescent="0.25">
      <c r="A143" s="73" t="s">
        <v>133</v>
      </c>
      <c r="B143" s="81">
        <v>6.6193853427895979E-2</v>
      </c>
      <c r="C143" s="81">
        <v>7.264770240700219E-2</v>
      </c>
      <c r="D143" s="81">
        <v>7.1775385264935612E-2</v>
      </c>
      <c r="E143" s="81">
        <v>6.5621370499419282E-2</v>
      </c>
      <c r="F143" s="81">
        <v>6.2047963456414161E-2</v>
      </c>
      <c r="G143" s="81">
        <v>5.88703261734288E-2</v>
      </c>
      <c r="H143" s="81">
        <v>5.6896874415122589E-2</v>
      </c>
      <c r="I143" s="81">
        <v>4.6011754827875735E-2</v>
      </c>
      <c r="J143" s="81">
        <v>4.2861301062987599E-2</v>
      </c>
      <c r="K143" s="81">
        <v>3.9926560846992074E-2</v>
      </c>
      <c r="L143" s="81">
        <v>3.7192764137651282E-2</v>
      </c>
      <c r="M143" s="81">
        <v>3.4646152206800271E-2</v>
      </c>
      <c r="N143" s="81">
        <v>3.2273908395036903E-2</v>
      </c>
    </row>
    <row r="144" spans="1:14" x14ac:dyDescent="0.25">
      <c r="A144" s="77" t="s">
        <v>201</v>
      </c>
      <c r="B144" s="77"/>
      <c r="C144" s="77"/>
      <c r="D144" s="77"/>
      <c r="E144" s="77"/>
      <c r="F144" s="77"/>
      <c r="G144" s="77"/>
      <c r="H144" s="77"/>
      <c r="I144" s="77"/>
      <c r="J144" s="78"/>
      <c r="K144" s="78"/>
      <c r="L144" s="78"/>
      <c r="M144" s="78"/>
      <c r="N144" s="78"/>
    </row>
    <row r="145" spans="1:14" x14ac:dyDescent="0.25">
      <c r="A145" s="79" t="s">
        <v>136</v>
      </c>
      <c r="B145" s="79">
        <v>115</v>
      </c>
      <c r="C145" s="79">
        <v>73</v>
      </c>
      <c r="D145" s="79">
        <v>73</v>
      </c>
      <c r="E145" s="79">
        <v>88</v>
      </c>
      <c r="F145" s="79">
        <v>42</v>
      </c>
      <c r="G145" s="79">
        <v>30</v>
      </c>
      <c r="H145" s="79">
        <v>25</v>
      </c>
      <c r="I145" s="79">
        <v>102</v>
      </c>
      <c r="J145" s="61">
        <v>106.97426916341102</v>
      </c>
      <c r="K145" s="61">
        <v>112.1911202259403</v>
      </c>
      <c r="L145" s="61">
        <v>117.66238326268964</v>
      </c>
      <c r="M145" s="61">
        <v>123.40046527011167</v>
      </c>
      <c r="N145" s="61">
        <v>129.41837830093215</v>
      </c>
    </row>
    <row r="146" spans="1:14" x14ac:dyDescent="0.25">
      <c r="A146" s="80" t="s">
        <v>129</v>
      </c>
      <c r="B146" s="81" t="s">
        <v>200</v>
      </c>
      <c r="C146" s="81">
        <v>-0.36521739130434783</v>
      </c>
      <c r="D146" s="81">
        <v>0</v>
      </c>
      <c r="E146" s="81">
        <v>0.20547945205479445</v>
      </c>
      <c r="F146" s="81">
        <v>-0.52272727272727271</v>
      </c>
      <c r="G146" s="81">
        <v>-0.2857142857142857</v>
      </c>
      <c r="H146" s="81">
        <v>-0.16666666666666663</v>
      </c>
      <c r="I146" s="81">
        <v>3.08</v>
      </c>
      <c r="J146" s="75">
        <v>4.8767344739323759E-2</v>
      </c>
      <c r="K146" s="75">
        <v>4.8767344739323759E-2</v>
      </c>
      <c r="L146" s="75">
        <v>4.8767344739323759E-2</v>
      </c>
      <c r="M146" s="75">
        <v>4.8767344739323759E-2</v>
      </c>
      <c r="N146" s="75">
        <v>4.8767344739323759E-2</v>
      </c>
    </row>
    <row r="147" spans="1:14" hidden="1" x14ac:dyDescent="0.25">
      <c r="A147" s="82" t="s">
        <v>113</v>
      </c>
      <c r="B147" s="79"/>
      <c r="C147" s="79"/>
      <c r="D147" s="79"/>
      <c r="E147" s="79"/>
      <c r="F147" s="79"/>
      <c r="G147" s="79"/>
      <c r="H147" s="79"/>
      <c r="I147" s="79"/>
      <c r="J147" s="85"/>
      <c r="K147" s="85"/>
      <c r="L147" s="85"/>
      <c r="M147" s="85"/>
      <c r="N147" s="85"/>
    </row>
    <row r="148" spans="1:14" hidden="1" x14ac:dyDescent="0.25">
      <c r="A148" s="80" t="s">
        <v>129</v>
      </c>
      <c r="B148" s="81"/>
      <c r="C148" s="81"/>
      <c r="D148" s="81"/>
      <c r="E148" s="81"/>
      <c r="F148" s="81"/>
      <c r="G148" s="81"/>
      <c r="H148" s="81"/>
      <c r="I148" s="81"/>
      <c r="J148" s="85"/>
      <c r="K148" s="85"/>
      <c r="L148" s="85"/>
      <c r="M148" s="85"/>
      <c r="N148" s="85"/>
    </row>
    <row r="149" spans="1:14" hidden="1" x14ac:dyDescent="0.25">
      <c r="A149" s="80" t="s">
        <v>137</v>
      </c>
      <c r="B149" s="81"/>
      <c r="C149" s="81"/>
      <c r="D149" s="81"/>
      <c r="E149" s="81"/>
      <c r="F149" s="81"/>
      <c r="G149" s="81"/>
      <c r="H149" s="81"/>
      <c r="I149" s="81"/>
      <c r="J149" s="85"/>
      <c r="K149" s="85"/>
      <c r="L149" s="85"/>
      <c r="M149" s="85"/>
      <c r="N149" s="85"/>
    </row>
    <row r="150" spans="1:14" hidden="1" x14ac:dyDescent="0.25">
      <c r="A150" s="80" t="s">
        <v>138</v>
      </c>
      <c r="B150" s="81"/>
      <c r="C150" s="81"/>
      <c r="D150" s="81"/>
      <c r="E150" s="81"/>
      <c r="F150" s="81"/>
      <c r="G150" s="81"/>
      <c r="H150" s="81"/>
      <c r="I150" s="81"/>
      <c r="J150" s="85"/>
      <c r="K150" s="85"/>
      <c r="L150" s="85"/>
      <c r="M150" s="85"/>
      <c r="N150" s="85"/>
    </row>
    <row r="151" spans="1:14" hidden="1" x14ac:dyDescent="0.25">
      <c r="A151" s="82" t="s">
        <v>114</v>
      </c>
      <c r="B151" s="79"/>
      <c r="C151" s="79"/>
      <c r="D151" s="79"/>
      <c r="E151" s="79"/>
      <c r="F151" s="79"/>
      <c r="G151" s="79"/>
      <c r="H151" s="79"/>
      <c r="I151" s="79"/>
      <c r="J151" s="85"/>
      <c r="K151" s="85"/>
      <c r="L151" s="85"/>
      <c r="M151" s="85"/>
      <c r="N151" s="85"/>
    </row>
    <row r="152" spans="1:14" hidden="1" x14ac:dyDescent="0.25">
      <c r="A152" s="80" t="s">
        <v>129</v>
      </c>
      <c r="B152" s="81"/>
      <c r="C152" s="81"/>
      <c r="D152" s="81"/>
      <c r="E152" s="81"/>
      <c r="F152" s="81"/>
      <c r="G152" s="81"/>
      <c r="H152" s="81"/>
      <c r="I152" s="81"/>
      <c r="J152" s="85"/>
      <c r="K152" s="85"/>
      <c r="L152" s="85"/>
      <c r="M152" s="85"/>
      <c r="N152" s="85"/>
    </row>
    <row r="153" spans="1:14" hidden="1" x14ac:dyDescent="0.25">
      <c r="A153" s="80" t="s">
        <v>137</v>
      </c>
      <c r="B153" s="81"/>
      <c r="C153" s="81"/>
      <c r="D153" s="81"/>
      <c r="E153" s="81"/>
      <c r="F153" s="81"/>
      <c r="G153" s="81"/>
      <c r="H153" s="81"/>
      <c r="I153" s="81"/>
      <c r="J153" s="85"/>
      <c r="K153" s="85"/>
      <c r="L153" s="85"/>
      <c r="M153" s="85"/>
      <c r="N153" s="85"/>
    </row>
    <row r="154" spans="1:14" hidden="1" x14ac:dyDescent="0.25">
      <c r="A154" s="80" t="s">
        <v>138</v>
      </c>
      <c r="B154" s="81"/>
      <c r="C154" s="81"/>
      <c r="D154" s="81"/>
      <c r="E154" s="81"/>
      <c r="F154" s="81"/>
      <c r="G154" s="81"/>
      <c r="H154" s="81"/>
      <c r="I154" s="81"/>
      <c r="J154" s="85"/>
      <c r="K154" s="85"/>
      <c r="L154" s="85"/>
      <c r="M154" s="85"/>
      <c r="N154" s="85"/>
    </row>
    <row r="155" spans="1:14" hidden="1" x14ac:dyDescent="0.25">
      <c r="A155" s="82" t="s">
        <v>115</v>
      </c>
      <c r="B155" s="69"/>
      <c r="C155" s="69"/>
      <c r="D155" s="69"/>
      <c r="E155" s="69"/>
      <c r="F155" s="69"/>
      <c r="G155" s="69"/>
      <c r="H155" s="69"/>
      <c r="I155" s="69"/>
      <c r="J155" s="85"/>
      <c r="K155" s="85"/>
      <c r="L155" s="85"/>
      <c r="M155" s="85"/>
      <c r="N155" s="85"/>
    </row>
    <row r="156" spans="1:14" hidden="1" x14ac:dyDescent="0.25">
      <c r="A156" s="80" t="s">
        <v>129</v>
      </c>
      <c r="B156" s="81"/>
      <c r="C156" s="81"/>
      <c r="D156" s="81"/>
      <c r="E156" s="81"/>
      <c r="F156" s="81"/>
      <c r="G156" s="81"/>
      <c r="H156" s="81"/>
      <c r="I156" s="81"/>
      <c r="J156" s="85"/>
      <c r="K156" s="85"/>
      <c r="L156" s="85"/>
      <c r="M156" s="85"/>
      <c r="N156" s="85"/>
    </row>
    <row r="157" spans="1:14" hidden="1" x14ac:dyDescent="0.25">
      <c r="A157" s="80" t="s">
        <v>137</v>
      </c>
      <c r="B157" s="81"/>
      <c r="C157" s="81"/>
      <c r="D157" s="81"/>
      <c r="E157" s="81"/>
      <c r="F157" s="81"/>
      <c r="G157" s="81"/>
      <c r="H157" s="81"/>
      <c r="I157" s="81"/>
      <c r="J157" s="85"/>
      <c r="K157" s="85"/>
      <c r="L157" s="85"/>
      <c r="M157" s="85"/>
      <c r="N157" s="85"/>
    </row>
    <row r="158" spans="1:14" hidden="1" x14ac:dyDescent="0.25">
      <c r="A158" s="80" t="s">
        <v>138</v>
      </c>
      <c r="B158" s="81"/>
      <c r="C158" s="81"/>
      <c r="D158" s="81"/>
      <c r="E158" s="81"/>
      <c r="F158" s="81"/>
      <c r="G158" s="81"/>
      <c r="H158" s="81"/>
      <c r="I158" s="81"/>
      <c r="J158" s="85"/>
      <c r="K158" s="85"/>
      <c r="L158" s="85"/>
      <c r="M158" s="85"/>
      <c r="N158" s="85"/>
    </row>
    <row r="159" spans="1:14" x14ac:dyDescent="0.25">
      <c r="A159" s="79" t="s">
        <v>130</v>
      </c>
      <c r="B159" s="69">
        <v>-2053</v>
      </c>
      <c r="C159" s="69">
        <v>-2366</v>
      </c>
      <c r="D159" s="69">
        <v>-2444</v>
      </c>
      <c r="E159" s="69">
        <v>-2441</v>
      </c>
      <c r="F159" s="69">
        <v>-3067</v>
      </c>
      <c r="G159" s="69">
        <v>-3254</v>
      </c>
      <c r="H159" s="69">
        <v>-3434</v>
      </c>
      <c r="I159" s="69">
        <v>-4042</v>
      </c>
      <c r="J159" s="70">
        <v>-3992.443719838268</v>
      </c>
      <c r="K159" s="70">
        <v>-3943.4950163473595</v>
      </c>
      <c r="L159" s="70">
        <v>-3895.1464404328362</v>
      </c>
      <c r="M159" s="70">
        <v>-3847.3906343286644</v>
      </c>
      <c r="N159" s="70">
        <v>-3800.220330477498</v>
      </c>
    </row>
    <row r="160" spans="1:14" x14ac:dyDescent="0.25">
      <c r="A160" s="83" t="s">
        <v>129</v>
      </c>
      <c r="B160" s="81" t="s">
        <v>200</v>
      </c>
      <c r="C160" s="81">
        <v>0.15245981490501714</v>
      </c>
      <c r="D160" s="81">
        <v>3.2967032967033072E-2</v>
      </c>
      <c r="E160" s="81">
        <v>-1.2274959083469206E-3</v>
      </c>
      <c r="F160" s="81">
        <v>0.25645227365833678</v>
      </c>
      <c r="G160" s="81">
        <v>6.0971633518095869E-2</v>
      </c>
      <c r="H160" s="81">
        <v>5.5316533497234088E-2</v>
      </c>
      <c r="I160" s="81">
        <v>0.1770529994175889</v>
      </c>
      <c r="J160" s="75">
        <v>-1.2260336507108338E-2</v>
      </c>
      <c r="K160" s="75">
        <v>-1.2260336507108338E-2</v>
      </c>
      <c r="L160" s="75">
        <v>-1.2260336507108338E-2</v>
      </c>
      <c r="M160" s="75">
        <v>-1.2260336507108338E-2</v>
      </c>
      <c r="N160" s="75">
        <v>-1.2260336507108338E-2</v>
      </c>
    </row>
    <row r="161" spans="1:14" x14ac:dyDescent="0.25">
      <c r="A161" s="83" t="s">
        <v>131</v>
      </c>
      <c r="B161" s="81">
        <v>-17.85217391304348</v>
      </c>
      <c r="C161" s="81">
        <v>-32.410958904109592</v>
      </c>
      <c r="D161" s="81">
        <v>-33.479452054794521</v>
      </c>
      <c r="E161" s="81">
        <v>-27.738636363636363</v>
      </c>
      <c r="F161" s="81">
        <v>-73.023809523809518</v>
      </c>
      <c r="G161" s="81">
        <v>-108.46666666666667</v>
      </c>
      <c r="H161" s="81">
        <v>-137.36000000000001</v>
      </c>
      <c r="I161" s="81">
        <v>-39.627450980392155</v>
      </c>
      <c r="J161" s="81">
        <v>-39.627450980392155</v>
      </c>
      <c r="K161" s="81">
        <v>-39.627450980392155</v>
      </c>
      <c r="L161" s="81">
        <v>-39.627450980392155</v>
      </c>
      <c r="M161" s="81">
        <v>-39.627450980392155</v>
      </c>
      <c r="N161" s="81">
        <v>-39.627450980392155</v>
      </c>
    </row>
    <row r="162" spans="1:14" x14ac:dyDescent="0.25">
      <c r="A162" s="79" t="s">
        <v>132</v>
      </c>
      <c r="B162" s="69">
        <v>210</v>
      </c>
      <c r="C162" s="69">
        <v>230</v>
      </c>
      <c r="D162" s="69">
        <v>233</v>
      </c>
      <c r="E162" s="69">
        <v>217</v>
      </c>
      <c r="F162" s="69">
        <v>195</v>
      </c>
      <c r="G162" s="69">
        <v>214</v>
      </c>
      <c r="H162" s="69">
        <v>222</v>
      </c>
      <c r="I162" s="69">
        <v>220</v>
      </c>
      <c r="J162" s="70">
        <v>212.01612903225808</v>
      </c>
      <c r="K162" s="70">
        <v>204.32199531737774</v>
      </c>
      <c r="L162" s="70">
        <v>196.90708419698905</v>
      </c>
      <c r="M162" s="70">
        <v>189.76126259306605</v>
      </c>
      <c r="N162" s="70">
        <v>182.87476516025316</v>
      </c>
    </row>
    <row r="163" spans="1:14" x14ac:dyDescent="0.25">
      <c r="A163" s="83" t="s">
        <v>129</v>
      </c>
      <c r="B163" s="81" t="s">
        <v>200</v>
      </c>
      <c r="C163" s="81">
        <v>9.5238095238095344E-2</v>
      </c>
      <c r="D163" s="81">
        <v>1.304347826086949E-2</v>
      </c>
      <c r="E163" s="81">
        <v>-6.8669527896995763E-2</v>
      </c>
      <c r="F163" s="81">
        <v>-0.10138248847926268</v>
      </c>
      <c r="G163" s="81">
        <v>9.7435897435897534E-2</v>
      </c>
      <c r="H163" s="81">
        <v>3.7383177570093462E-2</v>
      </c>
      <c r="I163" s="81">
        <v>-9.009009009009028E-3</v>
      </c>
      <c r="J163" s="72">
        <v>-3.6290322580645129E-2</v>
      </c>
      <c r="K163" s="72">
        <v>-3.6290322580645129E-2</v>
      </c>
      <c r="L163" s="72">
        <v>-3.6290322580645129E-2</v>
      </c>
      <c r="M163" s="72">
        <v>-3.6290322580645129E-2</v>
      </c>
      <c r="N163" s="72">
        <v>-3.6290322580645129E-2</v>
      </c>
    </row>
    <row r="164" spans="1:14" x14ac:dyDescent="0.25">
      <c r="A164" s="83" t="s">
        <v>133</v>
      </c>
      <c r="B164" s="81">
        <v>1.826086956521739</v>
      </c>
      <c r="C164" s="81">
        <v>3.1506849315068495</v>
      </c>
      <c r="D164" s="81">
        <v>3.1917808219178081</v>
      </c>
      <c r="E164" s="81">
        <v>2.4659090909090908</v>
      </c>
      <c r="F164" s="81">
        <v>4.6428571428571432</v>
      </c>
      <c r="G164" s="81">
        <v>7.1333333333333337</v>
      </c>
      <c r="H164" s="81">
        <v>8.8800000000000008</v>
      </c>
      <c r="I164" s="81">
        <v>2.1568627450980391</v>
      </c>
      <c r="J164" s="81">
        <v>2.1568627450980391</v>
      </c>
      <c r="K164" s="81">
        <v>2.1568627450980391</v>
      </c>
      <c r="L164" s="81">
        <v>2.1568627450980391</v>
      </c>
      <c r="M164" s="81">
        <v>2.1568627450980391</v>
      </c>
      <c r="N164" s="81">
        <v>2.1568627450980391</v>
      </c>
    </row>
    <row r="165" spans="1:14" x14ac:dyDescent="0.25">
      <c r="A165" s="83" t="s">
        <v>140</v>
      </c>
      <c r="B165" s="81">
        <v>0.43388429752066116</v>
      </c>
      <c r="C165" s="81">
        <v>0.45009784735812131</v>
      </c>
      <c r="D165" s="81">
        <v>0.43714821763602252</v>
      </c>
      <c r="E165" s="81">
        <v>0.36348408710217756</v>
      </c>
      <c r="F165" s="81">
        <v>0.2932330827067669</v>
      </c>
      <c r="G165" s="81">
        <v>0.25783132530120484</v>
      </c>
      <c r="H165" s="81">
        <v>0.2846153846153846</v>
      </c>
      <c r="I165" s="81">
        <v>0.27883396704689478</v>
      </c>
      <c r="J165" s="81">
        <v>0.27505287474592427</v>
      </c>
      <c r="K165" s="81">
        <v>0.27132305546287139</v>
      </c>
      <c r="L165" s="81">
        <v>0.26764381391654313</v>
      </c>
      <c r="M165" s="81">
        <v>0.26401446425401787</v>
      </c>
      <c r="N165" s="81">
        <v>0.26043432992279469</v>
      </c>
    </row>
    <row r="166" spans="1:14" x14ac:dyDescent="0.25">
      <c r="A166" s="79" t="s">
        <v>134</v>
      </c>
      <c r="B166" s="69">
        <v>-2263</v>
      </c>
      <c r="C166" s="69">
        <v>-2596</v>
      </c>
      <c r="D166" s="69">
        <v>-2677</v>
      </c>
      <c r="E166" s="69">
        <v>-2658</v>
      </c>
      <c r="F166" s="69">
        <v>-3262</v>
      </c>
      <c r="G166" s="69">
        <v>-3468</v>
      </c>
      <c r="H166" s="69">
        <v>-3656</v>
      </c>
      <c r="I166" s="69">
        <v>-4262</v>
      </c>
      <c r="J166" s="70">
        <v>-4220.7528528094754</v>
      </c>
      <c r="K166" s="70">
        <v>-4179.9048907788183</v>
      </c>
      <c r="L166" s="70">
        <v>-4139.4522506398353</v>
      </c>
      <c r="M166" s="70">
        <v>-4099.3911065125967</v>
      </c>
      <c r="N166" s="70">
        <v>-4059.7176695436028</v>
      </c>
    </row>
    <row r="167" spans="1:14" x14ac:dyDescent="0.25">
      <c r="A167" s="83" t="s">
        <v>129</v>
      </c>
      <c r="B167" s="81" t="s">
        <v>200</v>
      </c>
      <c r="C167" s="81">
        <v>0.1471498011489174</v>
      </c>
      <c r="D167" s="81">
        <v>3.1201848998459125E-2</v>
      </c>
      <c r="E167" s="81">
        <v>-7.097497198356395E-3</v>
      </c>
      <c r="F167" s="81">
        <v>0.22723852520692245</v>
      </c>
      <c r="G167" s="81">
        <v>6.3151440833844275E-2</v>
      </c>
      <c r="H167" s="81">
        <v>5.4209919261822392E-2</v>
      </c>
      <c r="I167" s="81">
        <v>0.16575492341356668</v>
      </c>
      <c r="J167" s="75">
        <v>-9.67788530983682E-3</v>
      </c>
      <c r="K167" s="75">
        <v>-9.67788530983682E-3</v>
      </c>
      <c r="L167" s="75">
        <v>-9.67788530983682E-3</v>
      </c>
      <c r="M167" s="75">
        <v>-9.67788530983682E-3</v>
      </c>
      <c r="N167" s="75">
        <v>-9.67788530983682E-3</v>
      </c>
    </row>
    <row r="168" spans="1:14" x14ac:dyDescent="0.25">
      <c r="A168" s="83" t="s">
        <v>131</v>
      </c>
      <c r="B168" s="81">
        <v>-19.678260869565218</v>
      </c>
      <c r="C168" s="81">
        <v>-35.561643835616437</v>
      </c>
      <c r="D168" s="81">
        <v>-36.671232876712331</v>
      </c>
      <c r="E168" s="81">
        <v>-30.204545454545453</v>
      </c>
      <c r="F168" s="81">
        <v>-77.666666666666671</v>
      </c>
      <c r="G168" s="81">
        <v>-115.6</v>
      </c>
      <c r="H168" s="81">
        <v>-146.24</v>
      </c>
      <c r="I168" s="81">
        <v>-41.784313725490193</v>
      </c>
      <c r="J168" s="81">
        <v>-41.784313725490193</v>
      </c>
      <c r="K168" s="81">
        <v>-41.784313725490193</v>
      </c>
      <c r="L168" s="81">
        <v>-41.784313725490193</v>
      </c>
      <c r="M168" s="81">
        <v>-41.784313725490193</v>
      </c>
      <c r="N168" s="81">
        <v>-41.784313725490193</v>
      </c>
    </row>
    <row r="169" spans="1:14" x14ac:dyDescent="0.25">
      <c r="A169" s="79" t="s">
        <v>135</v>
      </c>
      <c r="B169" s="69">
        <v>225</v>
      </c>
      <c r="C169" s="69">
        <v>258</v>
      </c>
      <c r="D169" s="69">
        <v>278</v>
      </c>
      <c r="E169" s="69">
        <v>286</v>
      </c>
      <c r="F169" s="69">
        <v>278</v>
      </c>
      <c r="G169" s="69">
        <v>438</v>
      </c>
      <c r="H169" s="69">
        <v>278</v>
      </c>
      <c r="I169" s="69">
        <v>222</v>
      </c>
      <c r="J169" s="70">
        <v>242.12374100719427</v>
      </c>
      <c r="K169" s="70">
        <v>264.07164846540036</v>
      </c>
      <c r="L169" s="70">
        <v>288.00907847017766</v>
      </c>
      <c r="M169" s="70">
        <v>314.11637623078371</v>
      </c>
      <c r="N169" s="70">
        <v>342.59023479558857</v>
      </c>
    </row>
    <row r="170" spans="1:14" x14ac:dyDescent="0.25">
      <c r="A170" s="83" t="s">
        <v>129</v>
      </c>
      <c r="B170" s="81" t="s">
        <v>200</v>
      </c>
      <c r="C170" s="81">
        <v>0.14666666666666672</v>
      </c>
      <c r="D170" s="81">
        <v>7.7519379844961156E-2</v>
      </c>
      <c r="E170" s="81">
        <v>2.877697841726623E-2</v>
      </c>
      <c r="F170" s="81">
        <v>-2.7972027972028024E-2</v>
      </c>
      <c r="G170" s="81">
        <v>0.57553956834532372</v>
      </c>
      <c r="H170" s="81">
        <v>-0.36529680365296802</v>
      </c>
      <c r="I170" s="81">
        <v>-0.20143884892086328</v>
      </c>
      <c r="J170" s="75">
        <v>9.0647482014388547E-2</v>
      </c>
      <c r="K170" s="75">
        <v>9.0647482014388547E-2</v>
      </c>
      <c r="L170" s="75">
        <v>9.0647482014388547E-2</v>
      </c>
      <c r="M170" s="75">
        <v>9.0647482014388547E-2</v>
      </c>
      <c r="N170" s="75">
        <v>9.0647482014388547E-2</v>
      </c>
    </row>
    <row r="171" spans="1:14" x14ac:dyDescent="0.25">
      <c r="A171" s="83" t="s">
        <v>133</v>
      </c>
      <c r="B171" s="81">
        <v>1.9565217391304348</v>
      </c>
      <c r="C171" s="81">
        <v>3.5342465753424657</v>
      </c>
      <c r="D171" s="81">
        <v>3.8082191780821919</v>
      </c>
      <c r="E171" s="81">
        <v>3.25</v>
      </c>
      <c r="F171" s="81">
        <v>6.6190476190476186</v>
      </c>
      <c r="G171" s="81">
        <v>14.6</v>
      </c>
      <c r="H171" s="81">
        <v>11.12</v>
      </c>
      <c r="I171" s="81">
        <v>2.1764705882352939</v>
      </c>
      <c r="J171" s="81">
        <v>2.1764705882352939</v>
      </c>
      <c r="K171" s="81">
        <v>2.1764705882352939</v>
      </c>
      <c r="L171" s="81">
        <v>2.1764705882352939</v>
      </c>
      <c r="M171" s="81">
        <v>2.1764705882352939</v>
      </c>
      <c r="N171" s="81">
        <v>2.1764705882352939</v>
      </c>
    </row>
    <row r="172" spans="1:14" x14ac:dyDescent="0.25">
      <c r="A172" s="76" t="s">
        <v>117</v>
      </c>
      <c r="B172" s="84">
        <v>484</v>
      </c>
      <c r="C172" s="84">
        <v>511</v>
      </c>
      <c r="D172" s="84">
        <v>533</v>
      </c>
      <c r="E172" s="84">
        <v>597</v>
      </c>
      <c r="F172" s="84">
        <v>665</v>
      </c>
      <c r="G172" s="84">
        <v>830</v>
      </c>
      <c r="H172" s="84">
        <v>780</v>
      </c>
      <c r="I172" s="84">
        <v>789</v>
      </c>
      <c r="J172" s="70">
        <v>770.8195350734095</v>
      </c>
      <c r="K172" s="70">
        <v>753.05799195283544</v>
      </c>
      <c r="L172" s="70">
        <v>735.70571766844103</v>
      </c>
      <c r="M172" s="70">
        <v>718.75328167812006</v>
      </c>
      <c r="N172" s="70">
        <v>702.19147074222542</v>
      </c>
    </row>
    <row r="173" spans="1:14" x14ac:dyDescent="0.25">
      <c r="A173" s="73" t="s">
        <v>129</v>
      </c>
      <c r="B173" s="81" t="s">
        <v>200</v>
      </c>
      <c r="C173" s="81">
        <v>5.5785123966942241E-2</v>
      </c>
      <c r="D173" s="81">
        <v>4.3052837573385627E-2</v>
      </c>
      <c r="E173" s="81">
        <v>0.12007504690431525</v>
      </c>
      <c r="F173" s="81">
        <v>0.11390284757118918</v>
      </c>
      <c r="G173" s="81">
        <v>0.24812030075187974</v>
      </c>
      <c r="H173" s="81">
        <v>-6.0240963855421659E-2</v>
      </c>
      <c r="I173" s="81">
        <v>1.1538461538461497E-2</v>
      </c>
      <c r="J173" s="81">
        <v>-2.3042414355628038E-2</v>
      </c>
      <c r="K173" s="81">
        <v>-2.3042414355628038E-2</v>
      </c>
      <c r="L173" s="81">
        <v>-2.3042414355628038E-2</v>
      </c>
      <c r="M173" s="81">
        <v>-2.3042414355628038E-2</v>
      </c>
      <c r="N173" s="81">
        <v>-2.3042414355628038E-2</v>
      </c>
    </row>
    <row r="174" spans="1:14" x14ac:dyDescent="0.25">
      <c r="A174" s="73" t="s">
        <v>133</v>
      </c>
      <c r="B174" s="81">
        <v>4.2086956521739127</v>
      </c>
      <c r="C174" s="81">
        <v>7</v>
      </c>
      <c r="D174" s="81">
        <v>7.3013698630136989</v>
      </c>
      <c r="E174" s="81">
        <v>6.7840909090909092</v>
      </c>
      <c r="F174" s="81">
        <v>15.833333333333334</v>
      </c>
      <c r="G174" s="81">
        <v>27.666666666666668</v>
      </c>
      <c r="H174" s="81">
        <v>31.2</v>
      </c>
      <c r="I174" s="81">
        <v>7.7352941176470589</v>
      </c>
      <c r="J174" s="81">
        <v>7.2056536688829933</v>
      </c>
      <c r="K174" s="81">
        <v>6.7122780344492625</v>
      </c>
      <c r="L174" s="81">
        <v>6.2526841397214064</v>
      </c>
      <c r="M174" s="81">
        <v>5.8245589277547598</v>
      </c>
      <c r="N174" s="81">
        <v>5.4257477180670852</v>
      </c>
    </row>
    <row r="175" spans="1:14" x14ac:dyDescent="0.25">
      <c r="A175" s="77" t="s">
        <v>104</v>
      </c>
      <c r="B175" s="77"/>
      <c r="C175" s="77"/>
      <c r="D175" s="77"/>
      <c r="E175" s="77"/>
      <c r="F175" s="77"/>
      <c r="G175" s="77"/>
      <c r="H175" s="77"/>
      <c r="I175" s="77"/>
      <c r="J175" s="78"/>
      <c r="K175" s="78"/>
      <c r="L175" s="78"/>
      <c r="M175" s="78"/>
      <c r="N175" s="78"/>
    </row>
    <row r="176" spans="1:14" x14ac:dyDescent="0.25">
      <c r="A176" s="79" t="s">
        <v>136</v>
      </c>
      <c r="B176" s="79">
        <v>1982</v>
      </c>
      <c r="C176" s="79">
        <v>1955</v>
      </c>
      <c r="D176" s="79">
        <v>2042</v>
      </c>
      <c r="E176" s="79">
        <v>1886</v>
      </c>
      <c r="F176" s="79">
        <v>1906</v>
      </c>
      <c r="G176" s="79">
        <v>1846</v>
      </c>
      <c r="H176" s="79">
        <v>2205</v>
      </c>
      <c r="I176" s="79">
        <v>2346</v>
      </c>
      <c r="J176" s="61">
        <v>2460.4081907584537</v>
      </c>
      <c r="K176" s="61">
        <v>2580.3957651966271</v>
      </c>
      <c r="L176" s="61">
        <v>2706.234815041862</v>
      </c>
      <c r="M176" s="61">
        <v>2838.2107012125684</v>
      </c>
      <c r="N176" s="61">
        <v>2976.6227009214394</v>
      </c>
    </row>
    <row r="177" spans="1:14" x14ac:dyDescent="0.25">
      <c r="A177" s="80" t="s">
        <v>129</v>
      </c>
      <c r="B177" s="81" t="s">
        <v>200</v>
      </c>
      <c r="C177" s="81">
        <v>-1.3622603430877955E-2</v>
      </c>
      <c r="D177" s="81">
        <v>4.4501278772378416E-2</v>
      </c>
      <c r="E177" s="81">
        <v>-7.6395690499510338E-2</v>
      </c>
      <c r="F177" s="81">
        <v>1.0604453870625585E-2</v>
      </c>
      <c r="G177" s="81">
        <v>-3.147953830010497E-2</v>
      </c>
      <c r="H177" s="81">
        <v>0.19447453954496208</v>
      </c>
      <c r="I177" s="81">
        <v>6.3945578231292544E-2</v>
      </c>
      <c r="J177" s="75">
        <v>4.8767344739323759E-2</v>
      </c>
      <c r="K177" s="75">
        <v>4.8767344739323759E-2</v>
      </c>
      <c r="L177" s="75">
        <v>4.8767344739323759E-2</v>
      </c>
      <c r="M177" s="75">
        <v>4.8767344739323759E-2</v>
      </c>
      <c r="N177" s="75">
        <v>4.8767344739323759E-2</v>
      </c>
    </row>
    <row r="178" spans="1:14" hidden="1" x14ac:dyDescent="0.25">
      <c r="A178" s="82" t="s">
        <v>113</v>
      </c>
      <c r="B178" s="79"/>
      <c r="C178" s="79"/>
      <c r="D178" s="79"/>
      <c r="E178" s="79"/>
      <c r="F178" s="79"/>
      <c r="G178" s="79"/>
      <c r="H178" s="79"/>
      <c r="I178" s="79"/>
      <c r="J178" s="85"/>
      <c r="K178" s="85"/>
      <c r="L178" s="85"/>
      <c r="M178" s="85"/>
      <c r="N178" s="85"/>
    </row>
    <row r="179" spans="1:14" hidden="1" x14ac:dyDescent="0.25">
      <c r="A179" s="80" t="s">
        <v>129</v>
      </c>
      <c r="B179" s="81"/>
      <c r="C179" s="81"/>
      <c r="D179" s="81"/>
      <c r="E179" s="81"/>
      <c r="F179" s="81"/>
      <c r="G179" s="81"/>
      <c r="H179" s="81"/>
      <c r="I179" s="81"/>
      <c r="J179" s="85"/>
      <c r="K179" s="85"/>
      <c r="L179" s="85"/>
      <c r="M179" s="85"/>
      <c r="N179" s="85"/>
    </row>
    <row r="180" spans="1:14" hidden="1" x14ac:dyDescent="0.25">
      <c r="A180" s="80" t="s">
        <v>137</v>
      </c>
      <c r="B180" s="81"/>
      <c r="C180" s="81"/>
      <c r="D180" s="81"/>
      <c r="E180" s="81"/>
      <c r="F180" s="81"/>
      <c r="G180" s="81"/>
      <c r="H180" s="81"/>
      <c r="I180" s="81"/>
      <c r="J180" s="85"/>
      <c r="K180" s="85"/>
      <c r="L180" s="85"/>
      <c r="M180" s="85"/>
      <c r="N180" s="85"/>
    </row>
    <row r="181" spans="1:14" hidden="1" x14ac:dyDescent="0.25">
      <c r="A181" s="80" t="s">
        <v>138</v>
      </c>
      <c r="B181" s="81"/>
      <c r="C181" s="81"/>
      <c r="D181" s="81"/>
      <c r="E181" s="81"/>
      <c r="F181" s="81"/>
      <c r="G181" s="81"/>
      <c r="H181" s="81"/>
      <c r="I181" s="81"/>
      <c r="J181" s="85"/>
      <c r="K181" s="85"/>
      <c r="L181" s="85"/>
      <c r="M181" s="85"/>
      <c r="N181" s="85"/>
    </row>
    <row r="182" spans="1:14" hidden="1" x14ac:dyDescent="0.25">
      <c r="A182" s="82" t="s">
        <v>114</v>
      </c>
      <c r="B182" s="79"/>
      <c r="C182" s="79"/>
      <c r="D182" s="79"/>
      <c r="E182" s="79"/>
      <c r="F182" s="79"/>
      <c r="G182" s="79"/>
      <c r="H182" s="79"/>
      <c r="I182" s="79"/>
      <c r="J182" s="85"/>
      <c r="K182" s="85"/>
      <c r="L182" s="85"/>
      <c r="M182" s="85"/>
      <c r="N182" s="85"/>
    </row>
    <row r="183" spans="1:14" hidden="1" x14ac:dyDescent="0.25">
      <c r="A183" s="80" t="s">
        <v>129</v>
      </c>
      <c r="B183" s="81"/>
      <c r="C183" s="81"/>
      <c r="D183" s="81"/>
      <c r="E183" s="81"/>
      <c r="F183" s="81"/>
      <c r="G183" s="81"/>
      <c r="H183" s="81"/>
      <c r="I183" s="81"/>
      <c r="J183" s="85"/>
      <c r="K183" s="85"/>
      <c r="L183" s="85"/>
      <c r="M183" s="85"/>
      <c r="N183" s="85"/>
    </row>
    <row r="184" spans="1:14" hidden="1" x14ac:dyDescent="0.25">
      <c r="A184" s="80" t="s">
        <v>137</v>
      </c>
      <c r="B184" s="81"/>
      <c r="C184" s="81"/>
      <c r="D184" s="81"/>
      <c r="E184" s="81"/>
      <c r="F184" s="81"/>
      <c r="G184" s="81"/>
      <c r="H184" s="81"/>
      <c r="I184" s="81"/>
      <c r="J184" s="85"/>
      <c r="K184" s="85"/>
      <c r="L184" s="85"/>
      <c r="M184" s="85"/>
      <c r="N184" s="85"/>
    </row>
    <row r="185" spans="1:14" hidden="1" x14ac:dyDescent="0.25">
      <c r="A185" s="80" t="s">
        <v>138</v>
      </c>
      <c r="B185" s="81"/>
      <c r="C185" s="81"/>
      <c r="D185" s="81"/>
      <c r="E185" s="81"/>
      <c r="F185" s="81"/>
      <c r="G185" s="81"/>
      <c r="H185" s="81"/>
      <c r="I185" s="81"/>
      <c r="J185" s="85"/>
      <c r="K185" s="85"/>
      <c r="L185" s="85"/>
      <c r="M185" s="85"/>
      <c r="N185" s="85"/>
    </row>
    <row r="186" spans="1:14" hidden="1" x14ac:dyDescent="0.25">
      <c r="A186" s="82" t="s">
        <v>115</v>
      </c>
      <c r="B186" s="69"/>
      <c r="C186" s="69"/>
      <c r="D186" s="69"/>
      <c r="E186" s="69"/>
      <c r="F186" s="69"/>
      <c r="G186" s="69"/>
      <c r="H186" s="69"/>
      <c r="I186" s="69"/>
      <c r="J186" s="85"/>
      <c r="K186" s="85"/>
      <c r="L186" s="85"/>
      <c r="M186" s="85"/>
      <c r="N186" s="85"/>
    </row>
    <row r="187" spans="1:14" hidden="1" x14ac:dyDescent="0.25">
      <c r="A187" s="80" t="s">
        <v>129</v>
      </c>
      <c r="B187" s="81"/>
      <c r="C187" s="81"/>
      <c r="D187" s="81"/>
      <c r="E187" s="81"/>
      <c r="F187" s="81"/>
      <c r="G187" s="81"/>
      <c r="H187" s="81"/>
      <c r="I187" s="81"/>
      <c r="J187" s="85"/>
      <c r="K187" s="85"/>
      <c r="L187" s="85"/>
      <c r="M187" s="85"/>
      <c r="N187" s="85"/>
    </row>
    <row r="188" spans="1:14" hidden="1" x14ac:dyDescent="0.25">
      <c r="A188" s="80" t="s">
        <v>137</v>
      </c>
      <c r="B188" s="81"/>
      <c r="C188" s="81"/>
      <c r="D188" s="81"/>
      <c r="E188" s="81"/>
      <c r="F188" s="81"/>
      <c r="G188" s="81"/>
      <c r="H188" s="81"/>
      <c r="I188" s="81"/>
      <c r="J188" s="85"/>
      <c r="K188" s="85"/>
      <c r="L188" s="85"/>
      <c r="M188" s="85"/>
      <c r="N188" s="85"/>
    </row>
    <row r="189" spans="1:14" hidden="1" x14ac:dyDescent="0.25">
      <c r="A189" s="80" t="s">
        <v>138</v>
      </c>
      <c r="B189" s="81"/>
      <c r="C189" s="81"/>
      <c r="D189" s="81"/>
      <c r="E189" s="81"/>
      <c r="F189" s="81"/>
      <c r="G189" s="81"/>
      <c r="H189" s="81"/>
      <c r="I189" s="81"/>
      <c r="J189" s="85"/>
      <c r="K189" s="85"/>
      <c r="L189" s="85"/>
      <c r="M189" s="85"/>
      <c r="N189" s="85"/>
    </row>
    <row r="190" spans="1:14" x14ac:dyDescent="0.25">
      <c r="A190" s="79" t="s">
        <v>130</v>
      </c>
      <c r="B190" s="69">
        <v>535</v>
      </c>
      <c r="C190" s="69">
        <v>514</v>
      </c>
      <c r="D190" s="69">
        <v>505</v>
      </c>
      <c r="E190" s="69">
        <v>343</v>
      </c>
      <c r="F190" s="69">
        <v>334</v>
      </c>
      <c r="G190" s="69">
        <v>322</v>
      </c>
      <c r="H190" s="69">
        <v>569</v>
      </c>
      <c r="I190" s="69">
        <v>691</v>
      </c>
      <c r="J190" s="70">
        <v>682.52810747358819</v>
      </c>
      <c r="K190" s="70">
        <v>674.16008320040214</v>
      </c>
      <c r="L190" s="70">
        <v>665.89465372070504</v>
      </c>
      <c r="M190" s="70">
        <v>657.73056118780482</v>
      </c>
      <c r="N190" s="70">
        <v>649.66656317663308</v>
      </c>
    </row>
    <row r="191" spans="1:14" x14ac:dyDescent="0.25">
      <c r="A191" s="83" t="s">
        <v>129</v>
      </c>
      <c r="B191" s="81" t="s">
        <v>200</v>
      </c>
      <c r="C191" s="81">
        <v>-3.9252336448598157E-2</v>
      </c>
      <c r="D191" s="81">
        <v>-1.7509727626459193E-2</v>
      </c>
      <c r="E191" s="81">
        <v>-0.32079207920792074</v>
      </c>
      <c r="F191" s="81">
        <v>-2.6239067055393583E-2</v>
      </c>
      <c r="G191" s="81">
        <v>-3.59281437125748E-2</v>
      </c>
      <c r="H191" s="81">
        <v>0.76708074534161486</v>
      </c>
      <c r="I191" s="81">
        <v>0.21441124780316345</v>
      </c>
      <c r="J191" s="75">
        <v>-1.2260336507108338E-2</v>
      </c>
      <c r="K191" s="75">
        <v>-1.2260336507108338E-2</v>
      </c>
      <c r="L191" s="75">
        <v>-1.2260336507108338E-2</v>
      </c>
      <c r="M191" s="75">
        <v>-1.2260336507108338E-2</v>
      </c>
      <c r="N191" s="75">
        <v>-1.2260336507108338E-2</v>
      </c>
    </row>
    <row r="192" spans="1:14" x14ac:dyDescent="0.25">
      <c r="A192" s="83" t="s">
        <v>131</v>
      </c>
      <c r="B192" s="81">
        <v>0.26992936427850656</v>
      </c>
      <c r="C192" s="81">
        <v>0.26291560102301792</v>
      </c>
      <c r="D192" s="81">
        <v>0.24730656219392752</v>
      </c>
      <c r="E192" s="81">
        <v>0.18186638388123011</v>
      </c>
      <c r="F192" s="81">
        <v>0.17523609653725078</v>
      </c>
      <c r="G192" s="81">
        <v>0.17443120260021669</v>
      </c>
      <c r="H192" s="81">
        <v>0.25804988662131517</v>
      </c>
      <c r="I192" s="81">
        <v>0.29454390451832907</v>
      </c>
      <c r="J192" s="81">
        <v>0.29454390451832907</v>
      </c>
      <c r="K192" s="81">
        <v>0.29454390451832907</v>
      </c>
      <c r="L192" s="81">
        <v>0.29454390451832907</v>
      </c>
      <c r="M192" s="81">
        <v>0.29454390451832907</v>
      </c>
      <c r="N192" s="81">
        <v>0.29454390451832907</v>
      </c>
    </row>
    <row r="193" spans="1:14" x14ac:dyDescent="0.25">
      <c r="A193" s="79" t="s">
        <v>132</v>
      </c>
      <c r="B193" s="69">
        <v>18</v>
      </c>
      <c r="C193" s="69">
        <v>27</v>
      </c>
      <c r="D193" s="69">
        <v>28</v>
      </c>
      <c r="E193" s="69">
        <v>33</v>
      </c>
      <c r="F193" s="69">
        <v>31</v>
      </c>
      <c r="G193" s="69">
        <v>25</v>
      </c>
      <c r="H193" s="69">
        <v>26</v>
      </c>
      <c r="I193" s="69">
        <v>22</v>
      </c>
      <c r="J193" s="70">
        <v>21.201612903225808</v>
      </c>
      <c r="K193" s="70">
        <v>20.432199531737776</v>
      </c>
      <c r="L193" s="70">
        <v>19.690708419698908</v>
      </c>
      <c r="M193" s="70">
        <v>18.976126259306611</v>
      </c>
      <c r="N193" s="70">
        <v>18.287476516025322</v>
      </c>
    </row>
    <row r="194" spans="1:14" x14ac:dyDescent="0.25">
      <c r="A194" s="83" t="s">
        <v>129</v>
      </c>
      <c r="B194" s="81" t="s">
        <v>200</v>
      </c>
      <c r="C194" s="81">
        <v>0.5</v>
      </c>
      <c r="D194" s="81">
        <v>3.7037037037036979E-2</v>
      </c>
      <c r="E194" s="81">
        <v>0.1785714285714286</v>
      </c>
      <c r="F194" s="81">
        <v>-6.0606060606060552E-2</v>
      </c>
      <c r="G194" s="81">
        <v>-0.19354838709677424</v>
      </c>
      <c r="H194" s="81">
        <v>4.0000000000000036E-2</v>
      </c>
      <c r="I194" s="81">
        <v>-0.15384615384615385</v>
      </c>
      <c r="J194" s="72">
        <v>-3.6290322580645129E-2</v>
      </c>
      <c r="K194" s="72">
        <v>-3.6290322580645129E-2</v>
      </c>
      <c r="L194" s="72">
        <v>-3.6290322580645129E-2</v>
      </c>
      <c r="M194" s="72">
        <v>-3.6290322580645129E-2</v>
      </c>
      <c r="N194" s="72">
        <v>-3.6290322580645129E-2</v>
      </c>
    </row>
    <row r="195" spans="1:14" x14ac:dyDescent="0.25">
      <c r="A195" s="83" t="s">
        <v>133</v>
      </c>
      <c r="B195" s="81">
        <v>9.0817356205852677E-3</v>
      </c>
      <c r="C195" s="81">
        <v>1.3810741687979539E-2</v>
      </c>
      <c r="D195" s="81">
        <v>1.3712047012732615E-2</v>
      </c>
      <c r="E195" s="81">
        <v>1.7497348886532343E-2</v>
      </c>
      <c r="F195" s="81">
        <v>1.6264428121720881E-2</v>
      </c>
      <c r="G195" s="81">
        <v>1.3542795232936078E-2</v>
      </c>
      <c r="H195" s="81">
        <v>1.1791383219954649E-2</v>
      </c>
      <c r="I195" s="81">
        <v>9.3776641091219103E-3</v>
      </c>
      <c r="J195" s="81">
        <v>9.3776641091219103E-3</v>
      </c>
      <c r="K195" s="81">
        <v>9.3776641091219103E-3</v>
      </c>
      <c r="L195" s="81">
        <v>9.3776641091219103E-3</v>
      </c>
      <c r="M195" s="81">
        <v>9.3776641091219103E-3</v>
      </c>
      <c r="N195" s="81">
        <v>9.3776641091219103E-3</v>
      </c>
    </row>
    <row r="196" spans="1:14" x14ac:dyDescent="0.25">
      <c r="A196" s="83" t="s">
        <v>140</v>
      </c>
      <c r="B196" s="81">
        <v>0.14754098360655737</v>
      </c>
      <c r="C196" s="81">
        <v>0.216</v>
      </c>
      <c r="D196" s="81">
        <v>0.224</v>
      </c>
      <c r="E196" s="81">
        <v>0.28695652173913044</v>
      </c>
      <c r="F196" s="81">
        <v>0.31</v>
      </c>
      <c r="G196" s="81">
        <v>0.3125</v>
      </c>
      <c r="H196" s="81">
        <v>0.41269841269841268</v>
      </c>
      <c r="I196" s="81">
        <v>0.44897959183673469</v>
      </c>
      <c r="J196" s="81">
        <v>0.44289126158068209</v>
      </c>
      <c r="K196" s="81">
        <v>0.43688549134735827</v>
      </c>
      <c r="L196" s="81">
        <v>0.43096116159214809</v>
      </c>
      <c r="M196" s="81">
        <v>0.42511716795187782</v>
      </c>
      <c r="N196" s="81">
        <v>0.4193524210389491</v>
      </c>
    </row>
    <row r="197" spans="1:14" x14ac:dyDescent="0.25">
      <c r="A197" s="79" t="s">
        <v>134</v>
      </c>
      <c r="B197" s="69">
        <v>517</v>
      </c>
      <c r="C197" s="69">
        <v>487</v>
      </c>
      <c r="D197" s="69">
        <v>477</v>
      </c>
      <c r="E197" s="69">
        <v>310</v>
      </c>
      <c r="F197" s="69">
        <v>303</v>
      </c>
      <c r="G197" s="69">
        <v>297</v>
      </c>
      <c r="H197" s="69">
        <v>543</v>
      </c>
      <c r="I197" s="69">
        <v>669</v>
      </c>
      <c r="J197" s="70">
        <v>662.52549472771921</v>
      </c>
      <c r="K197" s="70">
        <v>656.11364897490148</v>
      </c>
      <c r="L197" s="70">
        <v>649.76385632990389</v>
      </c>
      <c r="M197" s="70">
        <v>643.47551624986579</v>
      </c>
      <c r="N197" s="70">
        <v>637.24803400391158</v>
      </c>
    </row>
    <row r="198" spans="1:14" x14ac:dyDescent="0.25">
      <c r="A198" s="83" t="s">
        <v>129</v>
      </c>
      <c r="B198" s="81" t="s">
        <v>200</v>
      </c>
      <c r="C198" s="81">
        <v>-5.8027079303675011E-2</v>
      </c>
      <c r="D198" s="81">
        <v>-2.0533880903490731E-2</v>
      </c>
      <c r="E198" s="81">
        <v>-0.35010482180293501</v>
      </c>
      <c r="F198" s="81">
        <v>-2.2580645161290325E-2</v>
      </c>
      <c r="G198" s="81">
        <v>-1.980198019801982E-2</v>
      </c>
      <c r="H198" s="81">
        <v>0.82828282828282829</v>
      </c>
      <c r="I198" s="81">
        <v>0.2320441988950277</v>
      </c>
      <c r="J198" s="75">
        <v>-9.67788530983682E-3</v>
      </c>
      <c r="K198" s="75">
        <v>-9.67788530983682E-3</v>
      </c>
      <c r="L198" s="75">
        <v>-9.67788530983682E-3</v>
      </c>
      <c r="M198" s="75">
        <v>-9.67788530983682E-3</v>
      </c>
      <c r="N198" s="75">
        <v>-9.67788530983682E-3</v>
      </c>
    </row>
    <row r="199" spans="1:14" x14ac:dyDescent="0.25">
      <c r="A199" s="83" t="s">
        <v>131</v>
      </c>
      <c r="B199" s="81">
        <v>0.26084762865792127</v>
      </c>
      <c r="C199" s="81">
        <v>0.24910485933503837</v>
      </c>
      <c r="D199" s="81">
        <v>0.23359451518119489</v>
      </c>
      <c r="E199" s="81">
        <v>0.16436903499469777</v>
      </c>
      <c r="F199" s="81">
        <v>0.1589716684155299</v>
      </c>
      <c r="G199" s="81">
        <v>0.16088840736728061</v>
      </c>
      <c r="H199" s="81">
        <v>0.24625850340136055</v>
      </c>
      <c r="I199" s="81">
        <v>0.28516624040920718</v>
      </c>
      <c r="J199" s="81">
        <v>0.28516624040920718</v>
      </c>
      <c r="K199" s="81">
        <v>0.28516624040920718</v>
      </c>
      <c r="L199" s="81">
        <v>0.28516624040920718</v>
      </c>
      <c r="M199" s="81">
        <v>0.28516624040920718</v>
      </c>
      <c r="N199" s="81">
        <v>0.28516624040920718</v>
      </c>
    </row>
    <row r="200" spans="1:14" x14ac:dyDescent="0.25">
      <c r="A200" s="79" t="s">
        <v>135</v>
      </c>
      <c r="B200" s="69">
        <v>69</v>
      </c>
      <c r="C200" s="69">
        <v>39</v>
      </c>
      <c r="D200" s="69">
        <v>30</v>
      </c>
      <c r="E200" s="69">
        <v>22</v>
      </c>
      <c r="F200" s="69">
        <v>18</v>
      </c>
      <c r="G200" s="69">
        <v>12</v>
      </c>
      <c r="H200" s="69">
        <v>7</v>
      </c>
      <c r="I200" s="69">
        <v>9</v>
      </c>
      <c r="J200" s="70">
        <v>9.8158273381294965</v>
      </c>
      <c r="K200" s="70">
        <v>10.705607370218933</v>
      </c>
      <c r="L200" s="70">
        <v>11.676043721763959</v>
      </c>
      <c r="M200" s="70">
        <v>12.734447685031771</v>
      </c>
      <c r="N200" s="70">
        <v>13.88879330252386</v>
      </c>
    </row>
    <row r="201" spans="1:14" x14ac:dyDescent="0.25">
      <c r="A201" s="83" t="s">
        <v>129</v>
      </c>
      <c r="B201" s="81" t="s">
        <v>200</v>
      </c>
      <c r="C201" s="81">
        <v>-0.43478260869565222</v>
      </c>
      <c r="D201" s="81">
        <v>-0.23076923076923073</v>
      </c>
      <c r="E201" s="81">
        <v>-0.26666666666666672</v>
      </c>
      <c r="F201" s="81">
        <v>-0.18181818181818177</v>
      </c>
      <c r="G201" s="81">
        <v>-0.33333333333333337</v>
      </c>
      <c r="H201" s="81">
        <v>-0.41666666666666663</v>
      </c>
      <c r="I201" s="81">
        <v>0.28571428571428581</v>
      </c>
      <c r="J201" s="75">
        <v>9.0647482014388547E-2</v>
      </c>
      <c r="K201" s="75">
        <v>9.0647482014388547E-2</v>
      </c>
      <c r="L201" s="75">
        <v>9.0647482014388547E-2</v>
      </c>
      <c r="M201" s="75">
        <v>9.0647482014388547E-2</v>
      </c>
      <c r="N201" s="75">
        <v>9.0647482014388547E-2</v>
      </c>
    </row>
    <row r="202" spans="1:14" x14ac:dyDescent="0.25">
      <c r="A202" s="83" t="s">
        <v>133</v>
      </c>
      <c r="B202" s="81">
        <v>3.481331987891019E-2</v>
      </c>
      <c r="C202" s="81">
        <v>1.9948849104859334E-2</v>
      </c>
      <c r="D202" s="81">
        <v>1.4691478942213516E-2</v>
      </c>
      <c r="E202" s="81">
        <v>1.166489925768823E-2</v>
      </c>
      <c r="F202" s="81">
        <v>9.4438614900314802E-3</v>
      </c>
      <c r="G202" s="81">
        <v>6.5005417118093175E-3</v>
      </c>
      <c r="H202" s="81">
        <v>3.1746031746031746E-3</v>
      </c>
      <c r="I202" s="81">
        <v>3.8363171355498722E-3</v>
      </c>
      <c r="J202" s="81">
        <v>3.8363171355498722E-3</v>
      </c>
      <c r="K202" s="81">
        <v>3.8363171355498722E-3</v>
      </c>
      <c r="L202" s="81">
        <v>3.8363171355498722E-3</v>
      </c>
      <c r="M202" s="81">
        <v>3.8363171355498722E-3</v>
      </c>
      <c r="N202" s="81">
        <v>3.8363171355498722E-3</v>
      </c>
    </row>
    <row r="203" spans="1:14" x14ac:dyDescent="0.25">
      <c r="A203" s="76" t="s">
        <v>117</v>
      </c>
      <c r="B203" s="84">
        <v>122</v>
      </c>
      <c r="C203" s="84">
        <v>125</v>
      </c>
      <c r="D203" s="84">
        <v>125</v>
      </c>
      <c r="E203" s="84">
        <v>115</v>
      </c>
      <c r="F203" s="84">
        <v>100</v>
      </c>
      <c r="G203" s="84">
        <v>80</v>
      </c>
      <c r="H203" s="84">
        <v>63</v>
      </c>
      <c r="I203" s="84">
        <v>49</v>
      </c>
      <c r="J203" s="70">
        <v>47.870921696574229</v>
      </c>
      <c r="K203" s="70">
        <v>46.76786008325594</v>
      </c>
      <c r="L203" s="70">
        <v>45.690215672691522</v>
      </c>
      <c r="M203" s="70">
        <v>44.637402791163353</v>
      </c>
      <c r="N203" s="70">
        <v>43.608849260290299</v>
      </c>
    </row>
    <row r="204" spans="1:14" x14ac:dyDescent="0.25">
      <c r="A204" s="73" t="s">
        <v>129</v>
      </c>
      <c r="B204" s="81" t="s">
        <v>200</v>
      </c>
      <c r="C204" s="81">
        <v>2.4590163934426146E-2</v>
      </c>
      <c r="D204" s="81">
        <v>0</v>
      </c>
      <c r="E204" s="81">
        <v>-7.999999999999996E-2</v>
      </c>
      <c r="F204" s="81">
        <v>-0.13043478260869568</v>
      </c>
      <c r="G204" s="81">
        <v>-0.19999999999999996</v>
      </c>
      <c r="H204" s="81">
        <v>-0.21250000000000002</v>
      </c>
      <c r="I204" s="81">
        <v>-0.22222222222222221</v>
      </c>
      <c r="J204" s="81">
        <v>-2.3042414355628038E-2</v>
      </c>
      <c r="K204" s="81">
        <v>-2.3042414355628038E-2</v>
      </c>
      <c r="L204" s="81">
        <v>-2.3042414355628038E-2</v>
      </c>
      <c r="M204" s="81">
        <v>-2.3042414355628038E-2</v>
      </c>
      <c r="N204" s="81">
        <v>-2.3042414355628038E-2</v>
      </c>
    </row>
    <row r="205" spans="1:14" x14ac:dyDescent="0.25">
      <c r="A205" s="73" t="s">
        <v>133</v>
      </c>
      <c r="B205" s="81">
        <v>6.1553985872855703E-2</v>
      </c>
      <c r="C205" s="81">
        <v>6.3938618925831206E-2</v>
      </c>
      <c r="D205" s="81">
        <v>6.1214495592556317E-2</v>
      </c>
      <c r="E205" s="81">
        <v>6.097560975609756E-2</v>
      </c>
      <c r="F205" s="81">
        <v>5.2465897166841552E-2</v>
      </c>
      <c r="G205" s="81">
        <v>4.3336944745395449E-2</v>
      </c>
      <c r="H205" s="81">
        <v>2.8571428571428571E-2</v>
      </c>
      <c r="I205" s="81">
        <v>2.0886615515771527E-2</v>
      </c>
      <c r="J205" s="81">
        <v>1.9456495827148656E-2</v>
      </c>
      <c r="K205" s="81">
        <v>1.8124297332231986E-2</v>
      </c>
      <c r="L205" s="81">
        <v>1.6883315305358953E-2</v>
      </c>
      <c r="M205" s="81">
        <v>1.5727304097646069E-2</v>
      </c>
      <c r="N205" s="81">
        <v>1.4650445703713407E-2</v>
      </c>
    </row>
    <row r="206" spans="1:14" x14ac:dyDescent="0.25">
      <c r="A206" s="77" t="s">
        <v>108</v>
      </c>
      <c r="B206" s="77"/>
      <c r="C206" s="77"/>
      <c r="D206" s="77"/>
      <c r="E206" s="77"/>
      <c r="F206" s="77"/>
      <c r="G206" s="77"/>
      <c r="H206" s="77"/>
      <c r="I206" s="77"/>
      <c r="J206" s="78"/>
      <c r="K206" s="78"/>
      <c r="L206" s="78"/>
      <c r="M206" s="78"/>
      <c r="N206" s="78"/>
    </row>
    <row r="207" spans="1:14" x14ac:dyDescent="0.25">
      <c r="A207" s="79" t="s">
        <v>136</v>
      </c>
      <c r="B207" s="79">
        <v>-82</v>
      </c>
      <c r="C207" s="79">
        <v>-86</v>
      </c>
      <c r="D207" s="79">
        <v>75</v>
      </c>
      <c r="E207" s="79">
        <v>26</v>
      </c>
      <c r="F207" s="79">
        <v>-7</v>
      </c>
      <c r="G207" s="79">
        <v>-11</v>
      </c>
      <c r="H207" s="79">
        <v>40</v>
      </c>
      <c r="I207" s="79">
        <v>-72</v>
      </c>
      <c r="J207" s="61">
        <v>-75.511248821231305</v>
      </c>
      <c r="K207" s="61">
        <v>-79.193731924193145</v>
      </c>
      <c r="L207" s="61">
        <v>-83.05579995013386</v>
      </c>
      <c r="M207" s="61">
        <v>-87.106210778902351</v>
      </c>
      <c r="N207" s="61">
        <v>-91.354149388893276</v>
      </c>
    </row>
    <row r="208" spans="1:14" x14ac:dyDescent="0.25">
      <c r="A208" s="80" t="s">
        <v>129</v>
      </c>
      <c r="B208" s="81" t="s">
        <v>200</v>
      </c>
      <c r="C208" s="81">
        <v>4.8780487804878092E-2</v>
      </c>
      <c r="D208" s="81">
        <v>-1.8720930232558139</v>
      </c>
      <c r="E208" s="81">
        <v>-0.65333333333333332</v>
      </c>
      <c r="F208" s="81">
        <v>-1.2692307692307692</v>
      </c>
      <c r="G208" s="81">
        <v>0.5714285714285714</v>
      </c>
      <c r="H208" s="81">
        <v>-4.6363636363636367</v>
      </c>
      <c r="I208" s="81">
        <v>-2.8</v>
      </c>
      <c r="J208" s="75">
        <v>4.8767344739323759E-2</v>
      </c>
      <c r="K208" s="75">
        <v>4.8767344739323759E-2</v>
      </c>
      <c r="L208" s="75">
        <v>4.8767344739323759E-2</v>
      </c>
      <c r="M208" s="75">
        <v>4.8767344739323759E-2</v>
      </c>
      <c r="N208" s="75">
        <v>4.8767344739323759E-2</v>
      </c>
    </row>
    <row r="209" spans="1:14" hidden="1" x14ac:dyDescent="0.25">
      <c r="A209" s="82" t="s">
        <v>113</v>
      </c>
      <c r="B209" s="79"/>
      <c r="C209" s="79"/>
      <c r="D209" s="79"/>
      <c r="E209" s="79"/>
      <c r="F209" s="79"/>
      <c r="G209" s="79"/>
      <c r="H209" s="79"/>
      <c r="I209" s="79"/>
      <c r="J209" s="85"/>
      <c r="K209" s="85"/>
      <c r="L209" s="85"/>
      <c r="M209" s="85"/>
      <c r="N209" s="85"/>
    </row>
    <row r="210" spans="1:14" hidden="1" x14ac:dyDescent="0.25">
      <c r="A210" s="80" t="s">
        <v>129</v>
      </c>
      <c r="B210" s="81"/>
      <c r="C210" s="81"/>
      <c r="D210" s="81"/>
      <c r="E210" s="81"/>
      <c r="F210" s="81"/>
      <c r="G210" s="81"/>
      <c r="H210" s="81"/>
      <c r="I210" s="81"/>
      <c r="J210" s="85"/>
      <c r="K210" s="85"/>
      <c r="L210" s="85"/>
      <c r="M210" s="85"/>
      <c r="N210" s="85"/>
    </row>
    <row r="211" spans="1:14" hidden="1" x14ac:dyDescent="0.25">
      <c r="A211" s="80" t="s">
        <v>137</v>
      </c>
      <c r="B211" s="81"/>
      <c r="C211" s="81"/>
      <c r="D211" s="81"/>
      <c r="E211" s="81"/>
      <c r="F211" s="81"/>
      <c r="G211" s="81"/>
      <c r="H211" s="81"/>
      <c r="I211" s="81"/>
      <c r="J211" s="85"/>
      <c r="K211" s="85"/>
      <c r="L211" s="85"/>
      <c r="M211" s="85"/>
      <c r="N211" s="85"/>
    </row>
    <row r="212" spans="1:14" hidden="1" x14ac:dyDescent="0.25">
      <c r="A212" s="80" t="s">
        <v>138</v>
      </c>
      <c r="B212" s="81"/>
      <c r="C212" s="81"/>
      <c r="D212" s="81"/>
      <c r="E212" s="81"/>
      <c r="F212" s="81"/>
      <c r="G212" s="81"/>
      <c r="H212" s="81"/>
      <c r="I212" s="81"/>
      <c r="J212" s="85"/>
      <c r="K212" s="85"/>
      <c r="L212" s="85"/>
      <c r="M212" s="85"/>
      <c r="N212" s="85"/>
    </row>
    <row r="213" spans="1:14" hidden="1" x14ac:dyDescent="0.25">
      <c r="A213" s="82" t="s">
        <v>114</v>
      </c>
      <c r="B213" s="79"/>
      <c r="C213" s="79"/>
      <c r="D213" s="79"/>
      <c r="E213" s="79"/>
      <c r="F213" s="79"/>
      <c r="G213" s="79"/>
      <c r="H213" s="79"/>
      <c r="I213" s="79"/>
      <c r="J213" s="85"/>
      <c r="K213" s="85"/>
      <c r="L213" s="85"/>
      <c r="M213" s="85"/>
      <c r="N213" s="85"/>
    </row>
    <row r="214" spans="1:14" hidden="1" x14ac:dyDescent="0.25">
      <c r="A214" s="80" t="s">
        <v>129</v>
      </c>
      <c r="B214" s="81"/>
      <c r="C214" s="81"/>
      <c r="D214" s="81"/>
      <c r="E214" s="81"/>
      <c r="F214" s="81"/>
      <c r="G214" s="81"/>
      <c r="H214" s="81"/>
      <c r="I214" s="81"/>
      <c r="J214" s="85"/>
      <c r="K214" s="85"/>
      <c r="L214" s="85"/>
      <c r="M214" s="85"/>
      <c r="N214" s="85"/>
    </row>
    <row r="215" spans="1:14" hidden="1" x14ac:dyDescent="0.25">
      <c r="A215" s="80" t="s">
        <v>137</v>
      </c>
      <c r="B215" s="81"/>
      <c r="C215" s="81"/>
      <c r="D215" s="81"/>
      <c r="E215" s="81"/>
      <c r="F215" s="81"/>
      <c r="G215" s="81"/>
      <c r="H215" s="81"/>
      <c r="I215" s="81"/>
      <c r="J215" s="85"/>
      <c r="K215" s="85"/>
      <c r="L215" s="85"/>
      <c r="M215" s="85"/>
      <c r="N215" s="85"/>
    </row>
    <row r="216" spans="1:14" hidden="1" x14ac:dyDescent="0.25">
      <c r="A216" s="80" t="s">
        <v>138</v>
      </c>
      <c r="B216" s="81"/>
      <c r="C216" s="81"/>
      <c r="D216" s="81"/>
      <c r="E216" s="81"/>
      <c r="F216" s="81"/>
      <c r="G216" s="81"/>
      <c r="H216" s="81"/>
      <c r="I216" s="81"/>
      <c r="J216" s="85"/>
      <c r="K216" s="85"/>
      <c r="L216" s="85"/>
      <c r="M216" s="85"/>
      <c r="N216" s="85"/>
    </row>
    <row r="217" spans="1:14" hidden="1" x14ac:dyDescent="0.25">
      <c r="A217" s="82" t="s">
        <v>115</v>
      </c>
      <c r="B217" s="69"/>
      <c r="C217" s="69"/>
      <c r="D217" s="69"/>
      <c r="E217" s="69"/>
      <c r="F217" s="69"/>
      <c r="G217" s="69"/>
      <c r="H217" s="69"/>
      <c r="I217" s="69"/>
      <c r="J217" s="85"/>
      <c r="K217" s="85"/>
      <c r="L217" s="85"/>
      <c r="M217" s="85"/>
      <c r="N217" s="85"/>
    </row>
    <row r="218" spans="1:14" hidden="1" x14ac:dyDescent="0.25">
      <c r="A218" s="80" t="s">
        <v>129</v>
      </c>
      <c r="B218" s="81"/>
      <c r="C218" s="81"/>
      <c r="D218" s="81"/>
      <c r="E218" s="81"/>
      <c r="F218" s="81"/>
      <c r="G218" s="81"/>
      <c r="H218" s="81"/>
      <c r="I218" s="81"/>
      <c r="J218" s="85"/>
      <c r="K218" s="85"/>
      <c r="L218" s="85"/>
      <c r="M218" s="85"/>
      <c r="N218" s="85"/>
    </row>
    <row r="219" spans="1:14" hidden="1" x14ac:dyDescent="0.25">
      <c r="A219" s="80" t="s">
        <v>137</v>
      </c>
      <c r="B219" s="81"/>
      <c r="C219" s="81"/>
      <c r="D219" s="81"/>
      <c r="E219" s="81"/>
      <c r="F219" s="81"/>
      <c r="G219" s="81"/>
      <c r="H219" s="81"/>
      <c r="I219" s="81"/>
      <c r="J219" s="85"/>
      <c r="K219" s="85"/>
      <c r="L219" s="85"/>
      <c r="M219" s="85"/>
      <c r="N219" s="85"/>
    </row>
    <row r="220" spans="1:14" hidden="1" x14ac:dyDescent="0.25">
      <c r="A220" s="80" t="s">
        <v>138</v>
      </c>
      <c r="B220" s="81"/>
      <c r="C220" s="81"/>
      <c r="D220" s="81"/>
      <c r="E220" s="81"/>
      <c r="F220" s="81"/>
      <c r="G220" s="81"/>
      <c r="H220" s="81"/>
      <c r="I220" s="81"/>
      <c r="J220" s="85"/>
      <c r="K220" s="85"/>
      <c r="L220" s="85"/>
      <c r="M220" s="85"/>
      <c r="N220" s="85"/>
    </row>
    <row r="221" spans="1:14" x14ac:dyDescent="0.25">
      <c r="A221" s="79" t="s">
        <v>130</v>
      </c>
      <c r="B221" s="69">
        <v>-1026</v>
      </c>
      <c r="C221" s="69">
        <v>-1089</v>
      </c>
      <c r="D221" s="69">
        <v>-633</v>
      </c>
      <c r="E221" s="69">
        <v>-1346</v>
      </c>
      <c r="F221" s="69">
        <v>-1694</v>
      </c>
      <c r="G221" s="69">
        <v>-1855</v>
      </c>
      <c r="H221" s="69">
        <v>-2120</v>
      </c>
      <c r="I221" s="69">
        <v>-2085</v>
      </c>
      <c r="J221" s="70">
        <v>-2059.4371983826791</v>
      </c>
      <c r="K221" s="70">
        <v>-2034.1878053152509</v>
      </c>
      <c r="L221" s="70">
        <v>-2009.2479783034298</v>
      </c>
      <c r="M221" s="70">
        <v>-1984.6139219632028</v>
      </c>
      <c r="N221" s="70">
        <v>-1960.2818874432419</v>
      </c>
    </row>
    <row r="222" spans="1:14" x14ac:dyDescent="0.25">
      <c r="A222" s="83" t="s">
        <v>129</v>
      </c>
      <c r="B222" s="81" t="s">
        <v>200</v>
      </c>
      <c r="C222" s="81">
        <v>6.1403508771929793E-2</v>
      </c>
      <c r="D222" s="81">
        <v>-0.41873278236914602</v>
      </c>
      <c r="E222" s="81">
        <v>1.126382306477093</v>
      </c>
      <c r="F222" s="81">
        <v>0.25854383358098065</v>
      </c>
      <c r="G222" s="81">
        <v>9.5041322314049603E-2</v>
      </c>
      <c r="H222" s="81">
        <v>0.14285714285714279</v>
      </c>
      <c r="I222" s="81">
        <v>-1.650943396226412E-2</v>
      </c>
      <c r="J222" s="75">
        <v>-1.2260336507108338E-2</v>
      </c>
      <c r="K222" s="75">
        <v>-1.2260336507108338E-2</v>
      </c>
      <c r="L222" s="75">
        <v>-1.2260336507108338E-2</v>
      </c>
      <c r="M222" s="75">
        <v>-1.2260336507108338E-2</v>
      </c>
      <c r="N222" s="75">
        <v>-1.2260336507108338E-2</v>
      </c>
    </row>
    <row r="223" spans="1:14" x14ac:dyDescent="0.25">
      <c r="A223" s="83" t="s">
        <v>131</v>
      </c>
      <c r="B223" s="81">
        <v>12.512195121951219</v>
      </c>
      <c r="C223" s="81">
        <v>12.662790697674419</v>
      </c>
      <c r="D223" s="81">
        <v>-8.44</v>
      </c>
      <c r="E223" s="81">
        <v>-51.769230769230766</v>
      </c>
      <c r="F223" s="81">
        <v>242</v>
      </c>
      <c r="G223" s="81">
        <v>168.63636363636363</v>
      </c>
      <c r="H223" s="81">
        <v>-53</v>
      </c>
      <c r="I223" s="81">
        <v>28.958333333333332</v>
      </c>
      <c r="J223" s="81">
        <v>28.958333333333332</v>
      </c>
      <c r="K223" s="81">
        <v>28.958333333333332</v>
      </c>
      <c r="L223" s="81">
        <v>28.958333333333332</v>
      </c>
      <c r="M223" s="81">
        <v>28.958333333333332</v>
      </c>
      <c r="N223" s="81">
        <v>28.958333333333332</v>
      </c>
    </row>
    <row r="224" spans="1:14" x14ac:dyDescent="0.25">
      <c r="A224" s="79" t="s">
        <v>132</v>
      </c>
      <c r="B224" s="69">
        <v>75</v>
      </c>
      <c r="C224" s="69">
        <v>84</v>
      </c>
      <c r="D224" s="69">
        <v>91</v>
      </c>
      <c r="E224" s="69">
        <v>110</v>
      </c>
      <c r="F224" s="69">
        <v>116</v>
      </c>
      <c r="G224" s="69">
        <v>112</v>
      </c>
      <c r="H224" s="69">
        <v>141</v>
      </c>
      <c r="I224" s="69">
        <v>134</v>
      </c>
      <c r="J224" s="70">
        <v>129.13709677419357</v>
      </c>
      <c r="K224" s="70">
        <v>124.45066987513009</v>
      </c>
      <c r="L224" s="70">
        <v>119.93431491998425</v>
      </c>
      <c r="M224" s="70">
        <v>115.58185994304934</v>
      </c>
      <c r="N224" s="70">
        <v>111.38735696124513</v>
      </c>
    </row>
    <row r="225" spans="1:14" x14ac:dyDescent="0.25">
      <c r="A225" s="83" t="s">
        <v>129</v>
      </c>
      <c r="B225" s="81" t="s">
        <v>200</v>
      </c>
      <c r="C225" s="81">
        <v>0.12000000000000011</v>
      </c>
      <c r="D225" s="81">
        <v>8.3333333333333259E-2</v>
      </c>
      <c r="E225" s="81">
        <v>0.20879120879120872</v>
      </c>
      <c r="F225" s="81">
        <v>5.4545454545454453E-2</v>
      </c>
      <c r="G225" s="81">
        <v>-3.4482758620689613E-2</v>
      </c>
      <c r="H225" s="81">
        <v>0.2589285714285714</v>
      </c>
      <c r="I225" s="81">
        <v>-4.9645390070921946E-2</v>
      </c>
      <c r="J225" s="72">
        <v>-3.6290322580645129E-2</v>
      </c>
      <c r="K225" s="72">
        <v>-3.6290322580645129E-2</v>
      </c>
      <c r="L225" s="72">
        <v>-3.6290322580645129E-2</v>
      </c>
      <c r="M225" s="72">
        <v>-3.6290322580645129E-2</v>
      </c>
      <c r="N225" s="72">
        <v>-3.6290322580645129E-2</v>
      </c>
    </row>
    <row r="226" spans="1:14" x14ac:dyDescent="0.25">
      <c r="A226" s="83" t="s">
        <v>133</v>
      </c>
      <c r="B226" s="81">
        <v>-0.91463414634146345</v>
      </c>
      <c r="C226" s="81">
        <v>-0.97674418604651159</v>
      </c>
      <c r="D226" s="81">
        <v>1.2133333333333334</v>
      </c>
      <c r="E226" s="81">
        <v>4.2307692307692308</v>
      </c>
      <c r="F226" s="81">
        <v>-16.571428571428573</v>
      </c>
      <c r="G226" s="81">
        <v>-10.181818181818182</v>
      </c>
      <c r="H226" s="81">
        <v>3.5249999999999999</v>
      </c>
      <c r="I226" s="81">
        <v>-1.8611111111111112</v>
      </c>
      <c r="J226" s="81">
        <v>-1.8611111111111112</v>
      </c>
      <c r="K226" s="81">
        <v>-1.8611111111111112</v>
      </c>
      <c r="L226" s="81">
        <v>-1.8611111111111112</v>
      </c>
      <c r="M226" s="81">
        <v>-1.8611111111111112</v>
      </c>
      <c r="N226" s="81">
        <v>-1.8611111111111112</v>
      </c>
    </row>
    <row r="227" spans="1:14" x14ac:dyDescent="0.25">
      <c r="A227" s="83" t="s">
        <v>140</v>
      </c>
      <c r="B227" s="81">
        <v>0.10518934081346423</v>
      </c>
      <c r="C227" s="81">
        <v>8.9647812166488788E-2</v>
      </c>
      <c r="D227" s="81">
        <v>7.3505654281098551E-2</v>
      </c>
      <c r="E227" s="81">
        <v>7.586206896551724E-2</v>
      </c>
      <c r="F227" s="81">
        <v>6.9336521219366412E-2</v>
      </c>
      <c r="G227" s="81">
        <v>5.845511482254697E-2</v>
      </c>
      <c r="H227" s="81">
        <v>7.5401069518716571E-2</v>
      </c>
      <c r="I227" s="81">
        <v>7.374793615850303E-2</v>
      </c>
      <c r="J227" s="81">
        <v>7.2747886714833621E-2</v>
      </c>
      <c r="K227" s="81">
        <v>7.17613983135727E-2</v>
      </c>
      <c r="L227" s="81">
        <v>7.0788287061941374E-2</v>
      </c>
      <c r="M227" s="81">
        <v>6.9828371560815269E-2</v>
      </c>
      <c r="N227" s="81">
        <v>6.8881472870909594E-2</v>
      </c>
    </row>
    <row r="228" spans="1:14" x14ac:dyDescent="0.25">
      <c r="A228" s="79" t="s">
        <v>134</v>
      </c>
      <c r="B228" s="69">
        <v>-1101</v>
      </c>
      <c r="C228" s="69">
        <v>-1173</v>
      </c>
      <c r="D228" s="69">
        <v>-724</v>
      </c>
      <c r="E228" s="69">
        <v>-1456</v>
      </c>
      <c r="F228" s="69">
        <v>-1810</v>
      </c>
      <c r="G228" s="69">
        <v>-1967</v>
      </c>
      <c r="H228" s="69">
        <v>-2261</v>
      </c>
      <c r="I228" s="69">
        <v>-2219</v>
      </c>
      <c r="J228" s="70">
        <v>-2197.524772497472</v>
      </c>
      <c r="K228" s="70">
        <v>-2176.2573797837163</v>
      </c>
      <c r="L228" s="70">
        <v>-2155.1958104574833</v>
      </c>
      <c r="M228" s="70">
        <v>-2134.338072583635</v>
      </c>
      <c r="N228" s="70">
        <v>-2113.6821935047524</v>
      </c>
    </row>
    <row r="229" spans="1:14" x14ac:dyDescent="0.25">
      <c r="A229" s="83" t="s">
        <v>129</v>
      </c>
      <c r="B229" s="81" t="s">
        <v>200</v>
      </c>
      <c r="C229" s="81">
        <v>6.5395095367847489E-2</v>
      </c>
      <c r="D229" s="81">
        <v>-0.38277919863597609</v>
      </c>
      <c r="E229" s="81">
        <v>1.0110497237569063</v>
      </c>
      <c r="F229" s="81">
        <v>0.24313186813186816</v>
      </c>
      <c r="G229" s="81">
        <v>8.6740331491712785E-2</v>
      </c>
      <c r="H229" s="81">
        <v>0.14946619217081847</v>
      </c>
      <c r="I229" s="81">
        <v>-1.8575851393188847E-2</v>
      </c>
      <c r="J229" s="75">
        <v>-9.67788530983682E-3</v>
      </c>
      <c r="K229" s="75">
        <v>-9.67788530983682E-3</v>
      </c>
      <c r="L229" s="75">
        <v>-9.67788530983682E-3</v>
      </c>
      <c r="M229" s="75">
        <v>-9.67788530983682E-3</v>
      </c>
      <c r="N229" s="75">
        <v>-9.67788530983682E-3</v>
      </c>
    </row>
    <row r="230" spans="1:14" x14ac:dyDescent="0.25">
      <c r="A230" s="83" t="s">
        <v>131</v>
      </c>
      <c r="B230" s="81">
        <v>13.426829268292684</v>
      </c>
      <c r="C230" s="81">
        <v>13.63953488372093</v>
      </c>
      <c r="D230" s="81">
        <v>-9.6533333333333342</v>
      </c>
      <c r="E230" s="81">
        <v>-56</v>
      </c>
      <c r="F230" s="81">
        <v>258.57142857142856</v>
      </c>
      <c r="G230" s="81">
        <v>178.81818181818181</v>
      </c>
      <c r="H230" s="81">
        <v>-56.524999999999999</v>
      </c>
      <c r="I230" s="81">
        <v>30.819444444444443</v>
      </c>
      <c r="J230" s="81">
        <v>30.819444444444443</v>
      </c>
      <c r="K230" s="81">
        <v>30.819444444444443</v>
      </c>
      <c r="L230" s="81">
        <v>30.819444444444443</v>
      </c>
      <c r="M230" s="81">
        <v>30.819444444444443</v>
      </c>
      <c r="N230" s="81">
        <v>30.819444444444443</v>
      </c>
    </row>
    <row r="231" spans="1:14" x14ac:dyDescent="0.25">
      <c r="A231" s="79" t="s">
        <v>135</v>
      </c>
      <c r="B231" s="69">
        <v>-372</v>
      </c>
      <c r="C231" s="69">
        <v>-257</v>
      </c>
      <c r="D231" s="69">
        <v>291</v>
      </c>
      <c r="E231" s="69">
        <v>159</v>
      </c>
      <c r="F231" s="69">
        <v>377</v>
      </c>
      <c r="G231" s="69">
        <v>318</v>
      </c>
      <c r="H231" s="69">
        <v>11</v>
      </c>
      <c r="I231" s="69">
        <v>50</v>
      </c>
      <c r="J231" s="70">
        <v>54.53237410071943</v>
      </c>
      <c r="K231" s="70">
        <v>59.475596501216302</v>
      </c>
      <c r="L231" s="70">
        <v>64.866909565355343</v>
      </c>
      <c r="M231" s="70">
        <v>70.746931583509863</v>
      </c>
      <c r="N231" s="70">
        <v>77.159962791799245</v>
      </c>
    </row>
    <row r="232" spans="1:14" x14ac:dyDescent="0.25">
      <c r="A232" s="83" t="s">
        <v>129</v>
      </c>
      <c r="B232" s="81" t="s">
        <v>200</v>
      </c>
      <c r="C232" s="81">
        <v>-0.30913978494623651</v>
      </c>
      <c r="D232" s="81">
        <v>-2.132295719844358</v>
      </c>
      <c r="E232" s="81">
        <v>-0.45360824742268047</v>
      </c>
      <c r="F232" s="81">
        <v>1.3710691823899372</v>
      </c>
      <c r="G232" s="81">
        <v>-0.156498673740053</v>
      </c>
      <c r="H232" s="81">
        <v>-0.96540880503144655</v>
      </c>
      <c r="I232" s="81">
        <v>3.5454545454545459</v>
      </c>
      <c r="J232" s="75">
        <v>9.0647482014388547E-2</v>
      </c>
      <c r="K232" s="75">
        <v>9.0647482014388547E-2</v>
      </c>
      <c r="L232" s="75">
        <v>9.0647482014388547E-2</v>
      </c>
      <c r="M232" s="75">
        <v>9.0647482014388547E-2</v>
      </c>
      <c r="N232" s="75">
        <v>9.0647482014388547E-2</v>
      </c>
    </row>
    <row r="233" spans="1:14" x14ac:dyDescent="0.25">
      <c r="A233" s="83" t="s">
        <v>133</v>
      </c>
      <c r="B233" s="81">
        <v>4.5365853658536581</v>
      </c>
      <c r="C233" s="81">
        <v>2.9883720930232558</v>
      </c>
      <c r="D233" s="81">
        <v>3.88</v>
      </c>
      <c r="E233" s="81">
        <v>6.115384615384615</v>
      </c>
      <c r="F233" s="81">
        <v>-53.857142857142854</v>
      </c>
      <c r="G233" s="81">
        <v>-28.90909090909091</v>
      </c>
      <c r="H233" s="81">
        <v>0.27500000000000002</v>
      </c>
      <c r="I233" s="81">
        <v>-0.69444444444444442</v>
      </c>
      <c r="J233" s="81">
        <v>-0.69444444444444442</v>
      </c>
      <c r="K233" s="81">
        <v>-0.69444444444444442</v>
      </c>
      <c r="L233" s="81">
        <v>-0.69444444444444442</v>
      </c>
      <c r="M233" s="81">
        <v>-0.69444444444444442</v>
      </c>
      <c r="N233" s="81">
        <v>-0.69444444444444442</v>
      </c>
    </row>
    <row r="234" spans="1:14" x14ac:dyDescent="0.25">
      <c r="A234" s="76" t="s">
        <v>117</v>
      </c>
      <c r="B234" s="70">
        <v>713</v>
      </c>
      <c r="C234" s="70">
        <v>937</v>
      </c>
      <c r="D234" s="70">
        <v>1238</v>
      </c>
      <c r="E234" s="70">
        <v>1450</v>
      </c>
      <c r="F234" s="70">
        <v>1673</v>
      </c>
      <c r="G234" s="70">
        <v>1916</v>
      </c>
      <c r="H234" s="70">
        <v>1870</v>
      </c>
      <c r="I234" s="70">
        <v>1817</v>
      </c>
      <c r="J234" s="70">
        <v>1775.1319331158238</v>
      </c>
      <c r="K234" s="70">
        <v>1734.2286075770619</v>
      </c>
      <c r="L234" s="70">
        <v>1694.2677934138874</v>
      </c>
      <c r="M234" s="70">
        <v>1655.227772888649</v>
      </c>
      <c r="N234" s="70">
        <v>1617.0873286928054</v>
      </c>
    </row>
    <row r="235" spans="1:14" x14ac:dyDescent="0.25">
      <c r="A235" s="73" t="s">
        <v>129</v>
      </c>
      <c r="B235" s="75" t="s">
        <v>200</v>
      </c>
      <c r="C235" s="75">
        <v>0.31416549789621318</v>
      </c>
      <c r="D235" s="75">
        <v>0.32123799359658478</v>
      </c>
      <c r="E235" s="75">
        <v>0.17124394184168024</v>
      </c>
      <c r="F235" s="75">
        <v>0.15379310344827579</v>
      </c>
      <c r="G235" s="75">
        <v>0.14524805738194857</v>
      </c>
      <c r="H235" s="75">
        <v>-2.4008350730688965E-2</v>
      </c>
      <c r="I235" s="75">
        <v>-2.8342245989304793E-2</v>
      </c>
      <c r="J235" s="75">
        <v>-2.3042414355628038E-2</v>
      </c>
      <c r="K235" s="75">
        <v>-2.3042414355628038E-2</v>
      </c>
      <c r="L235" s="75">
        <v>-2.3042414355628038E-2</v>
      </c>
      <c r="M235" s="75">
        <v>-2.3042414355628038E-2</v>
      </c>
      <c r="N235" s="75">
        <v>-2.3042414355628038E-2</v>
      </c>
    </row>
    <row r="236" spans="1:14" x14ac:dyDescent="0.25">
      <c r="A236" s="73" t="s">
        <v>133</v>
      </c>
      <c r="B236" s="75">
        <v>-8.6951219512195124</v>
      </c>
      <c r="C236" s="75">
        <v>-10.895348837209303</v>
      </c>
      <c r="D236" s="75">
        <v>16.506666666666668</v>
      </c>
      <c r="E236" s="75">
        <v>55.769230769230766</v>
      </c>
      <c r="F236" s="75">
        <v>-239</v>
      </c>
      <c r="G236" s="75">
        <v>-174.18181818181819</v>
      </c>
      <c r="H236" s="75">
        <v>46.75</v>
      </c>
      <c r="I236" s="75">
        <v>-25.236111111111111</v>
      </c>
      <c r="J236" s="75">
        <v>-23.508178726037894</v>
      </c>
      <c r="K236" s="75">
        <v>-21.898558957129623</v>
      </c>
      <c r="L236" s="75">
        <v>-20.399150865214882</v>
      </c>
      <c r="M236" s="75">
        <v>-19.002408187517613</v>
      </c>
      <c r="N236" s="75">
        <v>-17.70130135861578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A30" zoomScale="80" zoomScaleNormal="80" workbookViewId="0">
      <selection activeCell="H73" sqref="H73"/>
    </sheetView>
  </sheetViews>
  <sheetFormatPr defaultRowHeight="15" x14ac:dyDescent="0.25"/>
  <cols>
    <col min="1" max="1" width="48.7109375" customWidth="1"/>
    <col min="2" max="8" width="11.7109375" customWidth="1"/>
    <col min="9" max="9" width="11.42578125" bestFit="1" customWidth="1"/>
    <col min="10" max="10" width="13.140625" bestFit="1" customWidth="1"/>
    <col min="11" max="11" width="12.85546875" bestFit="1" customWidth="1"/>
    <col min="12" max="12" width="13.140625" bestFit="1" customWidth="1"/>
    <col min="13" max="13" width="12.42578125" bestFit="1" customWidth="1"/>
    <col min="14" max="14" width="13.140625" bestFit="1" customWidth="1"/>
    <col min="15" max="15" width="39.85546875" customWidth="1"/>
  </cols>
  <sheetData>
    <row r="1" spans="1:1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91" t="s">
        <v>202</v>
      </c>
      <c r="P2" s="39"/>
      <c r="Q2" s="39"/>
      <c r="R2" s="39"/>
      <c r="S2" s="39"/>
    </row>
    <row r="3" spans="1:19" x14ac:dyDescent="0.25">
      <c r="A3" s="1" t="s">
        <v>136</v>
      </c>
      <c r="B3" s="9">
        <f>'[1]Three Statements'!B3</f>
        <v>30601</v>
      </c>
      <c r="C3" s="9">
        <f>'[1]Three Statements'!C3</f>
        <v>32376</v>
      </c>
      <c r="D3" s="9">
        <f>'[1]Three Statements'!D3</f>
        <v>34350</v>
      </c>
      <c r="E3" s="9">
        <f>'[1]Three Statements'!E3</f>
        <v>36397</v>
      </c>
      <c r="F3" s="9">
        <f>'[1]Three Statements'!F3</f>
        <v>39117</v>
      </c>
      <c r="G3" s="9">
        <f>'[1]Three Statements'!G3</f>
        <v>37403</v>
      </c>
      <c r="H3" s="9">
        <f>'[1]Three Statements'!H3</f>
        <v>44538</v>
      </c>
      <c r="I3" s="9">
        <f>'[1]Three Statements'!I3</f>
        <v>46710</v>
      </c>
      <c r="J3" s="90">
        <f>I3*(1+O3)</f>
        <v>48987.922672773813</v>
      </c>
      <c r="K3" s="90">
        <f t="shared" ref="K3:N3" si="1">J3*(1+P3)</f>
        <v>51376.933585820305</v>
      </c>
      <c r="L3" s="90">
        <f t="shared" si="1"/>
        <v>53882.450217649348</v>
      </c>
      <c r="M3" s="90">
        <f t="shared" si="1"/>
        <v>56510.154242812903</v>
      </c>
      <c r="N3" s="90">
        <f t="shared" si="1"/>
        <v>59266.004416044518</v>
      </c>
      <c r="O3" s="88">
        <f>+IFERROR(I3/H3-1,"nm")</f>
        <v>4.8767344739323759E-2</v>
      </c>
      <c r="P3" s="89">
        <f>O3</f>
        <v>4.8767344739323759E-2</v>
      </c>
      <c r="Q3" s="89">
        <f>P3</f>
        <v>4.8767344739323759E-2</v>
      </c>
      <c r="R3" s="89">
        <f>Q3</f>
        <v>4.8767344739323759E-2</v>
      </c>
      <c r="S3" s="89">
        <f>R3</f>
        <v>4.8767344739323759E-2</v>
      </c>
    </row>
    <row r="4" spans="1:19" x14ac:dyDescent="0.25">
      <c r="A4" s="42" t="s">
        <v>129</v>
      </c>
      <c r="B4" s="54" t="str">
        <f>'[1]Three Statements'!B4</f>
        <v>nm</v>
      </c>
      <c r="C4" s="54">
        <f>'[1]Three Statements'!C4</f>
        <v>5.8004640371229765E-2</v>
      </c>
      <c r="D4" s="54">
        <f>'[1]Three Statements'!D4</f>
        <v>6.0971089696071123E-2</v>
      </c>
      <c r="E4" s="54">
        <f>'[1]Three Statements'!E4</f>
        <v>5.95924308588065E-2</v>
      </c>
      <c r="F4" s="54">
        <f>'[1]Three Statements'!F4</f>
        <v>7.4731433909388079E-2</v>
      </c>
      <c r="G4" s="54">
        <f>'[1]Three Statements'!G4</f>
        <v>-4.3817266150267153E-2</v>
      </c>
      <c r="H4" s="54">
        <f>'[1]Three Statements'!H4</f>
        <v>0.19076009945726269</v>
      </c>
      <c r="I4" s="54">
        <f>'[1]Three Statements'!I4</f>
        <v>4.8767344739323759E-2</v>
      </c>
      <c r="J4" s="54">
        <f>I4</f>
        <v>4.8767344739323759E-2</v>
      </c>
      <c r="K4" s="54">
        <f>J4</f>
        <v>4.8767344739323759E-2</v>
      </c>
      <c r="L4" s="54">
        <f>K4</f>
        <v>4.8767344739323759E-2</v>
      </c>
      <c r="M4" s="54">
        <f>L4</f>
        <v>4.8767344739323759E-2</v>
      </c>
      <c r="N4" s="54">
        <f>M4</f>
        <v>4.8767344739323759E-2</v>
      </c>
      <c r="O4" s="88"/>
    </row>
    <row r="5" spans="1:19" x14ac:dyDescent="0.25">
      <c r="A5" s="1" t="s">
        <v>149</v>
      </c>
      <c r="B5" s="9">
        <f>'[1]Three Statements'!B5</f>
        <v>4839</v>
      </c>
      <c r="C5" s="9">
        <f>'[1]Three Statements'!C5</f>
        <v>5291</v>
      </c>
      <c r="D5" s="9">
        <f>'[1]Three Statements'!D5</f>
        <v>5651</v>
      </c>
      <c r="E5" s="9">
        <f>'[1]Three Statements'!E5</f>
        <v>5126</v>
      </c>
      <c r="F5" s="9">
        <f>'[1]Three Statements'!F5</f>
        <v>5555</v>
      </c>
      <c r="G5" s="9">
        <f>'[1]Three Statements'!G5</f>
        <v>3697</v>
      </c>
      <c r="H5" s="9">
        <f>'[1]Three Statements'!H5</f>
        <v>7667</v>
      </c>
      <c r="I5" s="9">
        <f>'[1]Three Statements'!I5</f>
        <v>7573</v>
      </c>
      <c r="J5" s="9">
        <f>I5*(1+O5)</f>
        <v>7480.152471631669</v>
      </c>
      <c r="K5" s="9">
        <f t="shared" ref="K5:N5" si="2">J5*(1+P5)</f>
        <v>7388.4432852049868</v>
      </c>
      <c r="L5" s="9">
        <f t="shared" si="2"/>
        <v>7297.8584842646887</v>
      </c>
      <c r="M5" s="9">
        <f t="shared" si="2"/>
        <v>7208.3842834663483</v>
      </c>
      <c r="N5" s="9">
        <f t="shared" si="2"/>
        <v>7120.0070664784998</v>
      </c>
      <c r="O5" s="88">
        <f>+IFERROR(I5/H5-1,"nm")</f>
        <v>-1.2260336507108338E-2</v>
      </c>
      <c r="P5" s="89">
        <f t="shared" ref="P5:S7" si="3">O5</f>
        <v>-1.2260336507108338E-2</v>
      </c>
      <c r="Q5" s="89">
        <f t="shared" si="3"/>
        <v>-1.2260336507108338E-2</v>
      </c>
      <c r="R5" s="89">
        <f t="shared" si="3"/>
        <v>-1.2260336507108338E-2</v>
      </c>
      <c r="S5" s="89">
        <f t="shared" si="3"/>
        <v>-1.2260336507108338E-2</v>
      </c>
    </row>
    <row r="6" spans="1:19" x14ac:dyDescent="0.25">
      <c r="A6" s="50" t="s">
        <v>132</v>
      </c>
      <c r="B6" s="55">
        <f>'[1]Three Statements'!B6</f>
        <v>606</v>
      </c>
      <c r="C6" s="55">
        <f>'[1]Three Statements'!C6</f>
        <v>649</v>
      </c>
      <c r="D6" s="55">
        <f>'[1]Three Statements'!D6</f>
        <v>706</v>
      </c>
      <c r="E6" s="55">
        <f>'[1]Three Statements'!E6</f>
        <v>747</v>
      </c>
      <c r="F6" s="55">
        <f>'[1]Three Statements'!F6</f>
        <v>705</v>
      </c>
      <c r="G6" s="55">
        <f>'[1]Three Statements'!G6</f>
        <v>721</v>
      </c>
      <c r="H6" s="55">
        <f>'[1]Three Statements'!H6</f>
        <v>744</v>
      </c>
      <c r="I6" s="55">
        <f>'[1]Three Statements'!I6</f>
        <v>717</v>
      </c>
      <c r="J6" s="55">
        <f>I6*(1+O6)</f>
        <v>690.97983870967744</v>
      </c>
      <c r="K6" s="55">
        <f t="shared" ref="K6:N6" si="4">J6*(1+P6)</f>
        <v>665.90395746618105</v>
      </c>
      <c r="L6" s="55">
        <f t="shared" si="4"/>
        <v>641.73808804200519</v>
      </c>
      <c r="M6" s="55">
        <f t="shared" si="4"/>
        <v>618.44920581467443</v>
      </c>
      <c r="N6" s="55">
        <f t="shared" si="4"/>
        <v>596.0054846359161</v>
      </c>
      <c r="O6" s="88">
        <f>+IFERROR(I6/H6-1,"nm")</f>
        <v>-3.6290322580645129E-2</v>
      </c>
      <c r="P6" s="89">
        <f t="shared" si="3"/>
        <v>-3.6290322580645129E-2</v>
      </c>
      <c r="Q6" s="89">
        <f t="shared" si="3"/>
        <v>-3.6290322580645129E-2</v>
      </c>
      <c r="R6" s="89">
        <f t="shared" si="3"/>
        <v>-3.6290322580645129E-2</v>
      </c>
      <c r="S6" s="89">
        <f t="shared" si="3"/>
        <v>-3.6290322580645129E-2</v>
      </c>
    </row>
    <row r="7" spans="1:19" x14ac:dyDescent="0.25">
      <c r="A7" s="4" t="s">
        <v>134</v>
      </c>
      <c r="B7" s="5">
        <f>'[1]Three Statements'!B7</f>
        <v>4233</v>
      </c>
      <c r="C7" s="5">
        <f>'[1]Three Statements'!C7</f>
        <v>4642</v>
      </c>
      <c r="D7" s="5">
        <f>'[1]Three Statements'!D7</f>
        <v>4945</v>
      </c>
      <c r="E7" s="5">
        <f>'[1]Three Statements'!E7</f>
        <v>4379</v>
      </c>
      <c r="F7" s="5">
        <f>'[1]Three Statements'!F7</f>
        <v>4850</v>
      </c>
      <c r="G7" s="5">
        <f>'[1]Three Statements'!G7</f>
        <v>2976</v>
      </c>
      <c r="H7" s="5">
        <f>'[1]Three Statements'!H7</f>
        <v>6923</v>
      </c>
      <c r="I7" s="5">
        <f>'[1]Three Statements'!I7</f>
        <v>6856</v>
      </c>
      <c r="J7" s="5">
        <f>I7*(1+O7)</f>
        <v>6789.648418315759</v>
      </c>
      <c r="K7" s="5">
        <f t="shared" ref="K7:N7" si="5">J7*(1+P7)</f>
        <v>6723.9389796291844</v>
      </c>
      <c r="L7" s="5">
        <f t="shared" si="5"/>
        <v>6658.865469353992</v>
      </c>
      <c r="M7" s="5">
        <f t="shared" si="5"/>
        <v>6594.4217330479514</v>
      </c>
      <c r="N7" s="5">
        <f t="shared" si="5"/>
        <v>6530.6016758308178</v>
      </c>
      <c r="O7" s="88">
        <f>+IFERROR(I7/H7-1,"nm")</f>
        <v>-9.67788530983682E-3</v>
      </c>
      <c r="P7" s="89">
        <f t="shared" si="3"/>
        <v>-9.67788530983682E-3</v>
      </c>
      <c r="Q7" s="89">
        <f t="shared" si="3"/>
        <v>-9.67788530983682E-3</v>
      </c>
      <c r="R7" s="89">
        <f t="shared" si="3"/>
        <v>-9.67788530983682E-3</v>
      </c>
      <c r="S7" s="89">
        <f t="shared" si="3"/>
        <v>-9.67788530983682E-3</v>
      </c>
    </row>
    <row r="8" spans="1:19" x14ac:dyDescent="0.25">
      <c r="A8" s="42" t="s">
        <v>129</v>
      </c>
      <c r="B8" s="54" t="str">
        <f>'[1]Three Statements'!B8</f>
        <v>nm</v>
      </c>
      <c r="C8" s="54">
        <f>'[1]Three Statements'!C8</f>
        <v>9.6621781242617555E-2</v>
      </c>
      <c r="D8" s="54">
        <f>'[1]Three Statements'!D8</f>
        <v>6.5273588970271357E-2</v>
      </c>
      <c r="E8" s="54">
        <f>'[1]Three Statements'!E8</f>
        <v>-0.11445904954499497</v>
      </c>
      <c r="F8" s="54">
        <f>'[1]Three Statements'!F8</f>
        <v>0.10755880337976698</v>
      </c>
      <c r="G8" s="54">
        <f>'[1]Three Statements'!G8</f>
        <v>-0.38639175257731961</v>
      </c>
      <c r="H8" s="54">
        <f>'[1]Three Statements'!H8</f>
        <v>1.32627688172043</v>
      </c>
      <c r="I8" s="54">
        <f>'[1]Three Statements'!I8</f>
        <v>-9.67788530983682E-3</v>
      </c>
      <c r="J8" s="54">
        <f t="shared" ref="J8:N9" si="6">I8</f>
        <v>-9.67788530983682E-3</v>
      </c>
      <c r="K8" s="54">
        <f t="shared" si="6"/>
        <v>-9.67788530983682E-3</v>
      </c>
      <c r="L8" s="54">
        <f t="shared" si="6"/>
        <v>-9.67788530983682E-3</v>
      </c>
      <c r="M8" s="54">
        <f t="shared" si="6"/>
        <v>-9.67788530983682E-3</v>
      </c>
      <c r="N8" s="54">
        <f t="shared" si="6"/>
        <v>-9.67788530983682E-3</v>
      </c>
      <c r="O8" s="88"/>
    </row>
    <row r="9" spans="1:19" x14ac:dyDescent="0.25">
      <c r="A9" s="42" t="s">
        <v>131</v>
      </c>
      <c r="B9" s="54">
        <f>'[1]Three Statements'!B9</f>
        <v>0.13832881278389594</v>
      </c>
      <c r="C9" s="54">
        <f>'[1]Three Statements'!C9</f>
        <v>0.14337781072399308</v>
      </c>
      <c r="D9" s="54">
        <f>'[1]Three Statements'!D9</f>
        <v>0.14395924308588065</v>
      </c>
      <c r="E9" s="54">
        <f>'[1]Three Statements'!E9</f>
        <v>0.12031211363573921</v>
      </c>
      <c r="F9" s="54">
        <f>'[1]Three Statements'!F9</f>
        <v>0.12398701331901731</v>
      </c>
      <c r="G9" s="54">
        <f>'[1]Three Statements'!G9</f>
        <v>7.9565810229126011E-2</v>
      </c>
      <c r="H9" s="54">
        <f>'[1]Three Statements'!H9</f>
        <v>0.1554402981723472</v>
      </c>
      <c r="I9" s="54">
        <f>'[1]Three Statements'!I9</f>
        <v>0.14677799186469706</v>
      </c>
      <c r="J9" s="54">
        <f t="shared" si="6"/>
        <v>0.14677799186469706</v>
      </c>
      <c r="K9" s="54">
        <f t="shared" si="6"/>
        <v>0.14677799186469706</v>
      </c>
      <c r="L9" s="54">
        <f t="shared" si="6"/>
        <v>0.14677799186469706</v>
      </c>
      <c r="M9" s="54">
        <f t="shared" si="6"/>
        <v>0.14677799186469706</v>
      </c>
      <c r="N9" s="54">
        <f t="shared" si="6"/>
        <v>0.14677799186469706</v>
      </c>
      <c r="O9" s="88"/>
    </row>
    <row r="10" spans="1:19" x14ac:dyDescent="0.25">
      <c r="A10" s="2" t="s">
        <v>24</v>
      </c>
      <c r="B10" s="3">
        <f>'[1]Three Statements'!B10</f>
        <v>28</v>
      </c>
      <c r="C10" s="3">
        <f>'[1]Three Statements'!C10</f>
        <v>19</v>
      </c>
      <c r="D10" s="3">
        <f>'[1]Three Statements'!D10</f>
        <v>59</v>
      </c>
      <c r="E10" s="3">
        <f>'[1]Three Statements'!E10</f>
        <v>54</v>
      </c>
      <c r="F10" s="3">
        <f>'[1]Three Statements'!F10</f>
        <v>49</v>
      </c>
      <c r="G10" s="3">
        <f>'[1]Three Statements'!G10</f>
        <v>89</v>
      </c>
      <c r="H10" s="3">
        <f>'[1]Three Statements'!H10</f>
        <v>262</v>
      </c>
      <c r="I10" s="3">
        <f>'[1]Three Statements'!I10</f>
        <v>205</v>
      </c>
      <c r="J10" s="3">
        <f>I10*(1+O10)</f>
        <v>160.40076335877862</v>
      </c>
      <c r="K10" s="3">
        <f t="shared" ref="K10:N10" si="7">J10*(1+P10)</f>
        <v>125.50441407843364</v>
      </c>
      <c r="L10" s="3">
        <f t="shared" si="7"/>
        <v>98.200018649156078</v>
      </c>
      <c r="M10" s="3">
        <f t="shared" si="7"/>
        <v>76.835892454492338</v>
      </c>
      <c r="N10" s="3">
        <f t="shared" si="7"/>
        <v>60.119686844163844</v>
      </c>
      <c r="O10" s="88">
        <f t="shared" ref="O10:O14" si="8">+IFERROR(I10/H10-1,"nm")</f>
        <v>-0.21755725190839692</v>
      </c>
      <c r="P10" s="88">
        <f t="shared" ref="P10" si="9">+IFERROR(J10/I10-1,"nm")</f>
        <v>-0.21755725190839703</v>
      </c>
      <c r="Q10" s="88">
        <f t="shared" ref="Q10" si="10">+IFERROR(K10/J10-1,"nm")</f>
        <v>-0.21755725190839703</v>
      </c>
      <c r="R10" s="88">
        <f t="shared" ref="R10" si="11">+IFERROR(L10/K10-1,"nm")</f>
        <v>-0.21755725190839703</v>
      </c>
      <c r="S10" s="88">
        <f t="shared" ref="S10" si="12">+IFERROR(M10/L10-1,"nm")</f>
        <v>-0.21755725190839703</v>
      </c>
    </row>
    <row r="11" spans="1:19" x14ac:dyDescent="0.25">
      <c r="A11" s="4" t="s">
        <v>150</v>
      </c>
      <c r="B11" s="5">
        <f>'[1]Three Statements'!B11</f>
        <v>4205</v>
      </c>
      <c r="C11" s="5">
        <f>'[1]Three Statements'!C11</f>
        <v>4623</v>
      </c>
      <c r="D11" s="5">
        <f>'[1]Three Statements'!D11</f>
        <v>4886</v>
      </c>
      <c r="E11" s="5">
        <f>'[1]Three Statements'!E11</f>
        <v>4325</v>
      </c>
      <c r="F11" s="5">
        <f>'[1]Three Statements'!F11</f>
        <v>4801</v>
      </c>
      <c r="G11" s="5">
        <f>'[1]Three Statements'!G11</f>
        <v>2887</v>
      </c>
      <c r="H11" s="5">
        <f>'[1]Three Statements'!H11</f>
        <v>6661</v>
      </c>
      <c r="I11" s="5">
        <f>'[1]Three Statements'!I11</f>
        <v>6651</v>
      </c>
      <c r="J11" s="5">
        <f>I11*(1+O11)</f>
        <v>6641.0150127608467</v>
      </c>
      <c r="K11" s="5">
        <f t="shared" ref="K11:N11" si="13">J11*(1+P11)</f>
        <v>6631.045015744241</v>
      </c>
      <c r="L11" s="5">
        <f t="shared" si="13"/>
        <v>6621.0899864457206</v>
      </c>
      <c r="M11" s="5">
        <f t="shared" si="13"/>
        <v>6611.149902394608</v>
      </c>
      <c r="N11" s="5">
        <f t="shared" si="13"/>
        <v>6601.2247411539611</v>
      </c>
      <c r="O11" s="88">
        <f t="shared" si="8"/>
        <v>-1.5012760846719875E-3</v>
      </c>
      <c r="P11" s="88">
        <f t="shared" ref="P11:S12" si="14">O11</f>
        <v>-1.5012760846719875E-3</v>
      </c>
      <c r="Q11" s="88">
        <f t="shared" si="14"/>
        <v>-1.5012760846719875E-3</v>
      </c>
      <c r="R11" s="88">
        <f t="shared" si="14"/>
        <v>-1.5012760846719875E-3</v>
      </c>
      <c r="S11" s="88">
        <f t="shared" si="14"/>
        <v>-1.5012760846719875E-3</v>
      </c>
    </row>
    <row r="12" spans="1:19" x14ac:dyDescent="0.25">
      <c r="A12" t="s">
        <v>26</v>
      </c>
      <c r="B12" s="3">
        <f>'[1]Three Statements'!B12</f>
        <v>932</v>
      </c>
      <c r="C12" s="3">
        <f>'[1]Three Statements'!C12</f>
        <v>863</v>
      </c>
      <c r="D12" s="3">
        <f>'[1]Three Statements'!D12</f>
        <v>646</v>
      </c>
      <c r="E12" s="3">
        <f>'[1]Three Statements'!E12</f>
        <v>2392</v>
      </c>
      <c r="F12" s="3">
        <f>'[1]Three Statements'!F12</f>
        <v>772</v>
      </c>
      <c r="G12" s="3">
        <f>'[1]Three Statements'!G12</f>
        <v>348</v>
      </c>
      <c r="H12" s="3">
        <f>'[1]Three Statements'!H12</f>
        <v>934</v>
      </c>
      <c r="I12" s="3">
        <f>'[1]Three Statements'!I12</f>
        <v>605</v>
      </c>
      <c r="J12" s="5">
        <f>I12*(1+O12)</f>
        <v>391.88972162740902</v>
      </c>
      <c r="K12" s="5">
        <f>J12*(1+P12)</f>
        <v>253.84719655736879</v>
      </c>
      <c r="L12" s="5">
        <f t="shared" ref="L12" si="15">K12*(1+Q12)</f>
        <v>164.42992924754617</v>
      </c>
      <c r="M12" s="5">
        <f t="shared" ref="M12" si="16">L12*(1+R12)</f>
        <v>106.50975074386021</v>
      </c>
      <c r="N12" s="5">
        <f t="shared" ref="N12" si="17">M12*(1+S12)</f>
        <v>68.991862098539002</v>
      </c>
      <c r="O12" s="88">
        <f t="shared" si="8"/>
        <v>-0.35224839400428265</v>
      </c>
      <c r="P12" s="88">
        <f t="shared" si="14"/>
        <v>-0.35224839400428265</v>
      </c>
      <c r="Q12" s="88">
        <f t="shared" si="14"/>
        <v>-0.35224839400428265</v>
      </c>
      <c r="R12" s="88">
        <f t="shared" si="14"/>
        <v>-0.35224839400428265</v>
      </c>
      <c r="S12" s="88">
        <f t="shared" si="14"/>
        <v>-0.35224839400428265</v>
      </c>
    </row>
    <row r="13" spans="1:19" x14ac:dyDescent="0.25">
      <c r="A13" s="51" t="s">
        <v>151</v>
      </c>
      <c r="B13" s="56">
        <f>'[1]Three Statements'!B13</f>
        <v>0.22164090368608799</v>
      </c>
      <c r="C13" s="56">
        <f>'[1]Three Statements'!C13</f>
        <v>0.18667531905688947</v>
      </c>
      <c r="D13" s="56">
        <f>'[1]Three Statements'!D13</f>
        <v>0.13221449038067951</v>
      </c>
      <c r="E13" s="56">
        <f>'[1]Three Statements'!E13</f>
        <v>0.55306358381502885</v>
      </c>
      <c r="F13" s="56">
        <f>'[1]Three Statements'!F13</f>
        <v>0.16079983336804832</v>
      </c>
      <c r="G13" s="56">
        <f>'[1]Three Statements'!G13</f>
        <v>0.12054035330793211</v>
      </c>
      <c r="H13" s="56">
        <f>'[1]Three Statements'!H13</f>
        <v>0.14021918630836211</v>
      </c>
      <c r="I13" s="56">
        <f>'[1]Three Statements'!I13</f>
        <v>9.0963764847391368E-2</v>
      </c>
      <c r="J13" s="57">
        <f>I13</f>
        <v>9.0963764847391368E-2</v>
      </c>
      <c r="K13" s="57">
        <f>J13</f>
        <v>9.0963764847391368E-2</v>
      </c>
      <c r="L13" s="57">
        <f>K13</f>
        <v>9.0963764847391368E-2</v>
      </c>
      <c r="M13" s="57">
        <f>L13</f>
        <v>9.0963764847391368E-2</v>
      </c>
      <c r="N13" s="57">
        <f>M13</f>
        <v>9.0963764847391368E-2</v>
      </c>
      <c r="O13" s="88"/>
    </row>
    <row r="14" spans="1:19" ht="15.75" thickBot="1" x14ac:dyDescent="0.3">
      <c r="A14" s="6" t="s">
        <v>152</v>
      </c>
      <c r="B14" s="7">
        <f>'[1]Three Statements'!B14</f>
        <v>3273</v>
      </c>
      <c r="C14" s="7">
        <f>'[1]Three Statements'!C14</f>
        <v>3760</v>
      </c>
      <c r="D14" s="7">
        <f>'[1]Three Statements'!D14</f>
        <v>4240</v>
      </c>
      <c r="E14" s="7">
        <f>'[1]Three Statements'!E14</f>
        <v>1933</v>
      </c>
      <c r="F14" s="7">
        <f>'[1]Three Statements'!F14</f>
        <v>4029</v>
      </c>
      <c r="G14" s="7">
        <f>'[1]Three Statements'!G14</f>
        <v>2539</v>
      </c>
      <c r="H14" s="7">
        <f>'[1]Three Statements'!H14</f>
        <v>5727</v>
      </c>
      <c r="I14" s="7">
        <f>'[1]Three Statements'!I14</f>
        <v>6046</v>
      </c>
      <c r="J14" s="7">
        <f>I14*(1+O14)</f>
        <v>6382.7686397764974</v>
      </c>
      <c r="K14" s="7">
        <f t="shared" ref="K14:N15" si="18">J14*(1+P14)</f>
        <v>6738.2956514909556</v>
      </c>
      <c r="L14" s="7">
        <f t="shared" si="18"/>
        <v>7113.625896440426</v>
      </c>
      <c r="M14" s="7">
        <f t="shared" si="18"/>
        <v>7509.8624358091174</v>
      </c>
      <c r="N14" s="7">
        <f t="shared" si="18"/>
        <v>7928.1697724641035</v>
      </c>
      <c r="O14" s="88">
        <f t="shared" si="8"/>
        <v>5.5701065130085547E-2</v>
      </c>
      <c r="P14" s="89">
        <f t="shared" ref="P14:S17" si="19">O14</f>
        <v>5.5701065130085547E-2</v>
      </c>
      <c r="Q14" s="89">
        <f t="shared" si="19"/>
        <v>5.5701065130085547E-2</v>
      </c>
      <c r="R14" s="89">
        <f t="shared" si="19"/>
        <v>5.5701065130085547E-2</v>
      </c>
      <c r="S14" s="89">
        <f t="shared" si="19"/>
        <v>5.5701065130085547E-2</v>
      </c>
    </row>
    <row r="15" spans="1:19" ht="15.75" thickTop="1" x14ac:dyDescent="0.25">
      <c r="A15" t="s">
        <v>153</v>
      </c>
      <c r="B15" s="3">
        <f>'[1]Three Statements'!B15</f>
        <v>884.4</v>
      </c>
      <c r="C15" s="3">
        <f>'[1]Three Statements'!C15</f>
        <v>1742.5</v>
      </c>
      <c r="D15" s="3">
        <f>'[1]Three Statements'!D15</f>
        <v>1692</v>
      </c>
      <c r="E15" s="3">
        <f>'[1]Three Statements'!E15</f>
        <v>1659.1</v>
      </c>
      <c r="F15" s="3">
        <f>'[1]Three Statements'!F15</f>
        <v>1618.4</v>
      </c>
      <c r="G15" s="3">
        <f>'[1]Three Statements'!G15</f>
        <v>1591.6</v>
      </c>
      <c r="H15" s="3">
        <f>'[1]Three Statements'!H15</f>
        <v>1609.4</v>
      </c>
      <c r="I15" s="3">
        <f>'[1]Three Statements'!I15</f>
        <v>1610.8</v>
      </c>
      <c r="J15" s="3">
        <f>I15*(1+O15)</f>
        <v>1612.2012178451596</v>
      </c>
      <c r="K15" s="3">
        <f t="shared" si="18"/>
        <v>1613.6036545948696</v>
      </c>
      <c r="L15" s="3">
        <f t="shared" si="18"/>
        <v>1615.007311309442</v>
      </c>
      <c r="M15" s="3">
        <f t="shared" si="18"/>
        <v>1616.4121890501112</v>
      </c>
      <c r="N15" s="3">
        <f t="shared" si="18"/>
        <v>1617.8182888790352</v>
      </c>
      <c r="O15" s="88">
        <f>+IFERROR(I15/H15-1,"nm")</f>
        <v>8.6988939977628021E-4</v>
      </c>
      <c r="P15" s="89">
        <f t="shared" si="19"/>
        <v>8.6988939977628021E-4</v>
      </c>
      <c r="Q15" s="89">
        <f t="shared" si="19"/>
        <v>8.6988939977628021E-4</v>
      </c>
      <c r="R15" s="89">
        <f t="shared" si="19"/>
        <v>8.6988939977628021E-4</v>
      </c>
      <c r="S15" s="89">
        <f t="shared" si="19"/>
        <v>8.6988939977628021E-4</v>
      </c>
    </row>
    <row r="16" spans="1:19" x14ac:dyDescent="0.25">
      <c r="A16" t="s">
        <v>154</v>
      </c>
      <c r="B16" s="58">
        <f>'[1]Three Statements'!B16</f>
        <v>3.8</v>
      </c>
      <c r="C16" s="58">
        <f>'[1]Three Statements'!C16</f>
        <v>2.21</v>
      </c>
      <c r="D16" s="58">
        <f>'[1]Three Statements'!D16</f>
        <v>2.56</v>
      </c>
      <c r="E16" s="58">
        <f>'[1]Three Statements'!E16</f>
        <v>1.19</v>
      </c>
      <c r="F16" s="58">
        <f>'[1]Three Statements'!F16</f>
        <v>2.5499999999999998</v>
      </c>
      <c r="G16" s="58">
        <f>'[1]Three Statements'!G16</f>
        <v>1.63</v>
      </c>
      <c r="H16" s="58">
        <f>'[1]Three Statements'!H16</f>
        <v>3.64</v>
      </c>
      <c r="I16" s="58">
        <f>'[1]Three Statements'!I16</f>
        <v>3.83</v>
      </c>
      <c r="J16" s="58">
        <f>I16*(1+O16)</f>
        <v>4.0299175824175828</v>
      </c>
      <c r="K16" s="58">
        <f t="shared" ref="K16:N16" si="20">J16*(1+P16)</f>
        <v>4.2402704232580612</v>
      </c>
      <c r="L16" s="58">
        <f t="shared" si="20"/>
        <v>4.4616032200764764</v>
      </c>
      <c r="M16" s="58">
        <f t="shared" si="20"/>
        <v>4.6944891024431055</v>
      </c>
      <c r="N16" s="58">
        <f t="shared" si="20"/>
        <v>4.9395311160321684</v>
      </c>
      <c r="O16" s="88">
        <f t="shared" ref="O16:O17" si="21">+IFERROR(I16/H16-1,"nm")</f>
        <v>5.2197802197802234E-2</v>
      </c>
      <c r="P16" s="89">
        <f t="shared" si="19"/>
        <v>5.2197802197802234E-2</v>
      </c>
      <c r="Q16" s="89">
        <f t="shared" si="19"/>
        <v>5.2197802197802234E-2</v>
      </c>
      <c r="R16" s="89">
        <f t="shared" si="19"/>
        <v>5.2197802197802234E-2</v>
      </c>
      <c r="S16" s="89">
        <f t="shared" si="19"/>
        <v>5.2197802197802234E-2</v>
      </c>
    </row>
    <row r="17" spans="1:19" x14ac:dyDescent="0.25">
      <c r="A17" t="s">
        <v>155</v>
      </c>
      <c r="B17" s="58">
        <f>'[1]Three Statements'!B17</f>
        <v>1.016508367254636</v>
      </c>
      <c r="C17" s="58">
        <f>'[1]Three Statements'!C17</f>
        <v>1.2625538020086082E-2</v>
      </c>
      <c r="D17" s="58">
        <f>'[1]Three Statements'!D17</f>
        <v>1.7139479905437353E-2</v>
      </c>
      <c r="E17" s="58">
        <f>'[1]Three Statements'!E17</f>
        <v>3.3150503284913507E-2</v>
      </c>
      <c r="F17" s="58">
        <f>'[1]Three Statements'!F17</f>
        <v>0.82303509639149774</v>
      </c>
      <c r="G17" s="58">
        <f>'[1]Three Statements'!G17</f>
        <v>0.91228951997989449</v>
      </c>
      <c r="H17" s="58">
        <f>'[1]Three Statements'!H17</f>
        <v>1.0177705977382876</v>
      </c>
      <c r="I17" s="58">
        <f>'[1]Three Statements'!I17</f>
        <v>1.1404271169605165</v>
      </c>
      <c r="J17" s="58">
        <f>I17*(1+O17)</f>
        <v>1.2778655740193714</v>
      </c>
      <c r="K17" s="58">
        <f t="shared" ref="K17:N17" si="22">J17*(1+P17)</f>
        <v>1.4318674126374642</v>
      </c>
      <c r="L17" s="58">
        <f t="shared" si="22"/>
        <v>1.6044287670449646</v>
      </c>
      <c r="M17" s="58">
        <f>L17*(1+R17)</f>
        <v>1.7977863353841039</v>
      </c>
      <c r="N17" s="58">
        <f t="shared" si="22"/>
        <v>2.014446371244369</v>
      </c>
      <c r="O17" s="88">
        <f t="shared" si="21"/>
        <v>0.12051489745803123</v>
      </c>
      <c r="P17" s="89">
        <f t="shared" si="19"/>
        <v>0.12051489745803123</v>
      </c>
      <c r="Q17" s="89">
        <f t="shared" si="19"/>
        <v>0.12051489745803123</v>
      </c>
      <c r="R17" s="89">
        <f t="shared" si="19"/>
        <v>0.12051489745803123</v>
      </c>
      <c r="S17" s="89">
        <f t="shared" si="19"/>
        <v>0.12051489745803123</v>
      </c>
    </row>
    <row r="18" spans="1:19" x14ac:dyDescent="0.25">
      <c r="A18" s="51" t="s">
        <v>129</v>
      </c>
      <c r="B18" s="56" t="str">
        <f>'[1]Three Statements'!B18</f>
        <v>nm</v>
      </c>
      <c r="C18" s="56">
        <f>'[1]Three Statements'!C18</f>
        <v>-0.98757950408791528</v>
      </c>
      <c r="D18" s="56">
        <f>'[1]Three Statements'!D18</f>
        <v>0.35752471523748142</v>
      </c>
      <c r="E18" s="56">
        <f>'[1]Three Statements'!E18</f>
        <v>0.93416039855426392</v>
      </c>
      <c r="F18" s="56">
        <f>'[1]Three Statements'!F18</f>
        <v>23.827227789511525</v>
      </c>
      <c r="G18" s="56">
        <f>'[1]Three Statements'!G18</f>
        <v>0.10844546481641237</v>
      </c>
      <c r="H18" s="56">
        <f>'[1]Three Statements'!H18</f>
        <v>0.11562237146023313</v>
      </c>
      <c r="I18" s="56">
        <f>'[1]Three Statements'!I18</f>
        <v>0.12051489745803123</v>
      </c>
      <c r="J18" s="57">
        <f t="shared" ref="J18:N19" si="23">I18</f>
        <v>0.12051489745803123</v>
      </c>
      <c r="K18" s="57">
        <f t="shared" si="23"/>
        <v>0.12051489745803123</v>
      </c>
      <c r="L18" s="57">
        <f t="shared" si="23"/>
        <v>0.12051489745803123</v>
      </c>
      <c r="M18" s="57">
        <f t="shared" si="23"/>
        <v>0.12051489745803123</v>
      </c>
      <c r="N18" s="57">
        <f t="shared" si="23"/>
        <v>0.12051489745803123</v>
      </c>
    </row>
    <row r="19" spans="1:19" x14ac:dyDescent="0.25">
      <c r="A19" s="51" t="s">
        <v>156</v>
      </c>
      <c r="B19" s="56">
        <f>'[1]Three Statements'!B19</f>
        <v>0.26750220190911472</v>
      </c>
      <c r="C19" s="56">
        <f>'[1]Three Statements'!C19</f>
        <v>5.7129131312606708E-3</v>
      </c>
      <c r="D19" s="56">
        <f>'[1]Three Statements'!D19</f>
        <v>6.6951093380614654E-3</v>
      </c>
      <c r="E19" s="56">
        <f>'[1]Three Statements'!E19</f>
        <v>2.7857565785641605E-2</v>
      </c>
      <c r="F19" s="56">
        <f>'[1]Three Statements'!F19</f>
        <v>0.32275886132999915</v>
      </c>
      <c r="G19" s="56">
        <f>'[1]Three Statements'!G19</f>
        <v>0.55968682207355491</v>
      </c>
      <c r="H19" s="56">
        <f>'[1]Three Statements'!H19</f>
        <v>0.2796073070709581</v>
      </c>
      <c r="I19" s="56">
        <f>'[1]Three Statements'!I19</f>
        <v>0.29776164933694949</v>
      </c>
      <c r="J19" s="56">
        <f t="shared" si="23"/>
        <v>0.29776164933694949</v>
      </c>
      <c r="K19" s="56">
        <f t="shared" si="23"/>
        <v>0.29776164933694949</v>
      </c>
      <c r="L19" s="56">
        <f t="shared" si="23"/>
        <v>0.29776164933694949</v>
      </c>
      <c r="M19" s="56">
        <f t="shared" si="23"/>
        <v>0.29776164933694949</v>
      </c>
      <c r="N19" s="56">
        <f t="shared" si="23"/>
        <v>0.29776164933694949</v>
      </c>
    </row>
    <row r="20" spans="1:19" x14ac:dyDescent="0.25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x14ac:dyDescent="0.25">
      <c r="A21" t="s">
        <v>158</v>
      </c>
      <c r="B21" s="3">
        <f>'[1]Three Statements'!B21</f>
        <v>3852</v>
      </c>
      <c r="C21" s="3">
        <f>'[1]Three Statements'!C21</f>
        <v>3138</v>
      </c>
      <c r="D21" s="3">
        <f>'[1]Three Statements'!D21</f>
        <v>3808</v>
      </c>
      <c r="E21" s="3">
        <f>'[1]Three Statements'!E21</f>
        <v>4249</v>
      </c>
      <c r="F21" s="3">
        <f>'[1]Three Statements'!F21</f>
        <v>4466</v>
      </c>
      <c r="G21" s="3">
        <f>'[1]Three Statements'!G21</f>
        <v>8348</v>
      </c>
      <c r="H21" s="3">
        <f>'[1]Three Statements'!H21</f>
        <v>9889</v>
      </c>
      <c r="I21" s="3">
        <f>'[1]Three Statements'!I21</f>
        <v>8574</v>
      </c>
      <c r="J21" s="3">
        <f>I21*(1+O21)</f>
        <v>7433.8634846799478</v>
      </c>
      <c r="K21" s="3">
        <f t="shared" ref="K21:N21" si="24">J21*(1+P21)</f>
        <v>6445.3378013596803</v>
      </c>
      <c r="L21" s="3">
        <f t="shared" si="24"/>
        <v>5588.2623428918896</v>
      </c>
      <c r="M21" s="3">
        <f t="shared" si="24"/>
        <v>4845.1573797102901</v>
      </c>
      <c r="N21" s="3">
        <f t="shared" si="24"/>
        <v>4200.8675673613134</v>
      </c>
      <c r="O21" s="88">
        <f>+IFERROR(I21/H21-1,"nm")</f>
        <v>-0.1329760339771463</v>
      </c>
      <c r="P21" s="89">
        <f t="shared" ref="P21:S23" si="25">O21</f>
        <v>-0.1329760339771463</v>
      </c>
      <c r="Q21" s="89">
        <f t="shared" si="25"/>
        <v>-0.1329760339771463</v>
      </c>
      <c r="R21" s="89">
        <f t="shared" si="25"/>
        <v>-0.1329760339771463</v>
      </c>
      <c r="S21" s="89">
        <f t="shared" si="25"/>
        <v>-0.1329760339771463</v>
      </c>
    </row>
    <row r="22" spans="1:19" x14ac:dyDescent="0.25">
      <c r="A22" t="s">
        <v>159</v>
      </c>
      <c r="B22" s="3">
        <f>'[1]Three Statements'!B22</f>
        <v>2072</v>
      </c>
      <c r="C22" s="3">
        <f>'[1]Three Statements'!C22</f>
        <v>2319</v>
      </c>
      <c r="D22" s="3">
        <f>'[1]Three Statements'!D22</f>
        <v>2371</v>
      </c>
      <c r="E22" s="3">
        <f>'[1]Three Statements'!E22</f>
        <v>996</v>
      </c>
      <c r="F22" s="3">
        <f>'[1]Three Statements'!F22</f>
        <v>197</v>
      </c>
      <c r="G22" s="3">
        <f>'[1]Three Statements'!G22</f>
        <v>439</v>
      </c>
      <c r="H22" s="3">
        <f>'[1]Three Statements'!H22</f>
        <v>3587</v>
      </c>
      <c r="I22" s="3">
        <f>'[1]Three Statements'!I22</f>
        <v>4423</v>
      </c>
      <c r="J22" s="3">
        <f>I22*(1+O22)</f>
        <v>5453.8413716197383</v>
      </c>
      <c r="K22" s="3">
        <f t="shared" ref="K22:N22" si="26">J22*(1+P22)</f>
        <v>6724.934593441345</v>
      </c>
      <c r="L22" s="3">
        <f t="shared" si="26"/>
        <v>8292.2736846364842</v>
      </c>
      <c r="M22" s="3">
        <f t="shared" si="26"/>
        <v>10224.902845594415</v>
      </c>
      <c r="N22" s="3">
        <f t="shared" si="26"/>
        <v>12607.9579832908</v>
      </c>
      <c r="O22" s="88">
        <f t="shared" ref="O22:O43" si="27">+IFERROR(I22/H22-1,"nm")</f>
        <v>0.23306384165040428</v>
      </c>
      <c r="P22" s="89">
        <f t="shared" si="25"/>
        <v>0.23306384165040428</v>
      </c>
      <c r="Q22" s="89">
        <f t="shared" si="25"/>
        <v>0.23306384165040428</v>
      </c>
      <c r="R22" s="89">
        <f t="shared" si="25"/>
        <v>0.23306384165040428</v>
      </c>
      <c r="S22" s="89">
        <f t="shared" si="25"/>
        <v>0.23306384165040428</v>
      </c>
    </row>
    <row r="23" spans="1:19" x14ac:dyDescent="0.25">
      <c r="A23" t="s">
        <v>160</v>
      </c>
      <c r="B23" s="3">
        <f>'[1]Three Statements'!B23</f>
        <v>5564</v>
      </c>
      <c r="C23" s="3">
        <f>'[1]Three Statements'!C23</f>
        <v>5888</v>
      </c>
      <c r="D23" s="3">
        <f>'[1]Three Statements'!D23</f>
        <v>6684</v>
      </c>
      <c r="E23" s="3">
        <f>'[1]Three Statements'!E23</f>
        <v>6480</v>
      </c>
      <c r="F23" s="3">
        <f>'[1]Three Statements'!F23</f>
        <v>7282</v>
      </c>
      <c r="G23" s="3">
        <f>'[1]Three Statements'!G23</f>
        <v>7868</v>
      </c>
      <c r="H23" s="3">
        <f>'[1]Three Statements'!H23</f>
        <v>8481</v>
      </c>
      <c r="I23" s="3">
        <f>'[1]Three Statements'!I23</f>
        <v>9729</v>
      </c>
      <c r="J23" s="3">
        <f>I23*(1+O23)</f>
        <v>11160.646268128759</v>
      </c>
      <c r="K23" s="3">
        <f t="shared" ref="K23:N23" si="28">J23*(1+P23)</f>
        <v>12802.962804224113</v>
      </c>
      <c r="L23" s="3">
        <f t="shared" si="28"/>
        <v>14686.950256136823</v>
      </c>
      <c r="M23" s="3">
        <f t="shared" si="28"/>
        <v>16848.171093262015</v>
      </c>
      <c r="N23" s="3">
        <f t="shared" si="28"/>
        <v>19327.420889794383</v>
      </c>
      <c r="O23" s="88">
        <f t="shared" si="27"/>
        <v>0.14715245843650515</v>
      </c>
      <c r="P23" s="89">
        <f t="shared" si="25"/>
        <v>0.14715245843650515</v>
      </c>
      <c r="Q23" s="89">
        <f t="shared" si="25"/>
        <v>0.14715245843650515</v>
      </c>
      <c r="R23" s="89">
        <f t="shared" si="25"/>
        <v>0.14715245843650515</v>
      </c>
      <c r="S23" s="89">
        <f t="shared" si="25"/>
        <v>0.14715245843650515</v>
      </c>
    </row>
    <row r="24" spans="1:19" x14ac:dyDescent="0.25">
      <c r="A24" s="51" t="s">
        <v>161</v>
      </c>
      <c r="B24" s="56">
        <f>'[1]Three Statements'!B24</f>
        <v>0.18182412339466031</v>
      </c>
      <c r="C24" s="56">
        <f>'[1]Three Statements'!C24</f>
        <v>0.1818631084754139</v>
      </c>
      <c r="D24" s="56">
        <f>'[1]Three Statements'!D24</f>
        <v>0.19458515283842795</v>
      </c>
      <c r="E24" s="56">
        <f>'[1]Three Statements'!E24</f>
        <v>0.17803665137236585</v>
      </c>
      <c r="F24" s="56">
        <f>'[1]Three Statements'!F24</f>
        <v>0.18615947030702765</v>
      </c>
      <c r="G24" s="56">
        <f>'[1]Three Statements'!G24</f>
        <v>0.21035745795791783</v>
      </c>
      <c r="H24" s="56">
        <f>'[1]Three Statements'!H24</f>
        <v>0.19042166240064665</v>
      </c>
      <c r="I24" s="56">
        <f>'[1]Three Statements'!I24</f>
        <v>0.20828516377649325</v>
      </c>
      <c r="J24" s="57">
        <f>I24</f>
        <v>0.20828516377649325</v>
      </c>
      <c r="K24" s="57">
        <f>J24</f>
        <v>0.20828516377649325</v>
      </c>
      <c r="L24" s="57">
        <f>K24</f>
        <v>0.20828516377649325</v>
      </c>
      <c r="M24" s="57">
        <f>L24</f>
        <v>0.20828516377649325</v>
      </c>
      <c r="N24" s="57">
        <f>M24</f>
        <v>0.20828516377649325</v>
      </c>
      <c r="O24" s="88"/>
    </row>
    <row r="25" spans="1:19" x14ac:dyDescent="0.25">
      <c r="A25" t="s">
        <v>162</v>
      </c>
      <c r="B25" s="3">
        <f>'[1]Three Statements'!B25</f>
        <v>1968</v>
      </c>
      <c r="C25" s="3">
        <f>'[1]Three Statements'!C25</f>
        <v>1489</v>
      </c>
      <c r="D25" s="3">
        <f>'[1]Three Statements'!D25</f>
        <v>1150</v>
      </c>
      <c r="E25" s="3">
        <f>'[1]Three Statements'!E25</f>
        <v>1130</v>
      </c>
      <c r="F25" s="3">
        <f>'[1]Three Statements'!F25</f>
        <v>1968</v>
      </c>
      <c r="G25" s="3">
        <f>'[1]Three Statements'!G25</f>
        <v>1653</v>
      </c>
      <c r="H25" s="3">
        <f>'[1]Three Statements'!H25</f>
        <v>1498</v>
      </c>
      <c r="I25" s="3">
        <f>'[1]Three Statements'!I25</f>
        <v>2129</v>
      </c>
      <c r="J25" s="3">
        <f>I25*(1+O25)</f>
        <v>3025.7950600801069</v>
      </c>
      <c r="K25" s="3">
        <f t="shared" ref="K25:N25" si="29">J25*(1+P25)</f>
        <v>4300.3455827173211</v>
      </c>
      <c r="L25" s="3">
        <f t="shared" si="29"/>
        <v>6111.7728608846301</v>
      </c>
      <c r="M25" s="3">
        <f t="shared" si="29"/>
        <v>8686.2245799889024</v>
      </c>
      <c r="N25" s="3">
        <f t="shared" si="29"/>
        <v>12345.108231506256</v>
      </c>
      <c r="O25" s="88">
        <f t="shared" si="27"/>
        <v>0.42122830440587444</v>
      </c>
      <c r="P25" s="89">
        <f t="shared" ref="P25:S31" si="30">O25</f>
        <v>0.42122830440587444</v>
      </c>
      <c r="Q25" s="89">
        <f t="shared" si="30"/>
        <v>0.42122830440587444</v>
      </c>
      <c r="R25" s="89">
        <f t="shared" si="30"/>
        <v>0.42122830440587444</v>
      </c>
      <c r="S25" s="89">
        <f t="shared" si="30"/>
        <v>0.42122830440587444</v>
      </c>
    </row>
    <row r="26" spans="1:19" x14ac:dyDescent="0.25">
      <c r="A26" t="s">
        <v>163</v>
      </c>
      <c r="B26" s="3">
        <f>'[1]Three Statements'!B26</f>
        <v>3011</v>
      </c>
      <c r="C26" s="3">
        <f>'[1]Three Statements'!C26</f>
        <v>3520</v>
      </c>
      <c r="D26" s="3">
        <f>'[1]Three Statements'!D26</f>
        <v>3989</v>
      </c>
      <c r="E26" s="3">
        <f>'[1]Three Statements'!E26</f>
        <v>4454</v>
      </c>
      <c r="F26" s="3">
        <f>'[1]Three Statements'!F26</f>
        <v>4744</v>
      </c>
      <c r="G26" s="3">
        <f>'[1]Three Statements'!G26</f>
        <v>4866</v>
      </c>
      <c r="H26" s="3">
        <f>'[1]Three Statements'!H26</f>
        <v>4904</v>
      </c>
      <c r="I26" s="3">
        <f>'[1]Three Statements'!I26</f>
        <v>4791</v>
      </c>
      <c r="J26" s="3">
        <f t="shared" ref="J26:J30" si="31">I26*(1+O26)</f>
        <v>4680.6037928221858</v>
      </c>
      <c r="K26" s="3">
        <f t="shared" ref="K26:K31" si="32">J26*(1+P26)</f>
        <v>4572.7513807934529</v>
      </c>
      <c r="L26" s="3">
        <f t="shared" ref="L26:L30" si="33">K26*(1+Q26)</f>
        <v>4467.3841487319396</v>
      </c>
      <c r="M26" s="3">
        <f t="shared" ref="M26:M31" si="34">L26*(1+R26)</f>
        <v>4364.4448320910933</v>
      </c>
      <c r="N26" s="3">
        <f t="shared" ref="N26:N31" si="35">M26*(1+S26)</f>
        <v>4263.877485837771</v>
      </c>
      <c r="O26" s="88">
        <f t="shared" si="27"/>
        <v>-2.3042414355628038E-2</v>
      </c>
      <c r="P26" s="89">
        <f t="shared" si="30"/>
        <v>-2.3042414355628038E-2</v>
      </c>
      <c r="Q26" s="89">
        <f t="shared" si="30"/>
        <v>-2.3042414355628038E-2</v>
      </c>
      <c r="R26" s="89">
        <f t="shared" si="30"/>
        <v>-2.3042414355628038E-2</v>
      </c>
      <c r="S26" s="89">
        <f t="shared" si="30"/>
        <v>-2.3042414355628038E-2</v>
      </c>
    </row>
    <row r="27" spans="1:19" x14ac:dyDescent="0.25">
      <c r="A27" t="s">
        <v>164</v>
      </c>
      <c r="B27" s="3">
        <f>'[1]Three Statements'!B27</f>
        <v>281</v>
      </c>
      <c r="C27" s="3">
        <f>'[1]Three Statements'!C27</f>
        <v>281</v>
      </c>
      <c r="D27" s="3">
        <f>'[1]Three Statements'!D27</f>
        <v>283</v>
      </c>
      <c r="E27" s="3">
        <f>'[1]Three Statements'!E27</f>
        <v>285</v>
      </c>
      <c r="F27" s="3">
        <f>'[1]Three Statements'!F27</f>
        <v>283</v>
      </c>
      <c r="G27" s="3">
        <f>'[1]Three Statements'!G27</f>
        <v>274</v>
      </c>
      <c r="H27" s="3">
        <f>'[1]Three Statements'!H27</f>
        <v>269</v>
      </c>
      <c r="I27" s="3">
        <f>'[1]Three Statements'!I27</f>
        <v>286</v>
      </c>
      <c r="J27" s="3">
        <f t="shared" si="31"/>
        <v>304.07434944237923</v>
      </c>
      <c r="K27" s="3">
        <f t="shared" si="32"/>
        <v>323.2909440168047</v>
      </c>
      <c r="L27" s="3">
        <f t="shared" si="33"/>
        <v>343.72197021861024</v>
      </c>
      <c r="M27" s="3">
        <f t="shared" si="34"/>
        <v>365.44417651495365</v>
      </c>
      <c r="N27" s="3">
        <f t="shared" si="35"/>
        <v>388.53916164786898</v>
      </c>
      <c r="O27" s="88">
        <f t="shared" si="27"/>
        <v>6.3197026022304925E-2</v>
      </c>
      <c r="P27" s="89">
        <f t="shared" si="30"/>
        <v>6.3197026022304925E-2</v>
      </c>
      <c r="Q27" s="89">
        <f t="shared" si="30"/>
        <v>6.3197026022304925E-2</v>
      </c>
      <c r="R27" s="89">
        <f t="shared" si="30"/>
        <v>6.3197026022304925E-2</v>
      </c>
      <c r="S27" s="89">
        <f t="shared" si="30"/>
        <v>6.3197026022304925E-2</v>
      </c>
    </row>
    <row r="28" spans="1:19" x14ac:dyDescent="0.25">
      <c r="A28" t="s">
        <v>40</v>
      </c>
      <c r="B28" s="3">
        <f>'[1]Three Statements'!B28</f>
        <v>131</v>
      </c>
      <c r="C28" s="3">
        <f>'[1]Three Statements'!C28</f>
        <v>131</v>
      </c>
      <c r="D28" s="3">
        <f>'[1]Three Statements'!D28</f>
        <v>139</v>
      </c>
      <c r="E28" s="3">
        <f>'[1]Three Statements'!E28</f>
        <v>154</v>
      </c>
      <c r="F28" s="3">
        <f>'[1]Three Statements'!F28</f>
        <v>154</v>
      </c>
      <c r="G28" s="3">
        <f>'[1]Three Statements'!G28</f>
        <v>223</v>
      </c>
      <c r="H28" s="3">
        <f>'[1]Three Statements'!H28</f>
        <v>242</v>
      </c>
      <c r="I28" s="3">
        <f>'[1]Three Statements'!I28</f>
        <v>284</v>
      </c>
      <c r="J28" s="3">
        <f t="shared" si="31"/>
        <v>333.28925619834712</v>
      </c>
      <c r="K28" s="3">
        <f t="shared" si="32"/>
        <v>391.13284611706854</v>
      </c>
      <c r="L28" s="3">
        <f t="shared" si="33"/>
        <v>459.01540618697305</v>
      </c>
      <c r="M28" s="3">
        <f t="shared" si="34"/>
        <v>538.67923701281143</v>
      </c>
      <c r="N28" s="3">
        <f t="shared" si="35"/>
        <v>632.16902194891929</v>
      </c>
      <c r="O28" s="88">
        <f t="shared" si="27"/>
        <v>0.17355371900826455</v>
      </c>
      <c r="P28" s="89">
        <f t="shared" si="30"/>
        <v>0.17355371900826455</v>
      </c>
      <c r="Q28" s="89">
        <f t="shared" si="30"/>
        <v>0.17355371900826455</v>
      </c>
      <c r="R28" s="89">
        <f t="shared" si="30"/>
        <v>0.17355371900826455</v>
      </c>
      <c r="S28" s="89">
        <f t="shared" si="30"/>
        <v>0.17355371900826455</v>
      </c>
    </row>
    <row r="29" spans="1:19" x14ac:dyDescent="0.25">
      <c r="A29" s="53" t="s">
        <v>38</v>
      </c>
      <c r="B29" s="3">
        <f>'[1]Three Statements'!B29</f>
        <v>0</v>
      </c>
      <c r="C29" s="3">
        <f>'[1]Three Statements'!C29</f>
        <v>0</v>
      </c>
      <c r="D29" s="3">
        <f>'[1]Three Statements'!D29</f>
        <v>0</v>
      </c>
      <c r="E29" s="3">
        <f>'[1]Three Statements'!E29</f>
        <v>0</v>
      </c>
      <c r="F29" s="3">
        <f>'[1]Three Statements'!F29</f>
        <v>0</v>
      </c>
      <c r="G29" s="3">
        <f>'[1]Three Statements'!G29</f>
        <v>3097</v>
      </c>
      <c r="H29" s="3">
        <f>'[1]Three Statements'!H29</f>
        <v>3113</v>
      </c>
      <c r="I29" s="3">
        <f>'[1]Three Statements'!I29</f>
        <v>2926</v>
      </c>
      <c r="J29" s="3">
        <f t="shared" si="31"/>
        <v>2750.2332155477034</v>
      </c>
      <c r="K29" s="3">
        <f t="shared" si="32"/>
        <v>2585.0248598434246</v>
      </c>
      <c r="L29" s="3">
        <f t="shared" si="33"/>
        <v>2429.7406809835725</v>
      </c>
      <c r="M29" s="3">
        <f t="shared" si="34"/>
        <v>2283.7845270022272</v>
      </c>
      <c r="N29" s="3">
        <f t="shared" si="35"/>
        <v>2146.5960571823052</v>
      </c>
      <c r="O29" s="88">
        <f t="shared" si="27"/>
        <v>-6.0070671378091856E-2</v>
      </c>
      <c r="P29" s="89">
        <f t="shared" si="30"/>
        <v>-6.0070671378091856E-2</v>
      </c>
      <c r="Q29" s="89">
        <f t="shared" si="30"/>
        <v>-6.0070671378091856E-2</v>
      </c>
      <c r="R29" s="89">
        <f t="shared" si="30"/>
        <v>-6.0070671378091856E-2</v>
      </c>
      <c r="S29" s="89">
        <f t="shared" si="30"/>
        <v>-6.0070671378091856E-2</v>
      </c>
    </row>
    <row r="30" spans="1:19" x14ac:dyDescent="0.25">
      <c r="A30" t="s">
        <v>165</v>
      </c>
      <c r="B30" s="3">
        <f>'[1]Three Statements'!B30</f>
        <v>2590</v>
      </c>
      <c r="C30" s="3">
        <f>'[1]Three Statements'!C30</f>
        <v>2439</v>
      </c>
      <c r="D30" s="3">
        <f>'[1]Three Statements'!D30</f>
        <v>2787</v>
      </c>
      <c r="E30" s="3">
        <f>'[1]Three Statements'!E30</f>
        <v>2509</v>
      </c>
      <c r="F30" s="3">
        <f>'[1]Three Statements'!F30</f>
        <v>2011</v>
      </c>
      <c r="G30" s="3">
        <f>'[1]Three Statements'!G30</f>
        <v>2326</v>
      </c>
      <c r="H30" s="3">
        <f>'[1]Three Statements'!H30</f>
        <v>2921</v>
      </c>
      <c r="I30" s="3">
        <f>'[1]Three Statements'!I30</f>
        <v>3821</v>
      </c>
      <c r="J30" s="3">
        <f t="shared" si="31"/>
        <v>4998.3022937350224</v>
      </c>
      <c r="K30" s="3">
        <f t="shared" si="32"/>
        <v>6538.3475057725163</v>
      </c>
      <c r="L30" s="3">
        <f t="shared" si="33"/>
        <v>8552.9016842029396</v>
      </c>
      <c r="M30" s="3">
        <f t="shared" si="34"/>
        <v>11188.167523224729</v>
      </c>
      <c r="N30" s="3">
        <f t="shared" si="35"/>
        <v>14635.394764204617</v>
      </c>
      <c r="O30" s="88">
        <f t="shared" si="27"/>
        <v>0.30811365970558025</v>
      </c>
      <c r="P30" s="89">
        <f t="shared" si="30"/>
        <v>0.30811365970558025</v>
      </c>
      <c r="Q30" s="89">
        <f t="shared" si="30"/>
        <v>0.30811365970558025</v>
      </c>
      <c r="R30" s="89">
        <f t="shared" si="30"/>
        <v>0.30811365970558025</v>
      </c>
      <c r="S30" s="89">
        <f t="shared" si="30"/>
        <v>0.30811365970558025</v>
      </c>
    </row>
    <row r="31" spans="1:19" ht="15.75" thickBot="1" x14ac:dyDescent="0.3">
      <c r="A31" s="6" t="s">
        <v>166</v>
      </c>
      <c r="B31" s="7">
        <f>'[1]Three Statements'!B31</f>
        <v>19469</v>
      </c>
      <c r="C31" s="7">
        <f>'[1]Three Statements'!C31</f>
        <v>19205</v>
      </c>
      <c r="D31" s="7">
        <f>'[1]Three Statements'!D31</f>
        <v>21211</v>
      </c>
      <c r="E31" s="7">
        <f>'[1]Three Statements'!E31</f>
        <v>20257</v>
      </c>
      <c r="F31" s="7">
        <f>'[1]Three Statements'!F31</f>
        <v>21105</v>
      </c>
      <c r="G31" s="7">
        <f>'[1]Three Statements'!G31</f>
        <v>29094</v>
      </c>
      <c r="H31" s="7">
        <f>'[1]Three Statements'!H31</f>
        <v>34904</v>
      </c>
      <c r="I31" s="7">
        <f>'[1]Three Statements'!I31</f>
        <v>36963</v>
      </c>
      <c r="J31" s="92">
        <f>I31*(1+O31)</f>
        <v>39143.461179234473</v>
      </c>
      <c r="K31" s="92">
        <f t="shared" si="32"/>
        <v>41452.54857804389</v>
      </c>
      <c r="L31" s="92">
        <f>K31*(1+Q31)</f>
        <v>43897.84990517523</v>
      </c>
      <c r="M31" s="92">
        <f t="shared" si="34"/>
        <v>46487.400471149209</v>
      </c>
      <c r="N31" s="92">
        <f t="shared" si="35"/>
        <v>49229.709592456114</v>
      </c>
      <c r="O31" s="88">
        <f t="shared" si="27"/>
        <v>5.8990373596149448E-2</v>
      </c>
      <c r="P31" s="89">
        <f t="shared" si="30"/>
        <v>5.8990373596149448E-2</v>
      </c>
      <c r="Q31" s="89">
        <f t="shared" si="30"/>
        <v>5.8990373596149448E-2</v>
      </c>
      <c r="R31" s="89">
        <f t="shared" si="30"/>
        <v>5.8990373596149448E-2</v>
      </c>
      <c r="S31" s="89">
        <f t="shared" si="30"/>
        <v>5.8990373596149448E-2</v>
      </c>
    </row>
    <row r="32" spans="1:19" ht="15.75" thickTop="1" x14ac:dyDescent="0.2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88"/>
    </row>
    <row r="33" spans="1:19" x14ac:dyDescent="0.25">
      <c r="A33" s="2" t="s">
        <v>45</v>
      </c>
      <c r="B33" s="3">
        <f>'[1]Three Statements'!B33</f>
        <v>107</v>
      </c>
      <c r="C33" s="3">
        <f>'[1]Three Statements'!C33</f>
        <v>44</v>
      </c>
      <c r="D33" s="3">
        <f>'[1]Three Statements'!D33</f>
        <v>6</v>
      </c>
      <c r="E33" s="3">
        <f>'[1]Three Statements'!E33</f>
        <v>6</v>
      </c>
      <c r="F33" s="3">
        <f>'[1]Three Statements'!F33</f>
        <v>6</v>
      </c>
      <c r="G33" s="3">
        <f>'[1]Three Statements'!G33</f>
        <v>3</v>
      </c>
      <c r="H33" s="3">
        <f>'[1]Three Statements'!H33</f>
        <v>0</v>
      </c>
      <c r="I33" s="3">
        <f>'[1]Three Statements'!I33</f>
        <v>500</v>
      </c>
      <c r="J33" s="3">
        <f>I33</f>
        <v>500</v>
      </c>
      <c r="K33" s="3">
        <f>J33</f>
        <v>500</v>
      </c>
      <c r="L33" s="3">
        <f>K33</f>
        <v>500</v>
      </c>
      <c r="M33" s="3">
        <f>L33</f>
        <v>500</v>
      </c>
      <c r="N33" s="3">
        <f>M33</f>
        <v>500</v>
      </c>
      <c r="O33" s="88"/>
    </row>
    <row r="34" spans="1:19" x14ac:dyDescent="0.25">
      <c r="A34" s="2" t="s">
        <v>46</v>
      </c>
      <c r="B34" s="3">
        <f>'[1]Three Statements'!B34</f>
        <v>74</v>
      </c>
      <c r="C34" s="3">
        <f>'[1]Three Statements'!C34</f>
        <v>1</v>
      </c>
      <c r="D34" s="3">
        <f>'[1]Three Statements'!D34</f>
        <v>325</v>
      </c>
      <c r="E34" s="3">
        <f>'[1]Three Statements'!E34</f>
        <v>336</v>
      </c>
      <c r="F34" s="3">
        <f>'[1]Three Statements'!F34</f>
        <v>9</v>
      </c>
      <c r="G34" s="3">
        <f>'[1]Three Statements'!G34</f>
        <v>248</v>
      </c>
      <c r="H34" s="3">
        <f>'[1]Three Statements'!H34</f>
        <v>2</v>
      </c>
      <c r="I34" s="3">
        <f>'[1]Three Statements'!I34</f>
        <v>10</v>
      </c>
      <c r="J34" s="3">
        <f>I34*(1+O34)</f>
        <v>50</v>
      </c>
      <c r="K34" s="3">
        <f t="shared" ref="K34:N34" si="36">J34*(1+P34)</f>
        <v>250</v>
      </c>
      <c r="L34" s="3">
        <f t="shared" si="36"/>
        <v>1250</v>
      </c>
      <c r="M34" s="3">
        <f t="shared" si="36"/>
        <v>6250</v>
      </c>
      <c r="N34" s="3">
        <f t="shared" si="36"/>
        <v>31250</v>
      </c>
      <c r="O34" s="88">
        <f t="shared" si="27"/>
        <v>4</v>
      </c>
      <c r="P34" s="89">
        <f t="shared" ref="P34:S38" si="37">O34</f>
        <v>4</v>
      </c>
      <c r="Q34" s="89">
        <f t="shared" si="37"/>
        <v>4</v>
      </c>
      <c r="R34" s="89">
        <f t="shared" si="37"/>
        <v>4</v>
      </c>
      <c r="S34" s="89">
        <f t="shared" si="37"/>
        <v>4</v>
      </c>
    </row>
    <row r="35" spans="1:19" x14ac:dyDescent="0.25">
      <c r="A35" t="s">
        <v>168</v>
      </c>
      <c r="B35" s="3">
        <f>'[1]Three Statements'!B35</f>
        <v>4022</v>
      </c>
      <c r="C35" s="3">
        <f>'[1]Three Statements'!C35</f>
        <v>3122</v>
      </c>
      <c r="D35" s="3">
        <f>'[1]Three Statements'!D35</f>
        <v>3095</v>
      </c>
      <c r="E35" s="3">
        <f>'[1]Three Statements'!E35</f>
        <v>3419</v>
      </c>
      <c r="F35" s="3">
        <f>'[1]Three Statements'!F35</f>
        <v>5239</v>
      </c>
      <c r="G35" s="3">
        <f>'[1]Three Statements'!G35</f>
        <v>5785</v>
      </c>
      <c r="H35" s="3">
        <f>'[1]Three Statements'!H35</f>
        <v>6836</v>
      </c>
      <c r="I35" s="3">
        <f>'[1]Three Statements'!I35</f>
        <v>6862</v>
      </c>
      <c r="J35" s="3">
        <f t="shared" ref="J35:J38" si="38">I35*(1+O35)</f>
        <v>6888.0988882387355</v>
      </c>
      <c r="K35" s="3">
        <f t="shared" ref="K35:K38" si="39">J35*(1+P35)</f>
        <v>6914.2970408271212</v>
      </c>
      <c r="L35" s="3">
        <f t="shared" ref="L35:L38" si="40">K35*(1+Q35)</f>
        <v>6940.5948353065687</v>
      </c>
      <c r="M35" s="3">
        <f t="shared" ref="M35:M38" si="41">L35*(1+R35)</f>
        <v>6966.992650654428</v>
      </c>
      <c r="N35" s="3">
        <f t="shared" ref="N35:N38" si="42">M35*(1+S35)</f>
        <v>6993.4908672894499</v>
      </c>
      <c r="O35" s="88">
        <f t="shared" si="27"/>
        <v>3.8033937975423537E-3</v>
      </c>
      <c r="P35" s="89">
        <f t="shared" si="37"/>
        <v>3.8033937975423537E-3</v>
      </c>
      <c r="Q35" s="89">
        <f t="shared" si="37"/>
        <v>3.8033937975423537E-3</v>
      </c>
      <c r="R35" s="89">
        <f t="shared" si="37"/>
        <v>3.8033937975423537E-3</v>
      </c>
      <c r="S35" s="89">
        <f t="shared" si="37"/>
        <v>3.8033937975423537E-3</v>
      </c>
    </row>
    <row r="36" spans="1:19" x14ac:dyDescent="0.25">
      <c r="A36" t="s">
        <v>49</v>
      </c>
      <c r="B36" s="3">
        <f>'[1]Three Statements'!B36</f>
        <v>1079</v>
      </c>
      <c r="C36" s="3">
        <f>'[1]Three Statements'!C36</f>
        <v>2010</v>
      </c>
      <c r="D36" s="3">
        <f>'[1]Three Statements'!D36</f>
        <v>3471</v>
      </c>
      <c r="E36" s="3">
        <f>'[1]Three Statements'!E36</f>
        <v>3468</v>
      </c>
      <c r="F36" s="3">
        <f>'[1]Three Statements'!F36</f>
        <v>3464</v>
      </c>
      <c r="G36" s="3">
        <f>'[1]Three Statements'!G36</f>
        <v>9406</v>
      </c>
      <c r="H36" s="3">
        <f>'[1]Three Statements'!H36</f>
        <v>9413</v>
      </c>
      <c r="I36" s="3">
        <f>'[1]Three Statements'!I36</f>
        <v>8920</v>
      </c>
      <c r="J36" s="3">
        <f t="shared" si="38"/>
        <v>8452.8205673005414</v>
      </c>
      <c r="K36" s="3">
        <f t="shared" si="39"/>
        <v>8010.1093658048267</v>
      </c>
      <c r="L36" s="3">
        <f t="shared" si="40"/>
        <v>7590.5848871750832</v>
      </c>
      <c r="M36" s="3">
        <f t="shared" si="41"/>
        <v>7193.032741272893</v>
      </c>
      <c r="N36" s="3">
        <f t="shared" si="42"/>
        <v>6816.3021408853929</v>
      </c>
      <c r="O36" s="88">
        <f t="shared" si="27"/>
        <v>-5.2374375863167955E-2</v>
      </c>
      <c r="P36" s="89">
        <f t="shared" si="37"/>
        <v>-5.2374375863167955E-2</v>
      </c>
      <c r="Q36" s="89">
        <f t="shared" si="37"/>
        <v>-5.2374375863167955E-2</v>
      </c>
      <c r="R36" s="89">
        <f t="shared" si="37"/>
        <v>-5.2374375863167955E-2</v>
      </c>
      <c r="S36" s="89">
        <f t="shared" si="37"/>
        <v>-5.2374375863167955E-2</v>
      </c>
    </row>
    <row r="37" spans="1:19" x14ac:dyDescent="0.25">
      <c r="A37" s="53" t="s">
        <v>50</v>
      </c>
      <c r="B37" s="3">
        <f>'[1]Three Statements'!B37</f>
        <v>0</v>
      </c>
      <c r="C37" s="3">
        <f>'[1]Three Statements'!C37</f>
        <v>0</v>
      </c>
      <c r="D37" s="3">
        <f>'[1]Three Statements'!D37</f>
        <v>0</v>
      </c>
      <c r="E37" s="3">
        <f>'[1]Three Statements'!E37</f>
        <v>0</v>
      </c>
      <c r="F37" s="3">
        <f>'[1]Three Statements'!F37</f>
        <v>0</v>
      </c>
      <c r="G37" s="3">
        <f>'[1]Three Statements'!G37</f>
        <v>2913</v>
      </c>
      <c r="H37" s="3">
        <f>'[1]Three Statements'!H37</f>
        <v>2931</v>
      </c>
      <c r="I37" s="3">
        <f>'[1]Three Statements'!I37</f>
        <v>2777</v>
      </c>
      <c r="J37" s="3">
        <f t="shared" si="38"/>
        <v>2631.0914363698394</v>
      </c>
      <c r="K37" s="3">
        <f t="shared" si="39"/>
        <v>2492.8491705216798</v>
      </c>
      <c r="L37" s="3">
        <f t="shared" si="40"/>
        <v>2361.8704014120453</v>
      </c>
      <c r="M37" s="3">
        <f t="shared" si="41"/>
        <v>2237.7734918871543</v>
      </c>
      <c r="N37" s="3">
        <f t="shared" si="42"/>
        <v>2120.196856694175</v>
      </c>
      <c r="O37" s="88">
        <f t="shared" si="27"/>
        <v>-5.254179460934838E-2</v>
      </c>
      <c r="P37" s="89">
        <f t="shared" si="37"/>
        <v>-5.254179460934838E-2</v>
      </c>
      <c r="Q37" s="89">
        <f t="shared" si="37"/>
        <v>-5.254179460934838E-2</v>
      </c>
      <c r="R37" s="89">
        <f t="shared" si="37"/>
        <v>-5.254179460934838E-2</v>
      </c>
      <c r="S37" s="89">
        <f t="shared" si="37"/>
        <v>-5.254179460934838E-2</v>
      </c>
    </row>
    <row r="38" spans="1:19" x14ac:dyDescent="0.25">
      <c r="A38" t="s">
        <v>169</v>
      </c>
      <c r="B38" s="3">
        <f>'[1]Three Statements'!B38</f>
        <v>1480</v>
      </c>
      <c r="C38" s="3">
        <f>'[1]Three Statements'!C38</f>
        <v>1770</v>
      </c>
      <c r="D38" s="3">
        <f>'[1]Three Statements'!D38</f>
        <v>1907</v>
      </c>
      <c r="E38" s="3">
        <f>'[1]Three Statements'!E38</f>
        <v>3216</v>
      </c>
      <c r="F38" s="3">
        <f>'[1]Three Statements'!F38</f>
        <v>3347</v>
      </c>
      <c r="G38" s="3">
        <f>'[1]Three Statements'!G38</f>
        <v>2684</v>
      </c>
      <c r="H38" s="3">
        <f>'[1]Three Statements'!H38</f>
        <v>2955</v>
      </c>
      <c r="I38" s="3">
        <f>'[1]Three Statements'!I38</f>
        <v>2613</v>
      </c>
      <c r="J38" s="3">
        <f t="shared" si="38"/>
        <v>2310.5817258883249</v>
      </c>
      <c r="K38" s="3">
        <f t="shared" si="39"/>
        <v>2043.1641454301839</v>
      </c>
      <c r="L38" s="3">
        <f t="shared" si="40"/>
        <v>1806.6964169235434</v>
      </c>
      <c r="M38" s="3">
        <f t="shared" si="41"/>
        <v>1597.5965270460979</v>
      </c>
      <c r="N38" s="3">
        <f t="shared" si="42"/>
        <v>1412.6970305148745</v>
      </c>
      <c r="O38" s="88">
        <f t="shared" si="27"/>
        <v>-0.115736040609137</v>
      </c>
      <c r="P38" s="89">
        <f t="shared" si="37"/>
        <v>-0.115736040609137</v>
      </c>
      <c r="Q38" s="89">
        <f t="shared" si="37"/>
        <v>-0.115736040609137</v>
      </c>
      <c r="R38" s="89">
        <f t="shared" si="37"/>
        <v>-0.115736040609137</v>
      </c>
      <c r="S38" s="89">
        <f t="shared" si="37"/>
        <v>-0.115736040609137</v>
      </c>
    </row>
    <row r="39" spans="1:19" x14ac:dyDescent="0.25">
      <c r="A39" t="s">
        <v>170</v>
      </c>
      <c r="B39" s="3">
        <f>'[1]Three Statements'!B39</f>
        <v>0</v>
      </c>
      <c r="C39" s="3">
        <f>'[1]Three Statements'!C39</f>
        <v>0</v>
      </c>
      <c r="D39" s="3">
        <f>'[1]Three Statements'!D39</f>
        <v>0</v>
      </c>
      <c r="E39" s="3">
        <f>'[1]Three Statements'!E39</f>
        <v>0</v>
      </c>
      <c r="F39" s="3">
        <f>'[1]Three Statements'!F39</f>
        <v>0</v>
      </c>
      <c r="G39" s="3">
        <f>'[1]Three Statements'!G39</f>
        <v>0</v>
      </c>
      <c r="H39" s="3">
        <f>'[1]Three Statements'!H39</f>
        <v>0</v>
      </c>
      <c r="I39" s="3">
        <f>'[1]Three Statements'!I39</f>
        <v>0</v>
      </c>
      <c r="J39" s="3">
        <f>I39</f>
        <v>0</v>
      </c>
      <c r="K39" s="3">
        <f>J39</f>
        <v>0</v>
      </c>
      <c r="L39" s="3">
        <f>K39</f>
        <v>0</v>
      </c>
      <c r="M39" s="3">
        <f>L39</f>
        <v>0</v>
      </c>
      <c r="N39" s="3">
        <f>M39</f>
        <v>0</v>
      </c>
      <c r="O39" s="88"/>
    </row>
    <row r="40" spans="1:19" x14ac:dyDescent="0.25">
      <c r="A40" s="2" t="s">
        <v>171</v>
      </c>
      <c r="B40" s="3">
        <f>'[1]Three Statements'!B40</f>
        <v>3</v>
      </c>
      <c r="C40" s="3">
        <f>'[1]Three Statements'!C40</f>
        <v>3</v>
      </c>
      <c r="D40" s="3">
        <f>'[1]Three Statements'!D40</f>
        <v>3</v>
      </c>
      <c r="E40" s="3">
        <f>'[1]Three Statements'!E40</f>
        <v>3</v>
      </c>
      <c r="F40" s="3">
        <f>'[1]Three Statements'!F40</f>
        <v>3</v>
      </c>
      <c r="G40" s="3">
        <f>'[1]Three Statements'!G40</f>
        <v>3</v>
      </c>
      <c r="H40" s="3">
        <f>'[1]Three Statements'!H40</f>
        <v>3</v>
      </c>
      <c r="I40" s="3">
        <f>'[1]Three Statements'!I40</f>
        <v>3</v>
      </c>
      <c r="J40" s="3">
        <f>I40*(1+O40)</f>
        <v>3</v>
      </c>
      <c r="K40" s="3">
        <f t="shared" ref="K40:N43" si="43">J40*(1+P40)</f>
        <v>3</v>
      </c>
      <c r="L40" s="3">
        <f t="shared" si="43"/>
        <v>3</v>
      </c>
      <c r="M40" s="3">
        <f t="shared" si="43"/>
        <v>3</v>
      </c>
      <c r="N40" s="3">
        <f t="shared" si="43"/>
        <v>3</v>
      </c>
      <c r="O40" s="88">
        <f t="shared" si="27"/>
        <v>0</v>
      </c>
      <c r="P40" s="89">
        <f t="shared" ref="P40:S43" si="44">O40</f>
        <v>0</v>
      </c>
      <c r="Q40" s="89">
        <f t="shared" si="44"/>
        <v>0</v>
      </c>
      <c r="R40" s="89">
        <f t="shared" si="44"/>
        <v>0</v>
      </c>
      <c r="S40" s="89">
        <f t="shared" si="44"/>
        <v>0</v>
      </c>
    </row>
    <row r="41" spans="1:19" x14ac:dyDescent="0.25">
      <c r="A41" s="2" t="s">
        <v>172</v>
      </c>
      <c r="B41" s="3">
        <f>'[1]Three Statements'!B41</f>
        <v>4685</v>
      </c>
      <c r="C41" s="3">
        <f>'[1]Three Statements'!C41</f>
        <v>4151</v>
      </c>
      <c r="D41" s="3">
        <f>'[1]Three Statements'!D41</f>
        <v>6907</v>
      </c>
      <c r="E41" s="3">
        <f>'[1]Three Statements'!E41</f>
        <v>3517</v>
      </c>
      <c r="F41" s="3">
        <f>'[1]Three Statements'!F41</f>
        <v>1643</v>
      </c>
      <c r="G41" s="3">
        <f>'[1]Three Statements'!G41</f>
        <v>-191</v>
      </c>
      <c r="H41" s="3">
        <f>'[1]Three Statements'!H41</f>
        <v>3179</v>
      </c>
      <c r="I41" s="3">
        <f>'[1]Three Statements'!I41</f>
        <v>3476</v>
      </c>
      <c r="J41" s="3">
        <f t="shared" ref="J41:J43" si="45">I41*(1+O41)</f>
        <v>3800.7474048442909</v>
      </c>
      <c r="K41" s="3">
        <f t="shared" si="43"/>
        <v>4155.8345326325125</v>
      </c>
      <c r="L41" s="3">
        <f t="shared" si="43"/>
        <v>4544.0958903525052</v>
      </c>
      <c r="M41" s="3">
        <f t="shared" si="43"/>
        <v>4968.630800523847</v>
      </c>
      <c r="N41" s="3">
        <f t="shared" si="43"/>
        <v>5432.828141749259</v>
      </c>
      <c r="O41" s="88">
        <f t="shared" si="27"/>
        <v>9.3425605536332279E-2</v>
      </c>
      <c r="P41" s="89">
        <f t="shared" si="44"/>
        <v>9.3425605536332279E-2</v>
      </c>
      <c r="Q41" s="89">
        <f t="shared" si="44"/>
        <v>9.3425605536332279E-2</v>
      </c>
      <c r="R41" s="89">
        <f t="shared" si="44"/>
        <v>9.3425605536332279E-2</v>
      </c>
      <c r="S41" s="89">
        <f t="shared" si="44"/>
        <v>9.3425605536332279E-2</v>
      </c>
    </row>
    <row r="42" spans="1:19" x14ac:dyDescent="0.25">
      <c r="A42" s="2" t="s">
        <v>173</v>
      </c>
      <c r="B42" s="3">
        <f>'[1]Three Statements'!B42</f>
        <v>8019</v>
      </c>
      <c r="C42" s="3">
        <f>'[1]Three Statements'!C42</f>
        <v>8104</v>
      </c>
      <c r="D42" s="3">
        <f>'[1]Three Statements'!D42</f>
        <v>5497</v>
      </c>
      <c r="E42" s="3">
        <f>'[1]Three Statements'!E42</f>
        <v>6292</v>
      </c>
      <c r="F42" s="3">
        <f>'[1]Three Statements'!F42</f>
        <v>7394</v>
      </c>
      <c r="G42" s="3">
        <f>'[1]Three Statements'!G42</f>
        <v>8243</v>
      </c>
      <c r="H42" s="3">
        <f>'[1]Three Statements'!H42</f>
        <v>9585</v>
      </c>
      <c r="I42" s="3">
        <f>'[1]Three Statements'!I42</f>
        <v>11802</v>
      </c>
      <c r="J42" s="3">
        <f t="shared" si="45"/>
        <v>14531.789671361503</v>
      </c>
      <c r="K42" s="3">
        <f t="shared" si="43"/>
        <v>17892.976703328997</v>
      </c>
      <c r="L42" s="3">
        <f t="shared" si="43"/>
        <v>22031.602613739051</v>
      </c>
      <c r="M42" s="3">
        <f t="shared" si="43"/>
        <v>27127.488163520946</v>
      </c>
      <c r="N42" s="3">
        <f t="shared" si="43"/>
        <v>33402.046458620156</v>
      </c>
      <c r="O42" s="88">
        <f t="shared" si="27"/>
        <v>0.23129890453834112</v>
      </c>
      <c r="P42" s="89">
        <f t="shared" si="44"/>
        <v>0.23129890453834112</v>
      </c>
      <c r="Q42" s="89">
        <f t="shared" si="44"/>
        <v>0.23129890453834112</v>
      </c>
      <c r="R42" s="89">
        <f t="shared" si="44"/>
        <v>0.23129890453834112</v>
      </c>
      <c r="S42" s="89">
        <f t="shared" si="44"/>
        <v>0.23129890453834112</v>
      </c>
    </row>
    <row r="43" spans="1:19" ht="15.75" thickBot="1" x14ac:dyDescent="0.3">
      <c r="A43" s="6" t="s">
        <v>174</v>
      </c>
      <c r="B43" s="7">
        <f>'[1]Three Statements'!B43</f>
        <v>19469</v>
      </c>
      <c r="C43" s="7">
        <f>'[1]Three Statements'!C43</f>
        <v>19205</v>
      </c>
      <c r="D43" s="7">
        <f>'[1]Three Statements'!D43</f>
        <v>21211</v>
      </c>
      <c r="E43" s="7">
        <f>'[1]Three Statements'!E43</f>
        <v>20257</v>
      </c>
      <c r="F43" s="7">
        <f>'[1]Three Statements'!F43</f>
        <v>21105</v>
      </c>
      <c r="G43" s="7">
        <f>'[1]Three Statements'!G43</f>
        <v>29094</v>
      </c>
      <c r="H43" s="7">
        <f>'[1]Three Statements'!H43</f>
        <v>34904</v>
      </c>
      <c r="I43" s="7">
        <f>'[1]Three Statements'!I43</f>
        <v>36963</v>
      </c>
      <c r="J43" s="92">
        <f t="shared" si="45"/>
        <v>39143.461179234473</v>
      </c>
      <c r="K43" s="92">
        <f t="shared" si="43"/>
        <v>41452.54857804389</v>
      </c>
      <c r="L43" s="92">
        <f t="shared" si="43"/>
        <v>43897.84990517523</v>
      </c>
      <c r="M43" s="92">
        <f t="shared" si="43"/>
        <v>46487.400471149209</v>
      </c>
      <c r="N43" s="92">
        <f>M43*(1+S43)</f>
        <v>49229.709592456114</v>
      </c>
      <c r="O43" s="88">
        <f t="shared" si="27"/>
        <v>5.8990373596149448E-2</v>
      </c>
      <c r="P43" s="89">
        <f t="shared" si="44"/>
        <v>5.8990373596149448E-2</v>
      </c>
      <c r="Q43" s="89">
        <f t="shared" si="44"/>
        <v>5.8990373596149448E-2</v>
      </c>
      <c r="R43" s="89">
        <f t="shared" si="44"/>
        <v>5.8990373596149448E-2</v>
      </c>
      <c r="S43" s="89">
        <f t="shared" si="44"/>
        <v>5.8990373596149448E-2</v>
      </c>
    </row>
    <row r="44" spans="1:19" s="1" customFormat="1" ht="15.75" thickTop="1" x14ac:dyDescent="0.25">
      <c r="A44" s="60" t="s">
        <v>175</v>
      </c>
      <c r="B44" s="60">
        <f>B31-B43</f>
        <v>0</v>
      </c>
      <c r="C44" s="60">
        <f t="shared" ref="C44:N44" si="46">C31-C43</f>
        <v>0</v>
      </c>
      <c r="D44" s="60">
        <f t="shared" si="46"/>
        <v>0</v>
      </c>
      <c r="E44" s="60">
        <f t="shared" si="46"/>
        <v>0</v>
      </c>
      <c r="F44" s="60">
        <f t="shared" si="46"/>
        <v>0</v>
      </c>
      <c r="G44" s="60">
        <f t="shared" si="46"/>
        <v>0</v>
      </c>
      <c r="H44" s="60">
        <f t="shared" si="46"/>
        <v>0</v>
      </c>
      <c r="I44" s="60">
        <f t="shared" si="46"/>
        <v>0</v>
      </c>
      <c r="J44" s="60">
        <f t="shared" si="46"/>
        <v>0</v>
      </c>
      <c r="K44" s="60">
        <f t="shared" si="46"/>
        <v>0</v>
      </c>
      <c r="L44" s="60">
        <f t="shared" si="46"/>
        <v>0</v>
      </c>
      <c r="M44" s="60">
        <f>M31-M43</f>
        <v>0</v>
      </c>
      <c r="N44" s="60">
        <f t="shared" si="46"/>
        <v>0</v>
      </c>
      <c r="O44" s="88"/>
    </row>
    <row r="45" spans="1:19" x14ac:dyDescent="0.25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19" x14ac:dyDescent="0.25">
      <c r="A46" s="1" t="s">
        <v>134</v>
      </c>
      <c r="B46" s="9">
        <f>B7</f>
        <v>4233</v>
      </c>
      <c r="C46" s="9">
        <f t="shared" ref="C46:I46" si="47">C7</f>
        <v>4642</v>
      </c>
      <c r="D46" s="9">
        <f t="shared" si="47"/>
        <v>4945</v>
      </c>
      <c r="E46" s="9">
        <f t="shared" si="47"/>
        <v>4379</v>
      </c>
      <c r="F46" s="9">
        <f t="shared" si="47"/>
        <v>4850</v>
      </c>
      <c r="G46" s="9">
        <f t="shared" si="47"/>
        <v>2976</v>
      </c>
      <c r="H46" s="9">
        <f t="shared" si="47"/>
        <v>6923</v>
      </c>
      <c r="I46" s="9">
        <f t="shared" si="47"/>
        <v>6856</v>
      </c>
      <c r="J46" s="9">
        <f>I46*(1+O46)</f>
        <v>6789.648418315759</v>
      </c>
      <c r="K46" s="9">
        <f t="shared" ref="K46:N46" si="48">J46*(1+P46)</f>
        <v>6723.9389796291844</v>
      </c>
      <c r="L46" s="9">
        <f t="shared" si="48"/>
        <v>6658.865469353992</v>
      </c>
      <c r="M46" s="9">
        <f t="shared" si="48"/>
        <v>6594.4217330479514</v>
      </c>
      <c r="N46" s="9">
        <f t="shared" si="48"/>
        <v>6530.6016758308178</v>
      </c>
      <c r="O46" s="88">
        <f>+IFERROR(I46/H46-1,"nm")</f>
        <v>-9.67788530983682E-3</v>
      </c>
      <c r="P46" s="88">
        <f t="shared" ref="P46:S55" si="49">O46</f>
        <v>-9.67788530983682E-3</v>
      </c>
      <c r="Q46" s="88">
        <f t="shared" si="49"/>
        <v>-9.67788530983682E-3</v>
      </c>
      <c r="R46" s="88">
        <f t="shared" si="49"/>
        <v>-9.67788530983682E-3</v>
      </c>
      <c r="S46" s="88">
        <f t="shared" si="49"/>
        <v>-9.67788530983682E-3</v>
      </c>
    </row>
    <row r="47" spans="1:19" x14ac:dyDescent="0.25">
      <c r="A47" t="s">
        <v>132</v>
      </c>
      <c r="B47" s="59">
        <f>B6</f>
        <v>606</v>
      </c>
      <c r="C47" s="59">
        <f t="shared" ref="C47:I47" si="50">C6</f>
        <v>649</v>
      </c>
      <c r="D47" s="59">
        <f t="shared" si="50"/>
        <v>706</v>
      </c>
      <c r="E47" s="59">
        <f t="shared" si="50"/>
        <v>747</v>
      </c>
      <c r="F47" s="59">
        <f t="shared" si="50"/>
        <v>705</v>
      </c>
      <c r="G47" s="59">
        <f t="shared" si="50"/>
        <v>721</v>
      </c>
      <c r="H47" s="59">
        <f t="shared" si="50"/>
        <v>744</v>
      </c>
      <c r="I47" s="59">
        <f t="shared" si="50"/>
        <v>717</v>
      </c>
      <c r="J47" s="59">
        <f>I47*(1+O47)</f>
        <v>690.97983870967744</v>
      </c>
      <c r="K47" s="59">
        <f t="shared" ref="K47:N47" si="51">J47*(1+P47)</f>
        <v>665.90395746618105</v>
      </c>
      <c r="L47" s="59">
        <f t="shared" si="51"/>
        <v>641.73808804200519</v>
      </c>
      <c r="M47" s="59">
        <f t="shared" si="51"/>
        <v>618.44920581467443</v>
      </c>
      <c r="N47" s="59">
        <f t="shared" si="51"/>
        <v>596.0054846359161</v>
      </c>
      <c r="O47" s="88">
        <f t="shared" ref="O47:O70" si="52">+IFERROR(I47/H47-1,"nm")</f>
        <v>-3.6290322580645129E-2</v>
      </c>
      <c r="P47" s="89">
        <f t="shared" si="49"/>
        <v>-3.6290322580645129E-2</v>
      </c>
      <c r="Q47" s="89">
        <f t="shared" si="49"/>
        <v>-3.6290322580645129E-2</v>
      </c>
      <c r="R47" s="89">
        <f t="shared" si="49"/>
        <v>-3.6290322580645129E-2</v>
      </c>
      <c r="S47" s="89">
        <f t="shared" si="49"/>
        <v>-3.6290322580645129E-2</v>
      </c>
    </row>
    <row r="48" spans="1:19" x14ac:dyDescent="0.25">
      <c r="A48" t="s">
        <v>176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59">
        <f t="shared" ref="J48:J65" si="53">I48*(1+O48)</f>
        <v>1287.4774851316909</v>
      </c>
      <c r="K48" s="59">
        <f t="shared" ref="K48:K65" si="54">J48*(1+P48)</f>
        <v>1346.546120813179</v>
      </c>
      <c r="L48" s="59">
        <f t="shared" ref="L48:L65" si="55">K48*(1+Q48)</f>
        <v>1408.3247873585585</v>
      </c>
      <c r="M48" s="59">
        <f t="shared" ref="M48:M65" si="56">L48*(1+R48)</f>
        <v>1472.9378192339725</v>
      </c>
      <c r="N48" s="59">
        <f t="shared" ref="N48:N65" si="57">M48*(1+S48)</f>
        <v>1540.5152552905865</v>
      </c>
      <c r="O48" s="88">
        <f>+IFERROR(I48/H48-1,"nm")</f>
        <v>4.587935429056933E-2</v>
      </c>
      <c r="P48" s="89">
        <f t="shared" si="49"/>
        <v>4.587935429056933E-2</v>
      </c>
      <c r="Q48" s="89">
        <f t="shared" si="49"/>
        <v>4.587935429056933E-2</v>
      </c>
      <c r="R48" s="89">
        <f t="shared" si="49"/>
        <v>4.587935429056933E-2</v>
      </c>
      <c r="S48" s="89">
        <f t="shared" si="49"/>
        <v>4.587935429056933E-2</v>
      </c>
    </row>
    <row r="49" spans="1:19" x14ac:dyDescent="0.25">
      <c r="A49" s="1" t="s">
        <v>177</v>
      </c>
      <c r="B49" s="9">
        <f>B46-B48</f>
        <v>2971</v>
      </c>
      <c r="C49" s="9">
        <f t="shared" ref="C49:I49" si="58">C46-C48</f>
        <v>3894</v>
      </c>
      <c r="D49" s="9">
        <f t="shared" si="58"/>
        <v>4242</v>
      </c>
      <c r="E49" s="9">
        <f t="shared" si="58"/>
        <v>3850</v>
      </c>
      <c r="F49" s="9">
        <f t="shared" si="58"/>
        <v>4093</v>
      </c>
      <c r="G49" s="9">
        <f t="shared" si="58"/>
        <v>1948</v>
      </c>
      <c r="H49" s="9">
        <f t="shared" si="58"/>
        <v>5746</v>
      </c>
      <c r="I49" s="9">
        <f t="shared" si="58"/>
        <v>5625</v>
      </c>
      <c r="J49" s="59">
        <f t="shared" si="53"/>
        <v>5506.5480334145495</v>
      </c>
      <c r="K49" s="59">
        <f t="shared" si="54"/>
        <v>5390.5904434314034</v>
      </c>
      <c r="L49" s="59">
        <f t="shared" si="55"/>
        <v>5277.0747031503042</v>
      </c>
      <c r="M49" s="59">
        <f t="shared" si="56"/>
        <v>5165.9493917891514</v>
      </c>
      <c r="N49" s="59">
        <f t="shared" si="57"/>
        <v>5057.164171391225</v>
      </c>
      <c r="O49" s="88">
        <f t="shared" si="52"/>
        <v>-2.1058127392968973E-2</v>
      </c>
      <c r="P49" s="89">
        <f t="shared" si="49"/>
        <v>-2.1058127392968973E-2</v>
      </c>
      <c r="Q49" s="89">
        <f t="shared" si="49"/>
        <v>-2.1058127392968973E-2</v>
      </c>
      <c r="R49" s="89">
        <f t="shared" si="49"/>
        <v>-2.1058127392968973E-2</v>
      </c>
      <c r="S49" s="89">
        <f t="shared" si="49"/>
        <v>-2.1058127392968973E-2</v>
      </c>
    </row>
    <row r="50" spans="1:19" x14ac:dyDescent="0.25">
      <c r="A50" t="s">
        <v>178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59">
        <f t="shared" si="53"/>
        <v>287.03071672354946</v>
      </c>
      <c r="K50" s="59">
        <f t="shared" si="54"/>
        <v>284.09183566494653</v>
      </c>
      <c r="L50" s="59">
        <f t="shared" si="55"/>
        <v>281.18304553868427</v>
      </c>
      <c r="M50" s="59">
        <f t="shared" si="56"/>
        <v>278.30403824647931</v>
      </c>
      <c r="N50" s="59">
        <f t="shared" si="57"/>
        <v>275.45450884463821</v>
      </c>
      <c r="O50" s="88">
        <f t="shared" si="52"/>
        <v>-1.0238907849829393E-2</v>
      </c>
      <c r="P50" s="89">
        <f t="shared" si="49"/>
        <v>-1.0238907849829393E-2</v>
      </c>
      <c r="Q50" s="89">
        <f t="shared" si="49"/>
        <v>-1.0238907849829393E-2</v>
      </c>
      <c r="R50" s="89">
        <f t="shared" si="49"/>
        <v>-1.0238907849829393E-2</v>
      </c>
      <c r="S50" s="89">
        <f t="shared" si="49"/>
        <v>-1.0238907849829393E-2</v>
      </c>
    </row>
    <row r="51" spans="1:19" x14ac:dyDescent="0.25">
      <c r="A51" t="s">
        <v>179</v>
      </c>
      <c r="B51" s="3">
        <v>113</v>
      </c>
      <c r="C51" s="3">
        <f>B23-C23</f>
        <v>-324</v>
      </c>
      <c r="D51" s="3">
        <f t="shared" ref="D51:I51" si="59">C23-D23</f>
        <v>-796</v>
      </c>
      <c r="E51" s="3">
        <f t="shared" si="59"/>
        <v>204</v>
      </c>
      <c r="F51" s="3">
        <f t="shared" si="59"/>
        <v>-802</v>
      </c>
      <c r="G51" s="3">
        <f t="shared" si="59"/>
        <v>-586</v>
      </c>
      <c r="H51" s="3">
        <f t="shared" si="59"/>
        <v>-613</v>
      </c>
      <c r="I51" s="3">
        <f t="shared" si="59"/>
        <v>-1248</v>
      </c>
      <c r="J51" s="59">
        <f t="shared" si="53"/>
        <v>-2540.7895595432301</v>
      </c>
      <c r="K51" s="59">
        <f t="shared" si="54"/>
        <v>-5172.7656938172131</v>
      </c>
      <c r="L51" s="59">
        <f t="shared" si="55"/>
        <v>-10531.177138472891</v>
      </c>
      <c r="M51" s="59">
        <f t="shared" si="56"/>
        <v>-21440.308431997011</v>
      </c>
      <c r="N51" s="59">
        <f t="shared" si="57"/>
        <v>-43650.089597279402</v>
      </c>
      <c r="O51" s="88">
        <f t="shared" si="52"/>
        <v>1.0358890701468191</v>
      </c>
      <c r="P51" s="89">
        <f t="shared" si="49"/>
        <v>1.0358890701468191</v>
      </c>
      <c r="Q51" s="89">
        <f t="shared" si="49"/>
        <v>1.0358890701468191</v>
      </c>
      <c r="R51" s="89">
        <f t="shared" si="49"/>
        <v>1.0358890701468191</v>
      </c>
      <c r="S51" s="89">
        <f t="shared" si="49"/>
        <v>1.0358890701468191</v>
      </c>
    </row>
    <row r="52" spans="1:19" x14ac:dyDescent="0.25">
      <c r="A52" t="s">
        <v>135</v>
      </c>
      <c r="B52" s="3">
        <f>Historicals!B83</f>
        <v>-963</v>
      </c>
      <c r="C52" s="3">
        <f>Historicals!C83</f>
        <v>-1143</v>
      </c>
      <c r="D52" s="3">
        <f>Historicals!D83</f>
        <v>-1105</v>
      </c>
      <c r="E52" s="3">
        <f>Historicals!E83</f>
        <v>-1028</v>
      </c>
      <c r="F52" s="3">
        <f>Historicals!F83</f>
        <v>-1119</v>
      </c>
      <c r="G52" s="3">
        <f>Historicals!G83</f>
        <v>-1086</v>
      </c>
      <c r="H52" s="3">
        <f>Historicals!H83</f>
        <v>-695</v>
      </c>
      <c r="I52" s="3">
        <f>Historicals!I83</f>
        <v>-758</v>
      </c>
      <c r="J52" s="59">
        <f t="shared" si="53"/>
        <v>-826.71079136690651</v>
      </c>
      <c r="K52" s="59">
        <f t="shared" si="54"/>
        <v>-901.65004295843903</v>
      </c>
      <c r="L52" s="59">
        <f t="shared" si="55"/>
        <v>-983.38234901078681</v>
      </c>
      <c r="M52" s="59">
        <f t="shared" si="56"/>
        <v>-1072.5234828060093</v>
      </c>
      <c r="N52" s="59">
        <f t="shared" si="57"/>
        <v>-1169.7450359236764</v>
      </c>
      <c r="O52" s="88">
        <f t="shared" si="52"/>
        <v>9.0647482014388547E-2</v>
      </c>
      <c r="P52" s="89">
        <f t="shared" si="49"/>
        <v>9.0647482014388547E-2</v>
      </c>
      <c r="Q52" s="89">
        <f t="shared" si="49"/>
        <v>9.0647482014388547E-2</v>
      </c>
      <c r="R52" s="89">
        <f t="shared" si="49"/>
        <v>9.0647482014388547E-2</v>
      </c>
      <c r="S52" s="89">
        <f t="shared" si="49"/>
        <v>9.0647482014388547E-2</v>
      </c>
    </row>
    <row r="53" spans="1:19" x14ac:dyDescent="0.25">
      <c r="A53" s="1" t="s">
        <v>180</v>
      </c>
      <c r="B53" s="9">
        <f>(B47+B49)-(B52-B51)</f>
        <v>4653</v>
      </c>
      <c r="C53" s="9">
        <f t="shared" ref="C53:I53" si="60">(C47+C49)-(C52-C51)</f>
        <v>5362</v>
      </c>
      <c r="D53" s="9">
        <f t="shared" si="60"/>
        <v>5257</v>
      </c>
      <c r="E53" s="9">
        <f t="shared" si="60"/>
        <v>5829</v>
      </c>
      <c r="F53" s="9">
        <f t="shared" si="60"/>
        <v>5115</v>
      </c>
      <c r="G53" s="9">
        <f t="shared" si="60"/>
        <v>3169</v>
      </c>
      <c r="H53" s="9">
        <f t="shared" si="60"/>
        <v>6572</v>
      </c>
      <c r="I53" s="9">
        <f t="shared" si="60"/>
        <v>5852</v>
      </c>
      <c r="J53" s="59">
        <f t="shared" si="53"/>
        <v>5210.8800973828365</v>
      </c>
      <c r="K53" s="59">
        <f t="shared" si="54"/>
        <v>4639.9985285886123</v>
      </c>
      <c r="L53" s="59">
        <f t="shared" si="55"/>
        <v>4131.6602844340478</v>
      </c>
      <c r="M53" s="59">
        <f t="shared" si="56"/>
        <v>3679.013387782722</v>
      </c>
      <c r="N53" s="59">
        <f t="shared" si="57"/>
        <v>3275.9565345868064</v>
      </c>
      <c r="O53" s="88">
        <f t="shared" si="52"/>
        <v>-0.10955569080949479</v>
      </c>
      <c r="P53" s="89">
        <f t="shared" si="49"/>
        <v>-0.10955569080949479</v>
      </c>
      <c r="Q53" s="89">
        <f t="shared" si="49"/>
        <v>-0.10955569080949479</v>
      </c>
      <c r="R53" s="89">
        <f t="shared" si="49"/>
        <v>-0.10955569080949479</v>
      </c>
      <c r="S53" s="89">
        <f t="shared" si="49"/>
        <v>-0.10955569080949479</v>
      </c>
    </row>
    <row r="54" spans="1:19" x14ac:dyDescent="0.25">
      <c r="A54" t="s">
        <v>181</v>
      </c>
      <c r="B54" s="3">
        <f>[1]Historicals!B77-'[1]Three Statements'!B49-'[1]Three Statements'!B51-'[1]Three Statements'!B47</f>
        <v>990</v>
      </c>
      <c r="C54" s="3">
        <f>[1]Historicals!C77-'[1]Three Statements'!C49-'[1]Three Statements'!C51-'[1]Three Statements'!C47</f>
        <v>-820</v>
      </c>
      <c r="D54" s="3">
        <f>[1]Historicals!D77-'[1]Three Statements'!D49-'[1]Three Statements'!D51-'[1]Three Statements'!D47</f>
        <v>-306</v>
      </c>
      <c r="E54" s="3">
        <f>[1]Historicals!E77-'[1]Three Statements'!E49-'[1]Three Statements'!E51-'[1]Three Statements'!E47</f>
        <v>154</v>
      </c>
      <c r="F54" s="3">
        <f>[1]Historicals!F77-'[1]Three Statements'!F49-'[1]Three Statements'!F51-'[1]Three Statements'!F47</f>
        <v>1907</v>
      </c>
      <c r="G54" s="3">
        <f>[1]Historicals!G77-'[1]Three Statements'!G49-'[1]Three Statements'!G51-'[1]Three Statements'!G47</f>
        <v>402</v>
      </c>
      <c r="H54" s="3">
        <f>[1]Historicals!H77-'[1]Three Statements'!H49-'[1]Three Statements'!H51-'[1]Three Statements'!H47</f>
        <v>780</v>
      </c>
      <c r="I54" s="3">
        <f>[1]Historicals!I77-'[1]Three Statements'!I49-'[1]Three Statements'!I51-'[1]Three Statements'!I47</f>
        <v>94</v>
      </c>
      <c r="J54" s="59">
        <f t="shared" si="53"/>
        <v>11.328205128205131</v>
      </c>
      <c r="K54" s="59">
        <f t="shared" si="54"/>
        <v>1.365193951347798</v>
      </c>
      <c r="L54" s="59">
        <f t="shared" si="55"/>
        <v>0.16452337362396541</v>
      </c>
      <c r="M54" s="59">
        <f t="shared" si="56"/>
        <v>1.9827175795708654E-2</v>
      </c>
      <c r="N54" s="59">
        <f t="shared" si="57"/>
        <v>2.3894288779443768E-3</v>
      </c>
      <c r="O54" s="88">
        <f t="shared" si="52"/>
        <v>-0.87948717948717947</v>
      </c>
      <c r="P54" s="89">
        <f t="shared" si="49"/>
        <v>-0.87948717948717947</v>
      </c>
      <c r="Q54" s="89">
        <f t="shared" si="49"/>
        <v>-0.87948717948717947</v>
      </c>
      <c r="R54" s="89">
        <f t="shared" si="49"/>
        <v>-0.87948717948717947</v>
      </c>
      <c r="S54" s="89">
        <f t="shared" si="49"/>
        <v>-0.87948717948717947</v>
      </c>
    </row>
    <row r="55" spans="1:19" x14ac:dyDescent="0.25">
      <c r="A55" s="27" t="s">
        <v>182</v>
      </c>
      <c r="B55" s="26">
        <f>B47+B49+B51+B54</f>
        <v>4680</v>
      </c>
      <c r="C55" s="26">
        <f t="shared" ref="C55:I55" si="61">C47+C49+C51+C54</f>
        <v>3399</v>
      </c>
      <c r="D55" s="26">
        <f t="shared" si="61"/>
        <v>3846</v>
      </c>
      <c r="E55" s="26">
        <f t="shared" si="61"/>
        <v>4955</v>
      </c>
      <c r="F55" s="26">
        <f t="shared" si="61"/>
        <v>5903</v>
      </c>
      <c r="G55" s="26">
        <f t="shared" si="61"/>
        <v>2485</v>
      </c>
      <c r="H55" s="26">
        <f t="shared" si="61"/>
        <v>6657</v>
      </c>
      <c r="I55" s="26">
        <f t="shared" si="61"/>
        <v>5188</v>
      </c>
      <c r="J55" s="93">
        <f t="shared" si="53"/>
        <v>4043.1641880727052</v>
      </c>
      <c r="K55" s="93">
        <f t="shared" si="54"/>
        <v>3150.9592620882072</v>
      </c>
      <c r="L55" s="93">
        <f t="shared" si="55"/>
        <v>2455.6371716559438</v>
      </c>
      <c r="M55" s="93">
        <f t="shared" si="56"/>
        <v>1913.7517870739125</v>
      </c>
      <c r="N55" s="93">
        <f t="shared" si="57"/>
        <v>1491.4442348414389</v>
      </c>
      <c r="O55" s="88">
        <f t="shared" si="52"/>
        <v>-0.220669971458615</v>
      </c>
      <c r="P55" s="89">
        <f t="shared" si="49"/>
        <v>-0.220669971458615</v>
      </c>
      <c r="Q55" s="89">
        <f t="shared" si="49"/>
        <v>-0.220669971458615</v>
      </c>
      <c r="R55" s="89">
        <f t="shared" si="49"/>
        <v>-0.220669971458615</v>
      </c>
      <c r="S55" s="89">
        <f t="shared" si="49"/>
        <v>-0.220669971458615</v>
      </c>
    </row>
    <row r="56" spans="1:19" x14ac:dyDescent="0.25">
      <c r="A56" t="s">
        <v>183</v>
      </c>
      <c r="B56" s="3"/>
      <c r="C56" s="3"/>
      <c r="D56" s="3"/>
      <c r="E56" s="3"/>
      <c r="F56" s="3"/>
      <c r="G56" s="3"/>
      <c r="H56" s="3"/>
      <c r="I56" s="3"/>
      <c r="J56" s="59">
        <f t="shared" si="53"/>
        <v>0</v>
      </c>
      <c r="K56" s="59">
        <f t="shared" si="54"/>
        <v>0</v>
      </c>
      <c r="L56" s="59">
        <f t="shared" si="55"/>
        <v>0</v>
      </c>
      <c r="M56" s="59">
        <f t="shared" si="56"/>
        <v>0</v>
      </c>
      <c r="N56" s="59">
        <f t="shared" si="57"/>
        <v>0</v>
      </c>
      <c r="O56" s="88"/>
    </row>
    <row r="57" spans="1:19" x14ac:dyDescent="0.25">
      <c r="A57" t="s">
        <v>184</v>
      </c>
      <c r="B57" s="3">
        <f>[1]Historicals!B85+[1]Historicals!B79+[1]Historicals!B80+[1]Historicals!B81+[1]Historicals!B82+[1]Historicals!B84</f>
        <v>788</v>
      </c>
      <c r="C57" s="3">
        <f>[1]Historicals!C85+[1]Historicals!C79+[1]Historicals!C80+[1]Historicals!C81+[1]Historicals!C82+[1]Historicals!C84</f>
        <v>109</v>
      </c>
      <c r="D57" s="3">
        <f>[1]Historicals!D85+[1]Historicals!D79+[1]Historicals!D80+[1]Historicals!D81+[1]Historicals!D82+[1]Historicals!D84</f>
        <v>97</v>
      </c>
      <c r="E57" s="3">
        <f>[1]Historicals!E85+[1]Historicals!E79+[1]Historicals!E80+[1]Historicals!E81+[1]Historicals!E82+[1]Historicals!E84</f>
        <v>1304</v>
      </c>
      <c r="F57" s="3">
        <f>[1]Historicals!F85+[1]Historicals!F79+[1]Historicals!F80+[1]Historicals!F81+[1]Historicals!F82+[1]Historicals!F84</f>
        <v>855</v>
      </c>
      <c r="G57" s="3">
        <f>[1]Historicals!G85+[1]Historicals!G79+[1]Historicals!G80+[1]Historicals!G81+[1]Historicals!G82+[1]Historicals!G84</f>
        <v>58</v>
      </c>
      <c r="H57" s="3">
        <f>[1]Historicals!H85+[1]Historicals!H79+[1]Historicals!H80+[1]Historicals!H81+[1]Historicals!H82+[1]Historicals!H84</f>
        <v>-3105</v>
      </c>
      <c r="I57" s="3">
        <f>[1]Historicals!I85+[1]Historicals!I79+[1]Historicals!I80+[1]Historicals!I81+[1]Historicals!I82+[1]Historicals!I84</f>
        <v>-766</v>
      </c>
      <c r="J57" s="59">
        <f t="shared" si="53"/>
        <v>-188.97133655394521</v>
      </c>
      <c r="K57" s="59">
        <f t="shared" si="54"/>
        <v>-46.619015716689852</v>
      </c>
      <c r="L57" s="59">
        <f t="shared" si="55"/>
        <v>-11.500858627692244</v>
      </c>
      <c r="M57" s="59">
        <f t="shared" si="56"/>
        <v>-2.8372488595208556</v>
      </c>
      <c r="N57" s="59">
        <f t="shared" si="57"/>
        <v>-0.69994609545667463</v>
      </c>
      <c r="O57" s="88">
        <f t="shared" si="52"/>
        <v>-0.75330112721417075</v>
      </c>
      <c r="P57" s="89">
        <f t="shared" ref="P57:S65" si="62">O57</f>
        <v>-0.75330112721417075</v>
      </c>
      <c r="Q57" s="89">
        <f t="shared" si="62"/>
        <v>-0.75330112721417075</v>
      </c>
      <c r="R57" s="89">
        <f t="shared" si="62"/>
        <v>-0.75330112721417075</v>
      </c>
      <c r="S57" s="89">
        <f t="shared" si="62"/>
        <v>-0.75330112721417075</v>
      </c>
    </row>
    <row r="58" spans="1:19" x14ac:dyDescent="0.25">
      <c r="A58" s="27" t="s">
        <v>185</v>
      </c>
      <c r="B58" s="26">
        <f>B57+B56+B52</f>
        <v>-175</v>
      </c>
      <c r="C58" s="26">
        <f t="shared" ref="C58:I58" si="63">C57+C56+C52</f>
        <v>-1034</v>
      </c>
      <c r="D58" s="26">
        <f t="shared" si="63"/>
        <v>-1008</v>
      </c>
      <c r="E58" s="26">
        <f t="shared" si="63"/>
        <v>276</v>
      </c>
      <c r="F58" s="26">
        <f t="shared" si="63"/>
        <v>-264</v>
      </c>
      <c r="G58" s="26">
        <f t="shared" si="63"/>
        <v>-1028</v>
      </c>
      <c r="H58" s="26">
        <f t="shared" si="63"/>
        <v>-3800</v>
      </c>
      <c r="I58" s="26">
        <f t="shared" si="63"/>
        <v>-1524</v>
      </c>
      <c r="J58" s="93">
        <f t="shared" si="53"/>
        <v>-611.20421052631571</v>
      </c>
      <c r="K58" s="93">
        <f t="shared" si="54"/>
        <v>-245.12505706371186</v>
      </c>
      <c r="L58" s="93">
        <f t="shared" si="55"/>
        <v>-98.308049201341277</v>
      </c>
      <c r="M58" s="93">
        <f t="shared" si="56"/>
        <v>-39.426701837590549</v>
      </c>
      <c r="N58" s="93">
        <f t="shared" si="57"/>
        <v>-15.812182526444207</v>
      </c>
      <c r="O58" s="88">
        <f t="shared" si="52"/>
        <v>-0.59894736842105267</v>
      </c>
      <c r="P58" s="89">
        <f t="shared" si="62"/>
        <v>-0.59894736842105267</v>
      </c>
      <c r="Q58" s="89">
        <f t="shared" si="62"/>
        <v>-0.59894736842105267</v>
      </c>
      <c r="R58" s="89">
        <f t="shared" si="62"/>
        <v>-0.59894736842105267</v>
      </c>
      <c r="S58" s="89">
        <f t="shared" si="62"/>
        <v>-0.59894736842105267</v>
      </c>
    </row>
    <row r="59" spans="1:19" x14ac:dyDescent="0.25">
      <c r="A59" t="s">
        <v>186</v>
      </c>
      <c r="B59" s="3">
        <f>[1]Historicals!B94+[1]Historicals!B92</f>
        <v>-2020</v>
      </c>
      <c r="C59" s="3">
        <f>[1]Historicals!C94+[1]Historicals!C92</f>
        <v>-515</v>
      </c>
      <c r="D59" s="3">
        <f>[1]Historicals!D94+[1]Historicals!D92</f>
        <v>-644</v>
      </c>
      <c r="E59" s="3">
        <f>[1]Historicals!E94+[1]Historicals!E92</f>
        <v>-510</v>
      </c>
      <c r="F59" s="3">
        <f>[1]Historicals!F94+[1]Historicals!F92</f>
        <v>-3586</v>
      </c>
      <c r="G59" s="3">
        <f>[1]Historicals!G94+[1]Historicals!G92</f>
        <v>-2182</v>
      </c>
      <c r="H59" s="3">
        <f>[1]Historicals!H94+[1]Historicals!H92</f>
        <v>564</v>
      </c>
      <c r="I59" s="3">
        <f>[1]Historicals!I94+[1]Historicals!I92</f>
        <v>-2863</v>
      </c>
      <c r="J59" s="59">
        <f t="shared" si="53"/>
        <v>14533.278368794327</v>
      </c>
      <c r="K59" s="59">
        <f t="shared" si="54"/>
        <v>-73774.425478471909</v>
      </c>
      <c r="L59" s="59">
        <f t="shared" si="55"/>
        <v>374496.77330649836</v>
      </c>
      <c r="M59" s="59">
        <f t="shared" si="56"/>
        <v>-1901035.9254902566</v>
      </c>
      <c r="N59" s="59">
        <f t="shared" si="57"/>
        <v>9650116.7636145465</v>
      </c>
      <c r="O59" s="88">
        <f t="shared" si="52"/>
        <v>-6.0762411347517729</v>
      </c>
      <c r="P59" s="89">
        <f t="shared" si="62"/>
        <v>-6.0762411347517729</v>
      </c>
      <c r="Q59" s="89">
        <f t="shared" si="62"/>
        <v>-6.0762411347517729</v>
      </c>
      <c r="R59" s="89">
        <f t="shared" si="62"/>
        <v>-6.0762411347517729</v>
      </c>
      <c r="S59" s="89">
        <f t="shared" si="62"/>
        <v>-6.0762411347517729</v>
      </c>
    </row>
    <row r="60" spans="1:19" x14ac:dyDescent="0.25">
      <c r="A60" s="51" t="s">
        <v>129</v>
      </c>
      <c r="B60" s="56" t="str">
        <f>+IFERROR(B59/A59-1,"nm")</f>
        <v>nm</v>
      </c>
      <c r="C60" s="56">
        <f t="shared" ref="C60:I60" si="64">+IFERROR(C59/B59-1,"nm")</f>
        <v>-0.74504950495049505</v>
      </c>
      <c r="D60" s="56">
        <f t="shared" si="64"/>
        <v>0.25048543689320391</v>
      </c>
      <c r="E60" s="56">
        <f t="shared" si="64"/>
        <v>-0.20807453416149069</v>
      </c>
      <c r="F60" s="56">
        <f t="shared" si="64"/>
        <v>6.0313725490196077</v>
      </c>
      <c r="G60" s="56">
        <f t="shared" si="64"/>
        <v>-0.39152258784160621</v>
      </c>
      <c r="H60" s="56">
        <f t="shared" si="64"/>
        <v>-1.2584784601283228</v>
      </c>
      <c r="I60" s="56">
        <f t="shared" si="64"/>
        <v>-6.0762411347517729</v>
      </c>
      <c r="J60" s="88">
        <f>I60</f>
        <v>-6.0762411347517729</v>
      </c>
      <c r="K60" s="88">
        <f>J60</f>
        <v>-6.0762411347517729</v>
      </c>
      <c r="L60" s="88">
        <f t="shared" si="55"/>
        <v>-29.337575093565636</v>
      </c>
      <c r="M60" s="88">
        <f t="shared" si="56"/>
        <v>-141.64897233061569</v>
      </c>
      <c r="N60" s="88">
        <f t="shared" si="57"/>
        <v>-683.91580757197937</v>
      </c>
      <c r="O60" s="88">
        <f t="shared" si="52"/>
        <v>3.8282440480802506</v>
      </c>
      <c r="P60" s="89">
        <f t="shared" si="62"/>
        <v>3.8282440480802506</v>
      </c>
      <c r="Q60" s="89">
        <f t="shared" si="62"/>
        <v>3.8282440480802506</v>
      </c>
      <c r="R60" s="89">
        <f t="shared" si="62"/>
        <v>3.8282440480802506</v>
      </c>
      <c r="S60" s="89">
        <f t="shared" si="62"/>
        <v>3.8282440480802506</v>
      </c>
    </row>
    <row r="61" spans="1:19" x14ac:dyDescent="0.25">
      <c r="A61" t="s">
        <v>187</v>
      </c>
      <c r="B61" s="3">
        <f>[1]Historicals!B95</f>
        <v>-899</v>
      </c>
      <c r="C61" s="3">
        <f>[1]Historicals!C95</f>
        <v>-22</v>
      </c>
      <c r="D61" s="3">
        <f>[1]Historicals!D95</f>
        <v>-29</v>
      </c>
      <c r="E61" s="3">
        <f>[1]Historicals!E95</f>
        <v>-55</v>
      </c>
      <c r="F61" s="3">
        <f>[1]Historicals!F95</f>
        <v>-1332</v>
      </c>
      <c r="G61" s="3">
        <f>[1]Historicals!G95</f>
        <v>-1452</v>
      </c>
      <c r="H61" s="3">
        <f>[1]Historicals!H95</f>
        <v>-1638</v>
      </c>
      <c r="I61" s="3">
        <f>[1]Historicals!I95</f>
        <v>-1837</v>
      </c>
      <c r="J61" s="59">
        <f t="shared" si="53"/>
        <v>-2060.1764346764348</v>
      </c>
      <c r="K61" s="59">
        <f t="shared" si="54"/>
        <v>-2310.4664899271129</v>
      </c>
      <c r="L61" s="59">
        <f t="shared" si="55"/>
        <v>-2591.1641892528123</v>
      </c>
      <c r="M61" s="59">
        <f t="shared" si="56"/>
        <v>-2905.9637458225984</v>
      </c>
      <c r="N61" s="59">
        <f t="shared" si="57"/>
        <v>-3259.0081813651486</v>
      </c>
      <c r="O61" s="88">
        <f t="shared" si="52"/>
        <v>0.1214896214896215</v>
      </c>
      <c r="P61" s="89">
        <f t="shared" si="62"/>
        <v>0.1214896214896215</v>
      </c>
      <c r="Q61" s="89">
        <f t="shared" si="62"/>
        <v>0.1214896214896215</v>
      </c>
      <c r="R61" s="89">
        <f t="shared" si="62"/>
        <v>0.1214896214896215</v>
      </c>
      <c r="S61" s="89">
        <f t="shared" si="62"/>
        <v>0.1214896214896215</v>
      </c>
    </row>
    <row r="62" spans="1:19" x14ac:dyDescent="0.25">
      <c r="A62" t="s">
        <v>188</v>
      </c>
      <c r="B62" s="3">
        <f>[1]Historicals!B88+[1]Historicals!B90+[1]Historicals!B91+[1]Historicals!B93+[1]Historicals!B89</f>
        <v>129</v>
      </c>
      <c r="C62" s="3">
        <f>[1]Historicals!C88+[1]Historicals!C90+[1]Historicals!C91+[1]Historicals!C93+[1]Historicals!C89</f>
        <v>-2437</v>
      </c>
      <c r="D62" s="3">
        <f>[1]Historicals!D88+[1]Historicals!D90+[1]Historicals!D91+[1]Historicals!D93+[1]Historicals!D89</f>
        <v>-1475</v>
      </c>
      <c r="E62" s="3">
        <f>[1]Historicals!E88+[1]Historicals!E90+[1]Historicals!E91+[1]Historicals!E93+[1]Historicals!E89</f>
        <v>-4270</v>
      </c>
      <c r="F62" s="3">
        <f>[1]Historicals!F88+[1]Historicals!F90+[1]Historicals!F91+[1]Historicals!F93+[1]Historicals!F89</f>
        <v>-325</v>
      </c>
      <c r="G62" s="3">
        <f>[1]Historicals!G88+[1]Historicals!G90+[1]Historicals!G91+[1]Historicals!G93+[1]Historicals!G89</f>
        <v>6183</v>
      </c>
      <c r="H62" s="3">
        <f>[1]Historicals!H88+[1]Historicals!H90+[1]Historicals!H91+[1]Historicals!H93+[1]Historicals!H89</f>
        <v>-249</v>
      </c>
      <c r="I62" s="3">
        <f>[1]Historicals!I88+[1]Historicals!I90+[1]Historicals!I91+[1]Historicals!I93+[1]Historicals!I89</f>
        <v>15</v>
      </c>
      <c r="J62" s="59">
        <f>I62*(1+O62)</f>
        <v>-0.90361445783132655</v>
      </c>
      <c r="K62" s="59">
        <f t="shared" si="54"/>
        <v>5.4434605893453482E-2</v>
      </c>
      <c r="L62" s="59">
        <f t="shared" si="55"/>
        <v>-3.2791931261116599E-3</v>
      </c>
      <c r="M62" s="59">
        <f t="shared" si="56"/>
        <v>1.9754175458504001E-4</v>
      </c>
      <c r="N62" s="59">
        <f t="shared" si="57"/>
        <v>-1.1900105697893993E-5</v>
      </c>
      <c r="O62" s="88">
        <f t="shared" si="52"/>
        <v>-1.0602409638554218</v>
      </c>
      <c r="P62" s="89">
        <f t="shared" si="62"/>
        <v>-1.0602409638554218</v>
      </c>
      <c r="Q62" s="89">
        <f t="shared" si="62"/>
        <v>-1.0602409638554218</v>
      </c>
      <c r="R62" s="89">
        <f t="shared" si="62"/>
        <v>-1.0602409638554218</v>
      </c>
      <c r="S62" s="89">
        <f t="shared" si="62"/>
        <v>-1.0602409638554218</v>
      </c>
    </row>
    <row r="63" spans="1:19" x14ac:dyDescent="0.25">
      <c r="A63" t="s">
        <v>189</v>
      </c>
      <c r="B63" s="3">
        <f>[1]Historicals!B96</f>
        <v>0</v>
      </c>
      <c r="C63" s="3">
        <f>[1]Historicals!C96</f>
        <v>0</v>
      </c>
      <c r="D63" s="3">
        <f>[1]Historicals!D96</f>
        <v>0</v>
      </c>
      <c r="E63" s="3">
        <f>[1]Historicals!E96</f>
        <v>0</v>
      </c>
      <c r="F63" s="3">
        <f>[1]Historicals!F96</f>
        <v>-50</v>
      </c>
      <c r="G63" s="3">
        <f>[1]Historicals!G96</f>
        <v>-58</v>
      </c>
      <c r="H63" s="3">
        <f>[1]Historicals!H96</f>
        <v>-136</v>
      </c>
      <c r="I63" s="3">
        <f>[1]Historicals!I96</f>
        <v>-151</v>
      </c>
      <c r="J63" s="59">
        <f t="shared" si="53"/>
        <v>-167.65441176470588</v>
      </c>
      <c r="K63" s="59">
        <f t="shared" si="54"/>
        <v>-186.14570717993081</v>
      </c>
      <c r="L63" s="59">
        <f t="shared" si="55"/>
        <v>-206.67648370712908</v>
      </c>
      <c r="M63" s="59">
        <f t="shared" si="56"/>
        <v>-229.47168411600362</v>
      </c>
      <c r="N63" s="59">
        <f t="shared" si="57"/>
        <v>-254.78106104056286</v>
      </c>
      <c r="O63" s="88">
        <f t="shared" si="52"/>
        <v>0.11029411764705888</v>
      </c>
      <c r="P63" s="89">
        <f t="shared" si="62"/>
        <v>0.11029411764705888</v>
      </c>
      <c r="Q63" s="89">
        <f t="shared" si="62"/>
        <v>0.11029411764705888</v>
      </c>
      <c r="R63" s="89">
        <f t="shared" si="62"/>
        <v>0.11029411764705888</v>
      </c>
      <c r="S63" s="89">
        <f t="shared" si="62"/>
        <v>0.11029411764705888</v>
      </c>
    </row>
    <row r="64" spans="1:19" x14ac:dyDescent="0.25">
      <c r="A64" s="27" t="s">
        <v>190</v>
      </c>
      <c r="B64" s="26">
        <f>B59+B61+B62+B63</f>
        <v>-2790</v>
      </c>
      <c r="C64" s="26">
        <f t="shared" ref="C64:I64" si="65">C59+C61+C62+C63</f>
        <v>-2974</v>
      </c>
      <c r="D64" s="26">
        <f t="shared" si="65"/>
        <v>-2148</v>
      </c>
      <c r="E64" s="26">
        <f t="shared" si="65"/>
        <v>-4835</v>
      </c>
      <c r="F64" s="26">
        <f t="shared" si="65"/>
        <v>-5293</v>
      </c>
      <c r="G64" s="26">
        <f t="shared" si="65"/>
        <v>2491</v>
      </c>
      <c r="H64" s="26">
        <f t="shared" si="65"/>
        <v>-1459</v>
      </c>
      <c r="I64" s="26">
        <f t="shared" si="65"/>
        <v>-4836</v>
      </c>
      <c r="J64" s="93">
        <f t="shared" si="53"/>
        <v>-16029.400959561344</v>
      </c>
      <c r="K64" s="93">
        <f t="shared" si="54"/>
        <v>-53131.037039368515</v>
      </c>
      <c r="L64" s="93">
        <f t="shared" si="55"/>
        <v>-176108.08438820162</v>
      </c>
      <c r="M64" s="93">
        <f t="shared" si="56"/>
        <v>-583727.68752662302</v>
      </c>
      <c r="N64" s="93">
        <f t="shared" si="57"/>
        <v>-1934823.2329532206</v>
      </c>
      <c r="O64" s="88">
        <f t="shared" si="52"/>
        <v>2.3145990404386567</v>
      </c>
      <c r="P64" s="89">
        <f t="shared" si="62"/>
        <v>2.3145990404386567</v>
      </c>
      <c r="Q64" s="89">
        <f t="shared" si="62"/>
        <v>2.3145990404386567</v>
      </c>
      <c r="R64" s="89">
        <f t="shared" si="62"/>
        <v>2.3145990404386567</v>
      </c>
      <c r="S64" s="89">
        <f t="shared" si="62"/>
        <v>2.3145990404386567</v>
      </c>
    </row>
    <row r="65" spans="1:19" x14ac:dyDescent="0.25">
      <c r="A65" t="s">
        <v>191</v>
      </c>
      <c r="B65" s="3">
        <f>[1]Historicals!B98</f>
        <v>-83</v>
      </c>
      <c r="C65" s="3">
        <f>[1]Historicals!C98</f>
        <v>-105</v>
      </c>
      <c r="D65" s="3">
        <f>[1]Historicals!D98</f>
        <v>-20</v>
      </c>
      <c r="E65" s="3">
        <f>[1]Historicals!E98</f>
        <v>45</v>
      </c>
      <c r="F65" s="3">
        <f>[1]Historicals!F98</f>
        <v>-129</v>
      </c>
      <c r="G65" s="3">
        <f>[1]Historicals!G98</f>
        <v>-66</v>
      </c>
      <c r="H65" s="3">
        <f>[1]Historicals!H98</f>
        <v>143</v>
      </c>
      <c r="I65" s="3">
        <f>[1]Historicals!I98</f>
        <v>-143</v>
      </c>
      <c r="J65" s="93">
        <f t="shared" si="53"/>
        <v>143</v>
      </c>
      <c r="K65" s="93">
        <f t="shared" si="54"/>
        <v>-143</v>
      </c>
      <c r="L65" s="93">
        <f t="shared" si="55"/>
        <v>143</v>
      </c>
      <c r="M65" s="93">
        <f t="shared" si="56"/>
        <v>-143</v>
      </c>
      <c r="N65" s="93">
        <f t="shared" si="57"/>
        <v>143</v>
      </c>
      <c r="O65" s="88">
        <f t="shared" si="52"/>
        <v>-2</v>
      </c>
      <c r="P65" s="89">
        <f t="shared" si="62"/>
        <v>-2</v>
      </c>
      <c r="Q65" s="89">
        <f t="shared" si="62"/>
        <v>-2</v>
      </c>
      <c r="R65" s="89">
        <f t="shared" si="62"/>
        <v>-2</v>
      </c>
      <c r="S65" s="89">
        <f t="shared" si="62"/>
        <v>-2</v>
      </c>
    </row>
    <row r="66" spans="1:19" x14ac:dyDescent="0.25">
      <c r="A66" s="27" t="s">
        <v>192</v>
      </c>
      <c r="B66" s="26">
        <f>B55+B58+B64+B65</f>
        <v>1632</v>
      </c>
      <c r="C66" s="26">
        <f t="shared" ref="C66:H66" si="66">C55+C58+C64+C65</f>
        <v>-714</v>
      </c>
      <c r="D66" s="26">
        <f t="shared" si="66"/>
        <v>670</v>
      </c>
      <c r="E66" s="26">
        <f t="shared" si="66"/>
        <v>441</v>
      </c>
      <c r="F66" s="26">
        <f t="shared" si="66"/>
        <v>217</v>
      </c>
      <c r="G66" s="26">
        <f t="shared" si="66"/>
        <v>3882</v>
      </c>
      <c r="H66" s="26">
        <f t="shared" si="66"/>
        <v>1541</v>
      </c>
      <c r="I66" s="26">
        <f>I55+I58+I64+I65</f>
        <v>-1315</v>
      </c>
      <c r="J66" s="26">
        <f t="shared" ref="J66:N66" si="67">J55+J58+J64+J65</f>
        <v>-12454.440982014956</v>
      </c>
      <c r="K66" s="26">
        <f>K55+K58+K64+K65</f>
        <v>-50368.202834344018</v>
      </c>
      <c r="L66" s="26">
        <f t="shared" si="67"/>
        <v>-173607.75526574702</v>
      </c>
      <c r="M66" s="26">
        <f t="shared" si="67"/>
        <v>-581996.36244138668</v>
      </c>
      <c r="N66" s="26">
        <f t="shared" si="67"/>
        <v>-1933204.6009009057</v>
      </c>
      <c r="O66" s="88"/>
      <c r="P66" s="89"/>
      <c r="Q66" s="89"/>
      <c r="R66" s="89"/>
      <c r="S66" s="89"/>
    </row>
    <row r="67" spans="1:19" x14ac:dyDescent="0.25">
      <c r="A67" t="s">
        <v>193</v>
      </c>
      <c r="B67" s="3">
        <f>[1]Historicals!B100</f>
        <v>2220</v>
      </c>
      <c r="C67" s="3">
        <f>[1]Historicals!C100</f>
        <v>3852</v>
      </c>
      <c r="D67" s="3">
        <f>[1]Historicals!D100</f>
        <v>3138</v>
      </c>
      <c r="E67" s="3">
        <f>[1]Historicals!E100</f>
        <v>3808</v>
      </c>
      <c r="F67" s="3">
        <f>[1]Historicals!F100</f>
        <v>4249</v>
      </c>
      <c r="G67" s="3">
        <f>[1]Historicals!G100</f>
        <v>4466</v>
      </c>
      <c r="H67" s="3">
        <f>[1]Historicals!H100</f>
        <v>8348</v>
      </c>
      <c r="I67" s="3">
        <f>[1]Historicals!I100</f>
        <v>9889</v>
      </c>
      <c r="J67" s="93">
        <f>I68</f>
        <v>8574</v>
      </c>
      <c r="K67" s="93">
        <f t="shared" ref="J66:N68" si="68">J67</f>
        <v>8574</v>
      </c>
      <c r="L67" s="93">
        <f t="shared" si="68"/>
        <v>8574</v>
      </c>
      <c r="M67" s="93">
        <f t="shared" si="68"/>
        <v>8574</v>
      </c>
      <c r="N67" s="93">
        <f t="shared" si="68"/>
        <v>8574</v>
      </c>
      <c r="O67" s="88"/>
      <c r="P67" s="89"/>
      <c r="Q67" s="89"/>
      <c r="R67" s="89"/>
      <c r="S67" s="89"/>
    </row>
    <row r="68" spans="1:19" ht="15.75" thickBot="1" x14ac:dyDescent="0.3">
      <c r="A68" s="6" t="s">
        <v>194</v>
      </c>
      <c r="B68" s="7">
        <f>[1]Historicals!B101</f>
        <v>3852</v>
      </c>
      <c r="C68" s="7">
        <f>[1]Historicals!C101</f>
        <v>3138</v>
      </c>
      <c r="D68" s="7">
        <f>[1]Historicals!D101</f>
        <v>3808</v>
      </c>
      <c r="E68" s="7">
        <f>[1]Historicals!E101</f>
        <v>4249</v>
      </c>
      <c r="F68" s="7">
        <f>[1]Historicals!F101</f>
        <v>4466</v>
      </c>
      <c r="G68" s="7">
        <f>[1]Historicals!G101</f>
        <v>8348</v>
      </c>
      <c r="H68" s="7">
        <f>[1]Historicals!H101</f>
        <v>9889</v>
      </c>
      <c r="I68" s="7">
        <f>[1]Historicals!I101</f>
        <v>8574</v>
      </c>
      <c r="J68" s="94">
        <f>+(J66+J67)</f>
        <v>-3880.4409820149558</v>
      </c>
      <c r="K68" s="94">
        <f>+(K66+K67)</f>
        <v>-41794.202834344018</v>
      </c>
      <c r="L68" s="94">
        <f t="shared" ref="K68:N68" si="69">+(L66+L67)</f>
        <v>-165033.75526574702</v>
      </c>
      <c r="M68" s="94">
        <f t="shared" si="69"/>
        <v>-573422.36244138668</v>
      </c>
      <c r="N68" s="94">
        <f t="shared" si="69"/>
        <v>-1924630.6009009057</v>
      </c>
      <c r="O68" s="88"/>
      <c r="P68" s="89"/>
      <c r="Q68" s="89"/>
      <c r="R68" s="89"/>
      <c r="S68" s="89"/>
    </row>
    <row r="69" spans="1:19" s="87" customFormat="1" ht="15.75" thickTop="1" x14ac:dyDescent="0.25">
      <c r="A69" s="60" t="s">
        <v>175</v>
      </c>
      <c r="B69" s="86">
        <f>(B66+B67)-B68</f>
        <v>0</v>
      </c>
      <c r="C69" s="86">
        <f t="shared" ref="C69:N69" si="70">(C66+C67)-C68</f>
        <v>0</v>
      </c>
      <c r="D69" s="86">
        <f t="shared" si="70"/>
        <v>0</v>
      </c>
      <c r="E69" s="86">
        <f t="shared" si="70"/>
        <v>0</v>
      </c>
      <c r="F69" s="86">
        <f t="shared" si="70"/>
        <v>0</v>
      </c>
      <c r="G69" s="86">
        <f t="shared" si="70"/>
        <v>0</v>
      </c>
      <c r="H69" s="86">
        <f t="shared" si="70"/>
        <v>0</v>
      </c>
      <c r="I69" s="86">
        <f t="shared" si="70"/>
        <v>0</v>
      </c>
      <c r="J69" s="95">
        <f>(J66+J67)-J68</f>
        <v>0</v>
      </c>
      <c r="K69" s="86">
        <f t="shared" si="70"/>
        <v>0</v>
      </c>
      <c r="L69" s="86">
        <f t="shared" si="70"/>
        <v>0</v>
      </c>
      <c r="M69" s="86">
        <f t="shared" si="70"/>
        <v>0</v>
      </c>
      <c r="N69" s="86">
        <f t="shared" si="70"/>
        <v>0</v>
      </c>
      <c r="O69" s="88"/>
    </row>
    <row r="70" spans="1:19" x14ac:dyDescent="0.25">
      <c r="A70" s="1" t="s">
        <v>195</v>
      </c>
      <c r="B70" s="48">
        <f>B35+B36-(B21+B57)</f>
        <v>461</v>
      </c>
      <c r="C70" s="48">
        <f t="shared" ref="C70:N70" si="71">C35+C36-(C21+C57)</f>
        <v>1885</v>
      </c>
      <c r="D70" s="48">
        <f t="shared" si="71"/>
        <v>2661</v>
      </c>
      <c r="E70" s="48">
        <f t="shared" si="71"/>
        <v>1334</v>
      </c>
      <c r="F70" s="48">
        <f t="shared" si="71"/>
        <v>3382</v>
      </c>
      <c r="G70" s="48">
        <f t="shared" si="71"/>
        <v>6785</v>
      </c>
      <c r="H70" s="48">
        <f t="shared" si="71"/>
        <v>9465</v>
      </c>
      <c r="I70" s="48">
        <f t="shared" si="71"/>
        <v>7974</v>
      </c>
      <c r="J70" s="48">
        <f t="shared" si="71"/>
        <v>8096.0273074132747</v>
      </c>
      <c r="K70" s="48">
        <f t="shared" si="71"/>
        <v>8525.6876209889579</v>
      </c>
      <c r="L70" s="48">
        <f t="shared" si="71"/>
        <v>8954.4182382174549</v>
      </c>
      <c r="M70" s="48">
        <f t="shared" si="71"/>
        <v>9317.7052610765495</v>
      </c>
      <c r="N70" s="48">
        <f t="shared" si="71"/>
        <v>9609.6253869089851</v>
      </c>
      <c r="O70" s="88">
        <f t="shared" si="52"/>
        <v>-0.15752773375594298</v>
      </c>
      <c r="P70" s="89">
        <f>O70</f>
        <v>-0.15752773375594298</v>
      </c>
      <c r="Q70" s="89">
        <f>P70</f>
        <v>-0.15752773375594298</v>
      </c>
      <c r="R70" s="89">
        <f>Q70</f>
        <v>-0.15752773375594298</v>
      </c>
      <c r="S70" s="89">
        <f>R70</f>
        <v>-0.15752773375594298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2020-05-20T17:26:08Z</dcterms:created>
  <dcterms:modified xsi:type="dcterms:W3CDTF">2024-04-01T16:10:56Z</dcterms:modified>
</cp:coreProperties>
</file>