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C:\Users\PC\OneDrive - University of Bradford\Documents\"/>
    </mc:Choice>
  </mc:AlternateContent>
  <xr:revisionPtr revIDLastSave="0" documentId="13_ncr:1_{8A1BB678-D6CC-42E2-95B9-E36A571E8196}" xr6:coauthVersionLast="47" xr6:coauthVersionMax="47" xr10:uidLastSave="{00000000-0000-0000-0000-000000000000}"/>
  <bookViews>
    <workbookView xWindow="-90" yWindow="-90" windowWidth="19380" windowHeight="10260" activeTab="2" xr2:uid="{00000000-000D-0000-FFFF-FFFF00000000}"/>
  </bookViews>
  <sheets>
    <sheet name="Sheet1" sheetId="2" r:id="rId1"/>
    <sheet name="Historicals" sheetId="1" r:id="rId2"/>
    <sheet name="Segmental forecast" sheetId="3" r:id="rId3"/>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6" i="3" l="1"/>
  <c r="L126" i="3"/>
  <c r="M126" i="3"/>
  <c r="N126" i="3"/>
  <c r="J126" i="3"/>
  <c r="K99" i="3"/>
  <c r="L99" i="3"/>
  <c r="M99" i="3"/>
  <c r="N99" i="3"/>
  <c r="J99" i="3"/>
  <c r="J82" i="3"/>
  <c r="J78" i="3"/>
  <c r="J74" i="3"/>
  <c r="K45" i="3"/>
  <c r="L45" i="3"/>
  <c r="M45" i="3"/>
  <c r="N45" i="3"/>
  <c r="J45" i="3"/>
  <c r="K18" i="3"/>
  <c r="L18" i="3"/>
  <c r="M18" i="3"/>
  <c r="N18" i="3"/>
  <c r="J18" i="3"/>
  <c r="K282" i="3"/>
  <c r="L282" i="3"/>
  <c r="M282" i="3"/>
  <c r="N282" i="3"/>
  <c r="J282" i="3"/>
  <c r="J280" i="3"/>
  <c r="K280" i="3"/>
  <c r="L280" i="3"/>
  <c r="M280" i="3"/>
  <c r="N280" i="3"/>
  <c r="N279" i="3"/>
  <c r="M279" i="3"/>
  <c r="L279" i="3"/>
  <c r="K279" i="3"/>
  <c r="J279" i="3"/>
  <c r="J276" i="3"/>
  <c r="K276" i="3"/>
  <c r="L276" i="3"/>
  <c r="M276" i="3"/>
  <c r="N276" i="3"/>
  <c r="I276" i="3"/>
  <c r="J268" i="3"/>
  <c r="K269" i="3"/>
  <c r="L269" i="3"/>
  <c r="M269" i="3"/>
  <c r="N269" i="3"/>
  <c r="J269" i="3"/>
  <c r="K265" i="3"/>
  <c r="L265" i="3"/>
  <c r="M265" i="3"/>
  <c r="N265" i="3"/>
  <c r="J265" i="3"/>
  <c r="K262" i="3"/>
  <c r="L262" i="3"/>
  <c r="M262" i="3"/>
  <c r="N262" i="3"/>
  <c r="J262" i="3"/>
  <c r="K259" i="3"/>
  <c r="L259" i="3"/>
  <c r="M259" i="3"/>
  <c r="N259" i="3"/>
  <c r="J259" i="3"/>
  <c r="J258" i="3"/>
  <c r="K258" i="3" s="1"/>
  <c r="L258" i="3" s="1"/>
  <c r="I256" i="3"/>
  <c r="K253" i="3"/>
  <c r="L253" i="3"/>
  <c r="M253" i="3"/>
  <c r="N253" i="3"/>
  <c r="J253" i="3"/>
  <c r="K252" i="3"/>
  <c r="L252" i="3"/>
  <c r="M252" i="3"/>
  <c r="N252" i="3"/>
  <c r="J252" i="3"/>
  <c r="K231" i="3"/>
  <c r="L231" i="3"/>
  <c r="M231" i="3"/>
  <c r="N231" i="3"/>
  <c r="J231" i="3"/>
  <c r="K228" i="3"/>
  <c r="L228" i="3"/>
  <c r="M228" i="3"/>
  <c r="N228" i="3"/>
  <c r="J228" i="3"/>
  <c r="J227" i="3"/>
  <c r="J221" i="3" s="1"/>
  <c r="J222" i="3" s="1"/>
  <c r="J224" i="3"/>
  <c r="K225" i="3"/>
  <c r="L225" i="3"/>
  <c r="M225" i="3"/>
  <c r="N225" i="3"/>
  <c r="J225" i="3"/>
  <c r="K218" i="3"/>
  <c r="L218" i="3"/>
  <c r="M218" i="3"/>
  <c r="N218" i="3"/>
  <c r="K219" i="3"/>
  <c r="L219" i="3"/>
  <c r="M219" i="3"/>
  <c r="N219" i="3"/>
  <c r="J219" i="3"/>
  <c r="J218" i="3"/>
  <c r="J217" i="3" s="1"/>
  <c r="K214" i="3"/>
  <c r="L214" i="3"/>
  <c r="M214" i="3"/>
  <c r="N214" i="3"/>
  <c r="K215" i="3"/>
  <c r="L215" i="3"/>
  <c r="M215" i="3"/>
  <c r="N215" i="3"/>
  <c r="J215" i="3"/>
  <c r="J214" i="3"/>
  <c r="J213" i="3" s="1"/>
  <c r="K210" i="3"/>
  <c r="L210" i="3"/>
  <c r="M210" i="3"/>
  <c r="N210" i="3"/>
  <c r="K211" i="3"/>
  <c r="L211" i="3"/>
  <c r="M211" i="3"/>
  <c r="N211" i="3"/>
  <c r="J211" i="3"/>
  <c r="J210" i="3"/>
  <c r="J209" i="3" s="1"/>
  <c r="K208" i="3"/>
  <c r="L208" i="3"/>
  <c r="M208" i="3"/>
  <c r="N208" i="3"/>
  <c r="J208" i="3"/>
  <c r="J205" i="3"/>
  <c r="K204" i="3"/>
  <c r="L204" i="3"/>
  <c r="M204" i="3"/>
  <c r="N204" i="3"/>
  <c r="J204" i="3"/>
  <c r="K201" i="3"/>
  <c r="L201" i="3"/>
  <c r="M201" i="3"/>
  <c r="N201" i="3"/>
  <c r="J201" i="3"/>
  <c r="K198" i="3"/>
  <c r="L198" i="3"/>
  <c r="M198" i="3"/>
  <c r="N198" i="3"/>
  <c r="J198" i="3"/>
  <c r="J193" i="3"/>
  <c r="K193" i="3"/>
  <c r="L193" i="3"/>
  <c r="M193" i="3"/>
  <c r="N193" i="3"/>
  <c r="K192" i="3"/>
  <c r="L192" i="3"/>
  <c r="M192" i="3"/>
  <c r="N192" i="3"/>
  <c r="J192" i="3"/>
  <c r="K191" i="3"/>
  <c r="L191" i="3"/>
  <c r="M191" i="3"/>
  <c r="N191" i="3"/>
  <c r="J191" i="3"/>
  <c r="J190" i="3" s="1"/>
  <c r="K187" i="3"/>
  <c r="K189" i="3" s="1"/>
  <c r="L187" i="3"/>
  <c r="M187" i="3"/>
  <c r="M189" i="3" s="1"/>
  <c r="N187" i="3"/>
  <c r="L189" i="3"/>
  <c r="N189" i="3"/>
  <c r="K188" i="3"/>
  <c r="L188" i="3"/>
  <c r="M188" i="3"/>
  <c r="N188" i="3"/>
  <c r="J188" i="3"/>
  <c r="J187" i="3"/>
  <c r="J186" i="3"/>
  <c r="K184" i="3"/>
  <c r="L184" i="3"/>
  <c r="M184" i="3"/>
  <c r="N184" i="3"/>
  <c r="J184" i="3"/>
  <c r="K183" i="3"/>
  <c r="L183" i="3"/>
  <c r="M183" i="3"/>
  <c r="N183" i="3"/>
  <c r="J183" i="3"/>
  <c r="J182" i="3" s="1"/>
  <c r="J181" i="3"/>
  <c r="K177" i="3"/>
  <c r="L177" i="3"/>
  <c r="M177" i="3"/>
  <c r="N177" i="3"/>
  <c r="J177" i="3"/>
  <c r="K174" i="3"/>
  <c r="L174" i="3"/>
  <c r="M174" i="3"/>
  <c r="N174" i="3"/>
  <c r="J174" i="3"/>
  <c r="N171" i="3"/>
  <c r="M171" i="3"/>
  <c r="L171" i="3"/>
  <c r="K171" i="3"/>
  <c r="J172" i="3"/>
  <c r="J171" i="3"/>
  <c r="K165" i="3"/>
  <c r="L165" i="3"/>
  <c r="M165" i="3"/>
  <c r="N165" i="3"/>
  <c r="J165" i="3"/>
  <c r="K164" i="3"/>
  <c r="L164" i="3"/>
  <c r="M164" i="3"/>
  <c r="N164" i="3"/>
  <c r="J164" i="3"/>
  <c r="K161" i="3"/>
  <c r="L161" i="3"/>
  <c r="M161" i="3"/>
  <c r="N161" i="3"/>
  <c r="J161" i="3"/>
  <c r="K160" i="3"/>
  <c r="L160" i="3"/>
  <c r="M160" i="3"/>
  <c r="N160" i="3"/>
  <c r="J160" i="3"/>
  <c r="K157" i="3"/>
  <c r="L157" i="3"/>
  <c r="M157" i="3"/>
  <c r="N157" i="3"/>
  <c r="J157" i="3"/>
  <c r="K156" i="3"/>
  <c r="L156" i="3" s="1"/>
  <c r="M156" i="3" s="1"/>
  <c r="N156" i="3" s="1"/>
  <c r="I154" i="3"/>
  <c r="J156" i="3"/>
  <c r="N150" i="3"/>
  <c r="M150" i="3"/>
  <c r="L150" i="3"/>
  <c r="K150" i="3"/>
  <c r="J150" i="3"/>
  <c r="N141" i="3"/>
  <c r="M141" i="3"/>
  <c r="L141" i="3"/>
  <c r="K141" i="3"/>
  <c r="J141" i="3"/>
  <c r="I141" i="3"/>
  <c r="N140" i="3"/>
  <c r="M140" i="3"/>
  <c r="L140" i="3"/>
  <c r="J140" i="3"/>
  <c r="K140" i="3"/>
  <c r="K147" i="3"/>
  <c r="L147" i="3"/>
  <c r="M147" i="3"/>
  <c r="N147" i="3"/>
  <c r="J147" i="3"/>
  <c r="K145" i="3"/>
  <c r="L145" i="3"/>
  <c r="M145" i="3"/>
  <c r="N145" i="3"/>
  <c r="J145" i="3"/>
  <c r="K144" i="3"/>
  <c r="L144" i="3"/>
  <c r="M144" i="3"/>
  <c r="N144" i="3"/>
  <c r="J144" i="3"/>
  <c r="K137" i="3"/>
  <c r="L137" i="3"/>
  <c r="M137" i="3"/>
  <c r="N137" i="3"/>
  <c r="J137" i="3"/>
  <c r="N134" i="3"/>
  <c r="M134" i="3"/>
  <c r="L134" i="3"/>
  <c r="K134" i="3"/>
  <c r="I137" i="3"/>
  <c r="I136" i="3"/>
  <c r="J134" i="3"/>
  <c r="K133" i="3"/>
  <c r="L133" i="3"/>
  <c r="M133" i="3"/>
  <c r="N133" i="3"/>
  <c r="J133" i="3"/>
  <c r="K130" i="3"/>
  <c r="L130" i="3"/>
  <c r="M130" i="3"/>
  <c r="N130" i="3"/>
  <c r="J130" i="3"/>
  <c r="K129" i="3"/>
  <c r="L129" i="3"/>
  <c r="M129" i="3"/>
  <c r="N129" i="3"/>
  <c r="J129" i="3"/>
  <c r="N127" i="3"/>
  <c r="M127" i="3"/>
  <c r="L127" i="3"/>
  <c r="K127" i="3"/>
  <c r="J127" i="3"/>
  <c r="K122" i="3"/>
  <c r="L122" i="3" s="1"/>
  <c r="M122" i="3" s="1"/>
  <c r="N122" i="3" s="1"/>
  <c r="J122" i="3"/>
  <c r="K123" i="3"/>
  <c r="L123" i="3"/>
  <c r="M123" i="3"/>
  <c r="N123" i="3"/>
  <c r="J123" i="3"/>
  <c r="K119" i="3"/>
  <c r="L119" i="3" s="1"/>
  <c r="J119" i="3"/>
  <c r="J113" i="3" s="1"/>
  <c r="K120" i="3"/>
  <c r="L120" i="3"/>
  <c r="M120" i="3"/>
  <c r="N120" i="3"/>
  <c r="J120" i="3"/>
  <c r="L116" i="3"/>
  <c r="M116" i="3" s="1"/>
  <c r="N116" i="3" s="1"/>
  <c r="K116" i="3"/>
  <c r="J116" i="3"/>
  <c r="K117" i="3"/>
  <c r="L117" i="3"/>
  <c r="M117" i="3"/>
  <c r="N117" i="3"/>
  <c r="J117" i="3"/>
  <c r="G114" i="3"/>
  <c r="H114" i="3"/>
  <c r="I114" i="3"/>
  <c r="F114" i="3"/>
  <c r="K113" i="3"/>
  <c r="K111" i="3"/>
  <c r="L111" i="3"/>
  <c r="M111" i="3"/>
  <c r="N111" i="3"/>
  <c r="J111" i="3"/>
  <c r="K109" i="3"/>
  <c r="L109" i="3"/>
  <c r="M109" i="3"/>
  <c r="N109" i="3" s="1"/>
  <c r="J109" i="3"/>
  <c r="K110" i="3"/>
  <c r="L110" i="3"/>
  <c r="M110" i="3"/>
  <c r="N110" i="3"/>
  <c r="J110" i="3"/>
  <c r="K107" i="3"/>
  <c r="L107" i="3"/>
  <c r="M107" i="3"/>
  <c r="N107" i="3"/>
  <c r="J107" i="3"/>
  <c r="J101" i="3"/>
  <c r="K101" i="3" s="1"/>
  <c r="L101" i="3" s="1"/>
  <c r="M101" i="3" s="1"/>
  <c r="N101" i="3" s="1"/>
  <c r="K105" i="3"/>
  <c r="L105" i="3" s="1"/>
  <c r="M105" i="3" s="1"/>
  <c r="N105" i="3" s="1"/>
  <c r="J105" i="3"/>
  <c r="K106" i="3"/>
  <c r="L106" i="3"/>
  <c r="M106" i="3"/>
  <c r="N106" i="3"/>
  <c r="J106" i="3"/>
  <c r="K103" i="3"/>
  <c r="L103" i="3"/>
  <c r="M103" i="3"/>
  <c r="N103" i="3"/>
  <c r="J103" i="3"/>
  <c r="K100" i="3"/>
  <c r="K102" i="3"/>
  <c r="L102" i="3"/>
  <c r="M102" i="3"/>
  <c r="N102" i="3"/>
  <c r="J102" i="3"/>
  <c r="J92" i="3"/>
  <c r="J95" i="3"/>
  <c r="L100" i="3"/>
  <c r="M100" i="3"/>
  <c r="N100" i="3"/>
  <c r="J100" i="3"/>
  <c r="N96" i="3"/>
  <c r="M96" i="3"/>
  <c r="L96" i="3"/>
  <c r="K96" i="3"/>
  <c r="J96" i="3"/>
  <c r="K93" i="3"/>
  <c r="L93" i="3"/>
  <c r="M93" i="3"/>
  <c r="N93" i="3"/>
  <c r="J93" i="3"/>
  <c r="K90" i="3"/>
  <c r="L90" i="3"/>
  <c r="M90" i="3"/>
  <c r="N90" i="3"/>
  <c r="J90" i="3"/>
  <c r="K87" i="3"/>
  <c r="L87" i="3"/>
  <c r="M87" i="3"/>
  <c r="N87" i="3"/>
  <c r="J87" i="3"/>
  <c r="K85" i="3"/>
  <c r="L85" i="3"/>
  <c r="M85" i="3"/>
  <c r="N85" i="3"/>
  <c r="K84" i="3"/>
  <c r="L84" i="3"/>
  <c r="M84" i="3"/>
  <c r="N84" i="3"/>
  <c r="J84" i="3"/>
  <c r="K83" i="3"/>
  <c r="L83" i="3"/>
  <c r="M83" i="3"/>
  <c r="N83" i="3"/>
  <c r="J83" i="3"/>
  <c r="K81" i="3"/>
  <c r="L81" i="3"/>
  <c r="M81" i="3"/>
  <c r="N81" i="3"/>
  <c r="K80" i="3"/>
  <c r="L80" i="3"/>
  <c r="M80" i="3"/>
  <c r="N80" i="3"/>
  <c r="J80" i="3"/>
  <c r="K79" i="3"/>
  <c r="L79" i="3"/>
  <c r="M79" i="3"/>
  <c r="N79" i="3"/>
  <c r="J79" i="3"/>
  <c r="K77" i="3"/>
  <c r="L77" i="3"/>
  <c r="M77" i="3"/>
  <c r="N77" i="3"/>
  <c r="K76" i="3"/>
  <c r="L76" i="3"/>
  <c r="M76" i="3"/>
  <c r="N76" i="3"/>
  <c r="J76" i="3"/>
  <c r="N75" i="3"/>
  <c r="M75" i="3"/>
  <c r="L75" i="3"/>
  <c r="K75" i="3"/>
  <c r="J75" i="3"/>
  <c r="K69" i="3"/>
  <c r="L69" i="3"/>
  <c r="M69" i="3"/>
  <c r="N69" i="3"/>
  <c r="J69" i="3"/>
  <c r="K73" i="3"/>
  <c r="L73" i="3"/>
  <c r="M73" i="3"/>
  <c r="N73" i="3"/>
  <c r="J73" i="3"/>
  <c r="K66" i="3"/>
  <c r="L66" i="3"/>
  <c r="M66" i="3"/>
  <c r="N66" i="3"/>
  <c r="J66" i="3"/>
  <c r="K63" i="3"/>
  <c r="K62" i="3" s="1"/>
  <c r="L62" i="3" s="1"/>
  <c r="M62" i="3" s="1"/>
  <c r="N62" i="3" s="1"/>
  <c r="L63" i="3"/>
  <c r="M63" i="3"/>
  <c r="N63" i="3"/>
  <c r="J62" i="3"/>
  <c r="J63" i="3"/>
  <c r="K60" i="3"/>
  <c r="L60" i="3"/>
  <c r="M60" i="3"/>
  <c r="N60" i="3"/>
  <c r="J60" i="3"/>
  <c r="K57" i="3"/>
  <c r="L57" i="3"/>
  <c r="M57" i="3"/>
  <c r="N57" i="3"/>
  <c r="J57" i="3"/>
  <c r="K56" i="3"/>
  <c r="L56" i="3"/>
  <c r="M56" i="3"/>
  <c r="N56" i="3"/>
  <c r="J56" i="3"/>
  <c r="K53" i="3"/>
  <c r="L53" i="3"/>
  <c r="M53" i="3"/>
  <c r="N53" i="3"/>
  <c r="J53" i="3"/>
  <c r="K52" i="3"/>
  <c r="L52" i="3"/>
  <c r="M52" i="3"/>
  <c r="N52" i="3"/>
  <c r="J52" i="3"/>
  <c r="K49" i="3"/>
  <c r="L49" i="3"/>
  <c r="M49" i="3"/>
  <c r="N49" i="3"/>
  <c r="J49" i="3"/>
  <c r="N48" i="3"/>
  <c r="M48" i="3"/>
  <c r="L48" i="3"/>
  <c r="K48" i="3"/>
  <c r="J48" i="3"/>
  <c r="K46" i="3"/>
  <c r="L46" i="3"/>
  <c r="M46" i="3"/>
  <c r="N46" i="3"/>
  <c r="J46" i="3"/>
  <c r="K43" i="3"/>
  <c r="L43" i="3"/>
  <c r="M43" i="3"/>
  <c r="N43" i="3"/>
  <c r="J43" i="3"/>
  <c r="K36" i="3"/>
  <c r="L36" i="3"/>
  <c r="M36" i="3"/>
  <c r="N36" i="3"/>
  <c r="J36" i="3"/>
  <c r="I33" i="3"/>
  <c r="K39" i="3"/>
  <c r="L39" i="3"/>
  <c r="M39" i="3"/>
  <c r="N39" i="3"/>
  <c r="J39" i="3"/>
  <c r="J30" i="3"/>
  <c r="J29" i="3"/>
  <c r="J26" i="3"/>
  <c r="J25" i="3"/>
  <c r="J22" i="3"/>
  <c r="K21" i="3"/>
  <c r="L21" i="3"/>
  <c r="M21" i="3"/>
  <c r="N21" i="3"/>
  <c r="J21" i="3"/>
  <c r="K19" i="3"/>
  <c r="L19" i="3"/>
  <c r="M19" i="3"/>
  <c r="N19" i="3"/>
  <c r="J19" i="3"/>
  <c r="J68" i="3"/>
  <c r="C68" i="3"/>
  <c r="D68" i="3"/>
  <c r="E68" i="3"/>
  <c r="F68" i="3"/>
  <c r="G68" i="3"/>
  <c r="H68" i="3"/>
  <c r="I68" i="3"/>
  <c r="B68" i="3"/>
  <c r="J72" i="3" l="1"/>
  <c r="J97" i="3" s="1"/>
  <c r="M258" i="3"/>
  <c r="J207" i="3"/>
  <c r="J180" i="3"/>
  <c r="M119" i="3"/>
  <c r="N119" i="3" s="1"/>
  <c r="N113" i="3" s="1"/>
  <c r="L113" i="3"/>
  <c r="L114" i="3"/>
  <c r="K114" i="3"/>
  <c r="J114" i="3"/>
  <c r="N258" i="3" l="1"/>
  <c r="M113" i="3"/>
  <c r="M114" i="3" s="1"/>
  <c r="N114" i="3"/>
  <c r="L158" i="3" l="1"/>
  <c r="M158" i="3"/>
  <c r="N158" i="3"/>
  <c r="L162" i="3"/>
  <c r="M162" i="3"/>
  <c r="N162" i="3"/>
  <c r="L166" i="3"/>
  <c r="M166" i="3"/>
  <c r="N166" i="3"/>
  <c r="L212" i="3"/>
  <c r="M212" i="3"/>
  <c r="N212" i="3"/>
  <c r="L216" i="3"/>
  <c r="M216" i="3"/>
  <c r="N216" i="3"/>
  <c r="L220" i="3"/>
  <c r="M220" i="3"/>
  <c r="N220" i="3"/>
  <c r="L234" i="3"/>
  <c r="M234" i="3"/>
  <c r="N234" i="3" s="1"/>
  <c r="L237" i="3"/>
  <c r="M237" i="3"/>
  <c r="N237" i="3"/>
  <c r="L238" i="3"/>
  <c r="L240" i="3" s="1"/>
  <c r="M238" i="3"/>
  <c r="N238" i="3" s="1"/>
  <c r="L241" i="3"/>
  <c r="M241" i="3" s="1"/>
  <c r="L243" i="3"/>
  <c r="L244" i="3"/>
  <c r="M244" i="3" s="1"/>
  <c r="L247" i="3"/>
  <c r="L249" i="3" s="1"/>
  <c r="M247" i="3"/>
  <c r="N247" i="3" s="1"/>
  <c r="L251" i="3"/>
  <c r="M251" i="3" s="1"/>
  <c r="L254" i="3"/>
  <c r="M254" i="3"/>
  <c r="N254" i="3"/>
  <c r="L271" i="3"/>
  <c r="M271" i="3"/>
  <c r="N271" i="3"/>
  <c r="J281" i="3"/>
  <c r="J283" i="3" s="1"/>
  <c r="K278" i="3"/>
  <c r="L278" i="3" s="1"/>
  <c r="M278" i="3" s="1"/>
  <c r="N278" i="3" s="1"/>
  <c r="J278" i="3"/>
  <c r="K271" i="3"/>
  <c r="K268" i="3"/>
  <c r="K254" i="3"/>
  <c r="J266" i="3"/>
  <c r="K260" i="3"/>
  <c r="J264" i="3"/>
  <c r="K264" i="3" s="1"/>
  <c r="L264" i="3" s="1"/>
  <c r="J261" i="3"/>
  <c r="J255" i="3" s="1"/>
  <c r="J256" i="3" s="1"/>
  <c r="K251" i="3"/>
  <c r="J251" i="3"/>
  <c r="J260" i="3" s="1"/>
  <c r="K249" i="3"/>
  <c r="J249" i="3"/>
  <c r="K246" i="3"/>
  <c r="J246" i="3"/>
  <c r="K243" i="3"/>
  <c r="J243" i="3"/>
  <c r="K240" i="3"/>
  <c r="J240" i="3"/>
  <c r="K247" i="3"/>
  <c r="J247" i="3"/>
  <c r="K244" i="3"/>
  <c r="J244" i="3"/>
  <c r="K241" i="3"/>
  <c r="J241" i="3"/>
  <c r="K238" i="3"/>
  <c r="J238" i="3"/>
  <c r="K237" i="3"/>
  <c r="K234" i="3"/>
  <c r="J234" i="3"/>
  <c r="J232" i="3"/>
  <c r="J229" i="3"/>
  <c r="J226" i="3"/>
  <c r="J223" i="3"/>
  <c r="K216" i="3"/>
  <c r="K212" i="3"/>
  <c r="K230" i="3"/>
  <c r="L230" i="3" s="1"/>
  <c r="M230" i="3" s="1"/>
  <c r="K227" i="3"/>
  <c r="L227" i="3" s="1"/>
  <c r="M227" i="3" s="1"/>
  <c r="K224" i="3"/>
  <c r="K220" i="3"/>
  <c r="K217" i="3"/>
  <c r="L217" i="3" s="1"/>
  <c r="M217" i="3" s="1"/>
  <c r="N217" i="3" s="1"/>
  <c r="K213" i="3"/>
  <c r="L213" i="3" s="1"/>
  <c r="M213" i="3" s="1"/>
  <c r="N213" i="3" s="1"/>
  <c r="K209" i="3"/>
  <c r="L209" i="3" s="1"/>
  <c r="L185" i="3"/>
  <c r="M185" i="3"/>
  <c r="N185" i="3"/>
  <c r="L203" i="3"/>
  <c r="M203" i="3" s="1"/>
  <c r="K185" i="3"/>
  <c r="K203" i="3"/>
  <c r="K200" i="3"/>
  <c r="L200" i="3" s="1"/>
  <c r="M200" i="3" s="1"/>
  <c r="N200" i="3" s="1"/>
  <c r="K190" i="3"/>
  <c r="L190" i="3" s="1"/>
  <c r="M190" i="3" s="1"/>
  <c r="N190" i="3" s="1"/>
  <c r="K186" i="3"/>
  <c r="L186" i="3" s="1"/>
  <c r="M186" i="3" s="1"/>
  <c r="N186" i="3" s="1"/>
  <c r="K182" i="3"/>
  <c r="K166" i="3"/>
  <c r="K162" i="3"/>
  <c r="K158" i="3"/>
  <c r="J176" i="3"/>
  <c r="K176" i="3" s="1"/>
  <c r="L176" i="3" s="1"/>
  <c r="M176" i="3" s="1"/>
  <c r="J173" i="3"/>
  <c r="K173" i="3" s="1"/>
  <c r="L173" i="3" s="1"/>
  <c r="M173" i="3" s="1"/>
  <c r="N173" i="3" s="1"/>
  <c r="K170" i="3"/>
  <c r="J170" i="3"/>
  <c r="K163" i="3"/>
  <c r="L163" i="3" s="1"/>
  <c r="M163" i="3" s="1"/>
  <c r="N163" i="3" s="1"/>
  <c r="J163" i="3"/>
  <c r="J159" i="3"/>
  <c r="K155" i="3"/>
  <c r="J155" i="3"/>
  <c r="L131" i="3"/>
  <c r="M131" i="3"/>
  <c r="N131" i="3"/>
  <c r="L135" i="3"/>
  <c r="M135" i="3"/>
  <c r="N135" i="3"/>
  <c r="L139" i="3"/>
  <c r="M139" i="3"/>
  <c r="N139" i="3"/>
  <c r="K139" i="3"/>
  <c r="K135" i="3"/>
  <c r="K131" i="3"/>
  <c r="J149" i="3"/>
  <c r="K149" i="3" s="1"/>
  <c r="L149" i="3" s="1"/>
  <c r="M149" i="3" s="1"/>
  <c r="K146" i="3"/>
  <c r="L146" i="3" s="1"/>
  <c r="M146" i="3" s="1"/>
  <c r="J146" i="3"/>
  <c r="J148" i="3" s="1"/>
  <c r="K143" i="3"/>
  <c r="L143" i="3" s="1"/>
  <c r="M143" i="3" s="1"/>
  <c r="J143" i="3"/>
  <c r="J132" i="3"/>
  <c r="K132" i="3" s="1"/>
  <c r="L132" i="3" s="1"/>
  <c r="M132" i="3" s="1"/>
  <c r="N132" i="3" s="1"/>
  <c r="J128" i="3"/>
  <c r="K128" i="3" s="1"/>
  <c r="L128" i="3" s="1"/>
  <c r="M128" i="3" s="1"/>
  <c r="N128" i="3" s="1"/>
  <c r="J124" i="3"/>
  <c r="K95" i="3"/>
  <c r="L95" i="3" s="1"/>
  <c r="L50" i="3"/>
  <c r="M50" i="3"/>
  <c r="N50" i="3"/>
  <c r="L54" i="3"/>
  <c r="M54" i="3"/>
  <c r="N54" i="3"/>
  <c r="L58" i="3"/>
  <c r="M58" i="3"/>
  <c r="N58" i="3"/>
  <c r="L89" i="3"/>
  <c r="M89" i="3" s="1"/>
  <c r="L104" i="3"/>
  <c r="M104" i="3"/>
  <c r="N104" i="3"/>
  <c r="L108" i="3"/>
  <c r="M108" i="3"/>
  <c r="N108" i="3"/>
  <c r="L112" i="3"/>
  <c r="M112" i="3"/>
  <c r="N112" i="3"/>
  <c r="L115" i="3"/>
  <c r="M115" i="3"/>
  <c r="N115" i="3"/>
  <c r="L118" i="3"/>
  <c r="M118" i="3"/>
  <c r="N118" i="3"/>
  <c r="L121" i="3"/>
  <c r="M121" i="3"/>
  <c r="N121" i="3"/>
  <c r="L124" i="3"/>
  <c r="M124" i="3"/>
  <c r="N124" i="3"/>
  <c r="K115" i="3"/>
  <c r="J115" i="3"/>
  <c r="K118" i="3"/>
  <c r="J118" i="3"/>
  <c r="K121" i="3"/>
  <c r="J121" i="3"/>
  <c r="K124" i="3"/>
  <c r="K112" i="3"/>
  <c r="K108" i="3"/>
  <c r="K104" i="3"/>
  <c r="C72" i="3"/>
  <c r="D72" i="3"/>
  <c r="E72" i="3"/>
  <c r="F72" i="3"/>
  <c r="G72" i="3"/>
  <c r="H72" i="3"/>
  <c r="I72" i="3"/>
  <c r="B72" i="3"/>
  <c r="F99" i="3"/>
  <c r="F100" i="3" s="1"/>
  <c r="K92" i="3"/>
  <c r="L92" i="3" s="1"/>
  <c r="M92" i="3" s="1"/>
  <c r="K89" i="3"/>
  <c r="K86" i="3"/>
  <c r="L86" i="3" s="1"/>
  <c r="M86" i="3" s="1"/>
  <c r="K82" i="3"/>
  <c r="L82" i="3" s="1"/>
  <c r="M82" i="3" s="1"/>
  <c r="N82" i="3" s="1"/>
  <c r="K78" i="3"/>
  <c r="L78" i="3" s="1"/>
  <c r="M78" i="3" s="1"/>
  <c r="N78" i="3" s="1"/>
  <c r="K74" i="3"/>
  <c r="K58" i="3"/>
  <c r="K54" i="3"/>
  <c r="K50" i="3"/>
  <c r="L22" i="3"/>
  <c r="M22" i="3"/>
  <c r="N22" i="3"/>
  <c r="N23" i="3" s="1"/>
  <c r="L25" i="3"/>
  <c r="M25" i="3"/>
  <c r="M27" i="3" s="1"/>
  <c r="N25" i="3"/>
  <c r="L26" i="3"/>
  <c r="M26" i="3"/>
  <c r="N26" i="3"/>
  <c r="L29" i="3"/>
  <c r="M29" i="3"/>
  <c r="N29" i="3"/>
  <c r="N31" i="3" s="1"/>
  <c r="L30" i="3"/>
  <c r="M30" i="3"/>
  <c r="M31" i="3" s="1"/>
  <c r="N30" i="3"/>
  <c r="L41" i="3"/>
  <c r="L42" i="3"/>
  <c r="M42" i="3" s="1"/>
  <c r="M41" i="3" s="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C41" i="3"/>
  <c r="D41" i="3"/>
  <c r="E41" i="3"/>
  <c r="F41" i="3"/>
  <c r="J41" i="3" s="1"/>
  <c r="G41" i="3"/>
  <c r="H41" i="3"/>
  <c r="I41" i="3"/>
  <c r="B41" i="3"/>
  <c r="B38" i="3"/>
  <c r="C268" i="3"/>
  <c r="D268" i="3"/>
  <c r="D269" i="3" s="1"/>
  <c r="E268" i="3"/>
  <c r="E280" i="3" s="1"/>
  <c r="F268" i="3"/>
  <c r="G268" i="3"/>
  <c r="G269" i="3" s="1"/>
  <c r="G271" i="3" s="1"/>
  <c r="H268" i="3"/>
  <c r="I268" i="3"/>
  <c r="C270" i="3"/>
  <c r="D270" i="3"/>
  <c r="E270" i="3"/>
  <c r="F270" i="3"/>
  <c r="G270" i="3"/>
  <c r="H270" i="3"/>
  <c r="I270" i="3"/>
  <c r="E272" i="3"/>
  <c r="C275" i="3"/>
  <c r="C277" i="3" s="1"/>
  <c r="D275" i="3"/>
  <c r="E275" i="3"/>
  <c r="F275" i="3"/>
  <c r="G275" i="3"/>
  <c r="H275" i="3"/>
  <c r="I275" i="3"/>
  <c r="I277" i="3" s="1"/>
  <c r="C278" i="3"/>
  <c r="D278" i="3"/>
  <c r="D272" i="3" s="1"/>
  <c r="E278" i="3"/>
  <c r="F278" i="3"/>
  <c r="G278" i="3"/>
  <c r="G272" i="3" s="1"/>
  <c r="H278" i="3"/>
  <c r="H279" i="3" s="1"/>
  <c r="I278" i="3"/>
  <c r="I279" i="3" s="1"/>
  <c r="C281" i="3"/>
  <c r="C283" i="3" s="1"/>
  <c r="D281" i="3"/>
  <c r="D282" i="3" s="1"/>
  <c r="E281" i="3"/>
  <c r="F281" i="3"/>
  <c r="F283" i="3" s="1"/>
  <c r="G281" i="3"/>
  <c r="H281" i="3"/>
  <c r="I281" i="3"/>
  <c r="I282" i="3" s="1"/>
  <c r="F252" i="3"/>
  <c r="F254" i="3" s="1"/>
  <c r="C251" i="3"/>
  <c r="D251" i="3"/>
  <c r="D252" i="3" s="1"/>
  <c r="D254" i="3" s="1"/>
  <c r="E251" i="3"/>
  <c r="F251" i="3"/>
  <c r="G251" i="3"/>
  <c r="H251" i="3"/>
  <c r="H260" i="3" s="1"/>
  <c r="I251" i="3"/>
  <c r="I266" i="3" s="1"/>
  <c r="C253" i="3"/>
  <c r="D253" i="3"/>
  <c r="E253" i="3"/>
  <c r="F253" i="3"/>
  <c r="G253" i="3"/>
  <c r="H253" i="3"/>
  <c r="I253" i="3"/>
  <c r="F255" i="3"/>
  <c r="F257" i="3" s="1"/>
  <c r="C258" i="3"/>
  <c r="D258" i="3"/>
  <c r="D260" i="3" s="1"/>
  <c r="E258" i="3"/>
  <c r="F258" i="3"/>
  <c r="G258" i="3"/>
  <c r="H259" i="3" s="1"/>
  <c r="H258" i="3"/>
  <c r="I258" i="3"/>
  <c r="D259" i="3"/>
  <c r="C260" i="3"/>
  <c r="C261" i="3"/>
  <c r="D261" i="3"/>
  <c r="E261" i="3"/>
  <c r="F261" i="3"/>
  <c r="F262" i="3" s="1"/>
  <c r="G261" i="3"/>
  <c r="H261" i="3"/>
  <c r="H255" i="3" s="1"/>
  <c r="I261" i="3"/>
  <c r="I262" i="3" s="1"/>
  <c r="C264" i="3"/>
  <c r="C266" i="3" s="1"/>
  <c r="D264" i="3"/>
  <c r="E264" i="3"/>
  <c r="E265" i="3" s="1"/>
  <c r="F264" i="3"/>
  <c r="F266" i="3" s="1"/>
  <c r="G264" i="3"/>
  <c r="H264" i="3"/>
  <c r="I264" i="3"/>
  <c r="C234" i="3"/>
  <c r="D234" i="3"/>
  <c r="D249" i="3" s="1"/>
  <c r="E234" i="3"/>
  <c r="F234" i="3"/>
  <c r="F235" i="3" s="1"/>
  <c r="F237" i="3" s="1"/>
  <c r="G234" i="3"/>
  <c r="H234" i="3"/>
  <c r="I234" i="3"/>
  <c r="I246" i="3" s="1"/>
  <c r="C236" i="3"/>
  <c r="D236" i="3"/>
  <c r="E236" i="3"/>
  <c r="F236" i="3"/>
  <c r="G236" i="3"/>
  <c r="H236" i="3"/>
  <c r="I236" i="3"/>
  <c r="C241" i="3"/>
  <c r="D241" i="3"/>
  <c r="E241" i="3"/>
  <c r="E243" i="3" s="1"/>
  <c r="F241" i="3"/>
  <c r="F242" i="3" s="1"/>
  <c r="G241" i="3"/>
  <c r="H241" i="3"/>
  <c r="H243" i="3" s="1"/>
  <c r="I241" i="3"/>
  <c r="C244" i="3"/>
  <c r="D244" i="3"/>
  <c r="D238" i="3" s="1"/>
  <c r="E244" i="3"/>
  <c r="F244" i="3"/>
  <c r="G244" i="3"/>
  <c r="G238" i="3" s="1"/>
  <c r="H244" i="3"/>
  <c r="H246" i="3" s="1"/>
  <c r="I244" i="3"/>
  <c r="C247" i="3"/>
  <c r="D247" i="3"/>
  <c r="E247" i="3"/>
  <c r="F247" i="3"/>
  <c r="G247" i="3"/>
  <c r="H247" i="3"/>
  <c r="H249" i="3" s="1"/>
  <c r="I247" i="3"/>
  <c r="C207" i="3"/>
  <c r="D207" i="3"/>
  <c r="E207" i="3"/>
  <c r="F207" i="3"/>
  <c r="F208" i="3" s="1"/>
  <c r="G207" i="3"/>
  <c r="H207" i="3"/>
  <c r="I207" i="3"/>
  <c r="C209" i="3"/>
  <c r="D209" i="3"/>
  <c r="E209" i="3"/>
  <c r="F209" i="3"/>
  <c r="G209" i="3"/>
  <c r="H209" i="3"/>
  <c r="I209" i="3"/>
  <c r="C211" i="3"/>
  <c r="D211" i="3"/>
  <c r="E211" i="3"/>
  <c r="F211" i="3"/>
  <c r="G211" i="3"/>
  <c r="H211" i="3"/>
  <c r="I211" i="3"/>
  <c r="C213" i="3"/>
  <c r="D213" i="3"/>
  <c r="E213" i="3"/>
  <c r="E214" i="3" s="1"/>
  <c r="E216" i="3" s="1"/>
  <c r="F213" i="3"/>
  <c r="G213" i="3"/>
  <c r="H213" i="3"/>
  <c r="I213" i="3"/>
  <c r="I214" i="3" s="1"/>
  <c r="I216" i="3" s="1"/>
  <c r="C215" i="3"/>
  <c r="D215" i="3"/>
  <c r="E215" i="3"/>
  <c r="F215" i="3"/>
  <c r="G215" i="3"/>
  <c r="H215" i="3"/>
  <c r="I215" i="3"/>
  <c r="C217" i="3"/>
  <c r="D217" i="3"/>
  <c r="E217" i="3"/>
  <c r="F217" i="3"/>
  <c r="G217" i="3"/>
  <c r="G218" i="3" s="1"/>
  <c r="G220" i="3" s="1"/>
  <c r="H217" i="3"/>
  <c r="I217" i="3"/>
  <c r="C219" i="3"/>
  <c r="D219" i="3"/>
  <c r="E219" i="3"/>
  <c r="F219" i="3"/>
  <c r="G219" i="3"/>
  <c r="H219" i="3"/>
  <c r="I219" i="3"/>
  <c r="G221" i="3"/>
  <c r="G223" i="3" s="1"/>
  <c r="C224" i="3"/>
  <c r="C225" i="3" s="1"/>
  <c r="D224" i="3"/>
  <c r="D225" i="3" s="1"/>
  <c r="E224" i="3"/>
  <c r="E226" i="3" s="1"/>
  <c r="F224" i="3"/>
  <c r="G224" i="3"/>
  <c r="G225" i="3" s="1"/>
  <c r="H224" i="3"/>
  <c r="I224" i="3"/>
  <c r="C227" i="3"/>
  <c r="D227" i="3"/>
  <c r="E227" i="3"/>
  <c r="F227" i="3"/>
  <c r="G227" i="3"/>
  <c r="H227" i="3"/>
  <c r="I227" i="3"/>
  <c r="I221" i="3" s="1"/>
  <c r="G228" i="3"/>
  <c r="G229" i="3"/>
  <c r="C230" i="3"/>
  <c r="D230" i="3"/>
  <c r="E230" i="3"/>
  <c r="F230" i="3"/>
  <c r="G230" i="3"/>
  <c r="G232" i="3" s="1"/>
  <c r="H230" i="3"/>
  <c r="H232" i="3" s="1"/>
  <c r="I230" i="3"/>
  <c r="C232" i="3"/>
  <c r="C180" i="3"/>
  <c r="D180" i="3"/>
  <c r="E180" i="3"/>
  <c r="F180" i="3"/>
  <c r="G180" i="3"/>
  <c r="H180" i="3"/>
  <c r="I180" i="3"/>
  <c r="I181" i="3" s="1"/>
  <c r="C182" i="3"/>
  <c r="D182" i="3"/>
  <c r="D183" i="3" s="1"/>
  <c r="E182" i="3"/>
  <c r="F182" i="3"/>
  <c r="G182" i="3"/>
  <c r="H182" i="3"/>
  <c r="H183" i="3" s="1"/>
  <c r="H185" i="3" s="1"/>
  <c r="I182" i="3"/>
  <c r="I183" i="3" s="1"/>
  <c r="C184" i="3"/>
  <c r="D184" i="3"/>
  <c r="E184" i="3"/>
  <c r="F184" i="3"/>
  <c r="G184" i="3"/>
  <c r="H184" i="3"/>
  <c r="I184" i="3"/>
  <c r="C186" i="3"/>
  <c r="D186" i="3"/>
  <c r="E186" i="3"/>
  <c r="E187" i="3" s="1"/>
  <c r="E189" i="3" s="1"/>
  <c r="F186" i="3"/>
  <c r="G186" i="3"/>
  <c r="G187" i="3" s="1"/>
  <c r="G189" i="3" s="1"/>
  <c r="H186" i="3"/>
  <c r="I186" i="3"/>
  <c r="I187" i="3" s="1"/>
  <c r="C188" i="3"/>
  <c r="D188" i="3"/>
  <c r="E188" i="3"/>
  <c r="F188" i="3"/>
  <c r="G188" i="3"/>
  <c r="H188" i="3"/>
  <c r="I188" i="3"/>
  <c r="C190" i="3"/>
  <c r="D190" i="3"/>
  <c r="E190" i="3"/>
  <c r="E191" i="3" s="1"/>
  <c r="E193" i="3" s="1"/>
  <c r="F190" i="3"/>
  <c r="G190" i="3"/>
  <c r="G191" i="3" s="1"/>
  <c r="G193" i="3" s="1"/>
  <c r="H190" i="3"/>
  <c r="I190" i="3"/>
  <c r="I191" i="3" s="1"/>
  <c r="I193" i="3" s="1"/>
  <c r="C192" i="3"/>
  <c r="D192" i="3"/>
  <c r="E192" i="3"/>
  <c r="F192" i="3"/>
  <c r="G192" i="3"/>
  <c r="H192" i="3"/>
  <c r="I192" i="3"/>
  <c r="C197" i="3"/>
  <c r="D197" i="3"/>
  <c r="E197" i="3"/>
  <c r="F197" i="3"/>
  <c r="F199" i="3" s="1"/>
  <c r="G197" i="3"/>
  <c r="H197" i="3"/>
  <c r="H198" i="3" s="1"/>
  <c r="I197" i="3"/>
  <c r="C200" i="3"/>
  <c r="D200" i="3"/>
  <c r="E201" i="3" s="1"/>
  <c r="E200" i="3"/>
  <c r="F200" i="3"/>
  <c r="G200" i="3"/>
  <c r="H200" i="3"/>
  <c r="I200" i="3"/>
  <c r="I194" i="3" s="1"/>
  <c r="C203" i="3"/>
  <c r="D203" i="3"/>
  <c r="D205" i="3" s="1"/>
  <c r="E203" i="3"/>
  <c r="F203" i="3"/>
  <c r="F205" i="3" s="1"/>
  <c r="G203" i="3"/>
  <c r="G205" i="3" s="1"/>
  <c r="H203" i="3"/>
  <c r="I203" i="3"/>
  <c r="C153" i="3"/>
  <c r="D153" i="3"/>
  <c r="E153" i="3"/>
  <c r="E172" i="3" s="1"/>
  <c r="F153" i="3"/>
  <c r="G153" i="3"/>
  <c r="H154" i="3" s="1"/>
  <c r="H153" i="3"/>
  <c r="I153" i="3"/>
  <c r="D154" i="3"/>
  <c r="C155" i="3"/>
  <c r="D155" i="3"/>
  <c r="E155" i="3"/>
  <c r="F156" i="3" s="1"/>
  <c r="F155" i="3"/>
  <c r="G155" i="3"/>
  <c r="G156" i="3" s="1"/>
  <c r="G158" i="3" s="1"/>
  <c r="H155" i="3"/>
  <c r="H156" i="3" s="1"/>
  <c r="H158" i="3" s="1"/>
  <c r="I155" i="3"/>
  <c r="C157" i="3"/>
  <c r="D157" i="3"/>
  <c r="E157" i="3"/>
  <c r="F157" i="3"/>
  <c r="G157" i="3"/>
  <c r="H157" i="3"/>
  <c r="I157" i="3"/>
  <c r="C159" i="3"/>
  <c r="D159" i="3"/>
  <c r="D160" i="3" s="1"/>
  <c r="D162" i="3" s="1"/>
  <c r="E159" i="3"/>
  <c r="F159" i="3"/>
  <c r="G159" i="3"/>
  <c r="H159" i="3"/>
  <c r="I159" i="3"/>
  <c r="C161" i="3"/>
  <c r="D161" i="3"/>
  <c r="E161" i="3"/>
  <c r="F161" i="3"/>
  <c r="G161" i="3"/>
  <c r="H161" i="3"/>
  <c r="I161" i="3"/>
  <c r="C163" i="3"/>
  <c r="D163" i="3"/>
  <c r="D164" i="3" s="1"/>
  <c r="E163" i="3"/>
  <c r="F163" i="3"/>
  <c r="F164" i="3" s="1"/>
  <c r="G163" i="3"/>
  <c r="H163" i="3"/>
  <c r="I163" i="3"/>
  <c r="I164" i="3" s="1"/>
  <c r="I166" i="3" s="1"/>
  <c r="C165" i="3"/>
  <c r="D165" i="3"/>
  <c r="E165" i="3"/>
  <c r="F165" i="3"/>
  <c r="G165" i="3"/>
  <c r="H165" i="3"/>
  <c r="I165" i="3"/>
  <c r="C170" i="3"/>
  <c r="D170" i="3"/>
  <c r="D171" i="3" s="1"/>
  <c r="E170" i="3"/>
  <c r="F170" i="3"/>
  <c r="G170" i="3"/>
  <c r="G172" i="3" s="1"/>
  <c r="H170" i="3"/>
  <c r="H172" i="3" s="1"/>
  <c r="I170" i="3"/>
  <c r="C173" i="3"/>
  <c r="D173" i="3"/>
  <c r="D174" i="3" s="1"/>
  <c r="E173" i="3"/>
  <c r="E167" i="3" s="1"/>
  <c r="F173" i="3"/>
  <c r="G173" i="3"/>
  <c r="H173" i="3"/>
  <c r="I173" i="3"/>
  <c r="C174" i="3"/>
  <c r="C176" i="3"/>
  <c r="C178" i="3" s="1"/>
  <c r="D176" i="3"/>
  <c r="D178" i="3" s="1"/>
  <c r="E176" i="3"/>
  <c r="E178" i="3" s="1"/>
  <c r="F176" i="3"/>
  <c r="G176" i="3"/>
  <c r="G178" i="3" s="1"/>
  <c r="H176" i="3"/>
  <c r="H178" i="3" s="1"/>
  <c r="I176" i="3"/>
  <c r="G177" i="3"/>
  <c r="F178" i="3"/>
  <c r="C126" i="3"/>
  <c r="D126" i="3"/>
  <c r="E126" i="3"/>
  <c r="F126" i="3"/>
  <c r="F127" i="3" s="1"/>
  <c r="G126" i="3"/>
  <c r="H126" i="3"/>
  <c r="I126" i="3"/>
  <c r="C128" i="3"/>
  <c r="D128" i="3"/>
  <c r="E128" i="3"/>
  <c r="E129" i="3" s="1"/>
  <c r="E131" i="3" s="1"/>
  <c r="F128" i="3"/>
  <c r="G128" i="3"/>
  <c r="H128" i="3"/>
  <c r="H129" i="3" s="1"/>
  <c r="H131" i="3" s="1"/>
  <c r="I128" i="3"/>
  <c r="F129" i="3"/>
  <c r="F131" i="3" s="1"/>
  <c r="C130" i="3"/>
  <c r="D130" i="3"/>
  <c r="E130" i="3"/>
  <c r="F130" i="3"/>
  <c r="G130" i="3"/>
  <c r="H130" i="3"/>
  <c r="I130" i="3"/>
  <c r="C132" i="3"/>
  <c r="D132" i="3"/>
  <c r="E132" i="3"/>
  <c r="E133" i="3" s="1"/>
  <c r="E135" i="3" s="1"/>
  <c r="F132" i="3"/>
  <c r="G132" i="3"/>
  <c r="G133" i="3" s="1"/>
  <c r="H132" i="3"/>
  <c r="H133" i="3" s="1"/>
  <c r="H135" i="3" s="1"/>
  <c r="I132" i="3"/>
  <c r="D133" i="3"/>
  <c r="C134" i="3"/>
  <c r="D134" i="3"/>
  <c r="E134" i="3"/>
  <c r="F134" i="3"/>
  <c r="G134" i="3"/>
  <c r="H134" i="3"/>
  <c r="I134" i="3"/>
  <c r="C136" i="3"/>
  <c r="D136" i="3"/>
  <c r="D137" i="3" s="1"/>
  <c r="E136" i="3"/>
  <c r="E137" i="3" s="1"/>
  <c r="E139" i="3" s="1"/>
  <c r="F136" i="3"/>
  <c r="G136" i="3"/>
  <c r="G137" i="3" s="1"/>
  <c r="H136" i="3"/>
  <c r="C137" i="3"/>
  <c r="C138" i="3"/>
  <c r="D138" i="3"/>
  <c r="E138" i="3"/>
  <c r="F138" i="3"/>
  <c r="G138" i="3"/>
  <c r="H138" i="3"/>
  <c r="I138" i="3"/>
  <c r="C143" i="3"/>
  <c r="D143" i="3"/>
  <c r="E143" i="3"/>
  <c r="F143" i="3"/>
  <c r="F145" i="3" s="1"/>
  <c r="G143" i="3"/>
  <c r="G145" i="3" s="1"/>
  <c r="H143" i="3"/>
  <c r="H145" i="3" s="1"/>
  <c r="I143" i="3"/>
  <c r="E144" i="3"/>
  <c r="C146" i="3"/>
  <c r="C140" i="3" s="1"/>
  <c r="D146" i="3"/>
  <c r="E146" i="3"/>
  <c r="F146" i="3"/>
  <c r="G146" i="3"/>
  <c r="G147" i="3" s="1"/>
  <c r="H146" i="3"/>
  <c r="H147" i="3" s="1"/>
  <c r="I146" i="3"/>
  <c r="F147" i="3"/>
  <c r="C149" i="3"/>
  <c r="C151" i="3" s="1"/>
  <c r="D149" i="3"/>
  <c r="D151" i="3" s="1"/>
  <c r="E149" i="3"/>
  <c r="E151" i="3" s="1"/>
  <c r="F149" i="3"/>
  <c r="F151" i="3" s="1"/>
  <c r="G149" i="3"/>
  <c r="H149" i="3"/>
  <c r="H150" i="3" s="1"/>
  <c r="I149" i="3"/>
  <c r="I150" i="3"/>
  <c r="C99" i="3"/>
  <c r="C100" i="3" s="1"/>
  <c r="D99" i="3"/>
  <c r="D100" i="3" s="1"/>
  <c r="E99" i="3"/>
  <c r="G99" i="3"/>
  <c r="H99" i="3"/>
  <c r="I99" i="3"/>
  <c r="C101" i="3"/>
  <c r="C102" i="3" s="1"/>
  <c r="D101" i="3"/>
  <c r="D102" i="3" s="1"/>
  <c r="D104" i="3" s="1"/>
  <c r="E101" i="3"/>
  <c r="F101" i="3"/>
  <c r="F102" i="3" s="1"/>
  <c r="G101" i="3"/>
  <c r="G102" i="3" s="1"/>
  <c r="G104" i="3" s="1"/>
  <c r="H101" i="3"/>
  <c r="I101" i="3"/>
  <c r="I102" i="3" s="1"/>
  <c r="I104" i="3" s="1"/>
  <c r="C103" i="3"/>
  <c r="D103" i="3"/>
  <c r="E103" i="3"/>
  <c r="F103" i="3"/>
  <c r="G103" i="3"/>
  <c r="H103" i="3"/>
  <c r="I103" i="3"/>
  <c r="C105" i="3"/>
  <c r="D105" i="3"/>
  <c r="E106" i="3" s="1"/>
  <c r="E105" i="3"/>
  <c r="F105" i="3"/>
  <c r="F106" i="3" s="1"/>
  <c r="G105" i="3"/>
  <c r="H105" i="3"/>
  <c r="I105" i="3"/>
  <c r="I106" i="3" s="1"/>
  <c r="C107" i="3"/>
  <c r="D107" i="3"/>
  <c r="E107" i="3"/>
  <c r="F107" i="3"/>
  <c r="G107" i="3"/>
  <c r="H107" i="3"/>
  <c r="I107" i="3"/>
  <c r="C109" i="3"/>
  <c r="D109" i="3"/>
  <c r="E109" i="3"/>
  <c r="F109" i="3"/>
  <c r="G109" i="3"/>
  <c r="H109" i="3"/>
  <c r="I109" i="3"/>
  <c r="G110" i="3"/>
  <c r="G112" i="3" s="1"/>
  <c r="C111" i="3"/>
  <c r="D111" i="3"/>
  <c r="D110" i="3" s="1"/>
  <c r="D112" i="3" s="1"/>
  <c r="E111" i="3"/>
  <c r="F111" i="3"/>
  <c r="G111" i="3"/>
  <c r="H111" i="3"/>
  <c r="H110" i="3" s="1"/>
  <c r="H112" i="3" s="1"/>
  <c r="I111" i="3"/>
  <c r="D113" i="3"/>
  <c r="C116" i="3"/>
  <c r="C118" i="3" s="1"/>
  <c r="D116" i="3"/>
  <c r="D118" i="3" s="1"/>
  <c r="E116" i="3"/>
  <c r="F116" i="3"/>
  <c r="F117" i="3" s="1"/>
  <c r="G116" i="3"/>
  <c r="H116" i="3"/>
  <c r="H118" i="3" s="1"/>
  <c r="I116" i="3"/>
  <c r="C119" i="3"/>
  <c r="C113" i="3" s="1"/>
  <c r="D119" i="3"/>
  <c r="E119" i="3"/>
  <c r="F119" i="3"/>
  <c r="G119" i="3"/>
  <c r="H119" i="3"/>
  <c r="H120" i="3" s="1"/>
  <c r="I119" i="3"/>
  <c r="C122" i="3"/>
  <c r="D123" i="3" s="1"/>
  <c r="D122" i="3"/>
  <c r="E122" i="3"/>
  <c r="E124" i="3" s="1"/>
  <c r="F122" i="3"/>
  <c r="G123" i="3" s="1"/>
  <c r="G122" i="3"/>
  <c r="H122" i="3"/>
  <c r="H124" i="3" s="1"/>
  <c r="I122" i="3"/>
  <c r="B278" i="3"/>
  <c r="B279" i="3" s="1"/>
  <c r="B275" i="3"/>
  <c r="B281" i="3"/>
  <c r="B282" i="3" s="1"/>
  <c r="B264" i="3"/>
  <c r="B261" i="3"/>
  <c r="B262" i="3" s="1"/>
  <c r="B258" i="3"/>
  <c r="B247" i="3"/>
  <c r="B249" i="3" s="1"/>
  <c r="B244" i="3"/>
  <c r="B245" i="3" s="1"/>
  <c r="B241" i="3"/>
  <c r="B234" i="3"/>
  <c r="B235" i="3" s="1"/>
  <c r="B251" i="3"/>
  <c r="B268" i="3"/>
  <c r="B269" i="3" s="1"/>
  <c r="B270" i="3"/>
  <c r="B253" i="3"/>
  <c r="B236" i="3"/>
  <c r="J236" i="3" s="1"/>
  <c r="B219" i="3"/>
  <c r="B215" i="3"/>
  <c r="B211" i="3"/>
  <c r="B230" i="3"/>
  <c r="C231" i="3" s="1"/>
  <c r="B224" i="3"/>
  <c r="B225" i="3" s="1"/>
  <c r="B227" i="3"/>
  <c r="B217" i="3"/>
  <c r="B218" i="3" s="1"/>
  <c r="B213" i="3"/>
  <c r="B214" i="3" s="1"/>
  <c r="B216" i="3" s="1"/>
  <c r="B209" i="3"/>
  <c r="B207" i="3"/>
  <c r="B208" i="3" s="1"/>
  <c r="B192" i="3"/>
  <c r="B188" i="3"/>
  <c r="B184" i="3"/>
  <c r="B203" i="3"/>
  <c r="B200" i="3"/>
  <c r="B201" i="3" s="1"/>
  <c r="B197" i="3"/>
  <c r="B190" i="3"/>
  <c r="B186" i="3"/>
  <c r="B187" i="3" s="1"/>
  <c r="B182" i="3"/>
  <c r="B180" i="3"/>
  <c r="B181" i="3" s="1"/>
  <c r="B165" i="3"/>
  <c r="B161" i="3"/>
  <c r="B157" i="3"/>
  <c r="B170" i="3"/>
  <c r="B171" i="3" s="1"/>
  <c r="B176" i="3"/>
  <c r="B173" i="3"/>
  <c r="B174" i="3" s="1"/>
  <c r="B163" i="3"/>
  <c r="B159" i="3"/>
  <c r="B160" i="3" s="1"/>
  <c r="B155" i="3"/>
  <c r="B156" i="3" s="1"/>
  <c r="B153" i="3"/>
  <c r="B154" i="3" s="1"/>
  <c r="B146" i="3"/>
  <c r="B147" i="3" s="1"/>
  <c r="B149" i="3"/>
  <c r="B150" i="3" s="1"/>
  <c r="B143" i="3"/>
  <c r="B138" i="3"/>
  <c r="B134" i="3"/>
  <c r="B130" i="3"/>
  <c r="B136" i="3"/>
  <c r="B137" i="3" s="1"/>
  <c r="B132" i="3"/>
  <c r="B133" i="3" s="1"/>
  <c r="B128" i="3"/>
  <c r="B129" i="3" s="1"/>
  <c r="B126" i="3"/>
  <c r="B127" i="3" s="1"/>
  <c r="B122" i="3"/>
  <c r="B119" i="3"/>
  <c r="B120" i="3" s="1"/>
  <c r="B116" i="3"/>
  <c r="B101" i="3"/>
  <c r="B102" i="3" s="1"/>
  <c r="B105" i="3"/>
  <c r="B106" i="3" s="1"/>
  <c r="B109" i="3"/>
  <c r="B111" i="3"/>
  <c r="B110" i="3" s="1"/>
  <c r="B112" i="3" s="1"/>
  <c r="B107" i="3"/>
  <c r="B103" i="3"/>
  <c r="B99" i="3"/>
  <c r="B100" i="3" s="1"/>
  <c r="C74" i="3"/>
  <c r="D74" i="3"/>
  <c r="E74" i="3"/>
  <c r="F74" i="3"/>
  <c r="G74" i="3"/>
  <c r="H74" i="3"/>
  <c r="I74" i="3"/>
  <c r="C76" i="3"/>
  <c r="D76" i="3"/>
  <c r="E76" i="3"/>
  <c r="F76" i="3"/>
  <c r="G76" i="3"/>
  <c r="H76" i="3"/>
  <c r="I76" i="3"/>
  <c r="C78" i="3"/>
  <c r="D78" i="3"/>
  <c r="E78" i="3"/>
  <c r="F78" i="3"/>
  <c r="G78" i="3"/>
  <c r="H78" i="3"/>
  <c r="I78" i="3"/>
  <c r="C80" i="3"/>
  <c r="D80" i="3"/>
  <c r="E80" i="3"/>
  <c r="F80" i="3"/>
  <c r="G80" i="3"/>
  <c r="H80" i="3"/>
  <c r="I80" i="3"/>
  <c r="C82" i="3"/>
  <c r="D82" i="3"/>
  <c r="E82" i="3"/>
  <c r="F82" i="3"/>
  <c r="G82" i="3"/>
  <c r="H82" i="3"/>
  <c r="I82" i="3"/>
  <c r="C84" i="3"/>
  <c r="D84" i="3"/>
  <c r="E84" i="3"/>
  <c r="F84" i="3"/>
  <c r="G84" i="3"/>
  <c r="H84" i="3"/>
  <c r="I84" i="3"/>
  <c r="C89" i="3"/>
  <c r="D89" i="3"/>
  <c r="E89" i="3"/>
  <c r="F89" i="3"/>
  <c r="G89" i="3"/>
  <c r="H89" i="3"/>
  <c r="I89" i="3"/>
  <c r="C92" i="3"/>
  <c r="D92" i="3"/>
  <c r="E92" i="3"/>
  <c r="F92" i="3"/>
  <c r="G92" i="3"/>
  <c r="H92" i="3"/>
  <c r="H94" i="3" s="1"/>
  <c r="I92" i="3"/>
  <c r="C95" i="3"/>
  <c r="D95" i="3"/>
  <c r="E95" i="3"/>
  <c r="F95" i="3"/>
  <c r="G95" i="3"/>
  <c r="H95" i="3"/>
  <c r="I95" i="3"/>
  <c r="B95" i="3"/>
  <c r="B96" i="3" s="1"/>
  <c r="B92" i="3"/>
  <c r="B93" i="3" s="1"/>
  <c r="B89" i="3"/>
  <c r="B80" i="3"/>
  <c r="B84" i="3"/>
  <c r="B76" i="3"/>
  <c r="B82" i="3"/>
  <c r="B83" i="3" s="1"/>
  <c r="B78" i="3"/>
  <c r="B74" i="3"/>
  <c r="B73" i="3"/>
  <c r="C45" i="3"/>
  <c r="D45" i="3"/>
  <c r="E45" i="3"/>
  <c r="F45" i="3"/>
  <c r="G45" i="3"/>
  <c r="H45" i="3"/>
  <c r="I45" i="3"/>
  <c r="C47" i="3"/>
  <c r="D47" i="3"/>
  <c r="E47" i="3"/>
  <c r="F47" i="3"/>
  <c r="G47" i="3"/>
  <c r="H47" i="3"/>
  <c r="I47" i="3"/>
  <c r="C49" i="3"/>
  <c r="D49" i="3"/>
  <c r="E49" i="3"/>
  <c r="F49" i="3"/>
  <c r="G49" i="3"/>
  <c r="H49" i="3"/>
  <c r="I49" i="3"/>
  <c r="C51" i="3"/>
  <c r="D51" i="3"/>
  <c r="E51" i="3"/>
  <c r="F51" i="3"/>
  <c r="G51" i="3"/>
  <c r="H51" i="3"/>
  <c r="I51" i="3"/>
  <c r="C53" i="3"/>
  <c r="D53" i="3"/>
  <c r="E53" i="3"/>
  <c r="F53" i="3"/>
  <c r="G53" i="3"/>
  <c r="H53" i="3"/>
  <c r="I53" i="3"/>
  <c r="C55" i="3"/>
  <c r="D55" i="3"/>
  <c r="E55" i="3"/>
  <c r="F55" i="3"/>
  <c r="G55" i="3"/>
  <c r="H55" i="3"/>
  <c r="I55" i="3"/>
  <c r="C57" i="3"/>
  <c r="D57" i="3"/>
  <c r="E57" i="3"/>
  <c r="F57" i="3"/>
  <c r="G57" i="3"/>
  <c r="H57" i="3"/>
  <c r="I57" i="3"/>
  <c r="C62" i="3"/>
  <c r="D62" i="3"/>
  <c r="E62" i="3"/>
  <c r="F62" i="3"/>
  <c r="G62" i="3"/>
  <c r="H62" i="3"/>
  <c r="I62" i="3"/>
  <c r="C65" i="3"/>
  <c r="D65" i="3"/>
  <c r="E65" i="3"/>
  <c r="F65" i="3"/>
  <c r="G65" i="3"/>
  <c r="H65" i="3"/>
  <c r="I65" i="3"/>
  <c r="G14" i="3"/>
  <c r="B69" i="3"/>
  <c r="B65" i="3"/>
  <c r="B66" i="3" s="1"/>
  <c r="B62" i="3"/>
  <c r="B57" i="3"/>
  <c r="B55" i="3"/>
  <c r="B56" i="3" s="1"/>
  <c r="B51" i="3"/>
  <c r="B52" i="3" s="1"/>
  <c r="B53" i="3"/>
  <c r="B49" i="3"/>
  <c r="B47" i="3"/>
  <c r="B48" i="3" s="1"/>
  <c r="B45" i="3"/>
  <c r="B46" i="3" s="1"/>
  <c r="A206" i="3"/>
  <c r="A179" i="3"/>
  <c r="A152" i="3"/>
  <c r="A125" i="3"/>
  <c r="A98" i="3"/>
  <c r="A71" i="3"/>
  <c r="A44" i="3"/>
  <c r="I38" i="3"/>
  <c r="H38" i="3"/>
  <c r="G38" i="3"/>
  <c r="F38" i="3"/>
  <c r="E38" i="3"/>
  <c r="E11" i="3" s="1"/>
  <c r="D38" i="3"/>
  <c r="D11" i="3" s="1"/>
  <c r="C38" i="3"/>
  <c r="C11" i="3" s="1"/>
  <c r="I35" i="3"/>
  <c r="H35" i="3"/>
  <c r="G35" i="3"/>
  <c r="G32" i="3" s="1"/>
  <c r="F35" i="3"/>
  <c r="E35" i="3"/>
  <c r="D35" i="3"/>
  <c r="D8" i="3" s="1"/>
  <c r="C35" i="3"/>
  <c r="C8" i="3" s="1"/>
  <c r="B35" i="3"/>
  <c r="I30" i="3"/>
  <c r="H30" i="3"/>
  <c r="G30" i="3"/>
  <c r="F30" i="3"/>
  <c r="E30" i="3"/>
  <c r="D30" i="3"/>
  <c r="C30" i="3"/>
  <c r="B30" i="3"/>
  <c r="I28" i="3"/>
  <c r="H28" i="3"/>
  <c r="G28" i="3"/>
  <c r="F28" i="3"/>
  <c r="E28" i="3"/>
  <c r="D28" i="3"/>
  <c r="C28" i="3"/>
  <c r="B28" i="3"/>
  <c r="B29" i="3" s="1"/>
  <c r="I26" i="3"/>
  <c r="H26" i="3"/>
  <c r="G26" i="3"/>
  <c r="F26" i="3"/>
  <c r="E26" i="3"/>
  <c r="D26" i="3"/>
  <c r="C26" i="3"/>
  <c r="B26" i="3"/>
  <c r="I24" i="3"/>
  <c r="H24" i="3"/>
  <c r="G24" i="3"/>
  <c r="F24" i="3"/>
  <c r="E24" i="3"/>
  <c r="D24" i="3"/>
  <c r="C24" i="3"/>
  <c r="B24" i="3"/>
  <c r="B25" i="3" s="1"/>
  <c r="I22" i="3"/>
  <c r="H22" i="3"/>
  <c r="G22" i="3"/>
  <c r="F22" i="3"/>
  <c r="E22" i="3"/>
  <c r="D22" i="3"/>
  <c r="C22" i="3"/>
  <c r="B22" i="3"/>
  <c r="I20" i="3"/>
  <c r="H20" i="3"/>
  <c r="G20" i="3"/>
  <c r="F20" i="3"/>
  <c r="E20" i="3"/>
  <c r="D20" i="3"/>
  <c r="C20" i="3"/>
  <c r="B20" i="3"/>
  <c r="B21" i="3" s="1"/>
  <c r="A17" i="3"/>
  <c r="J1" i="3"/>
  <c r="K1" i="3" s="1"/>
  <c r="L1" i="3" s="1"/>
  <c r="M1" i="3" s="1"/>
  <c r="N1" i="3" s="1"/>
  <c r="H1" i="3"/>
  <c r="G1" i="3" s="1"/>
  <c r="F1" i="3" s="1"/>
  <c r="E1" i="3" s="1"/>
  <c r="D1" i="3" s="1"/>
  <c r="C1" i="3" s="1"/>
  <c r="B1" i="3" s="1"/>
  <c r="D214" i="1"/>
  <c r="D215" i="1" s="1"/>
  <c r="I211" i="1"/>
  <c r="I214" i="1" s="1"/>
  <c r="I215" i="1" s="1"/>
  <c r="H211" i="1"/>
  <c r="H214" i="1" s="1"/>
  <c r="H215" i="1" s="1"/>
  <c r="G211" i="1"/>
  <c r="G214" i="1" s="1"/>
  <c r="G215" i="1" s="1"/>
  <c r="F211" i="1"/>
  <c r="F214" i="1" s="1"/>
  <c r="F215" i="1" s="1"/>
  <c r="E211" i="1"/>
  <c r="E214" i="1" s="1"/>
  <c r="E215" i="1" s="1"/>
  <c r="D211" i="1"/>
  <c r="C211" i="1"/>
  <c r="C214" i="1" s="1"/>
  <c r="C215" i="1" s="1"/>
  <c r="B211" i="1"/>
  <c r="B214" i="1" s="1"/>
  <c r="B215" i="1" s="1"/>
  <c r="I196" i="1"/>
  <c r="H196" i="1"/>
  <c r="G196" i="1"/>
  <c r="F196" i="1"/>
  <c r="E196" i="1"/>
  <c r="D196" i="1"/>
  <c r="C196" i="1"/>
  <c r="B196" i="1"/>
  <c r="I181" i="1"/>
  <c r="I184" i="1" s="1"/>
  <c r="I185" i="1" s="1"/>
  <c r="H181" i="1"/>
  <c r="H184" i="1" s="1"/>
  <c r="H185" i="1" s="1"/>
  <c r="G181" i="1"/>
  <c r="G184" i="1" s="1"/>
  <c r="G185" i="1" s="1"/>
  <c r="F181" i="1"/>
  <c r="F184" i="1" s="1"/>
  <c r="F185" i="1" s="1"/>
  <c r="E181" i="1"/>
  <c r="E184" i="1" s="1"/>
  <c r="E185" i="1" s="1"/>
  <c r="D181" i="1"/>
  <c r="D184" i="1" s="1"/>
  <c r="D185" i="1" s="1"/>
  <c r="C181" i="1"/>
  <c r="C184" i="1" s="1"/>
  <c r="C185" i="1" s="1"/>
  <c r="B181" i="1"/>
  <c r="B184" i="1" s="1"/>
  <c r="B185" i="1" s="1"/>
  <c r="I166" i="1"/>
  <c r="I169" i="1" s="1"/>
  <c r="I170" i="1" s="1"/>
  <c r="H166" i="1"/>
  <c r="H169" i="1" s="1"/>
  <c r="G166" i="1"/>
  <c r="G169" i="1" s="1"/>
  <c r="G170" i="1" s="1"/>
  <c r="F166" i="1"/>
  <c r="F169" i="1" s="1"/>
  <c r="E166" i="1"/>
  <c r="E169" i="1" s="1"/>
  <c r="E170" i="1" s="1"/>
  <c r="D166" i="1"/>
  <c r="D169" i="1" s="1"/>
  <c r="C166" i="1"/>
  <c r="C169" i="1" s="1"/>
  <c r="B166" i="1"/>
  <c r="B169" i="1" s="1"/>
  <c r="I148" i="1"/>
  <c r="H148" i="1"/>
  <c r="G148" i="1"/>
  <c r="F148" i="1"/>
  <c r="G142" i="1"/>
  <c r="F142" i="1"/>
  <c r="E142" i="1"/>
  <c r="D142" i="1"/>
  <c r="C142" i="1"/>
  <c r="B142" i="1"/>
  <c r="I138" i="1"/>
  <c r="H138" i="1"/>
  <c r="G138" i="1"/>
  <c r="F138" i="1"/>
  <c r="E138" i="1"/>
  <c r="D138" i="1"/>
  <c r="C138" i="1"/>
  <c r="B138" i="1"/>
  <c r="G134" i="1"/>
  <c r="F134" i="1"/>
  <c r="E134" i="1"/>
  <c r="D134" i="1"/>
  <c r="C134" i="1"/>
  <c r="B134" i="1"/>
  <c r="I130" i="1"/>
  <c r="H130" i="1"/>
  <c r="G130" i="1"/>
  <c r="F130" i="1"/>
  <c r="E130" i="1"/>
  <c r="D130" i="1"/>
  <c r="C130" i="1"/>
  <c r="B130" i="1"/>
  <c r="G126" i="1"/>
  <c r="F126" i="1"/>
  <c r="E126" i="1"/>
  <c r="D126" i="1"/>
  <c r="C126" i="1"/>
  <c r="B126" i="1"/>
  <c r="G122" i="1"/>
  <c r="F122" i="1"/>
  <c r="E122" i="1"/>
  <c r="D122" i="1"/>
  <c r="C122" i="1"/>
  <c r="B122" i="1"/>
  <c r="I118" i="1"/>
  <c r="H118" i="1"/>
  <c r="G118" i="1"/>
  <c r="F118" i="1"/>
  <c r="E118" i="1"/>
  <c r="D118" i="1"/>
  <c r="C118" i="1"/>
  <c r="B118" i="1"/>
  <c r="I114" i="1"/>
  <c r="I18" i="3" s="1"/>
  <c r="H114" i="1"/>
  <c r="H18" i="3" s="1"/>
  <c r="G114" i="1"/>
  <c r="G18" i="3" s="1"/>
  <c r="G3" i="3" s="1"/>
  <c r="F114" i="1"/>
  <c r="F147" i="1" s="1"/>
  <c r="F154" i="1" s="1"/>
  <c r="F155" i="1" s="1"/>
  <c r="E114" i="1"/>
  <c r="E18" i="3" s="1"/>
  <c r="D114" i="1"/>
  <c r="D18" i="3" s="1"/>
  <c r="D3" i="3" s="1"/>
  <c r="C114" i="1"/>
  <c r="C18" i="3" s="1"/>
  <c r="B114" i="1"/>
  <c r="B18" i="3" s="1"/>
  <c r="B19" i="3" s="1"/>
  <c r="I99" i="1"/>
  <c r="H99" i="1"/>
  <c r="G99" i="1"/>
  <c r="F99" i="1"/>
  <c r="E99" i="1"/>
  <c r="D99" i="1"/>
  <c r="C99" i="1"/>
  <c r="B99" i="1"/>
  <c r="I87" i="1"/>
  <c r="H87" i="1"/>
  <c r="G87" i="1"/>
  <c r="F87" i="1"/>
  <c r="E87" i="1"/>
  <c r="D87" i="1"/>
  <c r="C87" i="1"/>
  <c r="B87" i="1"/>
  <c r="G61" i="1"/>
  <c r="G62" i="1" s="1"/>
  <c r="I60" i="1"/>
  <c r="I61" i="1" s="1"/>
  <c r="H60" i="1"/>
  <c r="H61" i="1" s="1"/>
  <c r="G60" i="1"/>
  <c r="F60" i="1"/>
  <c r="F61" i="1" s="1"/>
  <c r="E60" i="1"/>
  <c r="E61" i="1" s="1"/>
  <c r="D60" i="1"/>
  <c r="D61" i="1" s="1"/>
  <c r="C60" i="1"/>
  <c r="C61" i="1" s="1"/>
  <c r="B60" i="1"/>
  <c r="B61" i="1" s="1"/>
  <c r="I47" i="1"/>
  <c r="H47" i="1"/>
  <c r="G47" i="1"/>
  <c r="F47" i="1"/>
  <c r="E47" i="1"/>
  <c r="D47" i="1"/>
  <c r="C47" i="1"/>
  <c r="B47" i="1"/>
  <c r="I32" i="1"/>
  <c r="I38" i="1" s="1"/>
  <c r="H32" i="1"/>
  <c r="H38" i="1" s="1"/>
  <c r="G32" i="1"/>
  <c r="G38" i="1" s="1"/>
  <c r="F32" i="1"/>
  <c r="F38" i="1" s="1"/>
  <c r="E32" i="1"/>
  <c r="E38" i="1" s="1"/>
  <c r="D32" i="1"/>
  <c r="D38" i="1" s="1"/>
  <c r="C32" i="1"/>
  <c r="C38" i="1" s="1"/>
  <c r="B32" i="1"/>
  <c r="B38"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c r="F1" i="1"/>
  <c r="E1" i="1" s="1"/>
  <c r="D1" i="1" s="1"/>
  <c r="C1" i="1" s="1"/>
  <c r="B1" i="1" s="1"/>
  <c r="L74" i="3" l="1"/>
  <c r="K72" i="3"/>
  <c r="K281" i="3"/>
  <c r="L281" i="3" s="1"/>
  <c r="M281" i="3" s="1"/>
  <c r="N281" i="3" s="1"/>
  <c r="L268" i="3"/>
  <c r="K261" i="3"/>
  <c r="J263" i="3"/>
  <c r="L260" i="3"/>
  <c r="N251" i="3"/>
  <c r="N260" i="3" s="1"/>
  <c r="M260" i="3"/>
  <c r="K266" i="3"/>
  <c r="L266" i="3"/>
  <c r="K221" i="3"/>
  <c r="K222" i="3" s="1"/>
  <c r="L224" i="3"/>
  <c r="L207" i="3"/>
  <c r="K207" i="3"/>
  <c r="M209" i="3"/>
  <c r="K180" i="3"/>
  <c r="L182" i="3"/>
  <c r="J167" i="3"/>
  <c r="J168" i="3" s="1"/>
  <c r="K167" i="3"/>
  <c r="K168" i="3" s="1"/>
  <c r="L170" i="3"/>
  <c r="K159" i="3"/>
  <c r="L159" i="3" s="1"/>
  <c r="M159" i="3" s="1"/>
  <c r="N159" i="3" s="1"/>
  <c r="J153" i="3"/>
  <c r="L155" i="3"/>
  <c r="K153" i="3"/>
  <c r="K154" i="3" s="1"/>
  <c r="J142" i="3"/>
  <c r="K142" i="3"/>
  <c r="J151" i="3"/>
  <c r="L31" i="3"/>
  <c r="N27" i="3"/>
  <c r="L23" i="3"/>
  <c r="M23" i="3"/>
  <c r="N176" i="3"/>
  <c r="N227" i="3"/>
  <c r="N230" i="3"/>
  <c r="M243" i="3"/>
  <c r="N241" i="3"/>
  <c r="N243" i="3" s="1"/>
  <c r="N240" i="3"/>
  <c r="N249" i="3"/>
  <c r="N244" i="3"/>
  <c r="N246" i="3" s="1"/>
  <c r="M246" i="3"/>
  <c r="L246" i="3"/>
  <c r="M249" i="3"/>
  <c r="M240" i="3"/>
  <c r="M264" i="3"/>
  <c r="N203" i="3"/>
  <c r="N149" i="3"/>
  <c r="N146" i="3"/>
  <c r="N143" i="3"/>
  <c r="N92" i="3"/>
  <c r="N89" i="3"/>
  <c r="M95" i="3"/>
  <c r="N86" i="3"/>
  <c r="N41" i="3"/>
  <c r="L27" i="3"/>
  <c r="N42" i="3"/>
  <c r="K22" i="3"/>
  <c r="B123" i="3"/>
  <c r="G167" i="3"/>
  <c r="G169" i="3" s="1"/>
  <c r="G175" i="3"/>
  <c r="H11" i="3"/>
  <c r="B90" i="3"/>
  <c r="J89" i="3"/>
  <c r="C94" i="3"/>
  <c r="J203" i="3"/>
  <c r="J270" i="3"/>
  <c r="H100" i="3"/>
  <c r="G100" i="3"/>
  <c r="B191" i="3"/>
  <c r="C265" i="3"/>
  <c r="I108" i="3"/>
  <c r="C129" i="3"/>
  <c r="D129" i="3"/>
  <c r="D131" i="3" s="1"/>
  <c r="D208" i="3"/>
  <c r="D226" i="3"/>
  <c r="E148" i="3"/>
  <c r="E140" i="3"/>
  <c r="E142" i="3" s="1"/>
  <c r="E147" i="3"/>
  <c r="I151" i="3"/>
  <c r="B177" i="3"/>
  <c r="B27" i="3"/>
  <c r="K26" i="3"/>
  <c r="K30" i="3"/>
  <c r="B8" i="3"/>
  <c r="G8" i="3"/>
  <c r="B79" i="3"/>
  <c r="B164" i="3"/>
  <c r="B183" i="3"/>
  <c r="B277" i="3"/>
  <c r="I117" i="3"/>
  <c r="I118" i="3"/>
  <c r="B210" i="3"/>
  <c r="C252" i="3"/>
  <c r="C254" i="3" s="1"/>
  <c r="B23" i="3"/>
  <c r="B31" i="3"/>
  <c r="B243" i="3"/>
  <c r="B238" i="3"/>
  <c r="B242" i="3"/>
  <c r="C144" i="3"/>
  <c r="H174" i="3"/>
  <c r="G201" i="3"/>
  <c r="G202" i="3"/>
  <c r="H228" i="3"/>
  <c r="H229" i="3"/>
  <c r="E202" i="3"/>
  <c r="E181" i="3"/>
  <c r="E232" i="3"/>
  <c r="J230" i="3"/>
  <c r="E246" i="3"/>
  <c r="E245" i="3"/>
  <c r="F277" i="3"/>
  <c r="F276" i="3"/>
  <c r="J138" i="3"/>
  <c r="E205" i="3"/>
  <c r="E249" i="3"/>
  <c r="E248" i="3"/>
  <c r="F279" i="3"/>
  <c r="F280" i="3"/>
  <c r="C3" i="3"/>
  <c r="C13" i="3" s="1"/>
  <c r="H14" i="3"/>
  <c r="G124" i="3"/>
  <c r="G120" i="3"/>
  <c r="I110" i="3"/>
  <c r="I112" i="3" s="1"/>
  <c r="H106" i="3"/>
  <c r="H108" i="3" s="1"/>
  <c r="H102" i="3"/>
  <c r="G150" i="3"/>
  <c r="F148" i="3"/>
  <c r="I139" i="3"/>
  <c r="I133" i="3"/>
  <c r="I135" i="3" s="1"/>
  <c r="F167" i="3"/>
  <c r="F160" i="3"/>
  <c r="G154" i="3"/>
  <c r="H201" i="3"/>
  <c r="F191" i="3"/>
  <c r="F193" i="3" s="1"/>
  <c r="F187" i="3"/>
  <c r="E183" i="3"/>
  <c r="E185" i="3" s="1"/>
  <c r="G181" i="3"/>
  <c r="I226" i="3"/>
  <c r="H218" i="3"/>
  <c r="H220" i="3" s="1"/>
  <c r="F214" i="3"/>
  <c r="F216" i="3" s="1"/>
  <c r="F210" i="3"/>
  <c r="F212" i="3" s="1"/>
  <c r="E208" i="3"/>
  <c r="F248" i="3"/>
  <c r="F246" i="3"/>
  <c r="G242" i="3"/>
  <c r="E235" i="3"/>
  <c r="E237" i="3" s="1"/>
  <c r="H265" i="3"/>
  <c r="G259" i="3"/>
  <c r="F269" i="3"/>
  <c r="F108" i="3"/>
  <c r="G139" i="3"/>
  <c r="G135" i="3"/>
  <c r="D172" i="3"/>
  <c r="D232" i="3"/>
  <c r="C208" i="3"/>
  <c r="C235" i="3"/>
  <c r="C237" i="3" s="1"/>
  <c r="B283" i="3"/>
  <c r="E14" i="3"/>
  <c r="F15" i="3" s="1"/>
  <c r="E8" i="3"/>
  <c r="F11" i="3"/>
  <c r="F14" i="3"/>
  <c r="G15" i="3" s="1"/>
  <c r="F8" i="3"/>
  <c r="G11" i="3"/>
  <c r="G12" i="3" s="1"/>
  <c r="C124" i="3"/>
  <c r="E117" i="3"/>
  <c r="C145" i="3"/>
  <c r="D145" i="3"/>
  <c r="F137" i="3"/>
  <c r="F139" i="3" s="1"/>
  <c r="G127" i="3"/>
  <c r="I177" i="3"/>
  <c r="F154" i="3"/>
  <c r="C154" i="3"/>
  <c r="E198" i="3"/>
  <c r="C191" i="3"/>
  <c r="C193" i="3" s="1"/>
  <c r="C187" i="3"/>
  <c r="C189" i="3" s="1"/>
  <c r="F181" i="3"/>
  <c r="C181" i="3"/>
  <c r="F228" i="3"/>
  <c r="E218" i="3"/>
  <c r="E220" i="3" s="1"/>
  <c r="E210" i="3"/>
  <c r="E212" i="3" s="1"/>
  <c r="C249" i="3"/>
  <c r="C245" i="3"/>
  <c r="J245" i="3" s="1"/>
  <c r="G243" i="3"/>
  <c r="D265" i="3"/>
  <c r="G252" i="3"/>
  <c r="G254" i="3" s="1"/>
  <c r="H280" i="3"/>
  <c r="D276" i="3"/>
  <c r="J200" i="3"/>
  <c r="D166" i="3"/>
  <c r="I185" i="3"/>
  <c r="H242" i="3"/>
  <c r="C242" i="3"/>
  <c r="D255" i="3"/>
  <c r="D257" i="3" s="1"/>
  <c r="C14" i="3"/>
  <c r="H3" i="3"/>
  <c r="H13" i="3" s="1"/>
  <c r="I11" i="3"/>
  <c r="B260" i="3"/>
  <c r="D120" i="3"/>
  <c r="C106" i="3"/>
  <c r="C108" i="3" s="1"/>
  <c r="C104" i="3"/>
  <c r="D139" i="3"/>
  <c r="I167" i="3"/>
  <c r="E171" i="3"/>
  <c r="I172" i="3"/>
  <c r="C201" i="3"/>
  <c r="C194" i="3"/>
  <c r="C196" i="3" s="1"/>
  <c r="I189" i="3"/>
  <c r="I232" i="3"/>
  <c r="H210" i="3"/>
  <c r="H212" i="3" s="1"/>
  <c r="I248" i="3"/>
  <c r="I238" i="3"/>
  <c r="I240" i="3" s="1"/>
  <c r="E242" i="3"/>
  <c r="H235" i="3"/>
  <c r="H237" i="3" s="1"/>
  <c r="I263" i="3"/>
  <c r="C262" i="3"/>
  <c r="F260" i="3"/>
  <c r="E252" i="3"/>
  <c r="E254" i="3" s="1"/>
  <c r="H283" i="3"/>
  <c r="E274" i="3"/>
  <c r="H32" i="3"/>
  <c r="I3" i="3"/>
  <c r="I8" i="3"/>
  <c r="I124" i="3"/>
  <c r="G113" i="3"/>
  <c r="G115" i="3" s="1"/>
  <c r="C110" i="3"/>
  <c r="E102" i="3"/>
  <c r="E104" i="3" s="1"/>
  <c r="H151" i="3"/>
  <c r="I145" i="3"/>
  <c r="D127" i="3"/>
  <c r="F177" i="3"/>
  <c r="D167" i="3"/>
  <c r="D169" i="3" s="1"/>
  <c r="H175" i="3"/>
  <c r="H191" i="3"/>
  <c r="H193" i="3" s="1"/>
  <c r="H187" i="3"/>
  <c r="G183" i="3"/>
  <c r="G185" i="3" s="1"/>
  <c r="D228" i="3"/>
  <c r="G210" i="3"/>
  <c r="G212" i="3" s="1"/>
  <c r="G249" i="3"/>
  <c r="I265" i="3"/>
  <c r="H262" i="3"/>
  <c r="G260" i="3"/>
  <c r="E259" i="3"/>
  <c r="G283" i="3"/>
  <c r="H269" i="3"/>
  <c r="H271" i="3" s="1"/>
  <c r="I14" i="3"/>
  <c r="I16" i="3" s="1"/>
  <c r="H4" i="3"/>
  <c r="G10" i="3"/>
  <c r="F9" i="3"/>
  <c r="I13" i="3"/>
  <c r="I12" i="3"/>
  <c r="G13" i="3"/>
  <c r="I4" i="3"/>
  <c r="I10" i="3"/>
  <c r="B9" i="3"/>
  <c r="C9" i="3"/>
  <c r="D12" i="3"/>
  <c r="D13" i="3"/>
  <c r="H16" i="3"/>
  <c r="G16" i="3"/>
  <c r="D9" i="3"/>
  <c r="D10" i="3"/>
  <c r="G121" i="3"/>
  <c r="H104" i="3"/>
  <c r="E100" i="3"/>
  <c r="C150" i="3"/>
  <c r="I144" i="3"/>
  <c r="H137" i="3"/>
  <c r="H139" i="3" s="1"/>
  <c r="I127" i="3"/>
  <c r="C164" i="3"/>
  <c r="C166" i="3" s="1"/>
  <c r="C160" i="3"/>
  <c r="C162" i="3" s="1"/>
  <c r="I156" i="3"/>
  <c r="I158" i="3" s="1"/>
  <c r="E156" i="3"/>
  <c r="E158" i="3" s="1"/>
  <c r="H204" i="3"/>
  <c r="C204" i="3"/>
  <c r="D198" i="3"/>
  <c r="H189" i="3"/>
  <c r="D185" i="3"/>
  <c r="H199" i="3"/>
  <c r="I231" i="3"/>
  <c r="H248" i="3"/>
  <c r="D242" i="3"/>
  <c r="F243" i="3"/>
  <c r="F249" i="3"/>
  <c r="H263" i="3"/>
  <c r="I255" i="3"/>
  <c r="I257" i="3" s="1"/>
  <c r="I283" i="3"/>
  <c r="C272" i="3"/>
  <c r="H272" i="3"/>
  <c r="H273" i="3" s="1"/>
  <c r="D271" i="3"/>
  <c r="B248" i="3"/>
  <c r="B259" i="3"/>
  <c r="D121" i="3"/>
  <c r="F113" i="3"/>
  <c r="H117" i="3"/>
  <c r="D106" i="3"/>
  <c r="D108" i="3" s="1"/>
  <c r="G144" i="3"/>
  <c r="F133" i="3"/>
  <c r="F135" i="3" s="1"/>
  <c r="C133" i="3"/>
  <c r="C135" i="3" s="1"/>
  <c r="I129" i="3"/>
  <c r="I131" i="3" s="1"/>
  <c r="H127" i="3"/>
  <c r="E127" i="3"/>
  <c r="C177" i="3"/>
  <c r="F172" i="3"/>
  <c r="E164" i="3"/>
  <c r="E166" i="3" s="1"/>
  <c r="E160" i="3"/>
  <c r="E162" i="3" s="1"/>
  <c r="C156" i="3"/>
  <c r="F204" i="3"/>
  <c r="G194" i="3"/>
  <c r="G196" i="3" s="1"/>
  <c r="I199" i="3"/>
  <c r="D191" i="3"/>
  <c r="D193" i="3" s="1"/>
  <c r="E231" i="3"/>
  <c r="H226" i="3"/>
  <c r="F218" i="3"/>
  <c r="F220" i="3" s="1"/>
  <c r="D218" i="3"/>
  <c r="D220" i="3" s="1"/>
  <c r="I208" i="3"/>
  <c r="I225" i="3"/>
  <c r="D248" i="3"/>
  <c r="F245" i="3"/>
  <c r="H266" i="3"/>
  <c r="F263" i="3"/>
  <c r="G255" i="3"/>
  <c r="H256" i="3" s="1"/>
  <c r="E260" i="3"/>
  <c r="H252" i="3"/>
  <c r="H254" i="3" s="1"/>
  <c r="E283" i="3"/>
  <c r="G279" i="3"/>
  <c r="G277" i="3"/>
  <c r="E269" i="3"/>
  <c r="E271" i="3" s="1"/>
  <c r="G240" i="3"/>
  <c r="G246" i="3"/>
  <c r="B266" i="3"/>
  <c r="B11" i="3"/>
  <c r="B265" i="3"/>
  <c r="I120" i="3"/>
  <c r="E113" i="3"/>
  <c r="F110" i="3"/>
  <c r="F112" i="3" s="1"/>
  <c r="E108" i="3"/>
  <c r="F104" i="3"/>
  <c r="I121" i="3"/>
  <c r="D135" i="3"/>
  <c r="I171" i="3"/>
  <c r="I205" i="3"/>
  <c r="F194" i="3"/>
  <c r="F196" i="3" s="1"/>
  <c r="F189" i="3"/>
  <c r="C183" i="3"/>
  <c r="C185" i="3" s="1"/>
  <c r="C214" i="3"/>
  <c r="C216" i="3" s="1"/>
  <c r="H225" i="3"/>
  <c r="E238" i="3"/>
  <c r="E240" i="3" s="1"/>
  <c r="H238" i="3"/>
  <c r="H240" i="3" s="1"/>
  <c r="D235" i="3"/>
  <c r="D237" i="3" s="1"/>
  <c r="D240" i="3"/>
  <c r="D243" i="3"/>
  <c r="D246" i="3"/>
  <c r="E266" i="3"/>
  <c r="C263" i="3"/>
  <c r="B252" i="3"/>
  <c r="I252" i="3"/>
  <c r="I254" i="3" s="1"/>
  <c r="I272" i="3"/>
  <c r="E277" i="3"/>
  <c r="C269" i="3"/>
  <c r="C271" i="3" s="1"/>
  <c r="B3" i="3"/>
  <c r="B4" i="3" s="1"/>
  <c r="G235" i="3"/>
  <c r="G237" i="3" s="1"/>
  <c r="D14" i="3"/>
  <c r="E15" i="3" s="1"/>
  <c r="E3" i="3"/>
  <c r="E4" i="3" s="1"/>
  <c r="F124" i="3"/>
  <c r="D117" i="3"/>
  <c r="H113" i="3"/>
  <c r="H115" i="3" s="1"/>
  <c r="G151" i="3"/>
  <c r="D140" i="3"/>
  <c r="D141" i="3" s="1"/>
  <c r="D144" i="3"/>
  <c r="C131" i="3"/>
  <c r="G129" i="3"/>
  <c r="G131" i="3" s="1"/>
  <c r="D175" i="3"/>
  <c r="H171" i="3"/>
  <c r="F166" i="3"/>
  <c r="H164" i="3"/>
  <c r="H166" i="3" s="1"/>
  <c r="I160" i="3"/>
  <c r="I162" i="3" s="1"/>
  <c r="E154" i="3"/>
  <c r="C202" i="3"/>
  <c r="E194" i="3"/>
  <c r="F195" i="3" s="1"/>
  <c r="G198" i="3"/>
  <c r="F226" i="3"/>
  <c r="I218" i="3"/>
  <c r="I220" i="3" s="1"/>
  <c r="D214" i="3"/>
  <c r="D216" i="3" s="1"/>
  <c r="G226" i="3"/>
  <c r="C248" i="3"/>
  <c r="H245" i="3"/>
  <c r="C243" i="3"/>
  <c r="C246" i="3"/>
  <c r="D266" i="3"/>
  <c r="E255" i="3"/>
  <c r="F256" i="3" s="1"/>
  <c r="I280" i="3"/>
  <c r="F150" i="3"/>
  <c r="C139" i="3"/>
  <c r="C127" i="3"/>
  <c r="C175" i="3"/>
  <c r="C171" i="3"/>
  <c r="G164" i="3"/>
  <c r="G166" i="3" s="1"/>
  <c r="F162" i="3"/>
  <c r="G160" i="3"/>
  <c r="G162" i="3" s="1"/>
  <c r="F158" i="3"/>
  <c r="I201" i="3"/>
  <c r="D187" i="3"/>
  <c r="D189" i="3" s="1"/>
  <c r="D181" i="3"/>
  <c r="D221" i="3"/>
  <c r="D222" i="3" s="1"/>
  <c r="C210" i="3"/>
  <c r="C212" i="3" s="1"/>
  <c r="F225" i="3"/>
  <c r="B240" i="3"/>
  <c r="B246" i="3"/>
  <c r="C282" i="3"/>
  <c r="F271" i="3"/>
  <c r="C120" i="3"/>
  <c r="D115" i="3"/>
  <c r="F118" i="3"/>
  <c r="H167" i="3"/>
  <c r="H168" i="3" s="1"/>
  <c r="D210" i="3"/>
  <c r="D212" i="3" s="1"/>
  <c r="E225" i="3"/>
  <c r="I235" i="3"/>
  <c r="I243" i="3"/>
  <c r="I249" i="3"/>
  <c r="F265" i="3"/>
  <c r="E262" i="3"/>
  <c r="F259" i="3"/>
  <c r="E276" i="3"/>
  <c r="C276" i="3"/>
  <c r="B14" i="3"/>
  <c r="H121" i="3"/>
  <c r="I32" i="3"/>
  <c r="F123" i="3"/>
  <c r="C123" i="3"/>
  <c r="I113" i="3"/>
  <c r="I115" i="3" s="1"/>
  <c r="E118" i="3"/>
  <c r="G118" i="3"/>
  <c r="E110" i="3"/>
  <c r="E112" i="3" s="1"/>
  <c r="G106" i="3"/>
  <c r="G108" i="3" s="1"/>
  <c r="I140" i="3"/>
  <c r="I142" i="3" s="1"/>
  <c r="H144" i="3"/>
  <c r="H148" i="3"/>
  <c r="C167" i="3"/>
  <c r="E204" i="3"/>
  <c r="G199" i="3"/>
  <c r="F183" i="3"/>
  <c r="F185" i="3" s="1"/>
  <c r="G231" i="3"/>
  <c r="C226" i="3"/>
  <c r="H214" i="3"/>
  <c r="H216" i="3" s="1"/>
  <c r="I210" i="3"/>
  <c r="I212" i="3" s="1"/>
  <c r="I245" i="3"/>
  <c r="B263" i="3"/>
  <c r="C259" i="3"/>
  <c r="B280" i="3"/>
  <c r="F272" i="3"/>
  <c r="F274" i="3" s="1"/>
  <c r="H8" i="3"/>
  <c r="H9" i="3" s="1"/>
  <c r="G9" i="3"/>
  <c r="H12" i="3"/>
  <c r="E9" i="3"/>
  <c r="I15" i="3"/>
  <c r="F12" i="3"/>
  <c r="H15" i="3"/>
  <c r="E12" i="3"/>
  <c r="I274" i="3"/>
  <c r="I273" i="3"/>
  <c r="G273" i="3"/>
  <c r="G274" i="3"/>
  <c r="D274" i="3"/>
  <c r="D273" i="3"/>
  <c r="C274" i="3"/>
  <c r="H274" i="3"/>
  <c r="H282" i="3"/>
  <c r="E279" i="3"/>
  <c r="G282" i="3"/>
  <c r="D279" i="3"/>
  <c r="F273" i="3"/>
  <c r="F282" i="3"/>
  <c r="D280" i="3"/>
  <c r="C279" i="3"/>
  <c r="H276" i="3"/>
  <c r="E273" i="3"/>
  <c r="I269" i="3"/>
  <c r="I271" i="3" s="1"/>
  <c r="E282" i="3"/>
  <c r="C280" i="3"/>
  <c r="H277" i="3"/>
  <c r="G276" i="3"/>
  <c r="D283" i="3"/>
  <c r="G280" i="3"/>
  <c r="D277" i="3"/>
  <c r="E257" i="3"/>
  <c r="E256" i="3"/>
  <c r="H257" i="3"/>
  <c r="G256" i="3"/>
  <c r="G257" i="3"/>
  <c r="G265" i="3"/>
  <c r="E263" i="3"/>
  <c r="D262" i="3"/>
  <c r="I259" i="3"/>
  <c r="G266" i="3"/>
  <c r="D263" i="3"/>
  <c r="I260" i="3"/>
  <c r="C255" i="3"/>
  <c r="G262" i="3"/>
  <c r="G263" i="3"/>
  <c r="I237" i="3"/>
  <c r="F238" i="3"/>
  <c r="F240" i="3" s="1"/>
  <c r="G248" i="3"/>
  <c r="D245" i="3"/>
  <c r="I242" i="3"/>
  <c r="C238" i="3"/>
  <c r="C240" i="3" s="1"/>
  <c r="G245" i="3"/>
  <c r="I223" i="3"/>
  <c r="H221" i="3"/>
  <c r="H231" i="3"/>
  <c r="F229" i="3"/>
  <c r="E228" i="3"/>
  <c r="G222" i="3"/>
  <c r="F221" i="3"/>
  <c r="C218" i="3"/>
  <c r="C220" i="3" s="1"/>
  <c r="G214" i="3"/>
  <c r="G216" i="3" s="1"/>
  <c r="F231" i="3"/>
  <c r="D229" i="3"/>
  <c r="C228" i="3"/>
  <c r="G208" i="3"/>
  <c r="E229" i="3"/>
  <c r="H208" i="3"/>
  <c r="F232" i="3"/>
  <c r="C229" i="3"/>
  <c r="C221" i="3"/>
  <c r="E221" i="3"/>
  <c r="D231" i="3"/>
  <c r="I228" i="3"/>
  <c r="I229" i="3"/>
  <c r="I196" i="3"/>
  <c r="D204" i="3"/>
  <c r="C205" i="3"/>
  <c r="H202" i="3"/>
  <c r="E199" i="3"/>
  <c r="H194" i="3"/>
  <c r="I204" i="3"/>
  <c r="F201" i="3"/>
  <c r="D199" i="3"/>
  <c r="C198" i="3"/>
  <c r="H205" i="3"/>
  <c r="G204" i="3"/>
  <c r="D201" i="3"/>
  <c r="I198" i="3"/>
  <c r="H181" i="3"/>
  <c r="F198" i="3"/>
  <c r="F202" i="3"/>
  <c r="D202" i="3"/>
  <c r="D194" i="3"/>
  <c r="C199" i="3"/>
  <c r="I202" i="3"/>
  <c r="C169" i="3"/>
  <c r="I169" i="3"/>
  <c r="F169" i="3"/>
  <c r="F168" i="3"/>
  <c r="E169" i="3"/>
  <c r="E168" i="3"/>
  <c r="G174" i="3"/>
  <c r="F174" i="3"/>
  <c r="H160" i="3"/>
  <c r="H162" i="3" s="1"/>
  <c r="D156" i="3"/>
  <c r="D158" i="3" s="1"/>
  <c r="I178" i="3"/>
  <c r="H177" i="3"/>
  <c r="F175" i="3"/>
  <c r="E174" i="3"/>
  <c r="C172" i="3"/>
  <c r="H169" i="3"/>
  <c r="G168" i="3"/>
  <c r="E175" i="3"/>
  <c r="E177" i="3"/>
  <c r="G171" i="3"/>
  <c r="D168" i="3"/>
  <c r="D177" i="3"/>
  <c r="I174" i="3"/>
  <c r="F171" i="3"/>
  <c r="I175" i="3"/>
  <c r="E141" i="3"/>
  <c r="C142" i="3"/>
  <c r="D142" i="3"/>
  <c r="E150" i="3"/>
  <c r="C148" i="3"/>
  <c r="E145" i="3"/>
  <c r="H140" i="3"/>
  <c r="G148" i="3"/>
  <c r="G140" i="3"/>
  <c r="F140" i="3"/>
  <c r="D147" i="3"/>
  <c r="D148" i="3"/>
  <c r="C147" i="3"/>
  <c r="D150" i="3"/>
  <c r="I147" i="3"/>
  <c r="F144" i="3"/>
  <c r="I148" i="3"/>
  <c r="F115" i="3"/>
  <c r="E115" i="3"/>
  <c r="E114" i="3"/>
  <c r="C115" i="3"/>
  <c r="I123" i="3"/>
  <c r="F120" i="3"/>
  <c r="C117" i="3"/>
  <c r="H123" i="3"/>
  <c r="F121" i="3"/>
  <c r="E120" i="3"/>
  <c r="I100" i="3"/>
  <c r="E121" i="3"/>
  <c r="E123" i="3"/>
  <c r="C121" i="3"/>
  <c r="G117" i="3"/>
  <c r="D114" i="3"/>
  <c r="D124" i="3"/>
  <c r="B276" i="3"/>
  <c r="B272" i="3"/>
  <c r="B255" i="3"/>
  <c r="I48" i="3"/>
  <c r="H97" i="3"/>
  <c r="B131" i="3"/>
  <c r="B228" i="3"/>
  <c r="C97" i="3"/>
  <c r="F90" i="3"/>
  <c r="B220" i="3"/>
  <c r="B271" i="3"/>
  <c r="D64" i="3"/>
  <c r="D91" i="3"/>
  <c r="F75" i="3"/>
  <c r="F77" i="3" s="1"/>
  <c r="B108" i="3"/>
  <c r="B205" i="3"/>
  <c r="D70" i="3"/>
  <c r="I73" i="3"/>
  <c r="E64" i="3"/>
  <c r="E70" i="3"/>
  <c r="D59" i="3"/>
  <c r="D61" i="3" s="1"/>
  <c r="I83" i="3"/>
  <c r="I85" i="3" s="1"/>
  <c r="G79" i="3"/>
  <c r="G81" i="3" s="1"/>
  <c r="E75" i="3"/>
  <c r="E77" i="3" s="1"/>
  <c r="B139" i="3"/>
  <c r="I59" i="3"/>
  <c r="C75" i="3"/>
  <c r="C77" i="3" s="1"/>
  <c r="F39" i="3"/>
  <c r="E86" i="3"/>
  <c r="E88" i="3" s="1"/>
  <c r="B64" i="3"/>
  <c r="B54" i="3"/>
  <c r="C32" i="3"/>
  <c r="H66" i="3"/>
  <c r="E56" i="3"/>
  <c r="E58" i="3" s="1"/>
  <c r="F86" i="3"/>
  <c r="F88" i="3" s="1"/>
  <c r="F73" i="3"/>
  <c r="B221" i="3"/>
  <c r="F29" i="3"/>
  <c r="F31" i="3" s="1"/>
  <c r="C59" i="3"/>
  <c r="C61" i="3" s="1"/>
  <c r="I63" i="3"/>
  <c r="E52" i="3"/>
  <c r="E54" i="3" s="1"/>
  <c r="H83" i="3"/>
  <c r="H85" i="3" s="1"/>
  <c r="F79" i="3"/>
  <c r="F81" i="3" s="1"/>
  <c r="B185" i="3"/>
  <c r="C52" i="3"/>
  <c r="C54" i="3" s="1"/>
  <c r="G42" i="3"/>
  <c r="G90" i="3"/>
  <c r="I75" i="3"/>
  <c r="I77" i="3" s="1"/>
  <c r="B199" i="3"/>
  <c r="D67" i="3"/>
  <c r="E91" i="3"/>
  <c r="B158" i="3"/>
  <c r="C67" i="3"/>
  <c r="D63" i="3"/>
  <c r="H59" i="3"/>
  <c r="H61" i="3" s="1"/>
  <c r="C56" i="3"/>
  <c r="C58" i="3" s="1"/>
  <c r="D32" i="3"/>
  <c r="I52" i="3"/>
  <c r="I54" i="3" s="1"/>
  <c r="G46" i="3"/>
  <c r="B85" i="3"/>
  <c r="I91" i="3"/>
  <c r="G83" i="3"/>
  <c r="G85" i="3" s="1"/>
  <c r="B162" i="3"/>
  <c r="B232" i="3"/>
  <c r="G25" i="3"/>
  <c r="G27" i="3" s="1"/>
  <c r="G29" i="3"/>
  <c r="G31" i="3" s="1"/>
  <c r="B32" i="3"/>
  <c r="B94" i="3"/>
  <c r="B50" i="3"/>
  <c r="B198" i="3"/>
  <c r="H63" i="3"/>
  <c r="G21" i="3"/>
  <c r="G23" i="3" s="1"/>
  <c r="C86" i="3"/>
  <c r="B58" i="3"/>
  <c r="G94" i="3"/>
  <c r="B151" i="3"/>
  <c r="F52" i="3"/>
  <c r="F54" i="3" s="1"/>
  <c r="E48" i="3"/>
  <c r="E50" i="3" s="1"/>
  <c r="D83" i="3"/>
  <c r="D85" i="3" s="1"/>
  <c r="B145" i="3"/>
  <c r="F56" i="3"/>
  <c r="F58" i="3" s="1"/>
  <c r="D48" i="3"/>
  <c r="D50" i="3" s="1"/>
  <c r="C70" i="3"/>
  <c r="E96" i="3"/>
  <c r="G75" i="3"/>
  <c r="G77" i="3" s="1"/>
  <c r="E32" i="3"/>
  <c r="H21" i="3"/>
  <c r="H23" i="3" s="1"/>
  <c r="I86" i="3"/>
  <c r="I88" i="3" s="1"/>
  <c r="B172" i="3"/>
  <c r="B226" i="3"/>
  <c r="H25" i="3"/>
  <c r="H27" i="3" s="1"/>
  <c r="H29" i="3"/>
  <c r="H31" i="3" s="1"/>
  <c r="H70" i="3"/>
  <c r="C19" i="3"/>
  <c r="I21" i="3"/>
  <c r="I23" i="3" s="1"/>
  <c r="I25" i="3"/>
  <c r="I27" i="3" s="1"/>
  <c r="I29" i="3"/>
  <c r="I31" i="3" s="1"/>
  <c r="B231" i="3"/>
  <c r="G69" i="3"/>
  <c r="C66" i="3"/>
  <c r="J65" i="3" s="1"/>
  <c r="C64" i="3"/>
  <c r="C48" i="3"/>
  <c r="C50" i="3" s="1"/>
  <c r="D90" i="3"/>
  <c r="H86" i="3"/>
  <c r="H88" i="3" s="1"/>
  <c r="I79" i="3"/>
  <c r="I81" i="3" s="1"/>
  <c r="H75" i="3"/>
  <c r="H77" i="3" s="1"/>
  <c r="B121" i="3"/>
  <c r="D52" i="3"/>
  <c r="D54" i="3" s="1"/>
  <c r="H64" i="3"/>
  <c r="D25" i="3"/>
  <c r="D27" i="3" s="1"/>
  <c r="F97" i="3"/>
  <c r="E21" i="3"/>
  <c r="E23" i="3" s="1"/>
  <c r="E25" i="3"/>
  <c r="E27" i="3" s="1"/>
  <c r="E29" i="3"/>
  <c r="E31" i="3" s="1"/>
  <c r="C69" i="3"/>
  <c r="G64" i="3"/>
  <c r="I56" i="3"/>
  <c r="I58" i="3" s="1"/>
  <c r="F70" i="3"/>
  <c r="D86" i="3"/>
  <c r="F91" i="3"/>
  <c r="D79" i="3"/>
  <c r="D81" i="3" s="1"/>
  <c r="D73" i="3"/>
  <c r="B148" i="3"/>
  <c r="I46" i="3"/>
  <c r="D21" i="3"/>
  <c r="D23" i="3" s="1"/>
  <c r="D29" i="3"/>
  <c r="D31" i="3" s="1"/>
  <c r="H34" i="3"/>
  <c r="H37" i="3"/>
  <c r="H40" i="3"/>
  <c r="H69" i="3"/>
  <c r="H67" i="3"/>
  <c r="E59" i="3"/>
  <c r="E61" i="3" s="1"/>
  <c r="G56" i="3"/>
  <c r="G58" i="3" s="1"/>
  <c r="G52" i="3"/>
  <c r="G54" i="3" s="1"/>
  <c r="I97" i="3"/>
  <c r="C79" i="3"/>
  <c r="C81" i="3" s="1"/>
  <c r="B75" i="3"/>
  <c r="I70" i="3"/>
  <c r="B81" i="3"/>
  <c r="G91" i="3"/>
  <c r="B229" i="3"/>
  <c r="I50" i="3"/>
  <c r="F46" i="3"/>
  <c r="B104" i="3"/>
  <c r="B178" i="3"/>
  <c r="C21" i="3"/>
  <c r="C23" i="3" s="1"/>
  <c r="C25" i="3"/>
  <c r="C27" i="3" s="1"/>
  <c r="C29" i="3"/>
  <c r="C31" i="3" s="1"/>
  <c r="B67" i="3"/>
  <c r="G67" i="3"/>
  <c r="G59" i="3"/>
  <c r="G61" i="3" s="1"/>
  <c r="H52" i="3"/>
  <c r="H54" i="3" s="1"/>
  <c r="D46" i="3"/>
  <c r="B97" i="3"/>
  <c r="G97" i="3"/>
  <c r="I93" i="3"/>
  <c r="C93" i="3"/>
  <c r="H90" i="3"/>
  <c r="E79" i="3"/>
  <c r="E81" i="3" s="1"/>
  <c r="E73" i="3"/>
  <c r="B118" i="3"/>
  <c r="I64" i="3"/>
  <c r="B175" i="3"/>
  <c r="D37" i="3"/>
  <c r="D40" i="3"/>
  <c r="F59" i="3"/>
  <c r="F61" i="3" s="1"/>
  <c r="D56" i="3"/>
  <c r="D58" i="3" s="1"/>
  <c r="F96" i="3"/>
  <c r="E93" i="3"/>
  <c r="C83" i="3"/>
  <c r="C85" i="3" s="1"/>
  <c r="C73" i="3"/>
  <c r="F64" i="3"/>
  <c r="E19" i="3"/>
  <c r="B70" i="3"/>
  <c r="C46" i="3"/>
  <c r="E97" i="3"/>
  <c r="I19" i="3"/>
  <c r="F21" i="3"/>
  <c r="F23" i="3" s="1"/>
  <c r="F25" i="3"/>
  <c r="F27" i="3" s="1"/>
  <c r="G66" i="3"/>
  <c r="D66" i="3"/>
  <c r="E63" i="3"/>
  <c r="H48" i="3"/>
  <c r="H50" i="3" s="1"/>
  <c r="D97" i="3"/>
  <c r="H93" i="3"/>
  <c r="E90" i="3"/>
  <c r="H91" i="3"/>
  <c r="G70" i="3"/>
  <c r="E66" i="3"/>
  <c r="F48" i="3"/>
  <c r="F50" i="3" s="1"/>
  <c r="H46" i="3"/>
  <c r="B91" i="3"/>
  <c r="H96" i="3"/>
  <c r="C96" i="3"/>
  <c r="G86" i="3"/>
  <c r="D75" i="3"/>
  <c r="D77" i="3" s="1"/>
  <c r="G73" i="3"/>
  <c r="B202" i="3"/>
  <c r="B204" i="3"/>
  <c r="H56" i="3"/>
  <c r="H58" i="3" s="1"/>
  <c r="F83" i="3"/>
  <c r="F85" i="3" s="1"/>
  <c r="B237" i="3"/>
  <c r="B193" i="3"/>
  <c r="B189" i="3"/>
  <c r="B194" i="3"/>
  <c r="B166" i="3"/>
  <c r="B167" i="3"/>
  <c r="B144" i="3"/>
  <c r="B140" i="3"/>
  <c r="B135" i="3"/>
  <c r="B124" i="3"/>
  <c r="B117" i="3"/>
  <c r="B113" i="3"/>
  <c r="E83" i="3"/>
  <c r="E85" i="3" s="1"/>
  <c r="I96" i="3"/>
  <c r="F93" i="3"/>
  <c r="C90" i="3"/>
  <c r="H79" i="3"/>
  <c r="H81" i="3" s="1"/>
  <c r="G93" i="3"/>
  <c r="G96" i="3"/>
  <c r="E94" i="3"/>
  <c r="D93" i="3"/>
  <c r="I90" i="3"/>
  <c r="H73" i="3"/>
  <c r="D94" i="3"/>
  <c r="F94" i="3"/>
  <c r="C91" i="3"/>
  <c r="D96" i="3"/>
  <c r="I94" i="3"/>
  <c r="B86" i="3"/>
  <c r="I69" i="3"/>
  <c r="F66" i="3"/>
  <c r="C63" i="3"/>
  <c r="F69" i="3"/>
  <c r="F67" i="3"/>
  <c r="E67" i="3"/>
  <c r="E69" i="3"/>
  <c r="D69" i="3"/>
  <c r="F63" i="3"/>
  <c r="G48" i="3"/>
  <c r="G50" i="3" s="1"/>
  <c r="E46" i="3"/>
  <c r="G63" i="3"/>
  <c r="I66" i="3"/>
  <c r="I67" i="3"/>
  <c r="B59" i="3"/>
  <c r="B61" i="3" s="1"/>
  <c r="B63" i="3"/>
  <c r="H66" i="1"/>
  <c r="H78" i="1" s="1"/>
  <c r="H101" i="1" s="1"/>
  <c r="H103" i="1" s="1"/>
  <c r="H21" i="1"/>
  <c r="H62" i="1"/>
  <c r="C170" i="1"/>
  <c r="C199" i="1"/>
  <c r="C200" i="1" s="1"/>
  <c r="C43" i="3"/>
  <c r="I66" i="1"/>
  <c r="I78" i="1" s="1"/>
  <c r="I101" i="1" s="1"/>
  <c r="I21" i="1"/>
  <c r="I62" i="1"/>
  <c r="H19" i="3"/>
  <c r="D170" i="1"/>
  <c r="E37" i="3"/>
  <c r="E40" i="3"/>
  <c r="D43" i="3"/>
  <c r="F170" i="1"/>
  <c r="G34" i="3"/>
  <c r="G37" i="3"/>
  <c r="G40" i="3"/>
  <c r="F62" i="1"/>
  <c r="B62" i="1"/>
  <c r="B66" i="1"/>
  <c r="B78" i="1" s="1"/>
  <c r="B101" i="1" s="1"/>
  <c r="B103" i="1" s="1"/>
  <c r="B104" i="1" s="1"/>
  <c r="B21" i="1"/>
  <c r="E43" i="3"/>
  <c r="C66" i="1"/>
  <c r="C78" i="1" s="1"/>
  <c r="C101" i="1" s="1"/>
  <c r="C103" i="1" s="1"/>
  <c r="C104" i="1" s="1"/>
  <c r="C21" i="1"/>
  <c r="C62" i="1"/>
  <c r="D66" i="1"/>
  <c r="D78" i="1" s="1"/>
  <c r="D101" i="1" s="1"/>
  <c r="D103" i="1" s="1"/>
  <c r="D104" i="1" s="1"/>
  <c r="D21" i="1"/>
  <c r="D62" i="1"/>
  <c r="E66" i="1"/>
  <c r="E78" i="1" s="1"/>
  <c r="E101" i="1" s="1"/>
  <c r="E103" i="1" s="1"/>
  <c r="E104" i="1" s="1"/>
  <c r="E21" i="1"/>
  <c r="E62" i="1"/>
  <c r="D19" i="3"/>
  <c r="H170" i="1"/>
  <c r="I37" i="3"/>
  <c r="I40" i="3"/>
  <c r="H43" i="3"/>
  <c r="F66" i="1"/>
  <c r="F78" i="1" s="1"/>
  <c r="F101" i="1" s="1"/>
  <c r="F103" i="1" s="1"/>
  <c r="F104" i="1" s="1"/>
  <c r="F21" i="1"/>
  <c r="B37" i="3"/>
  <c r="B40" i="3"/>
  <c r="I43" i="3"/>
  <c r="G66" i="1"/>
  <c r="G78" i="1" s="1"/>
  <c r="G101" i="1" s="1"/>
  <c r="G103" i="1" s="1"/>
  <c r="G104" i="1" s="1"/>
  <c r="G21" i="1"/>
  <c r="B170" i="1"/>
  <c r="B199" i="1"/>
  <c r="B200" i="1" s="1"/>
  <c r="C37" i="3"/>
  <c r="C40" i="3"/>
  <c r="B43" i="3"/>
  <c r="C147" i="1"/>
  <c r="C154" i="1" s="1"/>
  <c r="C155" i="1" s="1"/>
  <c r="H198" i="1"/>
  <c r="H199" i="1" s="1"/>
  <c r="H200" i="1" s="1"/>
  <c r="C36" i="3"/>
  <c r="C39" i="3"/>
  <c r="C42" i="3"/>
  <c r="F18" i="3"/>
  <c r="D147" i="1"/>
  <c r="D154" i="1" s="1"/>
  <c r="D155" i="1" s="1"/>
  <c r="I198" i="1"/>
  <c r="I199" i="1" s="1"/>
  <c r="I200" i="1" s="1"/>
  <c r="D36" i="3"/>
  <c r="D39" i="3"/>
  <c r="D42" i="3"/>
  <c r="E147" i="1"/>
  <c r="E154" i="1" s="1"/>
  <c r="E155" i="1" s="1"/>
  <c r="B198" i="1"/>
  <c r="E36" i="3"/>
  <c r="E39" i="3"/>
  <c r="E42" i="3"/>
  <c r="D198" i="1"/>
  <c r="D199" i="1" s="1"/>
  <c r="D200" i="1" s="1"/>
  <c r="G39" i="3"/>
  <c r="G43" i="3"/>
  <c r="H147" i="1"/>
  <c r="H154" i="1" s="1"/>
  <c r="H155" i="1" s="1"/>
  <c r="E198" i="1"/>
  <c r="E199" i="1" s="1"/>
  <c r="E200" i="1" s="1"/>
  <c r="H33" i="3"/>
  <c r="H36" i="3"/>
  <c r="H39" i="3"/>
  <c r="H42" i="3"/>
  <c r="C198" i="1"/>
  <c r="F32" i="3"/>
  <c r="F36" i="3"/>
  <c r="F42" i="3"/>
  <c r="G147" i="1"/>
  <c r="G154" i="1" s="1"/>
  <c r="G155" i="1" s="1"/>
  <c r="G36" i="3"/>
  <c r="I147" i="1"/>
  <c r="I154" i="1" s="1"/>
  <c r="B155" i="1" s="1"/>
  <c r="F198" i="1"/>
  <c r="F199" i="1" s="1"/>
  <c r="F200" i="1" s="1"/>
  <c r="I36" i="3"/>
  <c r="I39" i="3"/>
  <c r="I42" i="3"/>
  <c r="B147" i="1"/>
  <c r="B154" i="1" s="1"/>
  <c r="G198" i="1"/>
  <c r="G199" i="1" s="1"/>
  <c r="G200" i="1" s="1"/>
  <c r="B36" i="3"/>
  <c r="B39" i="3"/>
  <c r="B42" i="3"/>
  <c r="M74" i="3" l="1"/>
  <c r="L72" i="3"/>
  <c r="K283" i="3"/>
  <c r="M268" i="3"/>
  <c r="L283" i="3"/>
  <c r="K255" i="3"/>
  <c r="K256" i="3" s="1"/>
  <c r="L261" i="3"/>
  <c r="K263" i="3"/>
  <c r="L221" i="3"/>
  <c r="L222" i="3" s="1"/>
  <c r="M224" i="3"/>
  <c r="L226" i="3"/>
  <c r="L229" i="3"/>
  <c r="L232" i="3"/>
  <c r="K223" i="3"/>
  <c r="K232" i="3"/>
  <c r="K229" i="3"/>
  <c r="K226" i="3"/>
  <c r="N209" i="3"/>
  <c r="N207" i="3" s="1"/>
  <c r="M207" i="3"/>
  <c r="M182" i="3"/>
  <c r="L180" i="3"/>
  <c r="L205" i="3" s="1"/>
  <c r="L167" i="3"/>
  <c r="L168" i="3" s="1"/>
  <c r="M170" i="3"/>
  <c r="J154" i="3"/>
  <c r="J169" i="3"/>
  <c r="J178" i="3"/>
  <c r="J175" i="3"/>
  <c r="M155" i="3"/>
  <c r="L153" i="3"/>
  <c r="L154" i="3" s="1"/>
  <c r="K172" i="3"/>
  <c r="K169" i="3"/>
  <c r="K178" i="3"/>
  <c r="K175" i="3"/>
  <c r="K151" i="3"/>
  <c r="K148" i="3"/>
  <c r="L142" i="3"/>
  <c r="J59" i="3"/>
  <c r="J61" i="3" s="1"/>
  <c r="K65" i="3"/>
  <c r="K64" i="3"/>
  <c r="C15" i="3"/>
  <c r="J14" i="3"/>
  <c r="K68" i="3"/>
  <c r="M266" i="3"/>
  <c r="N264" i="3"/>
  <c r="N266" i="3" s="1"/>
  <c r="N95" i="3"/>
  <c r="C10" i="3"/>
  <c r="J88" i="3"/>
  <c r="J91" i="3"/>
  <c r="J94" i="3"/>
  <c r="J67" i="3"/>
  <c r="J70" i="3"/>
  <c r="C195" i="3"/>
  <c r="B223" i="3"/>
  <c r="C112" i="3"/>
  <c r="J112" i="3"/>
  <c r="C16" i="3"/>
  <c r="B239" i="3"/>
  <c r="J104" i="3"/>
  <c r="J185" i="3"/>
  <c r="J220" i="3"/>
  <c r="D4" i="3"/>
  <c r="J131" i="3"/>
  <c r="I5" i="3"/>
  <c r="B254" i="3"/>
  <c r="J254" i="3"/>
  <c r="C4" i="3"/>
  <c r="J216" i="3"/>
  <c r="J166" i="3"/>
  <c r="J108" i="3"/>
  <c r="B77" i="3"/>
  <c r="J77" i="3"/>
  <c r="J275" i="3"/>
  <c r="C141" i="3"/>
  <c r="J42" i="3"/>
  <c r="C158" i="3"/>
  <c r="J158" i="3"/>
  <c r="J248" i="3"/>
  <c r="J189" i="3"/>
  <c r="C114" i="3"/>
  <c r="J38" i="3"/>
  <c r="C168" i="3"/>
  <c r="J64" i="3"/>
  <c r="J35" i="3"/>
  <c r="B87" i="3"/>
  <c r="J86" i="3"/>
  <c r="E5" i="3"/>
  <c r="E7" i="3" s="1"/>
  <c r="J85" i="3"/>
  <c r="J235" i="3"/>
  <c r="J237" i="3" s="1"/>
  <c r="J81" i="3"/>
  <c r="K42" i="3"/>
  <c r="J242" i="3"/>
  <c r="J162" i="3"/>
  <c r="B212" i="3"/>
  <c r="J212" i="3"/>
  <c r="J271" i="3"/>
  <c r="J135" i="3"/>
  <c r="I7" i="3"/>
  <c r="F5" i="3"/>
  <c r="G195" i="3"/>
  <c r="D223" i="3"/>
  <c r="H239" i="3"/>
  <c r="D16" i="3"/>
  <c r="D15" i="3"/>
  <c r="B10" i="3"/>
  <c r="B13" i="3"/>
  <c r="B12" i="3"/>
  <c r="E16" i="3"/>
  <c r="E239" i="3"/>
  <c r="B15" i="3"/>
  <c r="B16" i="3"/>
  <c r="E10" i="3"/>
  <c r="I34" i="3"/>
  <c r="I168" i="3"/>
  <c r="E196" i="3"/>
  <c r="G239" i="3"/>
  <c r="I9" i="3"/>
  <c r="B256" i="3"/>
  <c r="B257" i="3"/>
  <c r="H10" i="3"/>
  <c r="G5" i="3"/>
  <c r="D34" i="3"/>
  <c r="D5" i="3"/>
  <c r="B273" i="3"/>
  <c r="B274" i="3"/>
  <c r="F43" i="3"/>
  <c r="F3" i="3"/>
  <c r="C34" i="3"/>
  <c r="C5" i="3"/>
  <c r="C273" i="3"/>
  <c r="I239" i="3"/>
  <c r="C12" i="3"/>
  <c r="H5" i="3"/>
  <c r="E13" i="3"/>
  <c r="B33" i="3"/>
  <c r="B5" i="3"/>
  <c r="B7" i="3" s="1"/>
  <c r="C257" i="3"/>
  <c r="C256" i="3"/>
  <c r="D256" i="3"/>
  <c r="C239" i="3"/>
  <c r="D239" i="3"/>
  <c r="F239" i="3"/>
  <c r="E223" i="3"/>
  <c r="E222" i="3"/>
  <c r="C223" i="3"/>
  <c r="C222" i="3"/>
  <c r="H223" i="3"/>
  <c r="H222" i="3"/>
  <c r="F222" i="3"/>
  <c r="F223" i="3"/>
  <c r="I222" i="3"/>
  <c r="H196" i="3"/>
  <c r="H195" i="3"/>
  <c r="D196" i="3"/>
  <c r="D195" i="3"/>
  <c r="I195" i="3"/>
  <c r="E195" i="3"/>
  <c r="F142" i="3"/>
  <c r="F141" i="3"/>
  <c r="G142" i="3"/>
  <c r="G141" i="3"/>
  <c r="H142" i="3"/>
  <c r="H141" i="3"/>
  <c r="E60" i="3"/>
  <c r="B34" i="3"/>
  <c r="E87" i="3"/>
  <c r="B222" i="3"/>
  <c r="D60" i="3"/>
  <c r="F87" i="3"/>
  <c r="I60" i="3"/>
  <c r="D88" i="3"/>
  <c r="C33" i="3"/>
  <c r="I61" i="3"/>
  <c r="G87" i="3"/>
  <c r="E33" i="3"/>
  <c r="B60" i="3"/>
  <c r="C60" i="3"/>
  <c r="D87" i="3"/>
  <c r="F60" i="3"/>
  <c r="C88" i="3"/>
  <c r="H60" i="3"/>
  <c r="D33" i="3"/>
  <c r="E34" i="3"/>
  <c r="I87" i="3"/>
  <c r="H87" i="3"/>
  <c r="C87" i="3"/>
  <c r="G60" i="3"/>
  <c r="G88" i="3"/>
  <c r="B114" i="3"/>
  <c r="B115" i="3"/>
  <c r="B168" i="3"/>
  <c r="B169" i="3"/>
  <c r="B195" i="3"/>
  <c r="B196" i="3"/>
  <c r="B141" i="3"/>
  <c r="B142" i="3"/>
  <c r="B88" i="3"/>
  <c r="F34" i="3"/>
  <c r="F33" i="3"/>
  <c r="F40" i="3"/>
  <c r="F19" i="3"/>
  <c r="G33" i="3"/>
  <c r="F37" i="3"/>
  <c r="G19" i="3"/>
  <c r="I103" i="1"/>
  <c r="I104" i="1" s="1"/>
  <c r="I102" i="1"/>
  <c r="H104" i="1"/>
  <c r="N74" i="3" l="1"/>
  <c r="N72" i="3" s="1"/>
  <c r="M72" i="3"/>
  <c r="K275" i="3"/>
  <c r="J272" i="3"/>
  <c r="J277" i="3"/>
  <c r="M283" i="3"/>
  <c r="N268" i="3"/>
  <c r="M261" i="3"/>
  <c r="L255" i="3"/>
  <c r="L256" i="3" s="1"/>
  <c r="L263" i="3"/>
  <c r="L223" i="3"/>
  <c r="N224" i="3"/>
  <c r="N221" i="3" s="1"/>
  <c r="M221" i="3"/>
  <c r="M222" i="3" s="1"/>
  <c r="N232" i="3"/>
  <c r="N229" i="3"/>
  <c r="M226" i="3"/>
  <c r="M232" i="3"/>
  <c r="M229" i="3"/>
  <c r="L202" i="3"/>
  <c r="N182" i="3"/>
  <c r="N180" i="3" s="1"/>
  <c r="M180" i="3"/>
  <c r="M202" i="3" s="1"/>
  <c r="M167" i="3"/>
  <c r="M168" i="3" s="1"/>
  <c r="N170" i="3"/>
  <c r="N167" i="3" s="1"/>
  <c r="N155" i="3"/>
  <c r="N153" i="3" s="1"/>
  <c r="M153" i="3"/>
  <c r="M154" i="3" s="1"/>
  <c r="L175" i="3"/>
  <c r="L172" i="3"/>
  <c r="L169" i="3"/>
  <c r="L178" i="3"/>
  <c r="J139" i="3"/>
  <c r="J136" i="3"/>
  <c r="K136" i="3" s="1"/>
  <c r="L136" i="3" s="1"/>
  <c r="M136" i="3" s="1"/>
  <c r="N136" i="3" s="1"/>
  <c r="M142" i="3"/>
  <c r="L148" i="3"/>
  <c r="L151" i="3"/>
  <c r="L91" i="3"/>
  <c r="L94" i="3"/>
  <c r="L88" i="3"/>
  <c r="L97" i="3"/>
  <c r="L65" i="3"/>
  <c r="K59" i="3"/>
  <c r="K61" i="3" s="1"/>
  <c r="K67" i="3"/>
  <c r="L64" i="3"/>
  <c r="J32" i="3"/>
  <c r="K38" i="3"/>
  <c r="J11" i="3"/>
  <c r="J12" i="3" s="1"/>
  <c r="L68" i="3"/>
  <c r="K14" i="3"/>
  <c r="K70" i="3"/>
  <c r="J15" i="3"/>
  <c r="K97" i="3"/>
  <c r="K88" i="3"/>
  <c r="K91" i="3"/>
  <c r="K94" i="3"/>
  <c r="J40" i="3"/>
  <c r="J55" i="3"/>
  <c r="K55" i="3" s="1"/>
  <c r="L55" i="3" s="1"/>
  <c r="M55" i="3" s="1"/>
  <c r="N55" i="3" s="1"/>
  <c r="J58" i="3"/>
  <c r="K41" i="3"/>
  <c r="J54" i="3"/>
  <c r="J51" i="3"/>
  <c r="K51" i="3" s="1"/>
  <c r="L51" i="3" s="1"/>
  <c r="M51" i="3" s="1"/>
  <c r="N51" i="3" s="1"/>
  <c r="K35" i="3"/>
  <c r="J27" i="3"/>
  <c r="K25" i="3"/>
  <c r="K27" i="3" s="1"/>
  <c r="J24" i="3"/>
  <c r="J31" i="3"/>
  <c r="K29" i="3"/>
  <c r="K31" i="3" s="1"/>
  <c r="J28" i="3"/>
  <c r="J50" i="3"/>
  <c r="J47" i="3"/>
  <c r="K47" i="3" s="1"/>
  <c r="L47" i="3" s="1"/>
  <c r="M47" i="3" s="1"/>
  <c r="N47" i="3" s="1"/>
  <c r="J23" i="3"/>
  <c r="K23" i="3"/>
  <c r="J20" i="3"/>
  <c r="J239" i="3"/>
  <c r="H7" i="3"/>
  <c r="H6" i="3"/>
  <c r="E6" i="3"/>
  <c r="D6" i="3"/>
  <c r="D7" i="3"/>
  <c r="C7" i="3"/>
  <c r="C6" i="3"/>
  <c r="G7" i="3"/>
  <c r="G6" i="3"/>
  <c r="I6" i="3"/>
  <c r="F6" i="3"/>
  <c r="F7" i="3"/>
  <c r="F4" i="3"/>
  <c r="F10" i="3"/>
  <c r="G4" i="3"/>
  <c r="F13" i="3"/>
  <c r="F16" i="3"/>
  <c r="B6" i="3"/>
  <c r="K272" i="3" l="1"/>
  <c r="L275" i="3"/>
  <c r="K277" i="3"/>
  <c r="J273" i="3"/>
  <c r="J274" i="3"/>
  <c r="N283" i="3"/>
  <c r="M255" i="3"/>
  <c r="M256" i="3" s="1"/>
  <c r="N261" i="3"/>
  <c r="M263" i="3"/>
  <c r="N222" i="3"/>
  <c r="M223" i="3"/>
  <c r="N223" i="3"/>
  <c r="N226" i="3"/>
  <c r="M205" i="3"/>
  <c r="N202" i="3"/>
  <c r="N205" i="3"/>
  <c r="N168" i="3"/>
  <c r="N154" i="3"/>
  <c r="M172" i="3"/>
  <c r="M175" i="3"/>
  <c r="M178" i="3"/>
  <c r="M169" i="3"/>
  <c r="N142" i="3"/>
  <c r="M151" i="3"/>
  <c r="M148" i="3"/>
  <c r="M88" i="3"/>
  <c r="M94" i="3"/>
  <c r="M91" i="3"/>
  <c r="M97" i="3"/>
  <c r="M65" i="3"/>
  <c r="M67" i="3" s="1"/>
  <c r="L59" i="3"/>
  <c r="L61" i="3" s="1"/>
  <c r="L67" i="3"/>
  <c r="M64" i="3"/>
  <c r="J33" i="3"/>
  <c r="K32" i="3"/>
  <c r="K33" i="3" s="1"/>
  <c r="L35" i="3"/>
  <c r="L38" i="3"/>
  <c r="K11" i="3"/>
  <c r="K12" i="3" s="1"/>
  <c r="K28" i="3"/>
  <c r="L28" i="3" s="1"/>
  <c r="M28" i="3" s="1"/>
  <c r="N28" i="3" s="1"/>
  <c r="L20" i="3"/>
  <c r="M20" i="3"/>
  <c r="N20" i="3"/>
  <c r="K15" i="3"/>
  <c r="M68" i="3"/>
  <c r="L70" i="3"/>
  <c r="L14" i="3"/>
  <c r="K20" i="3"/>
  <c r="J34" i="3"/>
  <c r="K24" i="3"/>
  <c r="L24" i="3" s="1"/>
  <c r="M24" i="3" s="1"/>
  <c r="N24" i="3" s="1"/>
  <c r="J37" i="3"/>
  <c r="L272" i="3" l="1"/>
  <c r="M275" i="3"/>
  <c r="L277" i="3"/>
  <c r="K273" i="3"/>
  <c r="K274" i="3"/>
  <c r="N255" i="3"/>
  <c r="N256" i="3" s="1"/>
  <c r="N263" i="3"/>
  <c r="N172" i="3"/>
  <c r="N175" i="3"/>
  <c r="N178" i="3"/>
  <c r="N169" i="3"/>
  <c r="N151" i="3"/>
  <c r="N148" i="3"/>
  <c r="N88" i="3"/>
  <c r="N91" i="3"/>
  <c r="N94" i="3"/>
  <c r="N97" i="3"/>
  <c r="N65" i="3"/>
  <c r="N59" i="3" s="1"/>
  <c r="N61" i="3" s="1"/>
  <c r="M59" i="3"/>
  <c r="M61" i="3" s="1"/>
  <c r="N64" i="3"/>
  <c r="L32" i="3"/>
  <c r="L33" i="3" s="1"/>
  <c r="M35" i="3"/>
  <c r="L11" i="3"/>
  <c r="L12" i="3" s="1"/>
  <c r="M38" i="3"/>
  <c r="K34" i="3"/>
  <c r="K40" i="3"/>
  <c r="K37" i="3"/>
  <c r="L15" i="3"/>
  <c r="M14" i="3"/>
  <c r="N68" i="3"/>
  <c r="M70" i="3"/>
  <c r="M272" i="3" l="1"/>
  <c r="N275" i="3"/>
  <c r="M277" i="3"/>
  <c r="L273" i="3"/>
  <c r="L274" i="3"/>
  <c r="N67" i="3"/>
  <c r="N35" i="3"/>
  <c r="M32" i="3"/>
  <c r="M33" i="3" s="1"/>
  <c r="N38" i="3"/>
  <c r="N11" i="3" s="1"/>
  <c r="M11" i="3"/>
  <c r="M12" i="3" s="1"/>
  <c r="L34" i="3"/>
  <c r="L40" i="3"/>
  <c r="L3" i="3"/>
  <c r="L37" i="3"/>
  <c r="N70" i="3"/>
  <c r="N14" i="3"/>
  <c r="M15" i="3"/>
  <c r="N272" i="3" l="1"/>
  <c r="N277" i="3"/>
  <c r="M273" i="3"/>
  <c r="M274" i="3"/>
  <c r="N32" i="3"/>
  <c r="N33" i="3" s="1"/>
  <c r="N12" i="3"/>
  <c r="M3" i="3"/>
  <c r="M34" i="3"/>
  <c r="M37" i="3"/>
  <c r="M40" i="3"/>
  <c r="L13" i="3"/>
  <c r="L16" i="3"/>
  <c r="N15" i="3"/>
  <c r="N273" i="3" l="1"/>
  <c r="N274" i="3"/>
  <c r="N3" i="3"/>
  <c r="N40" i="3"/>
  <c r="N37" i="3"/>
  <c r="N34" i="3"/>
  <c r="M13" i="3"/>
  <c r="M4" i="3"/>
  <c r="M16" i="3"/>
  <c r="N4" i="3" l="1"/>
  <c r="N13" i="3"/>
  <c r="N16" i="3"/>
  <c r="J3" i="3"/>
  <c r="J202" i="3"/>
  <c r="J16" i="3" l="1"/>
  <c r="J13" i="3"/>
  <c r="J4" i="3"/>
  <c r="K3" i="3"/>
  <c r="K13" i="3" s="1"/>
  <c r="K205" i="3"/>
  <c r="K202" i="3"/>
  <c r="K16" i="3" l="1"/>
  <c r="L4" i="3"/>
  <c r="K4" i="3"/>
  <c r="J197" i="3"/>
  <c r="K197" i="3" s="1"/>
  <c r="J8" i="3" l="1"/>
  <c r="J9" i="3" s="1"/>
  <c r="K194" i="3"/>
  <c r="K199" i="3"/>
  <c r="L197" i="3"/>
  <c r="K8" i="3"/>
  <c r="J194" i="3"/>
  <c r="J199" i="3"/>
  <c r="J10" i="3" l="1"/>
  <c r="K196" i="3"/>
  <c r="K195" i="3"/>
  <c r="J196" i="3"/>
  <c r="J195" i="3"/>
  <c r="K10" i="3"/>
  <c r="K9" i="3"/>
  <c r="L194" i="3"/>
  <c r="L8" i="3"/>
  <c r="M197" i="3"/>
  <c r="L199" i="3"/>
  <c r="M194" i="3" l="1"/>
  <c r="M199" i="3"/>
  <c r="M8" i="3"/>
  <c r="N197" i="3"/>
  <c r="L9" i="3"/>
  <c r="L10" i="3"/>
  <c r="L195" i="3"/>
  <c r="L196" i="3"/>
  <c r="M195" i="3" l="1"/>
  <c r="M196" i="3"/>
  <c r="N199" i="3"/>
  <c r="N8" i="3"/>
  <c r="N194" i="3"/>
  <c r="M9" i="3"/>
  <c r="M10" i="3"/>
  <c r="N196" i="3" l="1"/>
  <c r="N195" i="3"/>
  <c r="N10" i="3"/>
  <c r="N9" i="3"/>
  <c r="K257" i="3" l="1"/>
  <c r="K5" i="3"/>
  <c r="J5" i="3"/>
  <c r="J257" i="3"/>
  <c r="J7" i="3" l="1"/>
  <c r="J6" i="3"/>
  <c r="L5" i="3"/>
  <c r="L257" i="3"/>
  <c r="K6" i="3"/>
  <c r="K7" i="3"/>
  <c r="M5" i="3" l="1"/>
  <c r="M257" i="3"/>
  <c r="L6" i="3"/>
  <c r="L7" i="3"/>
  <c r="N5" i="3" l="1"/>
  <c r="N257" i="3"/>
  <c r="M7" i="3"/>
  <c r="M6" i="3"/>
  <c r="N6" i="3" l="1"/>
  <c r="N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9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<sst xmlns="http://schemas.openxmlformats.org/spreadsheetml/2006/main" count="543" uniqueCount="163">
  <si>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</si>
  <si>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</si>
  <si>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</si>
  <si>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</si>
  <si>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</si>
  <si>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</si>
  <si>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</si>
  <si>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</si>
  <si>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</si>
  <si>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</si>
  <si>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</si>
  <si>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</si>
  <si>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</si>
  <si>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</si>
  <si>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</si>
  <si>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</si>
  <si>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</si>
  <si>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</si>
  <si>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</si>
  <si>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</si>
  <si>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If there are new line items mentioned in the older reports, feel free to insert new rows for them, however ensure that these rows are taken in to account for the formulas</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</si>
  <si>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</si>
  <si>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</si>
  <si>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</si>
  <si>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</si>
  <si>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</si>
  <si>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</si>
  <si>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</si>
  <si>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</si>
  <si>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</si>
  <si>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</si>
  <si>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</si>
  <si>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</si>
  <si>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</si>
  <si>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</si>
  <si>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</si>
  <si>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</si>
  <si>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</si>
  <si>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</si>
  <si>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</si>
  <si>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</si>
  <si>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</si>
  <si>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</si>
  <si>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</si>
  <si>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</si>
  <si>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</si>
  <si>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</si>
  <si>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</si>
  <si>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</si>
  <si>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</si>
  <si>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</si>
  <si>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</si>
  <si>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</si>
  <si>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</si>
  <si>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</si>
  <si>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</si>
  <si>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</si>
  <si>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</si>
  <si>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</si>
  <si>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</si>
  <si>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</si>
  <si>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</si>
  <si>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</si>
  <si>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</si>
  <si>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</si>
  <si>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</si>
  <si>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</si>
  <si>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</si>
  <si>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</si>
  <si>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</si>
  <si>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</si>
  <si>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</si>
  <si>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</si>
  <si>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</si>
  <si>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</si>
  <si>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</si>
  <si>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</si>
  <si>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</si>
  <si>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</si>
  <si>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</si>
  <si>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</si>
  <si>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</si>
  <si>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</si>
  <si>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</si>
  <si>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</si>
  <si>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</si>
  <si>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</si>
  <si>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</si>
  <si>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</si>
  <si>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</si>
  <si>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</si>
  <si>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</si>
  <si>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</si>
  <si>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</si>
  <si>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</si>
  <si>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</si>
  <si>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</si>
  <si>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</si>
  <si>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</si>
  <si>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</si>
  <si>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</si>
  <si>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</si>
  <si>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</si>
  <si>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</si>
  <si>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</si>
  <si>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</si>
  <si>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</si>
  <si>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</si>
  <si>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</si>
  <si>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</si>
  <si>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</si>
  <si>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</si>
  <si>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</si>
  <si>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</si>
  <si>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</si>
  <si>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</si>
  <si>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</si>
  <si>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rgb="FFFFFFFF"/>
        <rFont val="Calibri"/>
        <family val="2"/>
        <scheme val="minor"/>
      </rPr>
      <t>NIKE, INC.</t>
    </r>
    <r>
      <rPr>
        <b/>
        <sz val="20"/>
        <color rgb="FFFFFFFF"/>
        <rFont val="Calibri"/>
        <family val="2"/>
        <scheme val="minor"/>
      </rPr>
      <t xml:space="preserve">
</t>
    </r>
    <r>
      <rPr>
        <sz val="11"/>
        <color rgb="FFFFFFFF"/>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</si>
  <si>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</si>
  <si>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</si>
  <si>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</si>
  <si>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</si>
  <si>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</si>
  <si>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</si>
  <si>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</si>
  <si>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</si>
  <si>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</si>
  <si>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</si>
  <si>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</si>
  <si>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</si>
  <si>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</si>
  <si>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</si>
  <si>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</si>
  <si>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</si>
  <si>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</si>
  <si>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</si>
  <si>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</si>
  <si>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</si>
  <si>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</si>
  <si>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</si>
  <si>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</si>
  <si>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Build the segmental revenue model in the "Segmental forecast" sheet in accordance to the example provided with all the calculations</t>
  </si>
  <si>
    <t>Note that the revenue growth is the add up of Organic growth + Currency impact</t>
  </si>
  <si>
    <t>Submission time is 3 days from the day the task was given to you</t>
  </si>
  <si>
    <t>Dividends declared per common share</t>
  </si>
  <si>
    <t>Western Europe</t>
  </si>
  <si>
    <t xml:space="preserve">Central &amp; Eastern Europe </t>
  </si>
  <si>
    <t>Japan</t>
  </si>
  <si>
    <t>Emerging Markets</t>
  </si>
  <si>
    <t xml:space="preserve">Deferred income taxes </t>
  </si>
  <si>
    <t>Investments in reverse repurchase agreements</t>
  </si>
  <si>
    <t>Disposals of property, plant and equipment</t>
  </si>
  <si>
    <t>Long-term debt payments, including current portion</t>
  </si>
  <si>
    <t>Payments on capital lease and other financing obligations</t>
  </si>
  <si>
    <t>Excess tax benefits from share-based payment arrangements</t>
  </si>
  <si>
    <t>Aparell</t>
  </si>
  <si>
    <t xml:space="preserve"> </t>
  </si>
  <si>
    <t>As a % of revenue</t>
  </si>
  <si>
    <t>Global division</t>
  </si>
  <si>
    <t>Assumption for Forecasting</t>
  </si>
  <si>
    <t>Organic Growth's Assumptions</t>
  </si>
  <si>
    <t>Growth rate of Revenue: After considering the trends in the growth rate, the average growth rate was used to forecast growth rate and the revenue. Avr Growth Rate= Total Growth rate divided by the number of years recorded in the historical data</t>
  </si>
  <si>
    <t>Assumptions for Forecasting: After considering the trends in the growth rate of revenue was kept cobstant and equal to the rate in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</si>
</sst>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3" formatCode="_(* #,##0.00_);_(* \(#,##0.00\);_(* &quot;-&quot;??_);_(@_)"/>
    <numFmt numFmtId="164" formatCode="_-* #,##0.00_-;\-* #,##0.00_-;_-* &quot;-&quot;??_-;_-@_-"/>
    <numFmt numFmtId="165" formatCode="_(* #,##0_);_(* \(#,##0\);_(* &quot;-&quot;??_);_(@_)"/>
    <numFmt numFmtId="166" formatCode="0.0%"/>
    <numFmt numFmtId="167" formatCode="_(_$* #,##0_);_(_$* \(#,##0\);_(_$* &quot;-&quot;_);_(@_)"/>
    <numFmt numFmtId="170" formatCode="0.00_);\(0.00\)"/>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color theme="1"/>
      <name val="Calibri"/>
      <family val="2"/>
    </font>
    <font>
      <i/>
      <sz val="10"/>
      <color theme="1"/>
      <name val="Calibri"/>
      <family val="2"/>
    </font>
    <font>
      <sz val="10"/>
      <color rgb="FF000000"/>
      <name val="Segoe UI"/>
      <family val="2"/>
    </font>
    <font>
      <b/>
      <sz val="16"/>
      <color rgb="FFFFFFFF"/>
      <name val="Calibri"/>
      <family val="2"/>
      <scheme val="minor"/>
    </font>
    <font>
      <b/>
      <sz val="20"/>
      <color rgb="FFFFFFFF"/>
      <name val="Calibri"/>
      <family val="2"/>
      <scheme val="minor"/>
    </font>
    <font>
      <sz val="11"/>
      <color rgb="FFFFFFFF"/>
      <name val="Calibri"/>
      <family val="2"/>
      <scheme val="minor"/>
    </font>
    <font>
      <b/>
      <sz val="11"/>
      <color rgb="FF000000"/>
      <name val="Calibri"/>
      <family val="2"/>
      <scheme val="minor"/>
    </font>
    <font>
      <i/>
      <sz val="9"/>
      <color rgb="FF000000"/>
      <name val="Calibri"/>
      <family val="2"/>
      <scheme val="minor"/>
    </font>
    <font>
      <sz val="11"/>
      <color rgb="FF000000"/>
      <name val="Calibri"/>
      <family val="2"/>
      <scheme val="minor"/>
    </font>
    <font>
      <sz val="11"/>
      <color theme="6"/>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8EAADB"/>
        <bgColor indexed="64"/>
      </patternFill>
    </fill>
    <fill>
      <patternFill patternType="solid">
        <fgColor rgb="FF8496B0"/>
        <bgColor indexed="64"/>
      </patternFill>
    </fill>
    <fill>
      <patternFill patternType="solid">
        <fgColor theme="0"/>
        <bgColor indexed="64"/>
      </patternFill>
    </fill>
    <fill>
      <patternFill patternType="solid">
        <fgColor rgb="FFFFC000"/>
        <bgColor indexed="64"/>
      </patternFill>
    </fill>
  </fills>
  <borders count="11">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bottom/>
      <diagonal/>
    </border>
    <border>
      <left/>
      <right/>
      <top/>
      <bottom/>
      <diagonal/>
    </border>
    <border>
      <left/>
      <right/>
      <top/>
      <bottom style="thin">
        <color rgb="FF000000"/>
      </bottom>
      <diagonal/>
    </border>
    <border>
      <left/>
      <right/>
      <top/>
      <bottom/>
      <diagonal/>
    </border>
    <border>
      <left/>
      <right/>
      <top/>
      <bottom style="double">
        <color rgb="FF000000"/>
      </bottom>
      <diagonal/>
    </border>
    <border>
      <left/>
      <right/>
      <top/>
      <bottom style="thin">
        <color rgb="FF000000"/>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138">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7"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0" fillId="0" borderId="0" xfId="0" applyFont="1" applyAlignment="1">
      <alignment horizontal="left" indent="1"/>
    </xf>
    <xf numFmtId="166" fontId="10" fillId="0" borderId="0" xfId="2" applyNumberFormat="1" applyFont="1"/>
    <xf numFmtId="0" fontId="10" fillId="0" borderId="0" xfId="0" applyFont="1" applyAlignment="1">
      <alignment horizontal="left" indent="2"/>
    </xf>
    <xf numFmtId="0" fontId="11" fillId="0" borderId="2" xfId="0" applyFont="1" applyBorder="1"/>
    <xf numFmtId="0" fontId="11" fillId="0" borderId="0" xfId="0" applyFont="1" applyAlignment="1">
      <alignment horizontal="left" indent="1"/>
    </xf>
    <xf numFmtId="166" fontId="11" fillId="0" borderId="0" xfId="2" applyNumberFormat="1" applyFont="1"/>
    <xf numFmtId="0" fontId="10" fillId="0" borderId="1" xfId="0" applyFont="1" applyBorder="1"/>
    <xf numFmtId="166" fontId="11" fillId="0" borderId="2" xfId="2" applyNumberFormat="1" applyFont="1" applyBorder="1"/>
    <xf numFmtId="166" fontId="11"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2" fillId="5" borderId="0" xfId="5" applyNumberFormat="1" applyFont="1"/>
    <xf numFmtId="165" fontId="12" fillId="0" borderId="0" xfId="1" applyNumberFormat="1" applyFont="1" applyAlignment="1">
      <alignment horizontal="left" indent="2"/>
    </xf>
    <xf numFmtId="165" fontId="0" fillId="0" borderId="0" xfId="1" applyNumberFormat="1" applyFont="1" applyAlignment="1">
      <alignment horizontal="left" indent="1"/>
    </xf>
    <xf numFmtId="165" fontId="12" fillId="0" borderId="0" xfId="1" applyNumberFormat="1" applyFont="1" applyAlignment="1">
      <alignment horizontal="left" indent="1"/>
    </xf>
    <xf numFmtId="166" fontId="10" fillId="0" borderId="0" xfId="2" applyNumberFormat="1" applyFont="1" applyAlignment="1">
      <alignment horizontal="right"/>
    </xf>
    <xf numFmtId="165" fontId="2" fillId="0" borderId="0" xfId="0" applyNumberFormat="1" applyFont="1"/>
    <xf numFmtId="165" fontId="13" fillId="0" borderId="5" xfId="0" applyNumberFormat="1" applyFont="1" applyBorder="1"/>
    <xf numFmtId="166" fontId="14" fillId="0" borderId="5" xfId="0" applyNumberFormat="1" applyFont="1" applyBorder="1"/>
    <xf numFmtId="0" fontId="0" fillId="0" borderId="6" xfId="0" applyBorder="1"/>
    <xf numFmtId="0" fontId="0" fillId="0" borderId="3" xfId="0" applyBorder="1" applyAlignment="1">
      <alignment horizontal="left" indent="2"/>
    </xf>
    <xf numFmtId="0" fontId="0" fillId="0" borderId="7" xfId="0" applyBorder="1" applyAlignment="1">
      <alignment horizontal="left" indent="1"/>
    </xf>
    <xf numFmtId="0" fontId="0" fillId="0" borderId="3" xfId="0" applyBorder="1" applyAlignment="1">
      <alignment horizontal="left" indent="1"/>
    </xf>
    <xf numFmtId="0" fontId="2" fillId="0" borderId="6" xfId="0" applyFont="1" applyBorder="1"/>
    <xf numFmtId="0" fontId="2" fillId="0" borderId="7" xfId="0" applyFont="1" applyBorder="1"/>
    <xf numFmtId="0" fontId="0" fillId="0" borderId="8" xfId="0" applyBorder="1" applyAlignment="1">
      <alignment horizontal="left" indent="3"/>
    </xf>
    <xf numFmtId="0" fontId="2" fillId="0" borderId="9" xfId="0" applyFont="1" applyBorder="1"/>
    <xf numFmtId="0" fontId="11" fillId="0" borderId="0" xfId="0" applyFont="1" applyAlignment="1">
      <alignment horizontal="left" indent="2"/>
    </xf>
    <xf numFmtId="0" fontId="11" fillId="0" borderId="6" xfId="0" applyFont="1" applyBorder="1" applyAlignment="1">
      <alignment horizontal="left" indent="2"/>
    </xf>
    <xf numFmtId="0" fontId="10" fillId="0" borderId="6" xfId="0" applyFont="1" applyBorder="1" applyAlignment="1">
      <alignment horizontal="left" indent="2"/>
    </xf>
    <xf numFmtId="167" fontId="0" fillId="0" borderId="6" xfId="0" applyNumberFormat="1" applyBorder="1" applyAlignment="1">
      <alignment vertical="top"/>
    </xf>
    <xf numFmtId="167" fontId="0" fillId="0" borderId="7" xfId="0" applyNumberFormat="1" applyBorder="1" applyAlignment="1">
      <alignment vertical="top"/>
    </xf>
    <xf numFmtId="165" fontId="2" fillId="0" borderId="6" xfId="0" applyNumberFormat="1" applyFont="1" applyBorder="1"/>
    <xf numFmtId="167" fontId="0" fillId="0" borderId="6" xfId="0" applyNumberFormat="1" applyBorder="1"/>
    <xf numFmtId="167" fontId="0" fillId="0" borderId="8" xfId="0" applyNumberFormat="1" applyBorder="1"/>
    <xf numFmtId="165" fontId="0" fillId="0" borderId="7" xfId="0" applyNumberFormat="1" applyBorder="1"/>
    <xf numFmtId="167" fontId="0" fillId="0" borderId="7" xfId="0" applyNumberFormat="1" applyBorder="1"/>
    <xf numFmtId="167" fontId="0" fillId="0" borderId="10" xfId="0" applyNumberFormat="1" applyBorder="1"/>
    <xf numFmtId="165" fontId="2" fillId="0" borderId="7" xfId="0" applyNumberFormat="1" applyFont="1" applyBorder="1"/>
    <xf numFmtId="165" fontId="5" fillId="0" borderId="8" xfId="0" applyNumberFormat="1" applyFont="1" applyBorder="1"/>
    <xf numFmtId="0" fontId="2" fillId="3" borderId="8" xfId="0" applyFont="1" applyFill="1" applyBorder="1" applyAlignment="1">
      <alignment horizontal="center"/>
    </xf>
    <xf numFmtId="165" fontId="0" fillId="0" borderId="8" xfId="0" applyNumberFormat="1" applyBorder="1"/>
    <xf numFmtId="165" fontId="2" fillId="0" borderId="8" xfId="0" applyNumberFormat="1" applyFont="1" applyBorder="1"/>
    <xf numFmtId="165" fontId="0" fillId="0" borderId="6" xfId="0" applyNumberFormat="1" applyBorder="1"/>
    <xf numFmtId="165" fontId="5" fillId="0" borderId="6" xfId="0" applyNumberFormat="1" applyFont="1" applyBorder="1"/>
    <xf numFmtId="167" fontId="2" fillId="0" borderId="8" xfId="0" applyNumberFormat="1" applyFont="1" applyBorder="1"/>
    <xf numFmtId="0" fontId="0" fillId="0" borderId="8" xfId="0" applyBorder="1"/>
    <xf numFmtId="167" fontId="15" fillId="0" borderId="8" xfId="0" applyNumberFormat="1" applyFont="1" applyBorder="1"/>
    <xf numFmtId="0" fontId="0" fillId="0" borderId="6" xfId="0" applyBorder="1" applyAlignment="1">
      <alignment vertical="top"/>
    </xf>
    <xf numFmtId="166" fontId="11" fillId="0" borderId="8" xfId="0" applyNumberFormat="1" applyFont="1" applyBorder="1"/>
    <xf numFmtId="166" fontId="10" fillId="0" borderId="8" xfId="0" applyNumberFormat="1" applyFont="1" applyBorder="1"/>
    <xf numFmtId="166" fontId="0" fillId="0" borderId="8" xfId="0" applyNumberFormat="1" applyBorder="1"/>
    <xf numFmtId="166" fontId="11" fillId="0" borderId="6" xfId="0" applyNumberFormat="1" applyFont="1" applyBorder="1"/>
    <xf numFmtId="166" fontId="10" fillId="0" borderId="6" xfId="0" applyNumberFormat="1" applyFont="1" applyBorder="1"/>
    <xf numFmtId="166" fontId="0" fillId="0" borderId="6" xfId="0" applyNumberFormat="1" applyBorder="1"/>
    <xf numFmtId="0" fontId="19" fillId="0" borderId="0" xfId="0" applyFont="1" applyAlignment="1">
      <alignment horizontal="left" wrapText="1"/>
    </xf>
    <xf numFmtId="0" fontId="0" fillId="0" borderId="0" xfId="0" applyAlignment="1">
      <alignment vertical="center" wrapText="1"/>
    </xf>
    <xf numFmtId="0" fontId="20" fillId="0" borderId="0" xfId="0" applyFont="1" applyAlignment="1">
      <alignment horizontal="left" wrapText="1"/>
    </xf>
    <xf numFmtId="0" fontId="21" fillId="0" borderId="0" xfId="0" applyFont="1" applyAlignment="1">
      <alignment horizontal="left" wrapText="1"/>
    </xf>
    <xf numFmtId="0" fontId="19" fillId="7" borderId="0" xfId="0" applyFont="1" applyFill="1" applyAlignment="1">
      <alignment horizontal="left" wrapText="1"/>
    </xf>
    <xf numFmtId="0" fontId="19" fillId="8" borderId="0" xfId="0" applyFont="1" applyFill="1" applyAlignment="1">
      <alignment horizontal="left" wrapText="1"/>
    </xf>
    <xf numFmtId="9" fontId="0" fillId="0" borderId="0" xfId="2" applyFont="1" applyAlignment="1">
      <alignment vertical="center" wrapText="1"/>
    </xf>
    <xf numFmtId="166" fontId="0" fillId="0" borderId="0" xfId="2" applyNumberFormat="1" applyFont="1" applyAlignment="1">
      <alignment vertical="center" wrapText="1"/>
    </xf>
    <xf numFmtId="9" fontId="0" fillId="0" borderId="0" xfId="2" applyFont="1" applyAlignment="1">
      <alignment horizontal="right" vertical="center" wrapText="1"/>
    </xf>
    <xf numFmtId="166" fontId="0" fillId="0" borderId="0" xfId="2" applyNumberFormat="1" applyFont="1" applyAlignment="1">
      <alignment horizontal="right" vertical="center" wrapText="1"/>
    </xf>
    <xf numFmtId="0" fontId="19" fillId="9" borderId="0" xfId="0" applyFont="1" applyFill="1" applyAlignment="1">
      <alignment horizontal="left" wrapText="1"/>
    </xf>
    <xf numFmtId="0" fontId="0" fillId="9" borderId="0" xfId="0" applyFill="1" applyAlignment="1">
      <alignment vertical="center" wrapText="1"/>
    </xf>
    <xf numFmtId="0" fontId="0" fillId="9" borderId="0" xfId="0" applyFill="1"/>
    <xf numFmtId="0" fontId="19" fillId="9" borderId="0" xfId="0" applyFont="1" applyFill="1" applyAlignment="1">
      <alignment horizontal="right" wrapText="1"/>
    </xf>
    <xf numFmtId="0" fontId="19" fillId="9" borderId="3" xfId="0" applyFont="1" applyFill="1" applyBorder="1" applyAlignment="1">
      <alignment horizontal="left" wrapText="1"/>
    </xf>
    <xf numFmtId="0" fontId="0" fillId="9" borderId="3" xfId="0" applyFill="1" applyBorder="1" applyAlignment="1">
      <alignment vertical="center" wrapText="1"/>
    </xf>
    <xf numFmtId="0" fontId="0" fillId="9" borderId="3" xfId="0" applyFill="1" applyBorder="1"/>
    <xf numFmtId="43" fontId="10" fillId="0" borderId="0" xfId="1" applyFont="1" applyAlignment="1">
      <alignment horizontal="right"/>
    </xf>
    <xf numFmtId="165" fontId="10" fillId="0" borderId="0" xfId="1" applyNumberFormat="1" applyFont="1" applyAlignment="1">
      <alignment horizontal="right"/>
    </xf>
    <xf numFmtId="41" fontId="0" fillId="0" borderId="0" xfId="0" applyNumberFormat="1"/>
    <xf numFmtId="170" fontId="0" fillId="0" borderId="0" xfId="0" applyNumberFormat="1" applyAlignment="1">
      <alignment vertical="center" wrapText="1"/>
    </xf>
    <xf numFmtId="170" fontId="10" fillId="0" borderId="0" xfId="2" applyNumberFormat="1" applyFont="1" applyAlignment="1">
      <alignment horizontal="right"/>
    </xf>
    <xf numFmtId="170" fontId="0" fillId="0" borderId="0" xfId="0" applyNumberFormat="1"/>
    <xf numFmtId="170" fontId="2" fillId="0" borderId="0" xfId="0" applyNumberFormat="1" applyFont="1"/>
    <xf numFmtId="170" fontId="0" fillId="0" borderId="0" xfId="2" applyNumberFormat="1" applyFont="1" applyAlignment="1">
      <alignment vertical="center" wrapText="1"/>
    </xf>
    <xf numFmtId="9" fontId="20" fillId="0" borderId="0" xfId="2" applyFont="1" applyAlignment="1">
      <alignment horizontal="left" wrapText="1"/>
    </xf>
    <xf numFmtId="9" fontId="10" fillId="0" borderId="0" xfId="2" applyFont="1" applyAlignment="1">
      <alignment horizontal="right"/>
    </xf>
    <xf numFmtId="9" fontId="0" fillId="0" borderId="0" xfId="2" applyFont="1"/>
    <xf numFmtId="43" fontId="0" fillId="0" borderId="0" xfId="1" applyFont="1"/>
    <xf numFmtId="170" fontId="0" fillId="0" borderId="0" xfId="2" applyNumberFormat="1" applyFont="1" applyAlignment="1">
      <alignment horizontal="right" vertical="center" wrapText="1"/>
    </xf>
    <xf numFmtId="166" fontId="20" fillId="0" borderId="0" xfId="2" applyNumberFormat="1" applyFont="1" applyAlignment="1">
      <alignment horizontal="left" wrapText="1"/>
    </xf>
    <xf numFmtId="166" fontId="0" fillId="0" borderId="0" xfId="2" applyNumberFormat="1" applyFont="1" applyAlignment="1">
      <alignment horizontal="right"/>
    </xf>
    <xf numFmtId="10" fontId="20" fillId="0" borderId="0" xfId="2" applyNumberFormat="1" applyFont="1" applyAlignment="1">
      <alignment horizontal="left" wrapText="1"/>
    </xf>
    <xf numFmtId="170" fontId="19" fillId="9" borderId="0" xfId="0" applyNumberFormat="1" applyFont="1" applyFill="1" applyAlignment="1">
      <alignment horizontal="right" wrapText="1"/>
    </xf>
    <xf numFmtId="170" fontId="19" fillId="9" borderId="3" xfId="0" applyNumberFormat="1" applyFont="1" applyFill="1" applyBorder="1" applyAlignment="1">
      <alignment horizontal="right" wrapText="1"/>
    </xf>
    <xf numFmtId="43" fontId="0" fillId="0" borderId="0" xfId="0" applyNumberFormat="1"/>
    <xf numFmtId="166" fontId="12" fillId="0" borderId="0" xfId="2" applyNumberFormat="1" applyFont="1" applyBorder="1" applyAlignment="1">
      <alignment horizontal="left" indent="1"/>
    </xf>
    <xf numFmtId="166" fontId="0" fillId="0" borderId="0" xfId="2" applyNumberFormat="1" applyFont="1"/>
    <xf numFmtId="166" fontId="12" fillId="0" borderId="0" xfId="2" applyNumberFormat="1" applyFont="1" applyAlignment="1">
      <alignment horizontal="left" indent="2"/>
    </xf>
    <xf numFmtId="43" fontId="2" fillId="0" borderId="0" xfId="0" applyNumberFormat="1" applyFont="1"/>
    <xf numFmtId="166" fontId="0" fillId="0" borderId="0" xfId="0" applyNumberFormat="1"/>
    <xf numFmtId="9" fontId="2" fillId="0" borderId="0" xfId="2" applyFont="1"/>
    <xf numFmtId="9" fontId="1" fillId="0" borderId="0" xfId="2" applyFont="1"/>
    <xf numFmtId="9" fontId="22" fillId="6" borderId="0" xfId="2" applyFont="1" applyFill="1"/>
    <xf numFmtId="9" fontId="0" fillId="6" borderId="0" xfId="2" applyFont="1" applyFill="1"/>
    <xf numFmtId="166" fontId="2" fillId="6" borderId="0" xfId="2" applyNumberFormat="1" applyFont="1" applyFill="1"/>
    <xf numFmtId="166" fontId="19" fillId="8" borderId="0" xfId="2" applyNumberFormat="1" applyFont="1" applyFill="1" applyAlignment="1">
      <alignment horizontal="left" wrapText="1"/>
    </xf>
    <xf numFmtId="10" fontId="0" fillId="0" borderId="0" xfId="2" applyNumberFormat="1" applyFont="1" applyAlignment="1">
      <alignment vertical="center" wrapText="1"/>
    </xf>
    <xf numFmtId="10" fontId="0" fillId="0" borderId="0" xfId="2" applyNumberFormat="1" applyFont="1"/>
    <xf numFmtId="0" fontId="2" fillId="10" borderId="0" xfId="0" applyFont="1" applyFill="1"/>
    <xf numFmtId="0" fontId="2" fillId="10" borderId="0" xfId="0" applyFont="1" applyFill="1" applyAlignment="1">
      <alignment wrapText="1"/>
    </xf>
    <xf numFmtId="4" fontId="0" fillId="0" borderId="0" xfId="2" applyNumberFormat="1" applyFont="1" applyAlignment="1">
      <alignment horizontal="right" vertical="center" wrapText="1"/>
    </xf>
    <xf numFmtId="9" fontId="0" fillId="0" borderId="0" xfId="2" applyNumberFormat="1"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7210425</xdr:colOff>
      <xdr:row>11</xdr:row>
      <xdr:rowOff>76200</xdr:rowOff>
    </xdr:from>
    <xdr:to>
      <xdr:col>3</xdr:col>
      <xdr:colOff>457200</xdr:colOff>
      <xdr:row>21</xdr:row>
      <xdr:rowOff>123825</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0425" y="2247900"/>
          <a:ext cx="6765925" cy="1920875"/>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428625</xdr:colOff>
      <xdr:row>11</xdr:row>
      <xdr:rowOff>114300</xdr:rowOff>
    </xdr:from>
    <xdr:to>
      <xdr:col>0</xdr:col>
      <xdr:colOff>4467225</xdr:colOff>
      <xdr:row>30</xdr:row>
      <xdr:rowOff>171450</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28625" y="2286000"/>
          <a:ext cx="4038600" cy="3616325"/>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4467225</xdr:colOff>
      <xdr:row>8</xdr:row>
      <xdr:rowOff>0</xdr:rowOff>
    </xdr:from>
    <xdr:to>
      <xdr:col>0</xdr:col>
      <xdr:colOff>6229350</xdr:colOff>
      <xdr:row>14</xdr:row>
      <xdr:rowOff>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67225" y="1609725"/>
          <a:ext cx="1762125" cy="112395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4476750</xdr:colOff>
      <xdr:row>14</xdr:row>
      <xdr:rowOff>66675</xdr:rowOff>
    </xdr:from>
    <xdr:to>
      <xdr:col>0</xdr:col>
      <xdr:colOff>6276975</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76750" y="2800350"/>
          <a:ext cx="1800225" cy="1133475"/>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114300</xdr:rowOff>
    </xdr:from>
    <xdr:to>
      <xdr:col>0</xdr:col>
      <xdr:colOff>6438900</xdr:colOff>
      <xdr:row>26</xdr:row>
      <xdr:rowOff>123825</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971925"/>
          <a:ext cx="1943100" cy="1133475"/>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4505325</xdr:colOff>
      <xdr:row>26</xdr:row>
      <xdr:rowOff>123825</xdr:rowOff>
    </xdr:from>
    <xdr:to>
      <xdr:col>0</xdr:col>
      <xdr:colOff>7239000</xdr:colOff>
      <xdr:row>33</xdr:row>
      <xdr:rowOff>171450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05325" y="5105400"/>
          <a:ext cx="2733675" cy="135890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2457450</xdr:colOff>
      <xdr:row>30</xdr:row>
      <xdr:rowOff>180975</xdr:rowOff>
    </xdr:from>
    <xdr:to>
      <xdr:col>0</xdr:col>
      <xdr:colOff>4895850</xdr:colOff>
      <xdr:row>37</xdr:row>
      <xdr:rowOff>47625</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087687" y="5281613"/>
          <a:ext cx="1177925"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workbookViewId="0">
      <selection activeCell="A5" sqref="A5"/>
    </sheetView>
  </sheetViews>
  <sheetFormatPr defaultRowHeight="14.75" x14ac:dyDescent="0.75"/>
  <cols>
    <col min="1" max="1" width="176.08984375" style="19" customWidth="1"/>
  </cols>
  <sheetData>
    <row r="1" spans="1:1" ht="23.5" x14ac:dyDescent="1.1000000000000001">
      <c r="A1" s="18" t="s">
        <v>21</v>
      </c>
    </row>
    <row r="2" spans="1:1" x14ac:dyDescent="0.75">
      <c r="A2" s="37" t="s">
        <v>141</v>
      </c>
    </row>
    <row r="3" spans="1:1" x14ac:dyDescent="0.75">
      <c r="A3" s="20" t="s">
        <v>142</v>
      </c>
    </row>
    <row r="4" spans="1:1" x14ac:dyDescent="0.75">
      <c r="A4" s="37" t="s">
        <v>20</v>
      </c>
    </row>
    <row r="5" spans="1:1" x14ac:dyDescent="0.75">
      <c r="A5" s="19" t="s">
        <v>143</v>
      </c>
    </row>
    <row r="6" spans="1:1" x14ac:dyDescent="0.75">
      <c r="A6" s="37"/>
    </row>
    <row r="7" spans="1:1" x14ac:dyDescent="0.75">
      <c r="A7" s="37"/>
    </row>
    <row r="10" spans="1:1" x14ac:dyDescent="0.75">
      <c r="A10" s="20"/>
    </row>
    <row r="11" spans="1:1" x14ac:dyDescent="0.75">
      <c r="A11" s="20"/>
    </row>
    <row r="12" spans="1:1" x14ac:dyDescent="0.75">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73"/>
  <sheetViews>
    <sheetView workbookViewId="0">
      <pane ySplit="1" topLeftCell="A259" activePane="bottomLeft" state="frozen"/>
      <selection pane="bottomLeft" activeCell="A261" sqref="A261:A262"/>
    </sheetView>
  </sheetViews>
  <sheetFormatPr defaultRowHeight="14.75" x14ac:dyDescent="0.75"/>
  <cols>
    <col min="1" max="1" width="78.08984375" customWidth="1"/>
    <col min="2" max="7" width="9" bestFit="1" customWidth="1"/>
    <col min="8" max="8" width="10.453125" bestFit="1" customWidth="1"/>
    <col min="9" max="9" width="10.6796875" bestFit="1" customWidth="1"/>
  </cols>
  <sheetData>
    <row r="1" spans="1:14" ht="60" customHeight="1" x14ac:dyDescent="0.75">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c r="L1" s="16"/>
      <c r="M1" s="16"/>
      <c r="N1" s="16"/>
    </row>
    <row r="2" spans="1:14" x14ac:dyDescent="0.75">
      <c r="A2" s="49" t="s">
        <v>28</v>
      </c>
      <c r="B2" s="60">
        <v>30601</v>
      </c>
      <c r="C2" s="60">
        <v>32376</v>
      </c>
      <c r="D2" s="60">
        <v>34350</v>
      </c>
      <c r="E2" s="60">
        <v>36397</v>
      </c>
      <c r="F2" s="60">
        <v>39117</v>
      </c>
      <c r="G2" s="60">
        <v>37403</v>
      </c>
      <c r="H2" s="3">
        <v>44538</v>
      </c>
      <c r="I2" s="3">
        <v>46710</v>
      </c>
    </row>
    <row r="3" spans="1:14" x14ac:dyDescent="0.75">
      <c r="A3" s="22" t="s">
        <v>29</v>
      </c>
      <c r="B3" s="61">
        <v>16534</v>
      </c>
      <c r="C3" s="61">
        <v>17405</v>
      </c>
      <c r="D3" s="61">
        <v>19038</v>
      </c>
      <c r="E3" s="61">
        <v>20441</v>
      </c>
      <c r="F3" s="61">
        <v>21643</v>
      </c>
      <c r="G3" s="61">
        <v>21162</v>
      </c>
      <c r="H3" s="23">
        <v>24576</v>
      </c>
      <c r="I3" s="23">
        <v>25231</v>
      </c>
    </row>
    <row r="4" spans="1:14" s="1" customFormat="1" x14ac:dyDescent="0.75">
      <c r="A4" s="1" t="s">
        <v>4</v>
      </c>
      <c r="B4" s="62">
        <f t="shared" ref="B4:I4" si="1">+B2-B3</f>
        <v>14067</v>
      </c>
      <c r="C4" s="62">
        <f t="shared" si="1"/>
        <v>14971</v>
      </c>
      <c r="D4" s="62">
        <f t="shared" si="1"/>
        <v>15312</v>
      </c>
      <c r="E4" s="62">
        <f t="shared" si="1"/>
        <v>15956</v>
      </c>
      <c r="F4" s="62">
        <f t="shared" si="1"/>
        <v>17474</v>
      </c>
      <c r="G4" s="62">
        <f t="shared" si="1"/>
        <v>16241</v>
      </c>
      <c r="H4" s="9">
        <f t="shared" si="1"/>
        <v>19962</v>
      </c>
      <c r="I4" s="9">
        <f t="shared" si="1"/>
        <v>21479</v>
      </c>
    </row>
    <row r="5" spans="1:14" x14ac:dyDescent="0.75">
      <c r="A5" s="11" t="s">
        <v>22</v>
      </c>
      <c r="B5" s="63">
        <v>3213</v>
      </c>
      <c r="C5" s="64">
        <v>3278</v>
      </c>
      <c r="D5" s="60">
        <v>3341</v>
      </c>
      <c r="E5" s="60">
        <v>3577</v>
      </c>
      <c r="F5" s="60">
        <v>3753</v>
      </c>
      <c r="G5" s="60">
        <v>3592</v>
      </c>
      <c r="H5" s="3">
        <v>3114</v>
      </c>
      <c r="I5" s="3">
        <v>3850</v>
      </c>
    </row>
    <row r="6" spans="1:14" x14ac:dyDescent="0.75">
      <c r="A6" s="50" t="s">
        <v>23</v>
      </c>
      <c r="B6" s="61">
        <v>6679</v>
      </c>
      <c r="C6" s="61">
        <v>7191</v>
      </c>
      <c r="D6" s="61">
        <v>7222</v>
      </c>
      <c r="E6" s="61">
        <v>7934</v>
      </c>
      <c r="F6" s="61">
        <v>8949</v>
      </c>
      <c r="G6" s="61">
        <v>9534</v>
      </c>
      <c r="H6" s="3">
        <v>9911</v>
      </c>
      <c r="I6" s="3">
        <v>10954</v>
      </c>
    </row>
    <row r="7" spans="1:14" x14ac:dyDescent="0.75">
      <c r="A7" s="51" t="s">
        <v>24</v>
      </c>
      <c r="B7" s="65">
        <f t="shared" ref="B7:I7" si="2">+B5+B6</f>
        <v>9892</v>
      </c>
      <c r="C7" s="65">
        <f t="shared" si="2"/>
        <v>10469</v>
      </c>
      <c r="D7" s="65">
        <f t="shared" si="2"/>
        <v>10563</v>
      </c>
      <c r="E7" s="65">
        <f t="shared" si="2"/>
        <v>11511</v>
      </c>
      <c r="F7" s="65">
        <f t="shared" si="2"/>
        <v>12702</v>
      </c>
      <c r="G7" s="65">
        <f t="shared" si="2"/>
        <v>13126</v>
      </c>
      <c r="H7" s="21">
        <f t="shared" si="2"/>
        <v>13025</v>
      </c>
      <c r="I7" s="21">
        <f t="shared" si="2"/>
        <v>14804</v>
      </c>
    </row>
    <row r="8" spans="1:14" x14ac:dyDescent="0.75">
      <c r="A8" s="2" t="s">
        <v>25</v>
      </c>
      <c r="B8" s="60">
        <v>28</v>
      </c>
      <c r="C8" s="60">
        <v>19</v>
      </c>
      <c r="D8" s="60">
        <v>59</v>
      </c>
      <c r="E8" s="60">
        <v>54</v>
      </c>
      <c r="F8" s="60">
        <v>49</v>
      </c>
      <c r="G8" s="60">
        <v>89</v>
      </c>
      <c r="H8" s="3">
        <v>262</v>
      </c>
      <c r="I8" s="3">
        <v>205</v>
      </c>
    </row>
    <row r="9" spans="1:14" x14ac:dyDescent="0.75">
      <c r="A9" s="52" t="s">
        <v>5</v>
      </c>
      <c r="B9" s="61">
        <v>-58</v>
      </c>
      <c r="C9" s="61">
        <v>-140</v>
      </c>
      <c r="D9" s="61">
        <v>-196</v>
      </c>
      <c r="E9" s="61">
        <v>66</v>
      </c>
      <c r="F9" s="61">
        <v>-78</v>
      </c>
      <c r="G9" s="61">
        <v>139</v>
      </c>
      <c r="H9" s="3">
        <v>14</v>
      </c>
      <c r="I9" s="3">
        <v>-181</v>
      </c>
    </row>
    <row r="10" spans="1:14" x14ac:dyDescent="0.75">
      <c r="A10" s="53" t="s">
        <v>26</v>
      </c>
      <c r="B10" s="62">
        <f t="shared" ref="B10:I10" si="3">+B4-B7-B8-B9</f>
        <v>4205</v>
      </c>
      <c r="C10" s="62">
        <f t="shared" si="3"/>
        <v>4623</v>
      </c>
      <c r="D10" s="62">
        <f t="shared" si="3"/>
        <v>4886</v>
      </c>
      <c r="E10" s="62">
        <f t="shared" si="3"/>
        <v>4325</v>
      </c>
      <c r="F10" s="62">
        <f t="shared" si="3"/>
        <v>4801</v>
      </c>
      <c r="G10" s="62">
        <f t="shared" si="3"/>
        <v>2887</v>
      </c>
      <c r="H10" s="5">
        <f t="shared" si="3"/>
        <v>6661</v>
      </c>
      <c r="I10" s="5">
        <f t="shared" si="3"/>
        <v>6651</v>
      </c>
    </row>
    <row r="11" spans="1:14" x14ac:dyDescent="0.75">
      <c r="A11" s="52" t="s">
        <v>27</v>
      </c>
      <c r="B11" s="61">
        <v>932</v>
      </c>
      <c r="C11" s="61">
        <v>863</v>
      </c>
      <c r="D11" s="61">
        <v>646</v>
      </c>
      <c r="E11" s="66">
        <v>2392</v>
      </c>
      <c r="F11" s="67">
        <v>772</v>
      </c>
      <c r="G11" s="67">
        <v>348</v>
      </c>
      <c r="H11" s="3">
        <v>934</v>
      </c>
      <c r="I11" s="3">
        <v>605</v>
      </c>
    </row>
    <row r="12" spans="1:14" x14ac:dyDescent="0.75">
      <c r="A12" s="54" t="s">
        <v>30</v>
      </c>
      <c r="B12" s="68">
        <f t="shared" ref="B12:I12" si="4">+B10-B11</f>
        <v>3273</v>
      </c>
      <c r="C12" s="68">
        <f t="shared" si="4"/>
        <v>3760</v>
      </c>
      <c r="D12" s="68">
        <f t="shared" si="4"/>
        <v>4240</v>
      </c>
      <c r="E12" s="68">
        <f t="shared" si="4"/>
        <v>1933</v>
      </c>
      <c r="F12" s="68">
        <f t="shared" si="4"/>
        <v>4029</v>
      </c>
      <c r="G12" s="68">
        <f t="shared" si="4"/>
        <v>2539</v>
      </c>
      <c r="H12" s="7">
        <f t="shared" si="4"/>
        <v>5727</v>
      </c>
      <c r="I12" s="7">
        <f t="shared" si="4"/>
        <v>6046</v>
      </c>
    </row>
    <row r="13" spans="1:14" x14ac:dyDescent="0.75">
      <c r="A13" s="1" t="s">
        <v>8</v>
      </c>
      <c r="B13" s="49"/>
      <c r="C13" s="49"/>
      <c r="D13" s="49"/>
      <c r="E13" s="49"/>
      <c r="F13" s="49"/>
      <c r="G13" s="49"/>
    </row>
    <row r="14" spans="1:14" x14ac:dyDescent="0.75">
      <c r="A14" s="2" t="s">
        <v>6</v>
      </c>
      <c r="B14" s="60">
        <v>1.9</v>
      </c>
      <c r="C14" s="60">
        <v>2.21</v>
      </c>
      <c r="D14" s="60">
        <v>2.56</v>
      </c>
      <c r="E14" s="60">
        <v>1.19</v>
      </c>
      <c r="F14" s="60">
        <v>2.5499999999999998</v>
      </c>
      <c r="G14" s="60">
        <v>1.6300000000000001</v>
      </c>
      <c r="H14">
        <v>3.64</v>
      </c>
      <c r="I14">
        <v>3.83</v>
      </c>
    </row>
    <row r="15" spans="1:14" x14ac:dyDescent="0.75">
      <c r="A15" s="2" t="s">
        <v>7</v>
      </c>
      <c r="B15" s="60">
        <v>1.85</v>
      </c>
      <c r="C15" s="60">
        <v>2.16</v>
      </c>
      <c r="D15" s="60">
        <v>2.5099999999999998</v>
      </c>
      <c r="E15" s="60">
        <v>1.17</v>
      </c>
      <c r="F15" s="60">
        <v>2.4900000000000002</v>
      </c>
      <c r="G15" s="60">
        <v>1.6</v>
      </c>
      <c r="H15">
        <v>3.56</v>
      </c>
      <c r="I15">
        <v>3.75</v>
      </c>
    </row>
    <row r="16" spans="1:14" x14ac:dyDescent="0.75">
      <c r="A16" s="2" t="s">
        <v>144</v>
      </c>
      <c r="B16" s="60">
        <v>0.54</v>
      </c>
      <c r="C16" s="60">
        <v>0.62</v>
      </c>
      <c r="D16" s="60">
        <v>0.70000000000000007</v>
      </c>
      <c r="E16" s="63"/>
      <c r="F16" s="63"/>
      <c r="G16" s="63"/>
    </row>
    <row r="17" spans="1:9" x14ac:dyDescent="0.75">
      <c r="A17" s="1" t="s">
        <v>9</v>
      </c>
      <c r="B17" s="49"/>
      <c r="C17" s="49"/>
      <c r="D17" s="49"/>
      <c r="E17" s="49"/>
      <c r="F17" s="49"/>
      <c r="G17" s="49"/>
    </row>
    <row r="18" spans="1:9" x14ac:dyDescent="0.75">
      <c r="A18" s="2" t="s">
        <v>6</v>
      </c>
      <c r="B18" s="63">
        <v>1723.5</v>
      </c>
      <c r="C18" s="63">
        <v>1697.9</v>
      </c>
      <c r="D18" s="63">
        <v>1657.8</v>
      </c>
      <c r="E18" s="60">
        <v>1623.8</v>
      </c>
      <c r="F18" s="60">
        <v>1579.7</v>
      </c>
      <c r="G18" s="64">
        <v>1558.8</v>
      </c>
      <c r="H18" s="8">
        <v>1573</v>
      </c>
      <c r="I18" s="8">
        <v>1578.8</v>
      </c>
    </row>
    <row r="19" spans="1:9" x14ac:dyDescent="0.75">
      <c r="A19" s="2" t="s">
        <v>7</v>
      </c>
      <c r="B19" s="63">
        <v>1768.8</v>
      </c>
      <c r="C19" s="63">
        <v>1742.5</v>
      </c>
      <c r="D19" s="64">
        <v>1692</v>
      </c>
      <c r="E19" s="60">
        <v>1659.1</v>
      </c>
      <c r="F19" s="60">
        <v>1618.4</v>
      </c>
      <c r="G19" s="64">
        <v>1591.6</v>
      </c>
      <c r="H19" s="8">
        <v>1609.4</v>
      </c>
      <c r="I19" s="8">
        <v>1610.8</v>
      </c>
    </row>
    <row r="20" spans="1:9" x14ac:dyDescent="0.75">
      <c r="B20" s="49"/>
      <c r="C20" s="49"/>
      <c r="D20" s="49"/>
      <c r="E20" s="49"/>
      <c r="F20" s="49"/>
      <c r="G20" s="49"/>
    </row>
    <row r="21" spans="1:9" s="12" customFormat="1" x14ac:dyDescent="0.75">
      <c r="A21" s="12" t="s">
        <v>2</v>
      </c>
      <c r="B21" s="69">
        <f t="shared" ref="B21:I21" si="5">+ROUND(((B12/B19)-B15),2)</f>
        <v>0</v>
      </c>
      <c r="C21" s="69">
        <f t="shared" si="5"/>
        <v>0</v>
      </c>
      <c r="D21" s="69">
        <f t="shared" si="5"/>
        <v>0</v>
      </c>
      <c r="E21" s="69">
        <f t="shared" si="5"/>
        <v>0</v>
      </c>
      <c r="F21" s="69">
        <f t="shared" si="5"/>
        <v>0</v>
      </c>
      <c r="G21" s="69">
        <f t="shared" si="5"/>
        <v>0</v>
      </c>
      <c r="H21" s="13">
        <f t="shared" si="5"/>
        <v>0</v>
      </c>
      <c r="I21" s="13">
        <f t="shared" si="5"/>
        <v>0</v>
      </c>
    </row>
    <row r="22" spans="1:9" x14ac:dyDescent="0.75">
      <c r="B22" s="49"/>
      <c r="C22" s="49"/>
      <c r="D22" s="49"/>
      <c r="E22" s="49"/>
      <c r="F22" s="49"/>
      <c r="G22" s="49"/>
    </row>
    <row r="23" spans="1:9" x14ac:dyDescent="0.75">
      <c r="A23" s="14" t="s">
        <v>0</v>
      </c>
      <c r="B23" s="70"/>
      <c r="C23" s="70"/>
      <c r="D23" s="70"/>
      <c r="E23" s="70"/>
      <c r="F23" s="70"/>
      <c r="G23" s="70"/>
      <c r="H23" s="14"/>
      <c r="I23" s="14"/>
    </row>
    <row r="24" spans="1:9" x14ac:dyDescent="0.75">
      <c r="A24" s="1" t="s">
        <v>31</v>
      </c>
      <c r="B24" s="49"/>
      <c r="C24" s="49"/>
      <c r="D24" s="49"/>
      <c r="E24" s="49"/>
      <c r="F24" s="49"/>
      <c r="G24" s="49"/>
    </row>
    <row r="25" spans="1:9" x14ac:dyDescent="0.75">
      <c r="A25" s="10" t="s">
        <v>32</v>
      </c>
      <c r="B25" s="71"/>
      <c r="C25" s="71"/>
      <c r="D25" s="71"/>
      <c r="E25" s="71"/>
      <c r="F25" s="71"/>
      <c r="G25" s="71"/>
      <c r="H25" s="3"/>
      <c r="I25" s="3"/>
    </row>
    <row r="26" spans="1:9" x14ac:dyDescent="0.75">
      <c r="A26" s="11" t="s">
        <v>33</v>
      </c>
      <c r="B26" s="60">
        <v>3852</v>
      </c>
      <c r="C26" s="60">
        <v>3138</v>
      </c>
      <c r="D26" s="60">
        <v>3808</v>
      </c>
      <c r="E26" s="60">
        <v>4249</v>
      </c>
      <c r="F26" s="60">
        <v>4466</v>
      </c>
      <c r="G26" s="60">
        <v>8348</v>
      </c>
      <c r="H26" s="3">
        <v>9889</v>
      </c>
      <c r="I26" s="3">
        <v>8574</v>
      </c>
    </row>
    <row r="27" spans="1:9" x14ac:dyDescent="0.75">
      <c r="A27" s="11" t="s">
        <v>34</v>
      </c>
      <c r="B27" s="60">
        <v>2072</v>
      </c>
      <c r="C27" s="60">
        <v>2319</v>
      </c>
      <c r="D27" s="60">
        <v>2371</v>
      </c>
      <c r="E27" s="60">
        <v>996</v>
      </c>
      <c r="F27" s="60">
        <v>197</v>
      </c>
      <c r="G27" s="60">
        <v>439</v>
      </c>
      <c r="H27" s="3">
        <v>3587</v>
      </c>
      <c r="I27" s="3">
        <v>4423</v>
      </c>
    </row>
    <row r="28" spans="1:9" x14ac:dyDescent="0.75">
      <c r="A28" s="11" t="s">
        <v>35</v>
      </c>
      <c r="B28" s="60">
        <v>3358</v>
      </c>
      <c r="C28" s="60">
        <v>3241</v>
      </c>
      <c r="D28" s="60">
        <v>3677</v>
      </c>
      <c r="E28" s="60">
        <v>3498</v>
      </c>
      <c r="F28" s="60">
        <v>4272</v>
      </c>
      <c r="G28" s="60">
        <v>2749</v>
      </c>
      <c r="H28" s="3">
        <v>4463</v>
      </c>
      <c r="I28" s="3">
        <v>4667</v>
      </c>
    </row>
    <row r="29" spans="1:9" x14ac:dyDescent="0.75">
      <c r="A29" s="11" t="s">
        <v>36</v>
      </c>
      <c r="B29" s="60">
        <v>4337</v>
      </c>
      <c r="C29" s="60">
        <v>4838</v>
      </c>
      <c r="D29" s="60">
        <v>5055</v>
      </c>
      <c r="E29" s="60">
        <v>5261</v>
      </c>
      <c r="F29" s="60">
        <v>5622</v>
      </c>
      <c r="G29" s="60">
        <v>7367</v>
      </c>
      <c r="H29" s="3">
        <v>6854</v>
      </c>
      <c r="I29" s="3">
        <v>8420</v>
      </c>
    </row>
    <row r="30" spans="1:9" x14ac:dyDescent="0.75">
      <c r="A30" s="11" t="s">
        <v>149</v>
      </c>
      <c r="B30" s="60">
        <v>389</v>
      </c>
      <c r="C30" s="60"/>
      <c r="D30" s="60"/>
      <c r="E30" s="63"/>
      <c r="F30" s="63"/>
      <c r="G30" s="63"/>
      <c r="H30" s="3"/>
      <c r="I30" s="3"/>
    </row>
    <row r="31" spans="1:9" x14ac:dyDescent="0.75">
      <c r="A31" s="11" t="s">
        <v>37</v>
      </c>
      <c r="B31" s="60">
        <v>1968</v>
      </c>
      <c r="C31" s="60">
        <v>1489</v>
      </c>
      <c r="D31" s="60">
        <v>1150</v>
      </c>
      <c r="E31" s="60">
        <v>1130</v>
      </c>
      <c r="F31" s="60">
        <v>1968</v>
      </c>
      <c r="G31" s="60">
        <v>1653</v>
      </c>
      <c r="H31" s="3">
        <v>1498</v>
      </c>
      <c r="I31" s="3">
        <v>2129</v>
      </c>
    </row>
    <row r="32" spans="1:9" x14ac:dyDescent="0.75">
      <c r="A32" s="4" t="s">
        <v>10</v>
      </c>
      <c r="B32" s="72">
        <f t="shared" ref="B32:I32" si="6">+SUM(B26:B31)</f>
        <v>15976</v>
      </c>
      <c r="C32" s="72">
        <f t="shared" si="6"/>
        <v>15025</v>
      </c>
      <c r="D32" s="72">
        <f t="shared" si="6"/>
        <v>16061</v>
      </c>
      <c r="E32" s="72">
        <f t="shared" si="6"/>
        <v>15134</v>
      </c>
      <c r="F32" s="72">
        <f t="shared" si="6"/>
        <v>16525</v>
      </c>
      <c r="G32" s="72">
        <f t="shared" si="6"/>
        <v>20556</v>
      </c>
      <c r="H32" s="5">
        <f t="shared" si="6"/>
        <v>26291</v>
      </c>
      <c r="I32" s="5">
        <f t="shared" si="6"/>
        <v>28213</v>
      </c>
    </row>
    <row r="33" spans="1:9" x14ac:dyDescent="0.75">
      <c r="A33" s="2" t="s">
        <v>38</v>
      </c>
      <c r="B33" s="60">
        <v>3011</v>
      </c>
      <c r="C33" s="60">
        <v>3520</v>
      </c>
      <c r="D33" s="64">
        <v>3989</v>
      </c>
      <c r="E33" s="60">
        <v>4454</v>
      </c>
      <c r="F33" s="60">
        <v>4744</v>
      </c>
      <c r="G33" s="60">
        <v>4866</v>
      </c>
      <c r="H33" s="3">
        <v>4904</v>
      </c>
      <c r="I33" s="3">
        <v>4791</v>
      </c>
    </row>
    <row r="34" spans="1:9" x14ac:dyDescent="0.75">
      <c r="A34" s="2" t="s">
        <v>39</v>
      </c>
      <c r="B34" s="63"/>
      <c r="C34" s="64"/>
      <c r="D34" s="64"/>
      <c r="E34" s="63"/>
      <c r="F34" s="60"/>
      <c r="G34" s="60">
        <v>3097</v>
      </c>
      <c r="H34" s="3">
        <v>3113</v>
      </c>
      <c r="I34" s="3">
        <v>2926</v>
      </c>
    </row>
    <row r="35" spans="1:9" x14ac:dyDescent="0.75">
      <c r="A35" s="2" t="s">
        <v>40</v>
      </c>
      <c r="B35" s="60">
        <v>281</v>
      </c>
      <c r="C35" s="60">
        <v>281</v>
      </c>
      <c r="D35" s="60">
        <v>283</v>
      </c>
      <c r="E35" s="60">
        <v>285</v>
      </c>
      <c r="F35" s="60">
        <v>283</v>
      </c>
      <c r="G35" s="60">
        <v>274</v>
      </c>
      <c r="H35" s="3">
        <v>269</v>
      </c>
      <c r="I35" s="3">
        <v>286</v>
      </c>
    </row>
    <row r="36" spans="1:9" x14ac:dyDescent="0.75">
      <c r="A36" s="2" t="s">
        <v>41</v>
      </c>
      <c r="B36" s="60">
        <v>131</v>
      </c>
      <c r="C36" s="60">
        <v>131</v>
      </c>
      <c r="D36" s="60">
        <v>139</v>
      </c>
      <c r="E36" s="60">
        <v>154</v>
      </c>
      <c r="F36" s="60">
        <v>154</v>
      </c>
      <c r="G36" s="60">
        <v>223</v>
      </c>
      <c r="H36" s="3">
        <v>242</v>
      </c>
      <c r="I36" s="3">
        <v>284</v>
      </c>
    </row>
    <row r="37" spans="1:9" x14ac:dyDescent="0.75">
      <c r="A37" s="52" t="s">
        <v>42</v>
      </c>
      <c r="B37" s="61">
        <v>2201</v>
      </c>
      <c r="C37" s="61">
        <v>2422</v>
      </c>
      <c r="D37" s="61">
        <v>2787</v>
      </c>
      <c r="E37" s="61">
        <v>2509</v>
      </c>
      <c r="F37" s="61">
        <v>2011</v>
      </c>
      <c r="G37" s="61">
        <v>2326</v>
      </c>
      <c r="H37" s="3">
        <v>2921</v>
      </c>
      <c r="I37" s="3">
        <v>3821</v>
      </c>
    </row>
    <row r="38" spans="1:9" x14ac:dyDescent="0.75">
      <c r="A38" s="54" t="s">
        <v>43</v>
      </c>
      <c r="B38" s="68">
        <f t="shared" ref="B38:I38" si="7">+SUM(B32:B37)</f>
        <v>21600</v>
      </c>
      <c r="C38" s="68">
        <f t="shared" si="7"/>
        <v>21379</v>
      </c>
      <c r="D38" s="68">
        <f t="shared" si="7"/>
        <v>23259</v>
      </c>
      <c r="E38" s="68">
        <f t="shared" si="7"/>
        <v>22536</v>
      </c>
      <c r="F38" s="68">
        <f t="shared" si="7"/>
        <v>23717</v>
      </c>
      <c r="G38" s="68">
        <f t="shared" si="7"/>
        <v>31342</v>
      </c>
      <c r="H38" s="7">
        <f t="shared" si="7"/>
        <v>37740</v>
      </c>
      <c r="I38" s="7">
        <f t="shared" si="7"/>
        <v>40321</v>
      </c>
    </row>
    <row r="39" spans="1:9" x14ac:dyDescent="0.75">
      <c r="A39" s="1" t="s">
        <v>44</v>
      </c>
      <c r="B39" s="73"/>
      <c r="C39" s="73"/>
      <c r="D39" s="73"/>
      <c r="E39" s="73"/>
      <c r="F39" s="73"/>
      <c r="G39" s="73"/>
      <c r="H39" s="3"/>
      <c r="I39" s="3"/>
    </row>
    <row r="40" spans="1:9" x14ac:dyDescent="0.75">
      <c r="A40" s="2" t="s">
        <v>45</v>
      </c>
      <c r="B40" s="71"/>
      <c r="C40" s="71"/>
      <c r="D40" s="71"/>
      <c r="E40" s="71"/>
      <c r="F40" s="71"/>
      <c r="G40" s="71"/>
      <c r="H40" s="3"/>
      <c r="I40" s="3"/>
    </row>
    <row r="41" spans="1:9" x14ac:dyDescent="0.75">
      <c r="A41" s="11" t="s">
        <v>46</v>
      </c>
      <c r="B41" s="60">
        <v>107</v>
      </c>
      <c r="C41" s="60">
        <v>44</v>
      </c>
      <c r="D41" s="60">
        <v>6</v>
      </c>
      <c r="E41" s="60">
        <v>6</v>
      </c>
      <c r="F41" s="60">
        <v>6</v>
      </c>
      <c r="G41" s="60">
        <v>3</v>
      </c>
      <c r="H41" s="3">
        <v>0</v>
      </c>
      <c r="I41" s="3">
        <v>500</v>
      </c>
    </row>
    <row r="42" spans="1:9" x14ac:dyDescent="0.75">
      <c r="A42" s="11" t="s">
        <v>47</v>
      </c>
      <c r="B42" s="60">
        <v>74</v>
      </c>
      <c r="C42" s="60">
        <v>1</v>
      </c>
      <c r="D42" s="60">
        <v>325</v>
      </c>
      <c r="E42" s="60">
        <v>336</v>
      </c>
      <c r="F42" s="60">
        <v>9</v>
      </c>
      <c r="G42" s="60">
        <v>248</v>
      </c>
      <c r="H42" s="3">
        <v>2</v>
      </c>
      <c r="I42" s="3">
        <v>10</v>
      </c>
    </row>
    <row r="43" spans="1:9" x14ac:dyDescent="0.75">
      <c r="A43" s="11" t="s">
        <v>11</v>
      </c>
      <c r="B43" s="60">
        <v>2131</v>
      </c>
      <c r="C43" s="60">
        <v>2191</v>
      </c>
      <c r="D43" s="60">
        <v>2048</v>
      </c>
      <c r="E43" s="60">
        <v>2279</v>
      </c>
      <c r="F43" s="60">
        <v>2612</v>
      </c>
      <c r="G43" s="60">
        <v>2248</v>
      </c>
      <c r="H43" s="3">
        <v>2836</v>
      </c>
      <c r="I43" s="3">
        <v>3358</v>
      </c>
    </row>
    <row r="44" spans="1:9" x14ac:dyDescent="0.75">
      <c r="A44" s="11" t="s">
        <v>48</v>
      </c>
      <c r="B44" s="63"/>
      <c r="C44" s="64"/>
      <c r="D44" s="64"/>
      <c r="E44" s="63"/>
      <c r="F44" s="60"/>
      <c r="G44" s="60">
        <v>445</v>
      </c>
      <c r="H44" s="3">
        <v>467</v>
      </c>
      <c r="I44" s="3">
        <v>420</v>
      </c>
    </row>
    <row r="45" spans="1:9" x14ac:dyDescent="0.75">
      <c r="A45" s="11" t="s">
        <v>12</v>
      </c>
      <c r="B45" s="60">
        <v>3951</v>
      </c>
      <c r="C45" s="60">
        <v>3037</v>
      </c>
      <c r="D45" s="60">
        <v>3011</v>
      </c>
      <c r="E45" s="60">
        <v>3269</v>
      </c>
      <c r="F45" s="60">
        <v>5010</v>
      </c>
      <c r="G45" s="60">
        <v>5184</v>
      </c>
      <c r="H45" s="3">
        <v>6063</v>
      </c>
      <c r="I45" s="3">
        <v>6220</v>
      </c>
    </row>
    <row r="46" spans="1:9" x14ac:dyDescent="0.75">
      <c r="A46" s="50" t="s">
        <v>49</v>
      </c>
      <c r="B46" s="61">
        <v>71</v>
      </c>
      <c r="C46" s="61">
        <v>85</v>
      </c>
      <c r="D46" s="61">
        <v>84</v>
      </c>
      <c r="E46" s="61">
        <v>150</v>
      </c>
      <c r="F46" s="61">
        <v>229</v>
      </c>
      <c r="G46" s="61">
        <v>156</v>
      </c>
      <c r="H46" s="3">
        <v>306</v>
      </c>
      <c r="I46" s="3">
        <v>222</v>
      </c>
    </row>
    <row r="47" spans="1:9" x14ac:dyDescent="0.75">
      <c r="A47" s="53" t="s">
        <v>13</v>
      </c>
      <c r="B47" s="62">
        <f t="shared" ref="B47:I47" si="8">+SUM(B41:B46)</f>
        <v>6334</v>
      </c>
      <c r="C47" s="62">
        <f t="shared" si="8"/>
        <v>5358</v>
      </c>
      <c r="D47" s="62">
        <f t="shared" si="8"/>
        <v>5474</v>
      </c>
      <c r="E47" s="62">
        <f t="shared" si="8"/>
        <v>6040</v>
      </c>
      <c r="F47" s="62">
        <f t="shared" si="8"/>
        <v>7866</v>
      </c>
      <c r="G47" s="62">
        <f t="shared" si="8"/>
        <v>8284</v>
      </c>
      <c r="H47" s="5">
        <f t="shared" si="8"/>
        <v>9674</v>
      </c>
      <c r="I47" s="5">
        <f t="shared" si="8"/>
        <v>10730</v>
      </c>
    </row>
    <row r="48" spans="1:9" x14ac:dyDescent="0.75">
      <c r="A48" s="2" t="s">
        <v>50</v>
      </c>
      <c r="B48" s="60">
        <v>1079</v>
      </c>
      <c r="C48" s="64">
        <v>1993</v>
      </c>
      <c r="D48" s="60">
        <v>3471</v>
      </c>
      <c r="E48" s="60">
        <v>3468</v>
      </c>
      <c r="F48" s="60">
        <v>3464</v>
      </c>
      <c r="G48" s="60">
        <v>9406</v>
      </c>
      <c r="H48" s="3">
        <v>9413</v>
      </c>
      <c r="I48" s="3">
        <v>8920</v>
      </c>
    </row>
    <row r="49" spans="1:9" x14ac:dyDescent="0.75">
      <c r="A49" s="2" t="s">
        <v>51</v>
      </c>
      <c r="B49" s="63"/>
      <c r="C49" s="64"/>
      <c r="D49" s="64"/>
      <c r="E49" s="63"/>
      <c r="F49" s="60"/>
      <c r="G49" s="60">
        <v>2913</v>
      </c>
      <c r="H49" s="3">
        <v>2931</v>
      </c>
      <c r="I49" s="3">
        <v>2777</v>
      </c>
    </row>
    <row r="50" spans="1:9" x14ac:dyDescent="0.75">
      <c r="A50" s="2" t="s">
        <v>52</v>
      </c>
      <c r="B50" s="60">
        <v>1480</v>
      </c>
      <c r="C50" s="60">
        <v>1770</v>
      </c>
      <c r="D50" s="60">
        <v>1907</v>
      </c>
      <c r="E50" s="60">
        <v>3216</v>
      </c>
      <c r="F50" s="60">
        <v>3347</v>
      </c>
      <c r="G50" s="60">
        <v>2684</v>
      </c>
      <c r="H50" s="3">
        <v>2955</v>
      </c>
      <c r="I50" s="3">
        <v>2613</v>
      </c>
    </row>
    <row r="51" spans="1:9" x14ac:dyDescent="0.75">
      <c r="A51" s="2" t="s">
        <v>53</v>
      </c>
      <c r="B51" s="63"/>
      <c r="C51" s="63"/>
      <c r="D51" s="63"/>
      <c r="E51" s="63"/>
      <c r="F51" s="64"/>
      <c r="G51" s="63"/>
      <c r="H51" s="3"/>
      <c r="I51" s="3"/>
    </row>
    <row r="52" spans="1:9" x14ac:dyDescent="0.75">
      <c r="A52" s="11" t="s">
        <v>54</v>
      </c>
      <c r="B52" s="60"/>
      <c r="C52" s="63"/>
      <c r="D52" s="60" t="s">
        <v>156</v>
      </c>
      <c r="E52" s="63"/>
      <c r="F52" s="64"/>
      <c r="G52" s="60"/>
      <c r="H52" s="3">
        <v>0</v>
      </c>
      <c r="I52" s="3">
        <v>0</v>
      </c>
    </row>
    <row r="53" spans="1:9" x14ac:dyDescent="0.75">
      <c r="A53" s="2" t="s">
        <v>55</v>
      </c>
      <c r="B53" s="63"/>
      <c r="C53" s="63"/>
      <c r="D53" s="63"/>
      <c r="E53" s="63"/>
      <c r="F53" s="64"/>
      <c r="G53" s="63"/>
      <c r="H53" s="3"/>
      <c r="I53" s="3"/>
    </row>
    <row r="54" spans="1:9" x14ac:dyDescent="0.75">
      <c r="A54" s="11" t="s">
        <v>56</v>
      </c>
      <c r="B54" s="63"/>
      <c r="C54" s="63"/>
      <c r="D54" s="63"/>
      <c r="E54" s="63"/>
      <c r="F54" s="64"/>
      <c r="G54" s="63"/>
      <c r="H54" s="3"/>
      <c r="I54" s="3"/>
    </row>
    <row r="55" spans="1:9" x14ac:dyDescent="0.75">
      <c r="A55" s="17" t="s">
        <v>57</v>
      </c>
      <c r="B55" s="60"/>
      <c r="C55" s="60"/>
      <c r="D55" s="60"/>
      <c r="E55" s="63"/>
      <c r="F55" s="64"/>
      <c r="G55" s="60"/>
      <c r="H55" s="3"/>
      <c r="I55" s="3"/>
    </row>
    <row r="56" spans="1:9" x14ac:dyDescent="0.75">
      <c r="A56" s="17" t="s">
        <v>58</v>
      </c>
      <c r="B56" s="60">
        <v>3</v>
      </c>
      <c r="C56" s="60">
        <v>3</v>
      </c>
      <c r="D56" s="60">
        <v>3</v>
      </c>
      <c r="E56" s="60">
        <v>3</v>
      </c>
      <c r="F56" s="64">
        <v>3</v>
      </c>
      <c r="G56" s="60">
        <v>3</v>
      </c>
      <c r="H56" s="3">
        <v>3</v>
      </c>
      <c r="I56" s="3">
        <v>3</v>
      </c>
    </row>
    <row r="57" spans="1:9" x14ac:dyDescent="0.75">
      <c r="A57" s="17" t="s">
        <v>59</v>
      </c>
      <c r="B57" s="60">
        <v>6773</v>
      </c>
      <c r="C57" s="60">
        <v>7786</v>
      </c>
      <c r="D57" s="60">
        <v>8638</v>
      </c>
      <c r="E57" s="60">
        <v>6384</v>
      </c>
      <c r="F57" s="60">
        <v>7163</v>
      </c>
      <c r="G57" s="60">
        <v>8299</v>
      </c>
      <c r="H57" s="3">
        <v>9965</v>
      </c>
      <c r="I57" s="3">
        <v>11484</v>
      </c>
    </row>
    <row r="58" spans="1:9" x14ac:dyDescent="0.75">
      <c r="A58" s="17" t="s">
        <v>60</v>
      </c>
      <c r="B58" s="60">
        <v>1246</v>
      </c>
      <c r="C58" s="60">
        <v>318</v>
      </c>
      <c r="D58" s="60">
        <v>-213</v>
      </c>
      <c r="E58" s="60">
        <v>-92</v>
      </c>
      <c r="F58" s="60">
        <v>231</v>
      </c>
      <c r="G58" s="60">
        <v>-56</v>
      </c>
      <c r="H58" s="3">
        <v>-380</v>
      </c>
      <c r="I58" s="3">
        <v>318</v>
      </c>
    </row>
    <row r="59" spans="1:9" x14ac:dyDescent="0.75">
      <c r="A59" s="55" t="s">
        <v>61</v>
      </c>
      <c r="B59" s="60">
        <v>4685</v>
      </c>
      <c r="C59" s="60">
        <v>4151</v>
      </c>
      <c r="D59" s="60">
        <v>3979</v>
      </c>
      <c r="E59" s="60">
        <v>3517</v>
      </c>
      <c r="F59" s="60">
        <v>1643</v>
      </c>
      <c r="G59" s="60">
        <v>-191</v>
      </c>
      <c r="H59" s="3">
        <v>3179</v>
      </c>
      <c r="I59" s="3">
        <v>3476</v>
      </c>
    </row>
    <row r="60" spans="1:9" x14ac:dyDescent="0.75">
      <c r="A60" s="54" t="s">
        <v>62</v>
      </c>
      <c r="B60" s="68">
        <f t="shared" ref="B60:I60" si="9">+SUM(B55:B59)</f>
        <v>12707</v>
      </c>
      <c r="C60" s="68">
        <f t="shared" si="9"/>
        <v>12258</v>
      </c>
      <c r="D60" s="68">
        <f t="shared" si="9"/>
        <v>12407</v>
      </c>
      <c r="E60" s="68">
        <f t="shared" si="9"/>
        <v>9812</v>
      </c>
      <c r="F60" s="68">
        <f t="shared" si="9"/>
        <v>9040</v>
      </c>
      <c r="G60" s="68">
        <f t="shared" si="9"/>
        <v>8055</v>
      </c>
      <c r="H60" s="5">
        <f t="shared" si="9"/>
        <v>12767</v>
      </c>
      <c r="I60" s="5">
        <f t="shared" si="9"/>
        <v>15281</v>
      </c>
    </row>
    <row r="61" spans="1:9" x14ac:dyDescent="0.75">
      <c r="A61" s="56" t="s">
        <v>63</v>
      </c>
      <c r="B61" s="68">
        <f t="shared" ref="B61:I61" si="10">+SUM(B47:B52)+B60</f>
        <v>21600</v>
      </c>
      <c r="C61" s="68">
        <f t="shared" si="10"/>
        <v>21379</v>
      </c>
      <c r="D61" s="68">
        <f t="shared" si="10"/>
        <v>23259</v>
      </c>
      <c r="E61" s="68">
        <f t="shared" si="10"/>
        <v>22536</v>
      </c>
      <c r="F61" s="68">
        <f t="shared" si="10"/>
        <v>23717</v>
      </c>
      <c r="G61" s="68">
        <f t="shared" si="10"/>
        <v>31342</v>
      </c>
      <c r="H61" s="7">
        <f t="shared" si="10"/>
        <v>37740</v>
      </c>
      <c r="I61" s="7">
        <f t="shared" si="10"/>
        <v>40321</v>
      </c>
    </row>
    <row r="62" spans="1:9" s="12" customFormat="1" x14ac:dyDescent="0.75">
      <c r="A62" s="12" t="s">
        <v>3</v>
      </c>
      <c r="B62" s="74">
        <f t="shared" ref="B62:I62" si="11">+B61-B38</f>
        <v>0</v>
      </c>
      <c r="C62" s="74">
        <f t="shared" si="11"/>
        <v>0</v>
      </c>
      <c r="D62" s="74">
        <f t="shared" si="11"/>
        <v>0</v>
      </c>
      <c r="E62" s="74">
        <f t="shared" si="11"/>
        <v>0</v>
      </c>
      <c r="F62" s="74">
        <f t="shared" si="11"/>
        <v>0</v>
      </c>
      <c r="G62" s="74">
        <f t="shared" si="11"/>
        <v>0</v>
      </c>
      <c r="H62" s="13">
        <f t="shared" si="11"/>
        <v>0</v>
      </c>
      <c r="I62" s="13">
        <f t="shared" si="11"/>
        <v>0</v>
      </c>
    </row>
    <row r="63" spans="1:9" x14ac:dyDescent="0.75">
      <c r="A63" s="14" t="s">
        <v>1</v>
      </c>
      <c r="B63" s="70"/>
      <c r="C63" s="70"/>
      <c r="D63" s="70"/>
      <c r="E63" s="70"/>
      <c r="F63" s="70"/>
      <c r="G63" s="70"/>
      <c r="H63" s="14"/>
      <c r="I63" s="14"/>
    </row>
    <row r="64" spans="1:9" x14ac:dyDescent="0.75">
      <c r="A64" t="s">
        <v>15</v>
      </c>
      <c r="B64" s="49"/>
      <c r="C64" s="49"/>
      <c r="D64" s="49"/>
      <c r="E64" s="49"/>
      <c r="F64" s="49"/>
      <c r="G64" s="49"/>
    </row>
    <row r="65" spans="1:9" x14ac:dyDescent="0.75">
      <c r="A65" s="1" t="s">
        <v>64</v>
      </c>
      <c r="B65" s="49"/>
      <c r="C65" s="49"/>
      <c r="D65" s="49"/>
      <c r="E65" s="49"/>
      <c r="F65" s="49"/>
      <c r="G65" s="49"/>
    </row>
    <row r="66" spans="1:9" s="1" customFormat="1" x14ac:dyDescent="0.75">
      <c r="A66" s="10" t="s">
        <v>65</v>
      </c>
      <c r="B66" s="72">
        <f t="shared" ref="B66:G66" si="12">B12</f>
        <v>3273</v>
      </c>
      <c r="C66" s="72">
        <f t="shared" si="12"/>
        <v>3760</v>
      </c>
      <c r="D66" s="72">
        <f t="shared" si="12"/>
        <v>4240</v>
      </c>
      <c r="E66" s="72">
        <f t="shared" si="12"/>
        <v>1933</v>
      </c>
      <c r="F66" s="72">
        <f t="shared" si="12"/>
        <v>4029</v>
      </c>
      <c r="G66" s="72">
        <f t="shared" si="12"/>
        <v>2539</v>
      </c>
      <c r="H66" s="9">
        <f>+H12</f>
        <v>5727</v>
      </c>
      <c r="I66" s="9">
        <f>+I12</f>
        <v>6046</v>
      </c>
    </row>
    <row r="67" spans="1:9" s="1" customFormat="1" x14ac:dyDescent="0.75">
      <c r="A67" s="2" t="s">
        <v>66</v>
      </c>
      <c r="B67" s="71"/>
      <c r="C67" s="71"/>
      <c r="D67" s="71"/>
      <c r="E67" s="71"/>
      <c r="F67" s="71"/>
      <c r="G67" s="71"/>
      <c r="H67" s="3"/>
      <c r="I67" s="3"/>
    </row>
    <row r="68" spans="1:9" x14ac:dyDescent="0.75">
      <c r="A68" s="11" t="s">
        <v>67</v>
      </c>
      <c r="B68" s="60">
        <v>606</v>
      </c>
      <c r="C68" s="60">
        <v>649</v>
      </c>
      <c r="D68" s="60">
        <v>706</v>
      </c>
      <c r="E68" s="60">
        <v>747</v>
      </c>
      <c r="F68" s="60">
        <v>705</v>
      </c>
      <c r="G68" s="60">
        <v>721</v>
      </c>
      <c r="H68" s="3">
        <v>744</v>
      </c>
      <c r="I68" s="3">
        <v>717</v>
      </c>
    </row>
    <row r="69" spans="1:9" x14ac:dyDescent="0.75">
      <c r="A69" s="11" t="s">
        <v>68</v>
      </c>
      <c r="B69" s="60">
        <v>-113</v>
      </c>
      <c r="C69" s="60">
        <v>-80</v>
      </c>
      <c r="D69" s="60">
        <v>-273</v>
      </c>
      <c r="E69" s="60">
        <v>647</v>
      </c>
      <c r="F69" s="60">
        <v>34</v>
      </c>
      <c r="G69" s="60">
        <v>-380</v>
      </c>
      <c r="H69" s="3">
        <v>-385</v>
      </c>
      <c r="I69" s="3">
        <v>-650</v>
      </c>
    </row>
    <row r="70" spans="1:9" x14ac:dyDescent="0.75">
      <c r="A70" s="11" t="s">
        <v>69</v>
      </c>
      <c r="B70" s="60">
        <v>191</v>
      </c>
      <c r="C70" s="60">
        <v>236</v>
      </c>
      <c r="D70" s="60">
        <v>215</v>
      </c>
      <c r="E70" s="60">
        <v>218</v>
      </c>
      <c r="F70" s="60">
        <v>325</v>
      </c>
      <c r="G70" s="60">
        <v>429</v>
      </c>
      <c r="H70" s="3">
        <v>611</v>
      </c>
      <c r="I70" s="3">
        <v>638</v>
      </c>
    </row>
    <row r="71" spans="1:9" x14ac:dyDescent="0.75">
      <c r="A71" s="11" t="s">
        <v>70</v>
      </c>
      <c r="B71" s="60">
        <v>43</v>
      </c>
      <c r="C71" s="60">
        <v>13</v>
      </c>
      <c r="D71" s="60">
        <v>10</v>
      </c>
      <c r="E71" s="60">
        <v>27</v>
      </c>
      <c r="F71" s="60">
        <v>15</v>
      </c>
      <c r="G71" s="60">
        <v>398</v>
      </c>
      <c r="H71" s="3">
        <v>53</v>
      </c>
      <c r="I71" s="3">
        <v>123</v>
      </c>
    </row>
    <row r="72" spans="1:9" x14ac:dyDescent="0.75">
      <c r="A72" s="11" t="s">
        <v>71</v>
      </c>
      <c r="B72" s="60">
        <v>424</v>
      </c>
      <c r="C72" s="60">
        <v>98</v>
      </c>
      <c r="D72" s="60">
        <v>-117</v>
      </c>
      <c r="E72" s="60">
        <v>-99</v>
      </c>
      <c r="F72" s="60">
        <v>233</v>
      </c>
      <c r="G72" s="60">
        <v>23</v>
      </c>
      <c r="H72" s="3">
        <v>-138</v>
      </c>
      <c r="I72" s="3">
        <v>-26</v>
      </c>
    </row>
    <row r="73" spans="1:9" x14ac:dyDescent="0.75">
      <c r="A73" s="2" t="s">
        <v>72</v>
      </c>
      <c r="B73" s="63"/>
      <c r="C73" s="63"/>
      <c r="D73" s="63"/>
      <c r="E73" s="63"/>
      <c r="F73" s="63"/>
      <c r="G73" s="63"/>
      <c r="H73" s="3"/>
      <c r="I73" s="3"/>
    </row>
    <row r="74" spans="1:9" x14ac:dyDescent="0.75">
      <c r="A74" s="11" t="s">
        <v>73</v>
      </c>
      <c r="B74" s="60">
        <v>-216</v>
      </c>
      <c r="C74" s="60">
        <v>60</v>
      </c>
      <c r="D74" s="60">
        <v>-426</v>
      </c>
      <c r="E74" s="60">
        <v>187</v>
      </c>
      <c r="F74" s="60">
        <v>-270</v>
      </c>
      <c r="G74" s="60">
        <v>1239</v>
      </c>
      <c r="H74" s="3">
        <v>-1606</v>
      </c>
      <c r="I74" s="3">
        <v>-504</v>
      </c>
    </row>
    <row r="75" spans="1:9" x14ac:dyDescent="0.75">
      <c r="A75" s="11" t="s">
        <v>74</v>
      </c>
      <c r="B75" s="60">
        <v>-621</v>
      </c>
      <c r="C75" s="60">
        <v>-590</v>
      </c>
      <c r="D75" s="60">
        <v>-231</v>
      </c>
      <c r="E75" s="60">
        <v>-255</v>
      </c>
      <c r="F75" s="60">
        <v>-490</v>
      </c>
      <c r="G75" s="60">
        <v>-1854</v>
      </c>
      <c r="H75" s="3">
        <v>507</v>
      </c>
      <c r="I75" s="3">
        <v>-1676</v>
      </c>
    </row>
    <row r="76" spans="1:9" x14ac:dyDescent="0.75">
      <c r="A76" s="11" t="s">
        <v>99</v>
      </c>
      <c r="B76" s="60">
        <v>-144</v>
      </c>
      <c r="C76" s="60">
        <v>-161</v>
      </c>
      <c r="D76" s="60">
        <v>-120</v>
      </c>
      <c r="E76" s="60">
        <v>35</v>
      </c>
      <c r="F76" s="60">
        <v>-203</v>
      </c>
      <c r="G76" s="60">
        <v>-654</v>
      </c>
      <c r="H76" s="3">
        <v>-182</v>
      </c>
      <c r="I76" s="3">
        <v>-845</v>
      </c>
    </row>
    <row r="77" spans="1:9" x14ac:dyDescent="0.75">
      <c r="A77" s="11" t="s">
        <v>98</v>
      </c>
      <c r="B77" s="60">
        <v>1237</v>
      </c>
      <c r="C77" s="60">
        <v>-889</v>
      </c>
      <c r="D77" s="60">
        <v>-364</v>
      </c>
      <c r="E77" s="60">
        <v>1515</v>
      </c>
      <c r="F77" s="60">
        <v>1525</v>
      </c>
      <c r="G77" s="60">
        <v>24</v>
      </c>
      <c r="H77" s="3">
        <v>1326</v>
      </c>
      <c r="I77" s="3">
        <v>1365</v>
      </c>
    </row>
    <row r="78" spans="1:9" x14ac:dyDescent="0.75">
      <c r="A78" s="24" t="s">
        <v>75</v>
      </c>
      <c r="B78" s="72">
        <f t="shared" ref="B78:I78" si="13">+SUM(B66:B77)</f>
        <v>4680</v>
      </c>
      <c r="C78" s="72">
        <f t="shared" si="13"/>
        <v>3096</v>
      </c>
      <c r="D78" s="72">
        <f t="shared" si="13"/>
        <v>3640</v>
      </c>
      <c r="E78" s="72">
        <f t="shared" si="13"/>
        <v>4955</v>
      </c>
      <c r="F78" s="72">
        <f t="shared" si="13"/>
        <v>5903</v>
      </c>
      <c r="G78" s="72">
        <f t="shared" si="13"/>
        <v>2485</v>
      </c>
      <c r="H78" s="25">
        <f t="shared" si="13"/>
        <v>6657</v>
      </c>
      <c r="I78" s="25">
        <f t="shared" si="13"/>
        <v>5188</v>
      </c>
    </row>
    <row r="79" spans="1:9" x14ac:dyDescent="0.75">
      <c r="A79" s="1" t="s">
        <v>76</v>
      </c>
      <c r="B79" s="71"/>
      <c r="C79" s="71"/>
      <c r="D79" s="71"/>
      <c r="E79" s="71"/>
      <c r="F79" s="71"/>
      <c r="G79" s="71"/>
      <c r="H79" s="3"/>
      <c r="I79" s="3"/>
    </row>
    <row r="80" spans="1:9" x14ac:dyDescent="0.75">
      <c r="A80" s="2" t="s">
        <v>77</v>
      </c>
      <c r="B80" s="60">
        <v>-4936</v>
      </c>
      <c r="C80" s="60">
        <v>-5367</v>
      </c>
      <c r="D80" s="60">
        <v>-5928</v>
      </c>
      <c r="E80" s="60">
        <v>-4783</v>
      </c>
      <c r="F80" s="60">
        <v>-2937</v>
      </c>
      <c r="G80" s="60">
        <v>-2426</v>
      </c>
      <c r="H80" s="3">
        <v>-9961</v>
      </c>
      <c r="I80" s="3">
        <v>-12913</v>
      </c>
    </row>
    <row r="81" spans="1:9" x14ac:dyDescent="0.75">
      <c r="A81" s="2" t="s">
        <v>78</v>
      </c>
      <c r="B81" s="60">
        <v>3655</v>
      </c>
      <c r="C81" s="60">
        <v>2924</v>
      </c>
      <c r="D81" s="60">
        <v>3623</v>
      </c>
      <c r="E81" s="60">
        <v>3613</v>
      </c>
      <c r="F81" s="60">
        <v>1715</v>
      </c>
      <c r="G81" s="60">
        <v>74</v>
      </c>
      <c r="H81" s="3">
        <v>4236</v>
      </c>
      <c r="I81" s="3">
        <v>8199</v>
      </c>
    </row>
    <row r="82" spans="1:9" x14ac:dyDescent="0.75">
      <c r="A82" s="2" t="s">
        <v>79</v>
      </c>
      <c r="B82" s="60">
        <v>2216</v>
      </c>
      <c r="C82" s="60">
        <v>2386</v>
      </c>
      <c r="D82" s="60">
        <v>2423</v>
      </c>
      <c r="E82" s="60">
        <v>2496</v>
      </c>
      <c r="F82" s="60">
        <v>2072</v>
      </c>
      <c r="G82" s="60">
        <v>2379</v>
      </c>
      <c r="H82" s="3">
        <v>2449</v>
      </c>
      <c r="I82" s="3">
        <v>3967</v>
      </c>
    </row>
    <row r="83" spans="1:9" x14ac:dyDescent="0.75">
      <c r="A83" s="2" t="s">
        <v>150</v>
      </c>
      <c r="B83" s="60">
        <v>-150</v>
      </c>
      <c r="C83" s="60">
        <v>150</v>
      </c>
      <c r="D83" s="60"/>
      <c r="E83" s="63"/>
      <c r="F83" s="63"/>
      <c r="G83" s="63"/>
      <c r="H83" s="3"/>
      <c r="I83" s="3"/>
    </row>
    <row r="84" spans="1:9" x14ac:dyDescent="0.75">
      <c r="A84" s="2" t="s">
        <v>14</v>
      </c>
      <c r="B84" s="60">
        <v>-963</v>
      </c>
      <c r="C84" s="60">
        <v>-1143</v>
      </c>
      <c r="D84" s="60">
        <v>-1105</v>
      </c>
      <c r="E84" s="60">
        <v>-1028</v>
      </c>
      <c r="F84" s="60">
        <v>-1119</v>
      </c>
      <c r="G84" s="60">
        <v>-1086</v>
      </c>
      <c r="H84" s="3">
        <v>-695</v>
      </c>
      <c r="I84" s="3">
        <v>-758</v>
      </c>
    </row>
    <row r="85" spans="1:9" x14ac:dyDescent="0.75">
      <c r="A85" s="2" t="s">
        <v>151</v>
      </c>
      <c r="B85" s="60">
        <v>3</v>
      </c>
      <c r="C85" s="60">
        <v>10</v>
      </c>
      <c r="D85" s="60">
        <v>13</v>
      </c>
      <c r="E85" s="63"/>
      <c r="F85" s="63"/>
      <c r="G85" s="63"/>
      <c r="H85" s="3"/>
      <c r="I85" s="3"/>
    </row>
    <row r="86" spans="1:9" x14ac:dyDescent="0.75">
      <c r="A86" s="2" t="s">
        <v>80</v>
      </c>
      <c r="B86" s="60" t="s">
        <v>156</v>
      </c>
      <c r="C86" s="60">
        <v>6</v>
      </c>
      <c r="D86" s="60">
        <v>-34</v>
      </c>
      <c r="E86" s="60">
        <v>-22</v>
      </c>
      <c r="F86" s="60">
        <v>5</v>
      </c>
      <c r="G86" s="60">
        <v>31</v>
      </c>
      <c r="H86" s="3">
        <v>171</v>
      </c>
      <c r="I86" s="3">
        <v>-19</v>
      </c>
    </row>
    <row r="87" spans="1:9" x14ac:dyDescent="0.75">
      <c r="A87" s="26" t="s">
        <v>81</v>
      </c>
      <c r="B87" s="72">
        <f t="shared" ref="B87:I87" si="14">+SUM(B80:B86)</f>
        <v>-175</v>
      </c>
      <c r="C87" s="72">
        <f t="shared" si="14"/>
        <v>-1034</v>
      </c>
      <c r="D87" s="72">
        <f t="shared" si="14"/>
        <v>-1008</v>
      </c>
      <c r="E87" s="72">
        <f t="shared" si="14"/>
        <v>276</v>
      </c>
      <c r="F87" s="72">
        <f t="shared" si="14"/>
        <v>-264</v>
      </c>
      <c r="G87" s="72">
        <f t="shared" si="14"/>
        <v>-1028</v>
      </c>
      <c r="H87" s="25">
        <f t="shared" si="14"/>
        <v>-3800</v>
      </c>
      <c r="I87" s="25">
        <f t="shared" si="14"/>
        <v>-1524</v>
      </c>
    </row>
    <row r="88" spans="1:9" x14ac:dyDescent="0.75">
      <c r="A88" s="1" t="s">
        <v>82</v>
      </c>
      <c r="B88" s="71"/>
      <c r="C88" s="71"/>
      <c r="D88" s="71"/>
      <c r="E88" s="71"/>
      <c r="F88" s="71"/>
      <c r="G88" s="71"/>
      <c r="H88" s="3"/>
      <c r="I88" s="3"/>
    </row>
    <row r="89" spans="1:9" x14ac:dyDescent="0.75">
      <c r="A89" s="2" t="s">
        <v>83</v>
      </c>
      <c r="B89" s="60"/>
      <c r="C89" s="60">
        <v>981</v>
      </c>
      <c r="D89" s="60">
        <v>1482</v>
      </c>
      <c r="E89" s="60" t="s">
        <v>156</v>
      </c>
      <c r="F89" s="60" t="s">
        <v>156</v>
      </c>
      <c r="G89" s="60">
        <v>6134</v>
      </c>
      <c r="H89" s="3">
        <v>0</v>
      </c>
      <c r="I89" s="3">
        <v>0</v>
      </c>
    </row>
    <row r="90" spans="1:9" x14ac:dyDescent="0.75">
      <c r="A90" s="2" t="s">
        <v>152</v>
      </c>
      <c r="B90" s="60">
        <v>-7</v>
      </c>
      <c r="C90" s="60">
        <v>-106</v>
      </c>
      <c r="D90" s="60">
        <v>-44</v>
      </c>
      <c r="E90" s="63"/>
      <c r="F90" s="63"/>
      <c r="G90" s="63"/>
      <c r="H90" s="3"/>
      <c r="I90" s="3"/>
    </row>
    <row r="91" spans="1:9" x14ac:dyDescent="0.75">
      <c r="A91" s="2" t="s">
        <v>84</v>
      </c>
      <c r="B91" s="60">
        <v>-63</v>
      </c>
      <c r="C91" s="60">
        <v>-67</v>
      </c>
      <c r="D91" s="60">
        <v>327</v>
      </c>
      <c r="E91" s="60">
        <v>13</v>
      </c>
      <c r="F91" s="60">
        <v>-325</v>
      </c>
      <c r="G91" s="60">
        <v>49</v>
      </c>
      <c r="H91" s="3">
        <v>-52</v>
      </c>
      <c r="I91" s="3">
        <v>15</v>
      </c>
    </row>
    <row r="92" spans="1:9" x14ac:dyDescent="0.75">
      <c r="A92" s="2" t="s">
        <v>153</v>
      </c>
      <c r="B92" s="60">
        <v>-19</v>
      </c>
      <c r="C92" s="60">
        <v>-7</v>
      </c>
      <c r="D92" s="60">
        <v>-17</v>
      </c>
      <c r="E92" s="63"/>
      <c r="F92" s="63"/>
      <c r="G92" s="63"/>
      <c r="H92" s="3"/>
      <c r="I92" s="3"/>
    </row>
    <row r="93" spans="1:9" x14ac:dyDescent="0.75">
      <c r="A93" s="2" t="s">
        <v>85</v>
      </c>
      <c r="B93" s="64"/>
      <c r="C93" s="64"/>
      <c r="D93" s="64"/>
      <c r="E93" s="63"/>
      <c r="F93" s="63"/>
      <c r="G93" s="63"/>
      <c r="H93" s="3">
        <v>-197</v>
      </c>
      <c r="I93" s="3">
        <v>0</v>
      </c>
    </row>
    <row r="94" spans="1:9" x14ac:dyDescent="0.75">
      <c r="A94" s="2" t="s">
        <v>86</v>
      </c>
      <c r="B94" s="60">
        <v>514</v>
      </c>
      <c r="C94" s="60">
        <v>507</v>
      </c>
      <c r="D94" s="60">
        <v>489</v>
      </c>
      <c r="E94" s="60">
        <v>733</v>
      </c>
      <c r="F94" s="60">
        <v>700</v>
      </c>
      <c r="G94" s="60">
        <v>885</v>
      </c>
      <c r="H94" s="3">
        <v>1172</v>
      </c>
      <c r="I94" s="3">
        <v>1151</v>
      </c>
    </row>
    <row r="95" spans="1:9" x14ac:dyDescent="0.75">
      <c r="A95" s="2" t="s">
        <v>154</v>
      </c>
      <c r="B95" s="60">
        <v>218</v>
      </c>
      <c r="C95" s="60">
        <v>281</v>
      </c>
      <c r="D95" s="60">
        <v>177</v>
      </c>
      <c r="E95" s="63"/>
      <c r="F95" s="63"/>
      <c r="G95" s="63"/>
      <c r="H95" s="3"/>
      <c r="I95" s="3"/>
    </row>
    <row r="96" spans="1:9" x14ac:dyDescent="0.75">
      <c r="A96" s="2" t="s">
        <v>16</v>
      </c>
      <c r="B96" s="60">
        <v>-2534</v>
      </c>
      <c r="C96" s="60">
        <v>-3238</v>
      </c>
      <c r="D96" s="60">
        <v>-3223</v>
      </c>
      <c r="E96" s="60">
        <v>-4254</v>
      </c>
      <c r="F96" s="60">
        <v>-4286</v>
      </c>
      <c r="G96" s="60">
        <v>-3067</v>
      </c>
      <c r="H96" s="3">
        <v>-608</v>
      </c>
      <c r="I96" s="3">
        <v>-4014</v>
      </c>
    </row>
    <row r="97" spans="1:9" x14ac:dyDescent="0.75">
      <c r="A97" s="2" t="s">
        <v>87</v>
      </c>
      <c r="B97" s="60">
        <v>-899</v>
      </c>
      <c r="C97" s="60">
        <v>-1022</v>
      </c>
      <c r="D97" s="60">
        <v>-1133</v>
      </c>
      <c r="E97" s="60">
        <v>-1243</v>
      </c>
      <c r="F97" s="60">
        <v>-1332</v>
      </c>
      <c r="G97" s="60">
        <v>-1452</v>
      </c>
      <c r="H97" s="3">
        <v>-1638</v>
      </c>
      <c r="I97" s="3">
        <v>-1837</v>
      </c>
    </row>
    <row r="98" spans="1:9" x14ac:dyDescent="0.75">
      <c r="A98" s="2" t="s">
        <v>88</v>
      </c>
      <c r="B98" s="64"/>
      <c r="C98" s="64"/>
      <c r="D98" s="64"/>
      <c r="E98" s="60">
        <v>-84</v>
      </c>
      <c r="F98" s="60">
        <v>-50</v>
      </c>
      <c r="G98" s="60">
        <v>-58</v>
      </c>
      <c r="H98" s="3">
        <v>-136</v>
      </c>
      <c r="I98" s="3">
        <v>-151</v>
      </c>
    </row>
    <row r="99" spans="1:9" x14ac:dyDescent="0.75">
      <c r="A99" s="26" t="s">
        <v>89</v>
      </c>
      <c r="B99" s="72">
        <f t="shared" ref="B99:I99" si="15">+SUM(B89:B98)</f>
        <v>-2790</v>
      </c>
      <c r="C99" s="72">
        <f t="shared" si="15"/>
        <v>-2671</v>
      </c>
      <c r="D99" s="72">
        <f t="shared" si="15"/>
        <v>-1942</v>
      </c>
      <c r="E99" s="72">
        <f t="shared" si="15"/>
        <v>-4835</v>
      </c>
      <c r="F99" s="72">
        <f t="shared" si="15"/>
        <v>-5293</v>
      </c>
      <c r="G99" s="72">
        <f t="shared" si="15"/>
        <v>2491</v>
      </c>
      <c r="H99" s="25">
        <f t="shared" si="15"/>
        <v>-1459</v>
      </c>
      <c r="I99" s="25">
        <f t="shared" si="15"/>
        <v>-4836</v>
      </c>
    </row>
    <row r="100" spans="1:9" x14ac:dyDescent="0.75">
      <c r="A100" s="2" t="s">
        <v>90</v>
      </c>
      <c r="B100" s="64">
        <v>-83</v>
      </c>
      <c r="C100" s="64">
        <v>-105</v>
      </c>
      <c r="D100" s="64">
        <v>-20</v>
      </c>
      <c r="E100" s="60">
        <v>45</v>
      </c>
      <c r="F100" s="60">
        <v>-129</v>
      </c>
      <c r="G100" s="60">
        <v>-66</v>
      </c>
      <c r="H100" s="3">
        <v>143</v>
      </c>
      <c r="I100" s="3">
        <v>-143</v>
      </c>
    </row>
    <row r="101" spans="1:9" x14ac:dyDescent="0.75">
      <c r="A101" s="26" t="s">
        <v>91</v>
      </c>
      <c r="B101" s="72">
        <f t="shared" ref="B101:I101" si="16">+B78+B87+B99+B100</f>
        <v>1632</v>
      </c>
      <c r="C101" s="72">
        <f t="shared" si="16"/>
        <v>-714</v>
      </c>
      <c r="D101" s="72">
        <f t="shared" si="16"/>
        <v>670</v>
      </c>
      <c r="E101" s="72">
        <f t="shared" si="16"/>
        <v>441</v>
      </c>
      <c r="F101" s="72">
        <f t="shared" si="16"/>
        <v>217</v>
      </c>
      <c r="G101" s="72">
        <f t="shared" si="16"/>
        <v>3882</v>
      </c>
      <c r="H101" s="25">
        <f t="shared" si="16"/>
        <v>1541</v>
      </c>
      <c r="I101" s="25">
        <f t="shared" si="16"/>
        <v>-1315</v>
      </c>
    </row>
    <row r="102" spans="1:9" x14ac:dyDescent="0.75">
      <c r="A102" t="s">
        <v>92</v>
      </c>
      <c r="B102" s="60">
        <v>2220</v>
      </c>
      <c r="C102" s="60">
        <v>3852</v>
      </c>
      <c r="D102" s="60">
        <v>3138</v>
      </c>
      <c r="E102" s="60">
        <v>3808</v>
      </c>
      <c r="F102" s="60">
        <v>4249</v>
      </c>
      <c r="G102" s="60">
        <v>4466</v>
      </c>
      <c r="H102" s="3">
        <v>8348</v>
      </c>
      <c r="I102" s="3">
        <f>+H103</f>
        <v>9889</v>
      </c>
    </row>
    <row r="103" spans="1:9" x14ac:dyDescent="0.75">
      <c r="A103" s="6" t="s">
        <v>93</v>
      </c>
      <c r="B103" s="72">
        <f t="shared" ref="B103:I103" si="17">+B101+B102</f>
        <v>3852</v>
      </c>
      <c r="C103" s="72">
        <f t="shared" si="17"/>
        <v>3138</v>
      </c>
      <c r="D103" s="72">
        <f t="shared" si="17"/>
        <v>3808</v>
      </c>
      <c r="E103" s="72">
        <f t="shared" si="17"/>
        <v>4249</v>
      </c>
      <c r="F103" s="72">
        <f t="shared" si="17"/>
        <v>4466</v>
      </c>
      <c r="G103" s="72">
        <f t="shared" si="17"/>
        <v>8348</v>
      </c>
      <c r="H103" s="7">
        <f t="shared" si="17"/>
        <v>9889</v>
      </c>
      <c r="I103" s="7">
        <f t="shared" si="17"/>
        <v>8574</v>
      </c>
    </row>
    <row r="104" spans="1:9" s="12" customFormat="1" x14ac:dyDescent="0.75">
      <c r="A104" s="12" t="s">
        <v>19</v>
      </c>
      <c r="B104" s="69">
        <f t="shared" ref="B104:I104" si="18">+B103-B26</f>
        <v>0</v>
      </c>
      <c r="C104" s="69">
        <f t="shared" si="18"/>
        <v>0</v>
      </c>
      <c r="D104" s="69">
        <f t="shared" si="18"/>
        <v>0</v>
      </c>
      <c r="E104" s="69">
        <f t="shared" si="18"/>
        <v>0</v>
      </c>
      <c r="F104" s="69">
        <f t="shared" si="18"/>
        <v>0</v>
      </c>
      <c r="G104" s="69">
        <f t="shared" si="18"/>
        <v>0</v>
      </c>
      <c r="H104" s="13">
        <f t="shared" si="18"/>
        <v>0</v>
      </c>
      <c r="I104" s="13">
        <f t="shared" si="18"/>
        <v>0</v>
      </c>
    </row>
    <row r="105" spans="1:9" x14ac:dyDescent="0.75">
      <c r="A105" t="s">
        <v>94</v>
      </c>
      <c r="B105" s="71"/>
      <c r="C105" s="71"/>
      <c r="D105" s="71"/>
      <c r="E105" s="71"/>
      <c r="F105" s="71"/>
      <c r="G105" s="71"/>
      <c r="H105" s="3"/>
      <c r="I105" s="3"/>
    </row>
    <row r="106" spans="1:9" x14ac:dyDescent="0.75">
      <c r="A106" s="2" t="s">
        <v>17</v>
      </c>
      <c r="B106" s="71"/>
      <c r="C106" s="71"/>
      <c r="D106" s="71"/>
      <c r="E106" s="71"/>
      <c r="F106" s="71"/>
      <c r="G106" s="71"/>
      <c r="H106" s="3"/>
      <c r="I106" s="3"/>
    </row>
    <row r="107" spans="1:9" x14ac:dyDescent="0.75">
      <c r="A107" s="11" t="s">
        <v>95</v>
      </c>
      <c r="B107" s="60">
        <v>53</v>
      </c>
      <c r="C107" s="60">
        <v>70</v>
      </c>
      <c r="D107" s="60">
        <v>98</v>
      </c>
      <c r="E107" s="60">
        <v>125</v>
      </c>
      <c r="F107" s="60">
        <v>153</v>
      </c>
      <c r="G107" s="60">
        <v>140</v>
      </c>
      <c r="H107" s="3">
        <v>293</v>
      </c>
      <c r="I107" s="3">
        <v>290</v>
      </c>
    </row>
    <row r="108" spans="1:9" x14ac:dyDescent="0.75">
      <c r="A108" s="11" t="s">
        <v>18</v>
      </c>
      <c r="B108" s="60">
        <v>1262</v>
      </c>
      <c r="C108" s="60">
        <v>748</v>
      </c>
      <c r="D108" s="60">
        <v>703</v>
      </c>
      <c r="E108" s="60">
        <v>529</v>
      </c>
      <c r="F108" s="60">
        <v>757</v>
      </c>
      <c r="G108" s="60">
        <v>1028</v>
      </c>
      <c r="H108" s="3">
        <v>1177</v>
      </c>
      <c r="I108" s="3">
        <v>1231</v>
      </c>
    </row>
    <row r="109" spans="1:9" x14ac:dyDescent="0.75">
      <c r="A109" s="11" t="s">
        <v>96</v>
      </c>
      <c r="B109" s="60">
        <v>206</v>
      </c>
      <c r="C109" s="60">
        <v>252</v>
      </c>
      <c r="D109" s="60">
        <v>266</v>
      </c>
      <c r="E109" s="60">
        <v>294</v>
      </c>
      <c r="F109" s="60">
        <v>160</v>
      </c>
      <c r="G109" s="60">
        <v>121</v>
      </c>
      <c r="H109" s="3">
        <v>179</v>
      </c>
      <c r="I109" s="3">
        <v>160</v>
      </c>
    </row>
    <row r="110" spans="1:9" x14ac:dyDescent="0.75">
      <c r="A110" s="11" t="s">
        <v>97</v>
      </c>
      <c r="B110" s="60">
        <v>240</v>
      </c>
      <c r="C110" s="60">
        <v>271</v>
      </c>
      <c r="D110" s="60">
        <v>300</v>
      </c>
      <c r="E110" s="60">
        <v>320</v>
      </c>
      <c r="F110" s="60">
        <v>347</v>
      </c>
      <c r="G110" s="60">
        <v>385</v>
      </c>
      <c r="H110" s="3">
        <v>438</v>
      </c>
      <c r="I110" s="3">
        <v>480</v>
      </c>
    </row>
    <row r="111" spans="1:9" x14ac:dyDescent="0.75">
      <c r="B111" s="49"/>
      <c r="C111" s="49"/>
      <c r="D111" s="49"/>
      <c r="E111" s="49"/>
      <c r="F111" s="49"/>
      <c r="G111" s="49"/>
    </row>
    <row r="112" spans="1:9" x14ac:dyDescent="0.75">
      <c r="A112" s="14" t="s">
        <v>100</v>
      </c>
      <c r="B112" s="70"/>
      <c r="C112" s="70"/>
      <c r="D112" s="70"/>
      <c r="E112" s="70"/>
      <c r="F112" s="70"/>
      <c r="G112" s="70"/>
      <c r="H112" s="14"/>
      <c r="I112" s="14"/>
    </row>
    <row r="113" spans="1:9" x14ac:dyDescent="0.75">
      <c r="A113" s="27" t="s">
        <v>110</v>
      </c>
      <c r="B113" s="71"/>
      <c r="C113" s="71"/>
      <c r="D113" s="71"/>
      <c r="E113" s="71"/>
      <c r="F113" s="71"/>
      <c r="G113" s="71"/>
      <c r="H113" s="3"/>
      <c r="I113" s="3"/>
    </row>
    <row r="114" spans="1:9" x14ac:dyDescent="0.75">
      <c r="A114" s="2" t="s">
        <v>101</v>
      </c>
      <c r="B114" s="71">
        <f t="shared" ref="B114:I114" si="19">+SUM(B115:B117)</f>
        <v>13740</v>
      </c>
      <c r="C114" s="71">
        <f t="shared" si="19"/>
        <v>14764</v>
      </c>
      <c r="D114" s="71">
        <f t="shared" si="19"/>
        <v>15216</v>
      </c>
      <c r="E114" s="71">
        <f t="shared" si="19"/>
        <v>14855</v>
      </c>
      <c r="F114" s="71">
        <f t="shared" si="19"/>
        <v>15902</v>
      </c>
      <c r="G114" s="71">
        <f t="shared" si="19"/>
        <v>14484</v>
      </c>
      <c r="H114" s="3">
        <f t="shared" si="19"/>
        <v>17179</v>
      </c>
      <c r="I114" s="3">
        <f t="shared" si="19"/>
        <v>18353</v>
      </c>
    </row>
    <row r="115" spans="1:9" x14ac:dyDescent="0.75">
      <c r="A115" s="11" t="s">
        <v>114</v>
      </c>
      <c r="B115" s="60">
        <v>8506</v>
      </c>
      <c r="C115" s="60">
        <v>9299</v>
      </c>
      <c r="D115" s="60">
        <v>9684</v>
      </c>
      <c r="E115" s="60">
        <v>9322</v>
      </c>
      <c r="F115" s="60">
        <v>10045</v>
      </c>
      <c r="G115" s="60">
        <v>9329</v>
      </c>
      <c r="H115" s="8">
        <v>11644</v>
      </c>
      <c r="I115" s="8">
        <v>12228</v>
      </c>
    </row>
    <row r="116" spans="1:9" x14ac:dyDescent="0.75">
      <c r="A116" s="11" t="s">
        <v>115</v>
      </c>
      <c r="B116" s="60">
        <v>4410</v>
      </c>
      <c r="C116" s="60">
        <v>4746</v>
      </c>
      <c r="D116" s="60">
        <v>4886</v>
      </c>
      <c r="E116" s="60">
        <v>4938</v>
      </c>
      <c r="F116" s="60">
        <v>5260</v>
      </c>
      <c r="G116" s="60">
        <v>4639</v>
      </c>
      <c r="H116" s="8">
        <v>5028</v>
      </c>
      <c r="I116" s="8">
        <v>5492</v>
      </c>
    </row>
    <row r="117" spans="1:9" x14ac:dyDescent="0.75">
      <c r="A117" s="11" t="s">
        <v>116</v>
      </c>
      <c r="B117" s="60">
        <v>824</v>
      </c>
      <c r="C117" s="60">
        <v>719</v>
      </c>
      <c r="D117" s="60">
        <v>646</v>
      </c>
      <c r="E117" s="60">
        <v>595</v>
      </c>
      <c r="F117" s="60">
        <v>597</v>
      </c>
      <c r="G117" s="60">
        <v>516</v>
      </c>
      <c r="H117">
        <v>507</v>
      </c>
      <c r="I117">
        <v>633</v>
      </c>
    </row>
    <row r="118" spans="1:9" x14ac:dyDescent="0.75">
      <c r="A118" s="2" t="s">
        <v>102</v>
      </c>
      <c r="B118" s="71">
        <f t="shared" ref="B118:I118" si="20">+SUM(B119:B121)</f>
        <v>0</v>
      </c>
      <c r="C118" s="71">
        <f t="shared" si="20"/>
        <v>0</v>
      </c>
      <c r="D118" s="71">
        <f t="shared" si="20"/>
        <v>0</v>
      </c>
      <c r="E118" s="71">
        <f t="shared" si="20"/>
        <v>9242</v>
      </c>
      <c r="F118" s="71">
        <f t="shared" si="20"/>
        <v>9812</v>
      </c>
      <c r="G118" s="71">
        <f t="shared" si="20"/>
        <v>9347</v>
      </c>
      <c r="H118" s="3">
        <f t="shared" si="20"/>
        <v>11456</v>
      </c>
      <c r="I118" s="3">
        <f t="shared" si="20"/>
        <v>12479</v>
      </c>
    </row>
    <row r="119" spans="1:9" x14ac:dyDescent="0.75">
      <c r="A119" s="11" t="s">
        <v>114</v>
      </c>
      <c r="B119" s="49"/>
      <c r="C119" s="49"/>
      <c r="D119" s="49"/>
      <c r="E119" s="60">
        <v>5875</v>
      </c>
      <c r="F119" s="60">
        <v>6293</v>
      </c>
      <c r="G119" s="60">
        <v>5892</v>
      </c>
      <c r="H119" s="8">
        <v>6970</v>
      </c>
      <c r="I119" s="8">
        <v>7388</v>
      </c>
    </row>
    <row r="120" spans="1:9" x14ac:dyDescent="0.75">
      <c r="A120" s="11" t="s">
        <v>115</v>
      </c>
      <c r="B120" s="49"/>
      <c r="C120" s="49"/>
      <c r="D120" s="49"/>
      <c r="E120" s="60">
        <v>2940</v>
      </c>
      <c r="F120" s="60">
        <v>3087</v>
      </c>
      <c r="G120" s="60">
        <v>3053</v>
      </c>
      <c r="H120" s="8">
        <v>3996</v>
      </c>
      <c r="I120" s="8">
        <v>4527</v>
      </c>
    </row>
    <row r="121" spans="1:9" x14ac:dyDescent="0.75">
      <c r="A121" s="11" t="s">
        <v>116</v>
      </c>
      <c r="B121" s="49"/>
      <c r="C121" s="49"/>
      <c r="D121" s="49"/>
      <c r="E121" s="60">
        <v>427</v>
      </c>
      <c r="F121" s="60">
        <v>432</v>
      </c>
      <c r="G121" s="60">
        <v>402</v>
      </c>
      <c r="H121">
        <v>490</v>
      </c>
      <c r="I121">
        <v>564</v>
      </c>
    </row>
    <row r="122" spans="1:9" x14ac:dyDescent="0.75">
      <c r="A122" s="11" t="s">
        <v>145</v>
      </c>
      <c r="B122" s="71">
        <f t="shared" ref="B122:G122" si="21">+SUM(B123:B125)</f>
        <v>5705</v>
      </c>
      <c r="C122" s="71">
        <f t="shared" si="21"/>
        <v>5884</v>
      </c>
      <c r="D122" s="71">
        <f t="shared" si="21"/>
        <v>6211</v>
      </c>
      <c r="E122" s="71">
        <f t="shared" si="21"/>
        <v>0</v>
      </c>
      <c r="F122" s="71">
        <f t="shared" si="21"/>
        <v>0</v>
      </c>
      <c r="G122" s="71">
        <f t="shared" si="21"/>
        <v>0</v>
      </c>
    </row>
    <row r="123" spans="1:9" x14ac:dyDescent="0.75">
      <c r="A123" s="11" t="s">
        <v>114</v>
      </c>
      <c r="B123" s="60">
        <v>3876</v>
      </c>
      <c r="C123" s="60">
        <v>3985</v>
      </c>
      <c r="D123" s="60">
        <v>4068</v>
      </c>
      <c r="E123" s="60"/>
      <c r="F123" s="60"/>
      <c r="G123" s="60"/>
    </row>
    <row r="124" spans="1:9" x14ac:dyDescent="0.75">
      <c r="A124" s="11" t="s">
        <v>115</v>
      </c>
      <c r="B124" s="60">
        <v>1552</v>
      </c>
      <c r="C124" s="60">
        <v>1628</v>
      </c>
      <c r="D124" s="60">
        <v>1868</v>
      </c>
      <c r="E124" s="60"/>
      <c r="F124" s="60"/>
      <c r="G124" s="60"/>
    </row>
    <row r="125" spans="1:9" x14ac:dyDescent="0.75">
      <c r="A125" s="11" t="s">
        <v>116</v>
      </c>
      <c r="B125" s="60">
        <v>277</v>
      </c>
      <c r="C125" s="60">
        <v>271</v>
      </c>
      <c r="D125" s="60">
        <v>275</v>
      </c>
      <c r="E125" s="60"/>
      <c r="F125" s="60"/>
      <c r="G125" s="60"/>
    </row>
    <row r="126" spans="1:9" x14ac:dyDescent="0.75">
      <c r="A126" s="11" t="s">
        <v>146</v>
      </c>
      <c r="B126" s="71">
        <f t="shared" ref="B126:G126" si="22">+SUM(B127:B129)</f>
        <v>1421</v>
      </c>
      <c r="C126" s="71">
        <f t="shared" si="22"/>
        <v>1431</v>
      </c>
      <c r="D126" s="71">
        <f t="shared" si="22"/>
        <v>1487</v>
      </c>
      <c r="E126" s="71">
        <f t="shared" si="22"/>
        <v>0</v>
      </c>
      <c r="F126" s="71">
        <f t="shared" si="22"/>
        <v>0</v>
      </c>
      <c r="G126" s="71">
        <f t="shared" si="22"/>
        <v>0</v>
      </c>
    </row>
    <row r="127" spans="1:9" x14ac:dyDescent="0.75">
      <c r="A127" s="11" t="s">
        <v>114</v>
      </c>
      <c r="B127" s="60">
        <v>827</v>
      </c>
      <c r="C127" s="60">
        <v>882</v>
      </c>
      <c r="D127" s="60">
        <v>927</v>
      </c>
      <c r="E127" s="60"/>
      <c r="F127" s="60"/>
      <c r="G127" s="60"/>
    </row>
    <row r="128" spans="1:9" x14ac:dyDescent="0.75">
      <c r="A128" s="11" t="s">
        <v>115</v>
      </c>
      <c r="B128" s="60">
        <v>499</v>
      </c>
      <c r="C128" s="60">
        <v>463</v>
      </c>
      <c r="D128" s="60">
        <v>471</v>
      </c>
      <c r="E128" s="60"/>
      <c r="F128" s="60"/>
      <c r="G128" s="60"/>
    </row>
    <row r="129" spans="1:9" x14ac:dyDescent="0.75">
      <c r="A129" s="11" t="s">
        <v>116</v>
      </c>
      <c r="B129" s="60">
        <v>95</v>
      </c>
      <c r="C129" s="60">
        <v>86</v>
      </c>
      <c r="D129" s="60">
        <v>89</v>
      </c>
      <c r="E129" s="60"/>
      <c r="F129" s="60"/>
      <c r="G129" s="60"/>
    </row>
    <row r="130" spans="1:9" x14ac:dyDescent="0.75">
      <c r="A130" s="2" t="s">
        <v>103</v>
      </c>
      <c r="B130" s="71">
        <f t="shared" ref="B130:I130" si="23">+SUM(B131:B133)</f>
        <v>3067</v>
      </c>
      <c r="C130" s="71">
        <f t="shared" si="23"/>
        <v>3785</v>
      </c>
      <c r="D130" s="71">
        <f t="shared" si="23"/>
        <v>4237</v>
      </c>
      <c r="E130" s="71">
        <f t="shared" si="23"/>
        <v>5134</v>
      </c>
      <c r="F130" s="71">
        <f t="shared" si="23"/>
        <v>6208</v>
      </c>
      <c r="G130" s="71">
        <f t="shared" si="23"/>
        <v>6679</v>
      </c>
      <c r="H130" s="3">
        <f t="shared" si="23"/>
        <v>8290</v>
      </c>
      <c r="I130" s="3">
        <f t="shared" si="23"/>
        <v>7547</v>
      </c>
    </row>
    <row r="131" spans="1:9" x14ac:dyDescent="0.75">
      <c r="A131" s="11" t="s">
        <v>114</v>
      </c>
      <c r="B131" s="60">
        <v>2016</v>
      </c>
      <c r="C131" s="60">
        <v>2599</v>
      </c>
      <c r="D131" s="60">
        <v>2920</v>
      </c>
      <c r="E131" s="60">
        <v>3496</v>
      </c>
      <c r="F131" s="60">
        <v>4262</v>
      </c>
      <c r="G131" s="60">
        <v>4635</v>
      </c>
      <c r="H131" s="8">
        <v>5748</v>
      </c>
      <c r="I131" s="8">
        <v>5416</v>
      </c>
    </row>
    <row r="132" spans="1:9" x14ac:dyDescent="0.75">
      <c r="A132" s="11" t="s">
        <v>115</v>
      </c>
      <c r="B132" s="60">
        <v>925</v>
      </c>
      <c r="C132" s="60">
        <v>1055</v>
      </c>
      <c r="D132" s="60">
        <v>1188</v>
      </c>
      <c r="E132" s="60">
        <v>1508</v>
      </c>
      <c r="F132" s="60">
        <v>1808</v>
      </c>
      <c r="G132" s="60">
        <v>1896</v>
      </c>
      <c r="H132" s="8">
        <v>2347</v>
      </c>
      <c r="I132" s="8">
        <v>1938</v>
      </c>
    </row>
    <row r="133" spans="1:9" x14ac:dyDescent="0.75">
      <c r="A133" s="11" t="s">
        <v>116</v>
      </c>
      <c r="B133" s="60">
        <v>126</v>
      </c>
      <c r="C133" s="60">
        <v>131</v>
      </c>
      <c r="D133" s="60">
        <v>129</v>
      </c>
      <c r="E133" s="60">
        <v>130</v>
      </c>
      <c r="F133" s="60">
        <v>138</v>
      </c>
      <c r="G133" s="60">
        <v>148</v>
      </c>
      <c r="H133">
        <v>195</v>
      </c>
      <c r="I133">
        <v>193</v>
      </c>
    </row>
    <row r="134" spans="1:9" x14ac:dyDescent="0.75">
      <c r="A134" s="11" t="s">
        <v>147</v>
      </c>
      <c r="B134" s="71">
        <f t="shared" ref="B134:G134" si="24">+SUM(B135:B137)</f>
        <v>755</v>
      </c>
      <c r="C134" s="71">
        <f t="shared" si="24"/>
        <v>869</v>
      </c>
      <c r="D134" s="71">
        <f t="shared" si="24"/>
        <v>1014</v>
      </c>
      <c r="E134" s="71">
        <f t="shared" si="24"/>
        <v>0</v>
      </c>
      <c r="F134" s="71">
        <f t="shared" si="24"/>
        <v>0</v>
      </c>
      <c r="G134" s="71">
        <f t="shared" si="24"/>
        <v>0</v>
      </c>
    </row>
    <row r="135" spans="1:9" x14ac:dyDescent="0.75">
      <c r="A135" s="11" t="s">
        <v>114</v>
      </c>
      <c r="B135" s="60">
        <v>452</v>
      </c>
      <c r="C135" s="60">
        <v>570</v>
      </c>
      <c r="D135" s="60">
        <v>666</v>
      </c>
      <c r="E135" s="60"/>
      <c r="F135" s="60"/>
      <c r="G135" s="60"/>
    </row>
    <row r="136" spans="1:9" x14ac:dyDescent="0.75">
      <c r="A136" s="11" t="s">
        <v>115</v>
      </c>
      <c r="B136" s="60">
        <v>230</v>
      </c>
      <c r="C136" s="60">
        <v>228</v>
      </c>
      <c r="D136" s="60">
        <v>275</v>
      </c>
      <c r="E136" s="60"/>
      <c r="F136" s="60"/>
      <c r="G136" s="60"/>
    </row>
    <row r="137" spans="1:9" x14ac:dyDescent="0.75">
      <c r="A137" s="11" t="s">
        <v>116</v>
      </c>
      <c r="B137" s="60">
        <v>73</v>
      </c>
      <c r="C137" s="60">
        <v>71</v>
      </c>
      <c r="D137" s="60">
        <v>73</v>
      </c>
      <c r="E137" s="60"/>
      <c r="F137" s="60"/>
      <c r="G137" s="60"/>
    </row>
    <row r="138" spans="1:9" x14ac:dyDescent="0.75">
      <c r="A138" s="2" t="s">
        <v>107</v>
      </c>
      <c r="B138" s="71">
        <f t="shared" ref="B138:I138" si="25">+SUM(B139:B141)</f>
        <v>0</v>
      </c>
      <c r="C138" s="71">
        <f t="shared" si="25"/>
        <v>0</v>
      </c>
      <c r="D138" s="71">
        <f t="shared" si="25"/>
        <v>0</v>
      </c>
      <c r="E138" s="71">
        <f t="shared" si="25"/>
        <v>5166</v>
      </c>
      <c r="F138" s="71">
        <f t="shared" si="25"/>
        <v>5254</v>
      </c>
      <c r="G138" s="71">
        <f t="shared" si="25"/>
        <v>5028</v>
      </c>
      <c r="H138" s="3">
        <f t="shared" si="25"/>
        <v>5343</v>
      </c>
      <c r="I138" s="3">
        <f t="shared" si="25"/>
        <v>5955</v>
      </c>
    </row>
    <row r="139" spans="1:9" s="12" customFormat="1" x14ac:dyDescent="0.75">
      <c r="A139" s="11" t="s">
        <v>114</v>
      </c>
      <c r="B139" s="49"/>
      <c r="C139" s="49"/>
      <c r="D139" s="49"/>
      <c r="E139" s="60">
        <v>3575</v>
      </c>
      <c r="F139" s="60">
        <v>3622</v>
      </c>
      <c r="G139" s="60">
        <v>3449</v>
      </c>
      <c r="H139" s="8">
        <v>3659</v>
      </c>
      <c r="I139" s="8">
        <v>4111</v>
      </c>
    </row>
    <row r="140" spans="1:9" x14ac:dyDescent="0.75">
      <c r="A140" s="11" t="s">
        <v>115</v>
      </c>
      <c r="B140" s="49"/>
      <c r="C140" s="49"/>
      <c r="D140" s="49"/>
      <c r="E140" s="60">
        <v>1347</v>
      </c>
      <c r="F140" s="60">
        <v>1395</v>
      </c>
      <c r="G140" s="60">
        <v>1365</v>
      </c>
      <c r="H140" s="8">
        <v>1494</v>
      </c>
      <c r="I140" s="8">
        <v>1610</v>
      </c>
    </row>
    <row r="141" spans="1:9" x14ac:dyDescent="0.75">
      <c r="A141" s="11" t="s">
        <v>116</v>
      </c>
      <c r="B141" s="49"/>
      <c r="C141" s="49"/>
      <c r="D141" s="49"/>
      <c r="E141" s="60">
        <v>244</v>
      </c>
      <c r="F141" s="60">
        <v>237</v>
      </c>
      <c r="G141" s="60">
        <v>214</v>
      </c>
      <c r="H141">
        <v>190</v>
      </c>
      <c r="I141">
        <v>234</v>
      </c>
    </row>
    <row r="142" spans="1:9" x14ac:dyDescent="0.75">
      <c r="A142" s="11" t="s">
        <v>148</v>
      </c>
      <c r="B142" s="71">
        <f t="shared" ref="B142:G142" si="26">+SUM(B143:B145)</f>
        <v>3898</v>
      </c>
      <c r="C142" s="71">
        <f t="shared" si="26"/>
        <v>3701</v>
      </c>
      <c r="D142" s="71">
        <f t="shared" si="26"/>
        <v>3995</v>
      </c>
      <c r="E142" s="71">
        <f t="shared" si="26"/>
        <v>0</v>
      </c>
      <c r="F142" s="71">
        <f t="shared" si="26"/>
        <v>0</v>
      </c>
      <c r="G142" s="71">
        <f t="shared" si="26"/>
        <v>0</v>
      </c>
    </row>
    <row r="143" spans="1:9" x14ac:dyDescent="0.75">
      <c r="A143" s="11" t="s">
        <v>114</v>
      </c>
      <c r="B143" s="60">
        <v>2641</v>
      </c>
      <c r="C143" s="60">
        <v>2536</v>
      </c>
      <c r="D143" s="60">
        <v>2816</v>
      </c>
      <c r="E143" s="64"/>
      <c r="F143" s="64"/>
      <c r="G143" s="60"/>
    </row>
    <row r="144" spans="1:9" x14ac:dyDescent="0.75">
      <c r="A144" s="11" t="s">
        <v>115</v>
      </c>
      <c r="B144" s="60">
        <v>1021</v>
      </c>
      <c r="C144" s="60">
        <v>947</v>
      </c>
      <c r="D144" s="60">
        <v>966</v>
      </c>
      <c r="E144" s="64"/>
      <c r="F144" s="64"/>
      <c r="G144" s="60"/>
    </row>
    <row r="145" spans="1:9" x14ac:dyDescent="0.75">
      <c r="A145" s="11" t="s">
        <v>116</v>
      </c>
      <c r="B145" s="60">
        <v>236</v>
      </c>
      <c r="C145" s="60">
        <v>218</v>
      </c>
      <c r="D145" s="60">
        <v>213</v>
      </c>
      <c r="E145" s="64"/>
      <c r="F145" s="64"/>
      <c r="G145" s="60"/>
    </row>
    <row r="146" spans="1:9" x14ac:dyDescent="0.75">
      <c r="A146" s="2" t="s">
        <v>108</v>
      </c>
      <c r="B146" s="64">
        <v>115</v>
      </c>
      <c r="C146" s="64">
        <v>73</v>
      </c>
      <c r="D146" s="64">
        <v>73</v>
      </c>
      <c r="E146" s="64">
        <v>88</v>
      </c>
      <c r="F146" s="64">
        <v>42</v>
      </c>
      <c r="G146" s="64">
        <v>30</v>
      </c>
      <c r="H146" s="3">
        <v>25</v>
      </c>
      <c r="I146" s="3">
        <v>102</v>
      </c>
    </row>
    <row r="147" spans="1:9" x14ac:dyDescent="0.75">
      <c r="A147" s="4" t="s">
        <v>104</v>
      </c>
      <c r="B147" s="75">
        <f t="shared" ref="B147:G147" si="27">+B114+B118+B122+B126+B130+B134+B138+B142+B146</f>
        <v>28701</v>
      </c>
      <c r="C147" s="75">
        <f t="shared" si="27"/>
        <v>30507</v>
      </c>
      <c r="D147" s="75">
        <f t="shared" si="27"/>
        <v>32233</v>
      </c>
      <c r="E147" s="75">
        <f t="shared" si="27"/>
        <v>34485</v>
      </c>
      <c r="F147" s="75">
        <f t="shared" si="27"/>
        <v>37218</v>
      </c>
      <c r="G147" s="75">
        <f t="shared" si="27"/>
        <v>35568</v>
      </c>
      <c r="H147" s="5">
        <f>+H114+H118+H130+H138+H146</f>
        <v>42293</v>
      </c>
      <c r="I147" s="5">
        <f>+I114+I118+I130+I138+I146</f>
        <v>44436</v>
      </c>
    </row>
    <row r="148" spans="1:9" x14ac:dyDescent="0.75">
      <c r="A148" s="2" t="s">
        <v>105</v>
      </c>
      <c r="B148" s="64">
        <v>1982</v>
      </c>
      <c r="C148" s="71">
        <v>1955</v>
      </c>
      <c r="D148" s="71">
        <v>2042</v>
      </c>
      <c r="E148" s="71">
        <v>1886</v>
      </c>
      <c r="F148" s="71">
        <f>SUM(F149:F152)</f>
        <v>1906</v>
      </c>
      <c r="G148" s="71">
        <f>SUM(G149:G152)</f>
        <v>1846</v>
      </c>
      <c r="H148" s="3">
        <f>+SUM(H149:H152)</f>
        <v>2205</v>
      </c>
      <c r="I148" s="3">
        <f>+SUM(I149:I152)</f>
        <v>2346</v>
      </c>
    </row>
    <row r="149" spans="1:9" x14ac:dyDescent="0.75">
      <c r="A149" s="11" t="s">
        <v>114</v>
      </c>
      <c r="B149" s="71"/>
      <c r="C149" s="71"/>
      <c r="D149" s="76"/>
      <c r="E149" s="76"/>
      <c r="F149" s="71">
        <v>1658</v>
      </c>
      <c r="G149" s="71">
        <v>1642</v>
      </c>
      <c r="H149" s="3">
        <v>1986</v>
      </c>
      <c r="I149" s="3">
        <v>2094</v>
      </c>
    </row>
    <row r="150" spans="1:9" s="12" customFormat="1" x14ac:dyDescent="0.75">
      <c r="A150" s="11" t="s">
        <v>115</v>
      </c>
      <c r="B150" s="71"/>
      <c r="C150" s="71"/>
      <c r="D150" s="71"/>
      <c r="E150" s="71"/>
      <c r="F150" s="71">
        <v>118</v>
      </c>
      <c r="G150" s="71">
        <v>89</v>
      </c>
      <c r="H150" s="3">
        <v>104</v>
      </c>
      <c r="I150" s="3">
        <v>103</v>
      </c>
    </row>
    <row r="151" spans="1:9" x14ac:dyDescent="0.75">
      <c r="A151" s="11" t="s">
        <v>116</v>
      </c>
      <c r="B151" s="71"/>
      <c r="C151" s="71"/>
      <c r="D151" s="71"/>
      <c r="E151" s="71"/>
      <c r="F151" s="71">
        <v>24</v>
      </c>
      <c r="G151" s="71">
        <v>25</v>
      </c>
      <c r="H151" s="3">
        <v>29</v>
      </c>
      <c r="I151" s="3">
        <v>26</v>
      </c>
    </row>
    <row r="152" spans="1:9" x14ac:dyDescent="0.75">
      <c r="A152" s="11" t="s">
        <v>122</v>
      </c>
      <c r="B152" s="71"/>
      <c r="C152" s="71"/>
      <c r="D152" s="71"/>
      <c r="E152" s="71"/>
      <c r="F152" s="71">
        <v>106</v>
      </c>
      <c r="G152" s="71">
        <v>90</v>
      </c>
      <c r="H152" s="3">
        <v>86</v>
      </c>
      <c r="I152" s="3">
        <v>123</v>
      </c>
    </row>
    <row r="153" spans="1:9" x14ac:dyDescent="0.75">
      <c r="A153" s="2" t="s">
        <v>109</v>
      </c>
      <c r="B153" s="64">
        <v>-82</v>
      </c>
      <c r="C153" s="64">
        <v>-86</v>
      </c>
      <c r="D153" s="64">
        <v>75</v>
      </c>
      <c r="E153" s="64">
        <v>26</v>
      </c>
      <c r="F153" s="64">
        <v>-7</v>
      </c>
      <c r="G153" s="64">
        <v>-11</v>
      </c>
      <c r="H153" s="3">
        <v>40</v>
      </c>
      <c r="I153" s="3">
        <v>-72</v>
      </c>
    </row>
    <row r="154" spans="1:9" x14ac:dyDescent="0.75">
      <c r="A154" s="6" t="s">
        <v>106</v>
      </c>
      <c r="B154" s="72">
        <f t="shared" ref="B154:I154" si="28">+B147+B148+B153</f>
        <v>30601</v>
      </c>
      <c r="C154" s="72">
        <f t="shared" si="28"/>
        <v>32376</v>
      </c>
      <c r="D154" s="72">
        <f t="shared" si="28"/>
        <v>34350</v>
      </c>
      <c r="E154" s="72">
        <f t="shared" si="28"/>
        <v>36397</v>
      </c>
      <c r="F154" s="72">
        <f t="shared" si="28"/>
        <v>39117</v>
      </c>
      <c r="G154" s="72">
        <f t="shared" si="28"/>
        <v>37403</v>
      </c>
      <c r="H154" s="7">
        <f t="shared" si="28"/>
        <v>44538</v>
      </c>
      <c r="I154" s="7">
        <f t="shared" si="28"/>
        <v>46710</v>
      </c>
    </row>
    <row r="155" spans="1:9" x14ac:dyDescent="0.75">
      <c r="A155" s="12" t="s">
        <v>112</v>
      </c>
      <c r="B155" s="69">
        <f>+I154-I2</f>
        <v>0</v>
      </c>
      <c r="C155" s="69">
        <f t="shared" ref="C155:H155" si="29">+C154-C2</f>
        <v>0</v>
      </c>
      <c r="D155" s="69">
        <f t="shared" si="29"/>
        <v>0</v>
      </c>
      <c r="E155" s="69">
        <f t="shared" si="29"/>
        <v>0</v>
      </c>
      <c r="F155" s="69">
        <f t="shared" si="29"/>
        <v>0</v>
      </c>
      <c r="G155" s="69">
        <f t="shared" si="29"/>
        <v>0</v>
      </c>
      <c r="H155" s="13">
        <f t="shared" si="29"/>
        <v>0</v>
      </c>
    </row>
    <row r="156" spans="1:9" x14ac:dyDescent="0.75">
      <c r="A156" s="1" t="s">
        <v>111</v>
      </c>
      <c r="B156" s="49"/>
      <c r="C156" s="49"/>
      <c r="D156" s="49"/>
      <c r="E156" s="49"/>
      <c r="F156" s="49"/>
      <c r="G156" s="49"/>
    </row>
    <row r="157" spans="1:9" x14ac:dyDescent="0.75">
      <c r="A157" s="2" t="s">
        <v>101</v>
      </c>
      <c r="B157" s="64">
        <v>3645</v>
      </c>
      <c r="C157" s="64">
        <v>3763</v>
      </c>
      <c r="D157" s="64">
        <v>3875</v>
      </c>
      <c r="E157" s="60">
        <v>3600</v>
      </c>
      <c r="F157" s="60">
        <v>3925</v>
      </c>
      <c r="G157" s="60">
        <v>2899</v>
      </c>
      <c r="H157" s="3">
        <v>5089</v>
      </c>
      <c r="I157" s="3">
        <v>5114</v>
      </c>
    </row>
    <row r="158" spans="1:9" x14ac:dyDescent="0.75">
      <c r="A158" s="2" t="s">
        <v>102</v>
      </c>
      <c r="B158" s="64"/>
      <c r="C158" s="64"/>
      <c r="D158" s="64"/>
      <c r="E158" s="60">
        <v>1587</v>
      </c>
      <c r="F158" s="60">
        <v>1995</v>
      </c>
      <c r="G158" s="60">
        <v>1541</v>
      </c>
      <c r="H158" s="3">
        <v>2435</v>
      </c>
      <c r="I158" s="3">
        <v>3293</v>
      </c>
    </row>
    <row r="159" spans="1:9" x14ac:dyDescent="0.75">
      <c r="A159" s="2" t="s">
        <v>145</v>
      </c>
      <c r="B159" s="64">
        <v>1275</v>
      </c>
      <c r="C159" s="64">
        <v>1434</v>
      </c>
      <c r="D159" s="64">
        <v>1203</v>
      </c>
      <c r="E159" s="64"/>
      <c r="F159" s="64"/>
      <c r="G159" s="60"/>
      <c r="H159" s="47"/>
      <c r="I159" s="47"/>
    </row>
    <row r="160" spans="1:9" x14ac:dyDescent="0.75">
      <c r="A160" s="2" t="s">
        <v>146</v>
      </c>
      <c r="B160" s="64">
        <v>249</v>
      </c>
      <c r="C160" s="64">
        <v>289</v>
      </c>
      <c r="D160" s="64">
        <v>244</v>
      </c>
      <c r="E160" s="64"/>
      <c r="F160" s="64"/>
      <c r="G160" s="60"/>
      <c r="H160" s="47"/>
      <c r="I160" s="47"/>
    </row>
    <row r="161" spans="1:9" x14ac:dyDescent="0.75">
      <c r="A161" s="2" t="s">
        <v>103</v>
      </c>
      <c r="B161" s="64">
        <v>993</v>
      </c>
      <c r="C161" s="64">
        <v>1372</v>
      </c>
      <c r="D161" s="64">
        <v>1507</v>
      </c>
      <c r="E161" s="60">
        <v>1807</v>
      </c>
      <c r="F161" s="60">
        <v>2376</v>
      </c>
      <c r="G161" s="60">
        <v>2490</v>
      </c>
      <c r="H161" s="3">
        <v>3243</v>
      </c>
      <c r="I161" s="3">
        <v>2365</v>
      </c>
    </row>
    <row r="162" spans="1:9" x14ac:dyDescent="0.75">
      <c r="A162" s="2" t="s">
        <v>107</v>
      </c>
      <c r="B162" s="64"/>
      <c r="C162" s="64"/>
      <c r="D162" s="64"/>
      <c r="E162" s="60">
        <v>1189</v>
      </c>
      <c r="F162" s="60">
        <v>1323</v>
      </c>
      <c r="G162" s="60">
        <v>1184</v>
      </c>
      <c r="H162" s="3">
        <v>1530</v>
      </c>
      <c r="I162" s="3">
        <v>1896</v>
      </c>
    </row>
    <row r="163" spans="1:9" x14ac:dyDescent="0.75">
      <c r="A163" s="2" t="s">
        <v>147</v>
      </c>
      <c r="B163" s="64">
        <v>100</v>
      </c>
      <c r="C163" s="64">
        <v>174</v>
      </c>
      <c r="D163" s="64">
        <v>224</v>
      </c>
      <c r="E163" s="64"/>
      <c r="F163" s="64"/>
      <c r="G163" s="60"/>
      <c r="H163" s="47"/>
      <c r="I163" s="47"/>
    </row>
    <row r="164" spans="1:9" x14ac:dyDescent="0.75">
      <c r="A164" s="2" t="s">
        <v>148</v>
      </c>
      <c r="B164" s="64">
        <v>818</v>
      </c>
      <c r="C164" s="64">
        <v>892</v>
      </c>
      <c r="D164" s="64">
        <v>816</v>
      </c>
      <c r="E164" s="64"/>
      <c r="F164" s="64"/>
      <c r="G164" s="60"/>
      <c r="H164" s="47"/>
      <c r="I164" s="47"/>
    </row>
    <row r="165" spans="1:9" ht="15.25" x14ac:dyDescent="0.85">
      <c r="A165" s="2" t="s">
        <v>108</v>
      </c>
      <c r="B165" s="64">
        <v>-2267</v>
      </c>
      <c r="C165" s="64">
        <v>-2596</v>
      </c>
      <c r="D165" s="77">
        <v>-2677</v>
      </c>
      <c r="E165" s="60">
        <v>-2658</v>
      </c>
      <c r="F165" s="60">
        <v>-3262</v>
      </c>
      <c r="G165" s="60">
        <v>-3468</v>
      </c>
      <c r="H165" s="3">
        <v>-3656</v>
      </c>
      <c r="I165" s="3">
        <v>-4262</v>
      </c>
    </row>
    <row r="166" spans="1:9" x14ac:dyDescent="0.75">
      <c r="A166" s="4" t="s">
        <v>104</v>
      </c>
      <c r="B166" s="72">
        <f t="shared" ref="B166:I166" si="30">+SUM(B157:B165)</f>
        <v>4813</v>
      </c>
      <c r="C166" s="72">
        <f t="shared" si="30"/>
        <v>5328</v>
      </c>
      <c r="D166" s="72">
        <f t="shared" si="30"/>
        <v>5192</v>
      </c>
      <c r="E166" s="72">
        <f t="shared" si="30"/>
        <v>5525</v>
      </c>
      <c r="F166" s="72">
        <f t="shared" si="30"/>
        <v>6357</v>
      </c>
      <c r="G166" s="72">
        <f t="shared" si="30"/>
        <v>4646</v>
      </c>
      <c r="H166" s="5">
        <f t="shared" si="30"/>
        <v>8641</v>
      </c>
      <c r="I166" s="5">
        <f t="shared" si="30"/>
        <v>8406</v>
      </c>
    </row>
    <row r="167" spans="1:9" x14ac:dyDescent="0.75">
      <c r="A167" s="2" t="s">
        <v>105</v>
      </c>
      <c r="B167" s="64">
        <v>517</v>
      </c>
      <c r="C167" s="64">
        <v>487</v>
      </c>
      <c r="D167" s="64">
        <v>477</v>
      </c>
      <c r="E167" s="60">
        <v>310</v>
      </c>
      <c r="F167" s="60">
        <v>303</v>
      </c>
      <c r="G167" s="60">
        <v>297</v>
      </c>
      <c r="H167" s="3">
        <v>543</v>
      </c>
      <c r="I167" s="3">
        <v>669</v>
      </c>
    </row>
    <row r="168" spans="1:9" x14ac:dyDescent="0.75">
      <c r="A168" s="2" t="s">
        <v>109</v>
      </c>
      <c r="B168" s="64">
        <v>-1097</v>
      </c>
      <c r="C168" s="64">
        <v>-1173</v>
      </c>
      <c r="D168" s="64">
        <v>-724</v>
      </c>
      <c r="E168" s="60">
        <v>-1456</v>
      </c>
      <c r="F168" s="60">
        <v>-1810</v>
      </c>
      <c r="G168" s="60">
        <v>-1967</v>
      </c>
      <c r="H168" s="3">
        <v>-2261</v>
      </c>
      <c r="I168" s="3">
        <v>-2219</v>
      </c>
    </row>
    <row r="169" spans="1:9" x14ac:dyDescent="0.75">
      <c r="A169" s="6" t="s">
        <v>113</v>
      </c>
      <c r="B169" s="72">
        <f t="shared" ref="B169:I169" si="31">+SUM(B166:B168)</f>
        <v>4233</v>
      </c>
      <c r="C169" s="72">
        <f t="shared" si="31"/>
        <v>4642</v>
      </c>
      <c r="D169" s="72">
        <f t="shared" si="31"/>
        <v>4945</v>
      </c>
      <c r="E169" s="72">
        <f t="shared" si="31"/>
        <v>4379</v>
      </c>
      <c r="F169" s="72">
        <f t="shared" si="31"/>
        <v>4850</v>
      </c>
      <c r="G169" s="72">
        <f t="shared" si="31"/>
        <v>2976</v>
      </c>
      <c r="H169" s="7">
        <f t="shared" si="31"/>
        <v>6923</v>
      </c>
      <c r="I169" s="7">
        <f t="shared" si="31"/>
        <v>6856</v>
      </c>
    </row>
    <row r="170" spans="1:9" x14ac:dyDescent="0.75">
      <c r="A170" s="12" t="s">
        <v>112</v>
      </c>
      <c r="B170" s="69">
        <f t="shared" ref="B170:I170" si="32">+B169-B10-B8</f>
        <v>0</v>
      </c>
      <c r="C170" s="69">
        <f t="shared" si="32"/>
        <v>0</v>
      </c>
      <c r="D170" s="69">
        <f t="shared" si="32"/>
        <v>0</v>
      </c>
      <c r="E170" s="69">
        <f t="shared" si="32"/>
        <v>0</v>
      </c>
      <c r="F170" s="69">
        <f t="shared" si="32"/>
        <v>0</v>
      </c>
      <c r="G170" s="69">
        <f t="shared" si="32"/>
        <v>0</v>
      </c>
      <c r="H170" s="13">
        <f t="shared" si="32"/>
        <v>0</v>
      </c>
      <c r="I170" s="13">
        <f t="shared" si="32"/>
        <v>0</v>
      </c>
    </row>
    <row r="171" spans="1:9" x14ac:dyDescent="0.75">
      <c r="A171" s="1" t="s">
        <v>118</v>
      </c>
      <c r="B171" s="49"/>
      <c r="C171" s="49"/>
      <c r="D171" s="49"/>
      <c r="E171" s="49"/>
      <c r="F171" s="49"/>
      <c r="G171" s="49"/>
    </row>
    <row r="172" spans="1:9" x14ac:dyDescent="0.75">
      <c r="A172" s="2" t="s">
        <v>101</v>
      </c>
      <c r="B172" s="78">
        <v>632</v>
      </c>
      <c r="C172" s="78">
        <v>742</v>
      </c>
      <c r="D172" s="78">
        <v>819</v>
      </c>
      <c r="E172" s="78">
        <v>848</v>
      </c>
      <c r="F172" s="78">
        <v>814</v>
      </c>
      <c r="G172" s="78">
        <v>645</v>
      </c>
      <c r="H172" s="3">
        <v>617</v>
      </c>
      <c r="I172" s="3">
        <v>639</v>
      </c>
    </row>
    <row r="173" spans="1:9" x14ac:dyDescent="0.75">
      <c r="A173" s="2" t="s">
        <v>102</v>
      </c>
      <c r="B173" s="49"/>
      <c r="C173" s="49"/>
      <c r="D173" s="78">
        <v>709</v>
      </c>
      <c r="E173" s="78">
        <v>849</v>
      </c>
      <c r="F173" s="78">
        <v>929</v>
      </c>
      <c r="G173" s="78">
        <v>885</v>
      </c>
      <c r="H173" s="3">
        <v>982</v>
      </c>
      <c r="I173" s="3">
        <v>920</v>
      </c>
    </row>
    <row r="174" spans="1:9" x14ac:dyDescent="0.75">
      <c r="A174" s="2" t="s">
        <v>145</v>
      </c>
      <c r="B174" s="78">
        <v>451</v>
      </c>
      <c r="C174" s="78">
        <v>589</v>
      </c>
      <c r="D174" s="49"/>
      <c r="E174" s="49"/>
      <c r="F174" s="49"/>
      <c r="G174" s="49"/>
      <c r="H174" s="47"/>
      <c r="I174" s="47"/>
    </row>
    <row r="175" spans="1:9" x14ac:dyDescent="0.75">
      <c r="A175" s="2" t="s">
        <v>146</v>
      </c>
      <c r="B175" s="78">
        <v>47</v>
      </c>
      <c r="C175" s="78">
        <v>50</v>
      </c>
      <c r="D175" s="49"/>
      <c r="E175" s="49"/>
      <c r="F175" s="49"/>
      <c r="G175" s="49"/>
      <c r="H175" s="47"/>
      <c r="I175" s="47"/>
    </row>
    <row r="176" spans="1:9" x14ac:dyDescent="0.75">
      <c r="A176" s="2" t="s">
        <v>103</v>
      </c>
      <c r="B176" s="78">
        <v>254</v>
      </c>
      <c r="C176" s="78">
        <v>234</v>
      </c>
      <c r="D176" s="78">
        <v>225</v>
      </c>
      <c r="E176" s="78">
        <v>256</v>
      </c>
      <c r="F176" s="78">
        <v>237</v>
      </c>
      <c r="G176" s="78">
        <v>214</v>
      </c>
      <c r="H176" s="3">
        <v>288</v>
      </c>
      <c r="I176" s="3">
        <v>303</v>
      </c>
    </row>
    <row r="177" spans="1:9" x14ac:dyDescent="0.75">
      <c r="A177" s="2" t="s">
        <v>119</v>
      </c>
      <c r="B177" s="78">
        <v>205</v>
      </c>
      <c r="C177" s="78">
        <v>223</v>
      </c>
      <c r="D177" s="78">
        <v>340</v>
      </c>
      <c r="E177" s="78">
        <v>339</v>
      </c>
      <c r="F177" s="78">
        <v>326</v>
      </c>
      <c r="G177" s="78">
        <v>296</v>
      </c>
      <c r="H177" s="3">
        <v>304</v>
      </c>
      <c r="I177" s="3">
        <v>274</v>
      </c>
    </row>
    <row r="178" spans="1:9" x14ac:dyDescent="0.75">
      <c r="A178" s="2" t="s">
        <v>147</v>
      </c>
      <c r="B178" s="78">
        <v>103</v>
      </c>
      <c r="C178" s="78">
        <v>109</v>
      </c>
      <c r="D178" s="49"/>
      <c r="E178" s="49"/>
      <c r="F178" s="49"/>
      <c r="G178" s="49"/>
      <c r="H178" s="47"/>
      <c r="I178" s="47"/>
    </row>
    <row r="179" spans="1:9" x14ac:dyDescent="0.75">
      <c r="A179" s="2" t="s">
        <v>148</v>
      </c>
      <c r="B179" s="78">
        <v>484</v>
      </c>
      <c r="C179" s="78">
        <v>511</v>
      </c>
      <c r="D179" s="49"/>
      <c r="E179" s="49"/>
      <c r="F179" s="49"/>
      <c r="G179" s="49"/>
      <c r="H179" s="47"/>
      <c r="I179" s="47"/>
    </row>
    <row r="180" spans="1:9" x14ac:dyDescent="0.75">
      <c r="A180" s="2" t="s">
        <v>108</v>
      </c>
      <c r="B180" s="71"/>
      <c r="C180" s="71"/>
      <c r="D180" s="78">
        <v>533</v>
      </c>
      <c r="E180" s="78">
        <v>597</v>
      </c>
      <c r="F180" s="78">
        <v>665</v>
      </c>
      <c r="G180" s="78">
        <v>830</v>
      </c>
      <c r="H180" s="3">
        <v>780</v>
      </c>
      <c r="I180" s="3">
        <v>789</v>
      </c>
    </row>
    <row r="181" spans="1:9" x14ac:dyDescent="0.75">
      <c r="A181" s="4" t="s">
        <v>120</v>
      </c>
      <c r="B181" s="72">
        <f t="shared" ref="B181:I181" si="33">+SUM(B172:B180)</f>
        <v>2176</v>
      </c>
      <c r="C181" s="72">
        <f t="shared" si="33"/>
        <v>2458</v>
      </c>
      <c r="D181" s="72">
        <f t="shared" si="33"/>
        <v>2626</v>
      </c>
      <c r="E181" s="72">
        <f t="shared" si="33"/>
        <v>2889</v>
      </c>
      <c r="F181" s="72">
        <f t="shared" si="33"/>
        <v>2971</v>
      </c>
      <c r="G181" s="72">
        <f t="shared" si="33"/>
        <v>2870</v>
      </c>
      <c r="H181" s="5">
        <f t="shared" si="33"/>
        <v>2971</v>
      </c>
      <c r="I181" s="5">
        <f t="shared" si="33"/>
        <v>2925</v>
      </c>
    </row>
    <row r="182" spans="1:9" x14ac:dyDescent="0.75">
      <c r="A182" s="2" t="s">
        <v>105</v>
      </c>
      <c r="B182" s="71">
        <v>122</v>
      </c>
      <c r="C182" s="71">
        <v>125</v>
      </c>
      <c r="D182" s="71">
        <v>125</v>
      </c>
      <c r="E182" s="71">
        <v>115</v>
      </c>
      <c r="F182" s="71">
        <v>100</v>
      </c>
      <c r="G182" s="71">
        <v>80</v>
      </c>
      <c r="H182" s="3">
        <v>63</v>
      </c>
      <c r="I182" s="3">
        <v>49</v>
      </c>
    </row>
    <row r="183" spans="1:9" x14ac:dyDescent="0.75">
      <c r="A183" s="2" t="s">
        <v>109</v>
      </c>
      <c r="B183" s="71">
        <v>713</v>
      </c>
      <c r="C183" s="71">
        <v>937</v>
      </c>
      <c r="D183" s="71">
        <v>1238</v>
      </c>
      <c r="E183" s="71">
        <v>1450</v>
      </c>
      <c r="F183" s="71">
        <v>1673</v>
      </c>
      <c r="G183" s="71">
        <v>1916</v>
      </c>
      <c r="H183" s="3">
        <v>1870</v>
      </c>
      <c r="I183" s="3">
        <v>1817</v>
      </c>
    </row>
    <row r="184" spans="1:9" x14ac:dyDescent="0.75">
      <c r="A184" s="6" t="s">
        <v>121</v>
      </c>
      <c r="B184" s="72">
        <f t="shared" ref="B184:I184" si="34">+SUM(B181:B183)</f>
        <v>3011</v>
      </c>
      <c r="C184" s="72">
        <f t="shared" si="34"/>
        <v>3520</v>
      </c>
      <c r="D184" s="72">
        <f t="shared" si="34"/>
        <v>3989</v>
      </c>
      <c r="E184" s="72">
        <f t="shared" si="34"/>
        <v>4454</v>
      </c>
      <c r="F184" s="72">
        <f t="shared" si="34"/>
        <v>4744</v>
      </c>
      <c r="G184" s="72">
        <f t="shared" si="34"/>
        <v>4866</v>
      </c>
      <c r="H184" s="7">
        <f t="shared" si="34"/>
        <v>4904</v>
      </c>
      <c r="I184" s="7">
        <f t="shared" si="34"/>
        <v>4791</v>
      </c>
    </row>
    <row r="185" spans="1:9" x14ac:dyDescent="0.75">
      <c r="A185" s="12" t="s">
        <v>112</v>
      </c>
      <c r="B185" s="69">
        <f t="shared" ref="B185:I185" si="35">+B184-B33</f>
        <v>0</v>
      </c>
      <c r="C185" s="69">
        <f t="shared" si="35"/>
        <v>0</v>
      </c>
      <c r="D185" s="69">
        <f t="shared" si="35"/>
        <v>0</v>
      </c>
      <c r="E185" s="69">
        <f t="shared" si="35"/>
        <v>0</v>
      </c>
      <c r="F185" s="69">
        <f t="shared" si="35"/>
        <v>0</v>
      </c>
      <c r="G185" s="69">
        <f t="shared" si="35"/>
        <v>0</v>
      </c>
      <c r="H185" s="13">
        <f t="shared" si="35"/>
        <v>0</v>
      </c>
      <c r="I185" s="13">
        <f t="shared" si="35"/>
        <v>0</v>
      </c>
    </row>
    <row r="186" spans="1:9" x14ac:dyDescent="0.75">
      <c r="A186" s="1" t="s">
        <v>123</v>
      </c>
      <c r="B186" s="49"/>
      <c r="C186" s="49"/>
      <c r="D186" s="49"/>
      <c r="E186" s="49"/>
      <c r="F186" s="49"/>
      <c r="G186" s="49"/>
    </row>
    <row r="187" spans="1:9" x14ac:dyDescent="0.75">
      <c r="A187" s="2" t="s">
        <v>101</v>
      </c>
      <c r="B187" s="78">
        <v>208</v>
      </c>
      <c r="C187" s="78">
        <v>242</v>
      </c>
      <c r="D187" s="71"/>
      <c r="E187" s="78">
        <v>196</v>
      </c>
      <c r="F187" s="78">
        <v>117</v>
      </c>
      <c r="G187" s="78">
        <v>110</v>
      </c>
    </row>
    <row r="188" spans="1:9" x14ac:dyDescent="0.75">
      <c r="A188" s="2" t="s">
        <v>102</v>
      </c>
      <c r="B188" s="49"/>
      <c r="C188" s="49"/>
      <c r="D188" s="71"/>
      <c r="E188" s="78">
        <v>240</v>
      </c>
      <c r="F188" s="78">
        <v>233</v>
      </c>
      <c r="G188" s="78">
        <v>139</v>
      </c>
    </row>
    <row r="189" spans="1:9" x14ac:dyDescent="0.75">
      <c r="A189" s="2" t="s">
        <v>145</v>
      </c>
      <c r="B189" s="78">
        <v>216</v>
      </c>
      <c r="C189" s="78">
        <v>215</v>
      </c>
      <c r="D189" s="71"/>
      <c r="E189" s="49"/>
      <c r="F189" s="49"/>
      <c r="G189" s="49"/>
      <c r="H189" s="3">
        <v>98</v>
      </c>
      <c r="I189" s="3">
        <v>146</v>
      </c>
    </row>
    <row r="190" spans="1:9" x14ac:dyDescent="0.75">
      <c r="A190" s="2" t="s">
        <v>146</v>
      </c>
      <c r="B190" s="78">
        <v>20</v>
      </c>
      <c r="C190" s="78">
        <v>17</v>
      </c>
      <c r="D190" s="71"/>
      <c r="E190" s="49"/>
      <c r="F190" s="49"/>
      <c r="G190" s="49"/>
      <c r="H190" s="3">
        <v>153</v>
      </c>
      <c r="I190" s="3">
        <v>197</v>
      </c>
    </row>
    <row r="191" spans="1:9" x14ac:dyDescent="0.75">
      <c r="A191" s="2" t="s">
        <v>103</v>
      </c>
      <c r="B191" s="78">
        <v>69</v>
      </c>
      <c r="C191" s="78">
        <v>44</v>
      </c>
      <c r="D191" s="71"/>
      <c r="E191" s="78">
        <v>76</v>
      </c>
      <c r="F191" s="78">
        <v>49</v>
      </c>
      <c r="G191" s="78">
        <v>28</v>
      </c>
      <c r="H191" s="3">
        <v>94</v>
      </c>
      <c r="I191" s="3">
        <v>78</v>
      </c>
    </row>
    <row r="192" spans="1:9" x14ac:dyDescent="0.75">
      <c r="A192" s="2" t="s">
        <v>119</v>
      </c>
      <c r="B192" s="49"/>
      <c r="C192" s="49"/>
      <c r="D192" s="71"/>
      <c r="E192" s="78">
        <v>49</v>
      </c>
      <c r="F192" s="78">
        <v>47</v>
      </c>
      <c r="G192" s="78">
        <v>41</v>
      </c>
      <c r="H192" s="3">
        <v>54</v>
      </c>
      <c r="I192" s="3">
        <v>56</v>
      </c>
    </row>
    <row r="193" spans="1:9" x14ac:dyDescent="0.75">
      <c r="A193" s="2" t="s">
        <v>147</v>
      </c>
      <c r="B193" s="78">
        <v>15</v>
      </c>
      <c r="C193" s="78">
        <v>13</v>
      </c>
      <c r="D193" s="71"/>
      <c r="E193" s="49"/>
      <c r="F193" s="49"/>
      <c r="G193" s="49"/>
      <c r="H193" s="47"/>
      <c r="I193" s="47"/>
    </row>
    <row r="194" spans="1:9" x14ac:dyDescent="0.75">
      <c r="A194" s="2" t="s">
        <v>148</v>
      </c>
      <c r="B194" s="78">
        <v>37</v>
      </c>
      <c r="C194" s="78">
        <v>51</v>
      </c>
      <c r="D194" s="71"/>
      <c r="E194" s="49"/>
      <c r="F194" s="49"/>
      <c r="G194" s="49"/>
      <c r="H194" s="47"/>
      <c r="I194" s="47"/>
    </row>
    <row r="195" spans="1:9" x14ac:dyDescent="0.75">
      <c r="A195" s="2" t="s">
        <v>108</v>
      </c>
      <c r="B195" s="78">
        <v>225</v>
      </c>
      <c r="C195" s="78">
        <v>258</v>
      </c>
      <c r="D195" s="71"/>
      <c r="E195" s="78">
        <v>286</v>
      </c>
      <c r="F195" s="78">
        <v>278</v>
      </c>
      <c r="G195" s="78">
        <v>438</v>
      </c>
      <c r="H195" s="3">
        <v>278</v>
      </c>
      <c r="I195" s="3">
        <v>222</v>
      </c>
    </row>
    <row r="196" spans="1:9" x14ac:dyDescent="0.75">
      <c r="A196" s="4" t="s">
        <v>120</v>
      </c>
      <c r="B196" s="72">
        <f t="shared" ref="B196:G196" si="36">+SUM(B187:B195)</f>
        <v>790</v>
      </c>
      <c r="C196" s="72">
        <f t="shared" si="36"/>
        <v>840</v>
      </c>
      <c r="D196" s="72">
        <f t="shared" si="36"/>
        <v>0</v>
      </c>
      <c r="E196" s="72">
        <f t="shared" si="36"/>
        <v>847</v>
      </c>
      <c r="F196" s="72">
        <f t="shared" si="36"/>
        <v>724</v>
      </c>
      <c r="G196" s="72">
        <f t="shared" si="36"/>
        <v>756</v>
      </c>
      <c r="H196" s="5">
        <f>+SUM(H189:H195)</f>
        <v>677</v>
      </c>
      <c r="I196" s="5">
        <f>+SUM(I189:I195)</f>
        <v>699</v>
      </c>
    </row>
    <row r="197" spans="1:9" x14ac:dyDescent="0.75">
      <c r="A197" s="2" t="s">
        <v>105</v>
      </c>
      <c r="B197" s="71"/>
      <c r="C197" s="71"/>
      <c r="D197" s="71"/>
      <c r="E197" s="71">
        <v>22</v>
      </c>
      <c r="F197" s="71">
        <v>18</v>
      </c>
      <c r="G197" s="71">
        <v>12</v>
      </c>
      <c r="H197" s="3">
        <v>7</v>
      </c>
      <c r="I197" s="3">
        <v>9</v>
      </c>
    </row>
    <row r="198" spans="1:9" x14ac:dyDescent="0.75">
      <c r="A198" s="2" t="s">
        <v>109</v>
      </c>
      <c r="B198" s="71">
        <f t="shared" ref="B198:I198" si="37">-(SUM(B196:B197)+B84)</f>
        <v>173</v>
      </c>
      <c r="C198" s="71">
        <f t="shared" si="37"/>
        <v>303</v>
      </c>
      <c r="D198" s="71">
        <f t="shared" si="37"/>
        <v>1105</v>
      </c>
      <c r="E198" s="71">
        <f t="shared" si="37"/>
        <v>159</v>
      </c>
      <c r="F198" s="71">
        <f t="shared" si="37"/>
        <v>377</v>
      </c>
      <c r="G198" s="71">
        <f t="shared" si="37"/>
        <v>318</v>
      </c>
      <c r="H198" s="3">
        <f t="shared" si="37"/>
        <v>11</v>
      </c>
      <c r="I198" s="3">
        <f t="shared" si="37"/>
        <v>50</v>
      </c>
    </row>
    <row r="199" spans="1:9" x14ac:dyDescent="0.75">
      <c r="A199" s="6" t="s">
        <v>124</v>
      </c>
      <c r="B199" s="72">
        <f t="shared" ref="B199:I199" si="38">+SUM(B196:B198)</f>
        <v>963</v>
      </c>
      <c r="C199" s="72">
        <f t="shared" si="38"/>
        <v>1143</v>
      </c>
      <c r="D199" s="72">
        <f t="shared" si="38"/>
        <v>1105</v>
      </c>
      <c r="E199" s="72">
        <f t="shared" si="38"/>
        <v>1028</v>
      </c>
      <c r="F199" s="72">
        <f t="shared" si="38"/>
        <v>1119</v>
      </c>
      <c r="G199" s="72">
        <f t="shared" si="38"/>
        <v>1086</v>
      </c>
      <c r="H199" s="7">
        <f t="shared" si="38"/>
        <v>695</v>
      </c>
      <c r="I199" s="7">
        <f t="shared" si="38"/>
        <v>758</v>
      </c>
    </row>
    <row r="200" spans="1:9" x14ac:dyDescent="0.75">
      <c r="A200" s="12" t="s">
        <v>112</v>
      </c>
      <c r="B200" s="69">
        <f t="shared" ref="B200:I200" si="39">+B199+B84</f>
        <v>0</v>
      </c>
      <c r="C200" s="69">
        <f t="shared" si="39"/>
        <v>0</v>
      </c>
      <c r="D200" s="69">
        <f t="shared" si="39"/>
        <v>0</v>
      </c>
      <c r="E200" s="69">
        <f t="shared" si="39"/>
        <v>0</v>
      </c>
      <c r="F200" s="69">
        <f t="shared" si="39"/>
        <v>0</v>
      </c>
      <c r="G200" s="69">
        <f t="shared" si="39"/>
        <v>0</v>
      </c>
      <c r="H200" s="13">
        <f t="shared" si="39"/>
        <v>0</v>
      </c>
      <c r="I200" s="13">
        <f t="shared" si="39"/>
        <v>0</v>
      </c>
    </row>
    <row r="201" spans="1:9" x14ac:dyDescent="0.75">
      <c r="A201" s="1" t="s">
        <v>125</v>
      </c>
      <c r="B201" s="49"/>
      <c r="C201" s="49"/>
      <c r="D201" s="49"/>
      <c r="E201" s="49"/>
      <c r="F201" s="49"/>
      <c r="G201" s="49"/>
    </row>
    <row r="202" spans="1:9" x14ac:dyDescent="0.75">
      <c r="A202" s="2" t="s">
        <v>101</v>
      </c>
      <c r="B202" s="78">
        <v>121</v>
      </c>
      <c r="C202" s="78">
        <v>133</v>
      </c>
      <c r="D202" s="78">
        <v>140</v>
      </c>
      <c r="E202" s="78">
        <v>160</v>
      </c>
      <c r="F202" s="78">
        <v>149</v>
      </c>
      <c r="G202" s="78">
        <v>148</v>
      </c>
      <c r="H202" s="3">
        <v>130</v>
      </c>
      <c r="I202" s="3">
        <v>124</v>
      </c>
    </row>
    <row r="203" spans="1:9" x14ac:dyDescent="0.75">
      <c r="A203" s="2" t="s">
        <v>102</v>
      </c>
      <c r="B203" s="49"/>
      <c r="C203" s="49"/>
      <c r="D203" s="78">
        <v>106</v>
      </c>
      <c r="E203" s="78">
        <v>116</v>
      </c>
      <c r="F203" s="78">
        <v>111</v>
      </c>
      <c r="G203" s="78">
        <v>132</v>
      </c>
      <c r="H203" s="3">
        <v>136</v>
      </c>
      <c r="I203" s="3">
        <v>134</v>
      </c>
    </row>
    <row r="204" spans="1:9" x14ac:dyDescent="0.75">
      <c r="A204" s="2" t="s">
        <v>145</v>
      </c>
      <c r="B204" s="78">
        <v>75</v>
      </c>
      <c r="C204" s="78">
        <v>72</v>
      </c>
      <c r="D204" s="49"/>
      <c r="E204" s="49"/>
      <c r="F204" s="49"/>
      <c r="G204" s="49"/>
      <c r="H204" s="47"/>
      <c r="I204" s="47"/>
    </row>
    <row r="205" spans="1:9" x14ac:dyDescent="0.75">
      <c r="A205" s="2" t="s">
        <v>146</v>
      </c>
      <c r="B205" s="78">
        <v>12</v>
      </c>
      <c r="C205" s="78">
        <v>12</v>
      </c>
      <c r="D205" s="49"/>
      <c r="E205" s="49"/>
      <c r="F205" s="49"/>
      <c r="G205" s="49"/>
      <c r="H205" s="47"/>
      <c r="I205" s="47"/>
    </row>
    <row r="206" spans="1:9" x14ac:dyDescent="0.75">
      <c r="A206" s="2" t="s">
        <v>103</v>
      </c>
      <c r="B206" s="78">
        <v>46</v>
      </c>
      <c r="C206" s="78">
        <v>48</v>
      </c>
      <c r="D206" s="78">
        <v>54</v>
      </c>
      <c r="E206" s="78">
        <v>56</v>
      </c>
      <c r="F206" s="78">
        <v>50</v>
      </c>
      <c r="G206" s="78">
        <v>44</v>
      </c>
      <c r="H206" s="3">
        <v>46</v>
      </c>
      <c r="I206" s="3">
        <v>41</v>
      </c>
    </row>
    <row r="207" spans="1:9" x14ac:dyDescent="0.75">
      <c r="A207" s="2" t="s">
        <v>119</v>
      </c>
      <c r="B207" s="78">
        <v>22</v>
      </c>
      <c r="C207" s="78">
        <v>18</v>
      </c>
      <c r="D207" s="78">
        <v>54</v>
      </c>
      <c r="E207" s="78">
        <v>55</v>
      </c>
      <c r="F207" s="78">
        <v>53</v>
      </c>
      <c r="G207" s="78">
        <v>46</v>
      </c>
      <c r="H207" s="3">
        <v>43</v>
      </c>
      <c r="I207" s="3">
        <v>42</v>
      </c>
    </row>
    <row r="208" spans="1:9" x14ac:dyDescent="0.75">
      <c r="A208" s="2" t="s">
        <v>147</v>
      </c>
      <c r="B208" s="78">
        <v>27</v>
      </c>
      <c r="C208" s="78">
        <v>25</v>
      </c>
      <c r="D208" s="49"/>
      <c r="E208" s="49"/>
      <c r="F208" s="49"/>
      <c r="G208" s="49"/>
      <c r="H208" s="47"/>
      <c r="I208" s="47"/>
    </row>
    <row r="209" spans="1:11" x14ac:dyDescent="0.75">
      <c r="A209" s="2" t="s">
        <v>148</v>
      </c>
      <c r="B209" s="78">
        <v>210</v>
      </c>
      <c r="C209" s="78">
        <v>230</v>
      </c>
      <c r="D209" s="49"/>
      <c r="E209" s="49"/>
      <c r="F209" s="49"/>
      <c r="G209" s="49"/>
      <c r="H209" s="47"/>
      <c r="I209" s="47"/>
    </row>
    <row r="210" spans="1:11" x14ac:dyDescent="0.75">
      <c r="A210" s="2" t="s">
        <v>108</v>
      </c>
      <c r="B210" s="71"/>
      <c r="C210" s="71"/>
      <c r="D210" s="78">
        <v>233</v>
      </c>
      <c r="E210" s="78">
        <v>217</v>
      </c>
      <c r="F210" s="78">
        <v>195</v>
      </c>
      <c r="G210" s="78">
        <v>214</v>
      </c>
      <c r="H210" s="3">
        <v>222</v>
      </c>
      <c r="I210" s="3">
        <v>220</v>
      </c>
    </row>
    <row r="211" spans="1:11" x14ac:dyDescent="0.75">
      <c r="A211" s="4" t="s">
        <v>120</v>
      </c>
      <c r="B211" s="72">
        <f t="shared" ref="B211:I211" si="40">+SUM(B202:B210)</f>
        <v>513</v>
      </c>
      <c r="C211" s="72">
        <f t="shared" si="40"/>
        <v>538</v>
      </c>
      <c r="D211" s="72">
        <f t="shared" si="40"/>
        <v>587</v>
      </c>
      <c r="E211" s="72">
        <f t="shared" si="40"/>
        <v>604</v>
      </c>
      <c r="F211" s="72">
        <f t="shared" si="40"/>
        <v>558</v>
      </c>
      <c r="G211" s="72">
        <f t="shared" si="40"/>
        <v>584</v>
      </c>
      <c r="H211" s="5">
        <f t="shared" si="40"/>
        <v>577</v>
      </c>
      <c r="I211" s="5">
        <f t="shared" si="40"/>
        <v>561</v>
      </c>
    </row>
    <row r="212" spans="1:11" x14ac:dyDescent="0.75">
      <c r="A212" s="2" t="s">
        <v>105</v>
      </c>
      <c r="B212" s="71">
        <v>18</v>
      </c>
      <c r="C212" s="71">
        <v>27</v>
      </c>
      <c r="D212" s="78">
        <v>28</v>
      </c>
      <c r="E212" s="78">
        <v>33</v>
      </c>
      <c r="F212" s="78">
        <v>31</v>
      </c>
      <c r="G212" s="78">
        <v>25</v>
      </c>
      <c r="H212" s="3">
        <v>26</v>
      </c>
      <c r="I212" s="3">
        <v>22</v>
      </c>
    </row>
    <row r="213" spans="1:11" x14ac:dyDescent="0.75">
      <c r="A213" s="2" t="s">
        <v>109</v>
      </c>
      <c r="B213" s="71">
        <v>75</v>
      </c>
      <c r="C213" s="71">
        <v>84</v>
      </c>
      <c r="D213" s="78">
        <v>91</v>
      </c>
      <c r="E213" s="78">
        <v>110</v>
      </c>
      <c r="F213" s="78">
        <v>116</v>
      </c>
      <c r="G213" s="78">
        <v>112</v>
      </c>
      <c r="H213" s="3">
        <v>141</v>
      </c>
      <c r="I213" s="3">
        <v>134</v>
      </c>
    </row>
    <row r="214" spans="1:11" x14ac:dyDescent="0.75">
      <c r="A214" s="6" t="s">
        <v>126</v>
      </c>
      <c r="B214" s="72">
        <f t="shared" ref="B214:I214" si="41">+SUM(B211:B213)</f>
        <v>606</v>
      </c>
      <c r="C214" s="72">
        <f t="shared" si="41"/>
        <v>649</v>
      </c>
      <c r="D214" s="72">
        <f t="shared" si="41"/>
        <v>706</v>
      </c>
      <c r="E214" s="72">
        <f t="shared" si="41"/>
        <v>747</v>
      </c>
      <c r="F214" s="72">
        <f t="shared" si="41"/>
        <v>705</v>
      </c>
      <c r="G214" s="72">
        <f t="shared" si="41"/>
        <v>721</v>
      </c>
      <c r="H214" s="7">
        <f t="shared" si="41"/>
        <v>744</v>
      </c>
      <c r="I214" s="7">
        <f t="shared" si="41"/>
        <v>717</v>
      </c>
    </row>
    <row r="215" spans="1:11" x14ac:dyDescent="0.75">
      <c r="A215" s="12" t="s">
        <v>112</v>
      </c>
      <c r="B215" s="69">
        <f t="shared" ref="B215:I215" si="42">+B214-B68</f>
        <v>0</v>
      </c>
      <c r="C215" s="69">
        <f t="shared" si="42"/>
        <v>0</v>
      </c>
      <c r="D215" s="69">
        <f t="shared" si="42"/>
        <v>0</v>
      </c>
      <c r="E215" s="69">
        <f t="shared" si="42"/>
        <v>0</v>
      </c>
      <c r="F215" s="69">
        <f t="shared" si="42"/>
        <v>0</v>
      </c>
      <c r="G215" s="69">
        <f t="shared" si="42"/>
        <v>0</v>
      </c>
      <c r="H215" s="13">
        <f t="shared" si="42"/>
        <v>0</v>
      </c>
      <c r="I215" s="13">
        <f t="shared" si="42"/>
        <v>0</v>
      </c>
    </row>
    <row r="216" spans="1:11" x14ac:dyDescent="0.75">
      <c r="A216" s="14" t="s">
        <v>127</v>
      </c>
      <c r="B216" s="70"/>
      <c r="C216" s="70"/>
      <c r="D216" s="70"/>
      <c r="E216" s="70"/>
      <c r="F216" s="70"/>
      <c r="G216" s="70"/>
      <c r="H216" s="14"/>
      <c r="I216" s="14"/>
    </row>
    <row r="217" spans="1:11" x14ac:dyDescent="0.75">
      <c r="A217" s="27" t="s">
        <v>128</v>
      </c>
      <c r="B217" s="49"/>
      <c r="C217" s="49"/>
      <c r="D217" s="49"/>
      <c r="E217" s="49"/>
      <c r="F217" s="49"/>
      <c r="G217" s="49"/>
      <c r="K217" t="s">
        <v>160</v>
      </c>
    </row>
    <row r="218" spans="1:11" x14ac:dyDescent="0.75">
      <c r="A218" s="32" t="s">
        <v>101</v>
      </c>
      <c r="B218" s="79">
        <v>0.12000000000000001</v>
      </c>
      <c r="C218" s="79">
        <v>0.08</v>
      </c>
      <c r="D218" s="79">
        <v>0.03</v>
      </c>
      <c r="E218" s="79">
        <v>-0.02</v>
      </c>
      <c r="F218" s="79">
        <v>7.0000000000000007E-2</v>
      </c>
      <c r="G218" s="79">
        <v>-0.09</v>
      </c>
      <c r="H218" s="33"/>
      <c r="I218" s="33">
        <v>7.0000000000000007E-2</v>
      </c>
      <c r="K218" s="126">
        <f>SUM(B218:I218)/8</f>
        <v>3.2500000000000001E-2</v>
      </c>
    </row>
    <row r="219" spans="1:11" x14ac:dyDescent="0.75">
      <c r="A219" s="30" t="s">
        <v>114</v>
      </c>
      <c r="B219" s="80">
        <v>0.14000000000000001</v>
      </c>
      <c r="C219" s="80">
        <v>0.1</v>
      </c>
      <c r="D219" s="80">
        <v>0.04</v>
      </c>
      <c r="E219" s="80">
        <v>-0.04</v>
      </c>
      <c r="F219" s="80">
        <v>0.08</v>
      </c>
      <c r="G219" s="80">
        <v>-7.0000000000000007E-2</v>
      </c>
      <c r="H219" s="29"/>
      <c r="I219" s="29">
        <v>0.05</v>
      </c>
      <c r="K219" s="112">
        <f>SUM(B219:I219)/8</f>
        <v>3.7499999999999999E-2</v>
      </c>
    </row>
    <row r="220" spans="1:11" x14ac:dyDescent="0.75">
      <c r="A220" s="30" t="s">
        <v>115</v>
      </c>
      <c r="B220" s="80">
        <v>0.12000000000000001</v>
      </c>
      <c r="C220" s="80">
        <v>0.08</v>
      </c>
      <c r="D220" s="80">
        <v>0.03</v>
      </c>
      <c r="E220" s="80">
        <v>0.01</v>
      </c>
      <c r="F220" s="80">
        <v>7.0000000000000007E-2</v>
      </c>
      <c r="G220" s="80">
        <v>-0.12000000000000001</v>
      </c>
      <c r="H220" s="29"/>
      <c r="I220" s="29">
        <v>0.09</v>
      </c>
      <c r="K220" s="112">
        <f>SUM(B220:I220)/8</f>
        <v>3.5000000000000003E-2</v>
      </c>
    </row>
    <row r="221" spans="1:11" x14ac:dyDescent="0.75">
      <c r="A221" s="30" t="s">
        <v>116</v>
      </c>
      <c r="B221" s="80">
        <v>-0.05</v>
      </c>
      <c r="C221" s="80">
        <v>-0.13</v>
      </c>
      <c r="D221" s="80">
        <v>-0.1</v>
      </c>
      <c r="E221" s="80">
        <v>-0.08</v>
      </c>
      <c r="F221" s="80">
        <v>0</v>
      </c>
      <c r="G221" s="80">
        <v>-0.14000000000000001</v>
      </c>
      <c r="H221" s="29"/>
      <c r="I221" s="29">
        <v>0.25</v>
      </c>
      <c r="K221" s="112">
        <f>SUM(B221:I221)/8</f>
        <v>-3.125E-2</v>
      </c>
    </row>
    <row r="222" spans="1:11" x14ac:dyDescent="0.75">
      <c r="A222" s="32" t="s">
        <v>102</v>
      </c>
      <c r="B222" s="79"/>
      <c r="C222" s="81"/>
      <c r="D222" s="79">
        <v>0.1</v>
      </c>
      <c r="E222" s="79">
        <v>0.09</v>
      </c>
      <c r="F222" s="79">
        <v>0.11</v>
      </c>
      <c r="G222" s="79">
        <v>-0.01</v>
      </c>
      <c r="H222" s="33"/>
      <c r="I222" s="33">
        <v>0.12</v>
      </c>
      <c r="K222" s="126">
        <f>SUM(B222:I222)/8</f>
        <v>5.1249999999999997E-2</v>
      </c>
    </row>
    <row r="223" spans="1:11" x14ac:dyDescent="0.75">
      <c r="A223" s="30" t="s">
        <v>114</v>
      </c>
      <c r="B223" s="80"/>
      <c r="C223" s="80"/>
      <c r="D223" s="80">
        <v>0.08</v>
      </c>
      <c r="E223" s="80">
        <v>0.06</v>
      </c>
      <c r="F223" s="80">
        <v>0.12000000000000001</v>
      </c>
      <c r="G223" s="80">
        <v>-0.03</v>
      </c>
      <c r="H223" s="29"/>
      <c r="I223" s="29">
        <v>0.09</v>
      </c>
      <c r="K223" s="112">
        <f>SUM(B223:I223)/8</f>
        <v>0.04</v>
      </c>
    </row>
    <row r="224" spans="1:11" x14ac:dyDescent="0.75">
      <c r="A224" s="30" t="s">
        <v>115</v>
      </c>
      <c r="B224" s="80"/>
      <c r="C224" s="80"/>
      <c r="D224" s="80">
        <v>0.17</v>
      </c>
      <c r="E224" s="80">
        <v>0.16</v>
      </c>
      <c r="F224" s="80">
        <v>0.09</v>
      </c>
      <c r="G224" s="80">
        <v>0.02</v>
      </c>
      <c r="H224" s="29"/>
      <c r="I224" s="29">
        <v>0.16</v>
      </c>
      <c r="K224" s="112">
        <f>SUM(B224:I224)/8</f>
        <v>7.5000000000000011E-2</v>
      </c>
    </row>
    <row r="225" spans="1:11" x14ac:dyDescent="0.75">
      <c r="A225" s="30" t="s">
        <v>116</v>
      </c>
      <c r="B225" s="80"/>
      <c r="C225" s="80"/>
      <c r="D225" s="80">
        <v>7.0000000000000007E-2</v>
      </c>
      <c r="E225" s="80">
        <v>0.06</v>
      </c>
      <c r="F225" s="80">
        <v>0.05</v>
      </c>
      <c r="G225" s="80">
        <v>-0.03</v>
      </c>
      <c r="H225" s="29"/>
      <c r="I225" s="29">
        <v>0.17</v>
      </c>
      <c r="K225" s="112">
        <f>SUM(B225:I225)/8</f>
        <v>0.04</v>
      </c>
    </row>
    <row r="226" spans="1:11" x14ac:dyDescent="0.75">
      <c r="A226" s="57" t="s">
        <v>145</v>
      </c>
      <c r="B226" s="79">
        <v>0.21000000000000002</v>
      </c>
      <c r="C226" s="79">
        <v>0.14000000000000001</v>
      </c>
      <c r="D226" s="79"/>
      <c r="E226" s="79"/>
      <c r="F226" s="79"/>
      <c r="G226" s="79"/>
      <c r="H226" s="48"/>
      <c r="I226" s="48"/>
      <c r="K226" s="126">
        <f>SUM(B226:I226)/8</f>
        <v>4.3750000000000004E-2</v>
      </c>
    </row>
    <row r="227" spans="1:11" x14ac:dyDescent="0.75">
      <c r="A227" s="30" t="s">
        <v>114</v>
      </c>
      <c r="B227" s="80">
        <v>0.25</v>
      </c>
      <c r="C227" s="80">
        <v>0.14000000000000001</v>
      </c>
      <c r="D227" s="80"/>
      <c r="E227" s="80"/>
      <c r="F227" s="80"/>
      <c r="G227" s="80"/>
      <c r="H227" s="48"/>
      <c r="I227" s="48"/>
      <c r="K227" s="127">
        <f>SUM(B227:I227)/8</f>
        <v>4.8750000000000002E-2</v>
      </c>
    </row>
    <row r="228" spans="1:11" x14ac:dyDescent="0.75">
      <c r="A228" s="30" t="s">
        <v>115</v>
      </c>
      <c r="B228" s="80">
        <v>0.14000000000000001</v>
      </c>
      <c r="C228" s="80">
        <v>0.16</v>
      </c>
      <c r="D228" s="80"/>
      <c r="E228" s="80"/>
      <c r="F228" s="80"/>
      <c r="G228" s="80"/>
      <c r="H228" s="48"/>
      <c r="I228" s="48"/>
      <c r="K228" s="127">
        <f>SUM(B228:I228)/8</f>
        <v>3.7500000000000006E-2</v>
      </c>
    </row>
    <row r="229" spans="1:11" x14ac:dyDescent="0.75">
      <c r="A229" s="30" t="s">
        <v>116</v>
      </c>
      <c r="B229" s="80">
        <v>0.15000000000000002</v>
      </c>
      <c r="C229" s="80">
        <v>0.08</v>
      </c>
      <c r="D229" s="80"/>
      <c r="E229" s="80"/>
      <c r="F229" s="80"/>
      <c r="G229" s="80"/>
      <c r="H229" s="48"/>
      <c r="I229" s="48"/>
      <c r="K229" s="127">
        <f>SUM(B229:I229)/8</f>
        <v>2.8750000000000005E-2</v>
      </c>
    </row>
    <row r="230" spans="1:11" x14ac:dyDescent="0.75">
      <c r="A230" s="57" t="s">
        <v>146</v>
      </c>
      <c r="B230" s="79">
        <v>0.15000000000000002</v>
      </c>
      <c r="C230" s="79">
        <v>0.17</v>
      </c>
      <c r="D230" s="79"/>
      <c r="E230" s="79"/>
      <c r="F230" s="79"/>
      <c r="G230" s="79"/>
      <c r="H230" s="48"/>
      <c r="I230" s="48"/>
      <c r="K230" s="126">
        <f>SUM(B230:I230)/8</f>
        <v>4.0000000000000008E-2</v>
      </c>
    </row>
    <row r="231" spans="1:11" x14ac:dyDescent="0.75">
      <c r="A231" s="30" t="s">
        <v>114</v>
      </c>
      <c r="B231" s="80">
        <v>0.22</v>
      </c>
      <c r="C231" s="80">
        <v>0.23</v>
      </c>
      <c r="D231" s="80"/>
      <c r="E231" s="80"/>
      <c r="F231" s="80"/>
      <c r="G231" s="80"/>
      <c r="H231" s="48"/>
      <c r="I231" s="48"/>
      <c r="K231" s="127">
        <f>SUM(B231:I231)/8</f>
        <v>5.6250000000000001E-2</v>
      </c>
    </row>
    <row r="232" spans="1:11" x14ac:dyDescent="0.75">
      <c r="A232" s="30" t="s">
        <v>155</v>
      </c>
      <c r="B232" s="80">
        <v>0.05</v>
      </c>
      <c r="C232" s="80">
        <v>0.09</v>
      </c>
      <c r="D232" s="80"/>
      <c r="E232" s="80"/>
      <c r="F232" s="80"/>
      <c r="G232" s="80"/>
      <c r="H232" s="48"/>
      <c r="I232" s="48"/>
      <c r="K232" s="127">
        <f>SUM(B232:I232)/8</f>
        <v>1.7500000000000002E-2</v>
      </c>
    </row>
    <row r="233" spans="1:11" x14ac:dyDescent="0.75">
      <c r="A233" s="30" t="s">
        <v>116</v>
      </c>
      <c r="B233" s="80">
        <v>0.14000000000000001</v>
      </c>
      <c r="C233" s="80">
        <v>7.0000000000000007E-2</v>
      </c>
      <c r="D233" s="80"/>
      <c r="E233" s="80"/>
      <c r="F233" s="80"/>
      <c r="G233" s="80"/>
      <c r="H233" s="48"/>
      <c r="I233" s="48"/>
      <c r="K233" s="127">
        <f>SUM(B233:I233)/8</f>
        <v>2.6250000000000002E-2</v>
      </c>
    </row>
    <row r="234" spans="1:11" x14ac:dyDescent="0.75">
      <c r="A234" s="32" t="s">
        <v>103</v>
      </c>
      <c r="B234" s="79">
        <v>0.19</v>
      </c>
      <c r="C234" s="79">
        <v>0.27</v>
      </c>
      <c r="D234" s="79">
        <v>0.17</v>
      </c>
      <c r="E234" s="79">
        <v>0.18</v>
      </c>
      <c r="F234" s="79">
        <v>0.24000000000000002</v>
      </c>
      <c r="G234" s="79">
        <v>0.11</v>
      </c>
      <c r="H234" s="33"/>
      <c r="I234" s="33">
        <v>-0.13</v>
      </c>
      <c r="K234" s="126">
        <f>SUM(B234:I234)/8</f>
        <v>0.12875000000000003</v>
      </c>
    </row>
    <row r="235" spans="1:11" x14ac:dyDescent="0.75">
      <c r="A235" s="30" t="s">
        <v>114</v>
      </c>
      <c r="B235" s="80">
        <v>0.28000000000000003</v>
      </c>
      <c r="C235" s="80">
        <v>0.33000000000000007</v>
      </c>
      <c r="D235" s="80">
        <v>0.18</v>
      </c>
      <c r="E235" s="80">
        <v>0.16</v>
      </c>
      <c r="F235" s="80">
        <v>0.25</v>
      </c>
      <c r="G235" s="80">
        <v>0.12000000000000001</v>
      </c>
      <c r="H235" s="29"/>
      <c r="I235" s="29">
        <v>-0.1</v>
      </c>
      <c r="K235" s="127">
        <f>SUM(B235:I235)/8</f>
        <v>0.15250000000000002</v>
      </c>
    </row>
    <row r="236" spans="1:11" x14ac:dyDescent="0.75">
      <c r="A236" s="30" t="s">
        <v>115</v>
      </c>
      <c r="B236" s="80">
        <v>7.0000000000000007E-2</v>
      </c>
      <c r="C236" s="80">
        <v>0.17</v>
      </c>
      <c r="D236" s="80">
        <v>0.18</v>
      </c>
      <c r="E236" s="80">
        <v>0.23</v>
      </c>
      <c r="F236" s="80">
        <v>0.23</v>
      </c>
      <c r="G236" s="80">
        <v>0.08</v>
      </c>
      <c r="H236" s="29"/>
      <c r="I236" s="29">
        <v>-0.21</v>
      </c>
      <c r="K236" s="127">
        <f>SUM(B236:I236)/8</f>
        <v>9.375E-2</v>
      </c>
    </row>
    <row r="237" spans="1:11" x14ac:dyDescent="0.75">
      <c r="A237" s="30" t="s">
        <v>116</v>
      </c>
      <c r="B237" s="80">
        <v>0.01</v>
      </c>
      <c r="C237" s="80">
        <v>7.0000000000000007E-2</v>
      </c>
      <c r="D237" s="80">
        <v>0.03</v>
      </c>
      <c r="E237" s="80">
        <v>-0.01</v>
      </c>
      <c r="F237" s="80">
        <v>0.08</v>
      </c>
      <c r="G237" s="80">
        <v>0.11</v>
      </c>
      <c r="H237" s="29"/>
      <c r="I237" s="29">
        <v>-0.06</v>
      </c>
      <c r="K237" s="127">
        <f>SUM(B237:I237)/8</f>
        <v>2.8749999999999998E-2</v>
      </c>
    </row>
    <row r="238" spans="1:11" x14ac:dyDescent="0.75">
      <c r="A238" s="32" t="s">
        <v>107</v>
      </c>
      <c r="B238" s="79"/>
      <c r="C238" s="79"/>
      <c r="D238" s="79">
        <v>0.13</v>
      </c>
      <c r="E238" s="79">
        <v>0.1</v>
      </c>
      <c r="F238" s="79">
        <v>0.13</v>
      </c>
      <c r="G238" s="79">
        <v>0.01</v>
      </c>
      <c r="H238" s="33"/>
      <c r="I238" s="33">
        <v>0.16</v>
      </c>
      <c r="K238" s="126">
        <f>SUM(B238:I238)/8</f>
        <v>6.6250000000000003E-2</v>
      </c>
    </row>
    <row r="239" spans="1:11" x14ac:dyDescent="0.75">
      <c r="A239" s="30" t="s">
        <v>114</v>
      </c>
      <c r="B239" s="80"/>
      <c r="C239" s="80"/>
      <c r="D239" s="80">
        <v>0.16</v>
      </c>
      <c r="E239" s="80">
        <v>0.09</v>
      </c>
      <c r="F239" s="80">
        <v>0.12000000000000001</v>
      </c>
      <c r="G239" s="80">
        <v>0</v>
      </c>
      <c r="H239" s="29"/>
      <c r="I239" s="29">
        <v>0.17</v>
      </c>
      <c r="K239" s="127">
        <f>SUM(B239:I239)/8</f>
        <v>6.7500000000000004E-2</v>
      </c>
    </row>
    <row r="240" spans="1:11" x14ac:dyDescent="0.75">
      <c r="A240" s="30" t="s">
        <v>115</v>
      </c>
      <c r="B240" s="80"/>
      <c r="C240" s="80"/>
      <c r="D240" s="80">
        <v>0.09</v>
      </c>
      <c r="E240" s="80">
        <v>0.15000000000000002</v>
      </c>
      <c r="F240" s="80">
        <v>0.15000000000000002</v>
      </c>
      <c r="G240" s="80">
        <v>0.03</v>
      </c>
      <c r="H240" s="29"/>
      <c r="I240" s="29">
        <v>0.12</v>
      </c>
      <c r="K240" s="127">
        <f>SUM(B240:I240)/8</f>
        <v>6.7500000000000004E-2</v>
      </c>
    </row>
    <row r="241" spans="1:11" x14ac:dyDescent="0.75">
      <c r="A241" s="30" t="s">
        <v>116</v>
      </c>
      <c r="B241" s="80"/>
      <c r="C241" s="80"/>
      <c r="D241" s="80">
        <v>-0.01</v>
      </c>
      <c r="E241" s="80">
        <v>-0.08</v>
      </c>
      <c r="F241" s="80">
        <v>0.08</v>
      </c>
      <c r="G241" s="80">
        <v>-4</v>
      </c>
      <c r="H241" s="29"/>
      <c r="I241" s="29">
        <v>0.28000000000000003</v>
      </c>
      <c r="K241" s="127">
        <f>SUM(B241:I241)/8</f>
        <v>-0.46624999999999994</v>
      </c>
    </row>
    <row r="242" spans="1:11" x14ac:dyDescent="0.75">
      <c r="A242" s="58" t="s">
        <v>147</v>
      </c>
      <c r="B242" s="82">
        <v>0.09</v>
      </c>
      <c r="C242" s="82">
        <v>0.34</v>
      </c>
      <c r="D242" s="82"/>
      <c r="E242" s="82"/>
      <c r="F242" s="82"/>
      <c r="G242" s="82"/>
      <c r="H242" s="48"/>
      <c r="I242" s="48"/>
      <c r="K242" s="126">
        <f>SUM(B242:I242)/8</f>
        <v>5.3750000000000006E-2</v>
      </c>
    </row>
    <row r="243" spans="1:11" x14ac:dyDescent="0.75">
      <c r="A243" s="59" t="s">
        <v>114</v>
      </c>
      <c r="B243" s="83">
        <v>0.23</v>
      </c>
      <c r="C243" s="83">
        <v>0.05</v>
      </c>
      <c r="D243" s="83"/>
      <c r="E243" s="83"/>
      <c r="F243" s="83"/>
      <c r="G243" s="83"/>
      <c r="H243" s="48"/>
      <c r="I243" s="48"/>
      <c r="K243" s="127">
        <f>SUM(B243:I243)/8</f>
        <v>3.5000000000000003E-2</v>
      </c>
    </row>
    <row r="244" spans="1:11" x14ac:dyDescent="0.75">
      <c r="A244" s="59" t="s">
        <v>115</v>
      </c>
      <c r="B244" s="83">
        <v>-0.08</v>
      </c>
      <c r="C244" s="83">
        <v>0.03</v>
      </c>
      <c r="D244" s="83"/>
      <c r="E244" s="83"/>
      <c r="F244" s="83"/>
      <c r="G244" s="83"/>
      <c r="H244" s="48"/>
      <c r="I244" s="48"/>
      <c r="K244" s="127">
        <f>SUM(B244:I244)/8</f>
        <v>-6.2500000000000003E-3</v>
      </c>
    </row>
    <row r="245" spans="1:11" x14ac:dyDescent="0.75">
      <c r="A245" s="59" t="s">
        <v>116</v>
      </c>
      <c r="B245" s="83">
        <v>-0.06</v>
      </c>
      <c r="C245" s="83">
        <v>0.22</v>
      </c>
      <c r="D245" s="83"/>
      <c r="E245" s="83"/>
      <c r="F245" s="83"/>
      <c r="G245" s="83"/>
      <c r="H245" s="48"/>
      <c r="I245" s="48"/>
      <c r="K245" s="127">
        <f>SUM(B245:I245)/8</f>
        <v>0.02</v>
      </c>
    </row>
    <row r="246" spans="1:11" x14ac:dyDescent="0.75">
      <c r="A246" s="58" t="s">
        <v>148</v>
      </c>
      <c r="B246" s="82">
        <v>0.08</v>
      </c>
      <c r="C246" s="82">
        <v>0.13</v>
      </c>
      <c r="D246" s="82"/>
      <c r="E246" s="82"/>
      <c r="F246" s="82"/>
      <c r="G246" s="82"/>
      <c r="H246" s="48"/>
      <c r="I246" s="48"/>
      <c r="K246" s="126">
        <f>SUM(B246:I246)/8</f>
        <v>2.6250000000000002E-2</v>
      </c>
    </row>
    <row r="247" spans="1:11" x14ac:dyDescent="0.75">
      <c r="A247" s="59" t="s">
        <v>114</v>
      </c>
      <c r="B247" s="83">
        <v>0.09</v>
      </c>
      <c r="C247" s="83">
        <v>0.14000000000000001</v>
      </c>
      <c r="D247" s="83"/>
      <c r="E247" s="83"/>
      <c r="F247" s="83"/>
      <c r="G247" s="83"/>
      <c r="H247" s="48"/>
      <c r="I247" s="48"/>
      <c r="K247" s="127">
        <f>SUM(B247:I247)/8</f>
        <v>2.8750000000000001E-2</v>
      </c>
    </row>
    <row r="248" spans="1:11" x14ac:dyDescent="0.75">
      <c r="A248" s="59" t="s">
        <v>115</v>
      </c>
      <c r="B248" s="83">
        <v>0.05</v>
      </c>
      <c r="C248" s="83">
        <v>0.11</v>
      </c>
      <c r="D248" s="83"/>
      <c r="E248" s="83"/>
      <c r="F248" s="83"/>
      <c r="G248" s="83"/>
      <c r="H248" s="48"/>
      <c r="I248" s="48"/>
      <c r="K248" s="127">
        <f>SUM(B248:I248)/8</f>
        <v>0.02</v>
      </c>
    </row>
    <row r="249" spans="1:11" x14ac:dyDescent="0.75">
      <c r="A249" s="59" t="s">
        <v>116</v>
      </c>
      <c r="B249" s="83">
        <v>0.05</v>
      </c>
      <c r="C249" s="83">
        <v>0.11</v>
      </c>
      <c r="D249" s="83"/>
      <c r="E249" s="83"/>
      <c r="F249" s="83"/>
      <c r="G249" s="83"/>
      <c r="H249" s="48"/>
      <c r="I249" s="48"/>
      <c r="K249" s="127">
        <f>SUM(B249:I249)/8</f>
        <v>0.02</v>
      </c>
    </row>
    <row r="250" spans="1:11" x14ac:dyDescent="0.75">
      <c r="A250" s="32" t="s">
        <v>108</v>
      </c>
      <c r="B250" s="79">
        <v>-0.02</v>
      </c>
      <c r="C250" s="79">
        <v>-0.30000000000000004</v>
      </c>
      <c r="D250" s="79">
        <v>0.02</v>
      </c>
      <c r="E250" s="79">
        <v>0.12000000000000001</v>
      </c>
      <c r="F250" s="79">
        <v>-0.53</v>
      </c>
      <c r="G250" s="79">
        <v>-0.26</v>
      </c>
      <c r="H250" s="33"/>
      <c r="I250" s="33">
        <v>3.02</v>
      </c>
      <c r="K250" s="126">
        <f>SUM(B250:I250)/8</f>
        <v>0.25624999999999998</v>
      </c>
    </row>
    <row r="251" spans="1:11" x14ac:dyDescent="0.75">
      <c r="A251" s="34" t="s">
        <v>104</v>
      </c>
      <c r="B251" s="79">
        <v>0.14000000000000001</v>
      </c>
      <c r="C251" s="79">
        <v>0.13</v>
      </c>
      <c r="D251" s="79">
        <v>0.08</v>
      </c>
      <c r="E251" s="79">
        <v>0.05</v>
      </c>
      <c r="F251" s="79">
        <v>0.11</v>
      </c>
      <c r="G251" s="79">
        <v>-0.02</v>
      </c>
      <c r="H251" s="36"/>
      <c r="I251" s="36">
        <v>0.06</v>
      </c>
      <c r="K251" s="126">
        <f>SUM(B251:I251)/8</f>
        <v>6.8750000000000006E-2</v>
      </c>
    </row>
    <row r="252" spans="1:11" x14ac:dyDescent="0.75">
      <c r="A252" s="32" t="s">
        <v>105</v>
      </c>
      <c r="B252" s="79">
        <v>0.21000000000000002</v>
      </c>
      <c r="C252" s="79">
        <v>0.02</v>
      </c>
      <c r="D252" s="79">
        <v>-0.11</v>
      </c>
      <c r="E252" s="79">
        <v>0.06</v>
      </c>
      <c r="F252" s="79">
        <v>0.03</v>
      </c>
      <c r="G252" s="79">
        <v>-0.01</v>
      </c>
      <c r="H252" s="33"/>
      <c r="I252" s="33">
        <v>7.0000000000000007E-2</v>
      </c>
      <c r="K252" s="126">
        <f>SUM(B252:I252)/8</f>
        <v>3.3750000000000002E-2</v>
      </c>
    </row>
    <row r="253" spans="1:11" x14ac:dyDescent="0.75">
      <c r="A253" s="30" t="s">
        <v>114</v>
      </c>
      <c r="B253" s="80"/>
      <c r="C253" s="80"/>
      <c r="D253" s="80"/>
      <c r="E253" s="80"/>
      <c r="F253" s="80">
        <v>0.05</v>
      </c>
      <c r="G253" s="80">
        <v>0.01</v>
      </c>
      <c r="H253" s="29"/>
      <c r="I253" s="29">
        <v>0.06</v>
      </c>
      <c r="K253" s="127">
        <f>SUM(B253:I253)/8</f>
        <v>1.4999999999999999E-2</v>
      </c>
    </row>
    <row r="254" spans="1:11" x14ac:dyDescent="0.75">
      <c r="A254" s="30" t="s">
        <v>115</v>
      </c>
      <c r="B254" s="80"/>
      <c r="C254" s="80"/>
      <c r="D254" s="80"/>
      <c r="E254" s="80"/>
      <c r="F254" s="80">
        <v>-0.17</v>
      </c>
      <c r="G254" s="80">
        <v>-0.22</v>
      </c>
      <c r="H254" s="29"/>
      <c r="I254" s="29">
        <v>-0.03</v>
      </c>
      <c r="K254" s="127">
        <f>SUM(B254:I254)/8</f>
        <v>-5.2500000000000005E-2</v>
      </c>
    </row>
    <row r="255" spans="1:11" x14ac:dyDescent="0.75">
      <c r="A255" s="30" t="s">
        <v>116</v>
      </c>
      <c r="B255" s="80"/>
      <c r="C255" s="80"/>
      <c r="D255" s="80"/>
      <c r="E255" s="80"/>
      <c r="F255" s="80">
        <v>-0.14000000000000001</v>
      </c>
      <c r="G255" s="80">
        <v>0.08</v>
      </c>
      <c r="H255" s="29"/>
      <c r="I255" s="29">
        <v>-0.16</v>
      </c>
      <c r="K255" s="127">
        <f>SUM(B255:I255)/8</f>
        <v>-2.7500000000000004E-2</v>
      </c>
    </row>
    <row r="256" spans="1:11" x14ac:dyDescent="0.75">
      <c r="A256" s="30" t="s">
        <v>122</v>
      </c>
      <c r="B256" s="80"/>
      <c r="C256" s="80"/>
      <c r="D256" s="80"/>
      <c r="E256" s="80"/>
      <c r="F256" s="80">
        <v>0.04</v>
      </c>
      <c r="G256" s="80">
        <v>-0.14000000000000001</v>
      </c>
      <c r="H256" s="29"/>
      <c r="I256" s="29">
        <v>0.42</v>
      </c>
      <c r="K256" s="127">
        <f>SUM(B256:I256)/8</f>
        <v>3.9999999999999994E-2</v>
      </c>
    </row>
    <row r="257" spans="1:14" x14ac:dyDescent="0.75">
      <c r="A257" s="28" t="s">
        <v>109</v>
      </c>
      <c r="B257" s="80">
        <v>0</v>
      </c>
      <c r="C257" s="80">
        <v>0</v>
      </c>
      <c r="D257" s="80">
        <v>0</v>
      </c>
      <c r="E257" s="80">
        <v>0</v>
      </c>
      <c r="F257" s="80">
        <v>0</v>
      </c>
      <c r="G257" s="80">
        <v>0</v>
      </c>
      <c r="H257" s="29"/>
      <c r="I257" s="29">
        <v>0</v>
      </c>
      <c r="K257" s="127">
        <f>SUM(B257:I257)/8</f>
        <v>0</v>
      </c>
    </row>
    <row r="258" spans="1:14" x14ac:dyDescent="0.75">
      <c r="A258" s="31" t="s">
        <v>106</v>
      </c>
      <c r="B258" s="79">
        <v>0.14000000000000001</v>
      </c>
      <c r="C258" s="79">
        <v>0.12000000000000001</v>
      </c>
      <c r="D258" s="79">
        <v>0.08</v>
      </c>
      <c r="E258" s="79">
        <v>0.04</v>
      </c>
      <c r="F258" s="79">
        <v>0.11</v>
      </c>
      <c r="G258" s="79">
        <v>-0.02</v>
      </c>
      <c r="H258" s="35"/>
      <c r="I258" s="35">
        <v>0.06</v>
      </c>
      <c r="K258" s="126">
        <f>SUM(B258:I258)/8</f>
        <v>6.6250000000000003E-2</v>
      </c>
    </row>
    <row r="259" spans="1:14" x14ac:dyDescent="0.75">
      <c r="B259" s="84"/>
      <c r="C259" s="84"/>
      <c r="D259" s="84"/>
      <c r="E259" s="84"/>
      <c r="F259" s="84"/>
      <c r="G259" s="84"/>
    </row>
    <row r="260" spans="1:14" x14ac:dyDescent="0.75">
      <c r="B260" s="84"/>
      <c r="C260" s="84"/>
      <c r="D260" s="84"/>
      <c r="E260" s="84"/>
      <c r="F260" s="84"/>
      <c r="G260" s="84"/>
    </row>
    <row r="261" spans="1:14" x14ac:dyDescent="0.75">
      <c r="A261" s="134" t="s">
        <v>159</v>
      </c>
      <c r="B261" s="84"/>
      <c r="C261" s="84"/>
      <c r="D261" s="84"/>
      <c r="E261" s="84"/>
      <c r="F261" s="84"/>
      <c r="G261" s="84"/>
    </row>
    <row r="262" spans="1:14" ht="44.25" x14ac:dyDescent="0.75">
      <c r="A262" s="135" t="s">
        <v>161</v>
      </c>
      <c r="B262" s="84"/>
      <c r="C262" s="84"/>
      <c r="D262" s="84"/>
      <c r="E262" s="84"/>
      <c r="F262" s="84"/>
      <c r="G262" s="84"/>
      <c r="J262" s="122"/>
      <c r="K262" s="122"/>
      <c r="L262" s="122"/>
      <c r="M262" s="122"/>
      <c r="N262" s="122"/>
    </row>
    <row r="263" spans="1:14" x14ac:dyDescent="0.75">
      <c r="A263" s="40"/>
      <c r="B263" s="84"/>
      <c r="C263" s="84"/>
      <c r="D263" s="84"/>
      <c r="E263" s="84"/>
      <c r="F263" s="84"/>
      <c r="G263" s="84"/>
      <c r="J263" s="125"/>
      <c r="K263" s="125"/>
      <c r="L263" s="125"/>
      <c r="M263" s="125"/>
      <c r="N263" s="125"/>
    </row>
    <row r="264" spans="1:14" x14ac:dyDescent="0.75">
      <c r="B264" s="84"/>
      <c r="C264" s="84"/>
      <c r="D264" s="84"/>
      <c r="E264" s="84"/>
      <c r="F264" s="84"/>
      <c r="G264" s="84"/>
    </row>
    <row r="265" spans="1:14" x14ac:dyDescent="0.75">
      <c r="B265" s="84"/>
      <c r="C265" s="84"/>
      <c r="D265" s="84"/>
      <c r="E265" s="84"/>
      <c r="F265" s="84"/>
      <c r="G265" s="84"/>
    </row>
    <row r="266" spans="1:14" x14ac:dyDescent="0.75">
      <c r="B266" s="84"/>
      <c r="C266" s="84"/>
      <c r="D266" s="84"/>
      <c r="E266" s="84"/>
      <c r="F266" s="84"/>
      <c r="G266" s="84"/>
    </row>
    <row r="267" spans="1:14" x14ac:dyDescent="0.75">
      <c r="B267" s="84"/>
      <c r="C267" s="84"/>
      <c r="D267" s="84"/>
      <c r="E267" s="84"/>
      <c r="F267" s="84"/>
      <c r="G267" s="84"/>
    </row>
    <row r="268" spans="1:14" x14ac:dyDescent="0.75">
      <c r="B268" s="84"/>
      <c r="C268" s="84"/>
      <c r="D268" s="84"/>
      <c r="E268" s="84"/>
      <c r="F268" s="84"/>
      <c r="G268" s="84"/>
    </row>
    <row r="269" spans="1:14" x14ac:dyDescent="0.75">
      <c r="B269" s="84"/>
      <c r="C269" s="84"/>
      <c r="D269" s="84"/>
      <c r="E269" s="84"/>
      <c r="F269" s="84"/>
      <c r="G269" s="84"/>
    </row>
    <row r="270" spans="1:14" x14ac:dyDescent="0.75">
      <c r="B270" s="84"/>
      <c r="C270" s="84"/>
      <c r="D270" s="84"/>
      <c r="E270" s="84"/>
      <c r="F270" s="84"/>
      <c r="G270" s="84"/>
    </row>
    <row r="271" spans="1:14" x14ac:dyDescent="0.75">
      <c r="B271" s="84"/>
      <c r="C271" s="84"/>
      <c r="D271" s="84"/>
      <c r="E271" s="84"/>
      <c r="F271" s="84"/>
      <c r="G271" s="84"/>
    </row>
    <row r="272" spans="1:14" x14ac:dyDescent="0.75">
      <c r="B272" s="84"/>
      <c r="C272" s="84"/>
      <c r="D272" s="84"/>
      <c r="E272" s="84"/>
      <c r="F272" s="84"/>
      <c r="G272" s="84"/>
    </row>
    <row r="273" spans="2:7" x14ac:dyDescent="0.75">
      <c r="B273" s="84"/>
      <c r="C273" s="84"/>
      <c r="D273" s="84"/>
      <c r="E273" s="84"/>
      <c r="F273" s="84"/>
      <c r="G273" s="84"/>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85"/>
  <sheetViews>
    <sheetView tabSelected="1" workbookViewId="0">
      <pane xSplit="1" topLeftCell="F1" activePane="topRight" state="frozen"/>
      <selection pane="topRight" activeCell="N2" sqref="N2"/>
    </sheetView>
  </sheetViews>
  <sheetFormatPr defaultRowHeight="14.75" x14ac:dyDescent="0.75"/>
  <cols>
    <col min="1" max="1" width="48.76953125" customWidth="1"/>
    <col min="2" max="12" width="11.76953125" customWidth="1"/>
    <col min="13" max="13" width="12.36328125" bestFit="1" customWidth="1"/>
    <col min="14" max="14" width="13.40625" bestFit="1" customWidth="1"/>
    <col min="16" max="16" width="67.31640625" customWidth="1"/>
  </cols>
  <sheetData>
    <row r="1" spans="1:16" ht="60" customHeight="1" x14ac:dyDescent="0.75">
      <c r="A1" s="15" t="s">
        <v>117</v>
      </c>
      <c r="B1" s="16">
        <f t="shared" ref="B1:H1" si="0">+C1-1</f>
        <v>2015</v>
      </c>
      <c r="C1" s="16">
        <f t="shared" si="0"/>
        <v>2016</v>
      </c>
      <c r="D1" s="16">
        <f t="shared" si="0"/>
        <v>2017</v>
      </c>
      <c r="E1" s="16">
        <f t="shared" si="0"/>
        <v>2018</v>
      </c>
      <c r="F1" s="16">
        <f t="shared" si="0"/>
        <v>2019</v>
      </c>
      <c r="G1" s="16">
        <f t="shared" si="0"/>
        <v>2020</v>
      </c>
      <c r="H1" s="16">
        <f t="shared" si="0"/>
        <v>2021</v>
      </c>
      <c r="I1" s="16">
        <v>2022</v>
      </c>
      <c r="J1" s="38">
        <f>+I1+1</f>
        <v>2023</v>
      </c>
      <c r="K1" s="38">
        <f>+J1+1</f>
        <v>2024</v>
      </c>
      <c r="L1" s="38">
        <f>+K1+1</f>
        <v>2025</v>
      </c>
      <c r="M1" s="38">
        <f>+L1+1</f>
        <v>2026</v>
      </c>
      <c r="N1" s="38">
        <f>+M1+1</f>
        <v>2027</v>
      </c>
      <c r="P1" s="135" t="s">
        <v>162</v>
      </c>
    </row>
    <row r="2" spans="1:16" x14ac:dyDescent="0.75">
      <c r="A2" s="39" t="s">
        <v>129</v>
      </c>
      <c r="B2" s="39"/>
      <c r="C2" s="39"/>
      <c r="D2" s="39"/>
      <c r="E2" s="39"/>
      <c r="F2" s="39"/>
      <c r="G2" s="39"/>
      <c r="H2" s="39"/>
      <c r="I2" s="39"/>
      <c r="J2" s="38"/>
      <c r="K2" s="38"/>
      <c r="L2" s="38"/>
      <c r="M2" s="38"/>
      <c r="N2" s="38"/>
    </row>
    <row r="3" spans="1:16" s="1" customFormat="1" x14ac:dyDescent="0.75">
      <c r="A3" s="40" t="s">
        <v>140</v>
      </c>
      <c r="B3" s="124">
        <f>B18+B45+B72+B99+B126+B153+B180+B207+B234+B251+B268</f>
        <v>30601</v>
      </c>
      <c r="C3" s="124">
        <f t="shared" ref="C3:N3" si="1">C18+C45+C72+C99+C126+C153+C180+C207+C234+C251+C268</f>
        <v>32376</v>
      </c>
      <c r="D3" s="124">
        <f t="shared" si="1"/>
        <v>34350</v>
      </c>
      <c r="E3" s="124">
        <f t="shared" si="1"/>
        <v>36397</v>
      </c>
      <c r="F3" s="124">
        <f t="shared" si="1"/>
        <v>39117</v>
      </c>
      <c r="G3" s="124">
        <f t="shared" si="1"/>
        <v>37403</v>
      </c>
      <c r="H3" s="124">
        <f t="shared" si="1"/>
        <v>44538</v>
      </c>
      <c r="I3" s="124">
        <f t="shared" si="1"/>
        <v>46710</v>
      </c>
      <c r="J3" s="124">
        <f t="shared" si="1"/>
        <v>54679.508190283763</v>
      </c>
      <c r="K3" s="124">
        <f t="shared" si="1"/>
        <v>56975.45907143673</v>
      </c>
      <c r="L3" s="124">
        <f t="shared" si="1"/>
        <v>60738.789168909549</v>
      </c>
      <c r="M3" s="124">
        <f t="shared" si="1"/>
        <v>63173.270140578104</v>
      </c>
      <c r="N3" s="124">
        <f t="shared" si="1"/>
        <v>69460.745297402173</v>
      </c>
    </row>
    <row r="4" spans="1:16" s="122" customFormat="1" x14ac:dyDescent="0.75">
      <c r="A4" s="121" t="s">
        <v>130</v>
      </c>
      <c r="B4" s="116" t="str">
        <f>IFERROR(B3/A3-1,"nm")</f>
        <v>nm</v>
      </c>
      <c r="C4" s="116">
        <f t="shared" ref="C4:J4" si="2">IFERROR(C3/B3-1,"nm")</f>
        <v>5.8004640371229765E-2</v>
      </c>
      <c r="D4" s="116">
        <f t="shared" si="2"/>
        <v>6.0971089696071123E-2</v>
      </c>
      <c r="E4" s="116">
        <f t="shared" si="2"/>
        <v>5.95924308588065E-2</v>
      </c>
      <c r="F4" s="116">
        <f t="shared" si="2"/>
        <v>7.4731433909388079E-2</v>
      </c>
      <c r="G4" s="116">
        <f t="shared" si="2"/>
        <v>-4.3817266150267153E-2</v>
      </c>
      <c r="H4" s="116">
        <f t="shared" si="2"/>
        <v>0.19076009945726269</v>
      </c>
      <c r="I4" s="116">
        <f t="shared" si="2"/>
        <v>4.8767344739323759E-2</v>
      </c>
      <c r="J4" s="116">
        <f t="shared" si="2"/>
        <v>0.17061674567081497</v>
      </c>
      <c r="K4" s="116">
        <f t="shared" ref="K4" si="3">IFERROR(K3/J3-1,"nm")</f>
        <v>4.198923796393883E-2</v>
      </c>
      <c r="L4" s="116">
        <f t="shared" ref="L4" si="4">IFERROR(L3/K3-1,"nm")</f>
        <v>6.6051773145948678E-2</v>
      </c>
      <c r="M4" s="116">
        <f t="shared" ref="M4" si="5">IFERROR(M3/L3-1,"nm")</f>
        <v>4.0081157444519677E-2</v>
      </c>
      <c r="N4" s="116">
        <f t="shared" ref="N4" si="6">IFERROR(N3/M3-1,"nm")</f>
        <v>9.9527460630622455E-2</v>
      </c>
    </row>
    <row r="5" spans="1:16" x14ac:dyDescent="0.75">
      <c r="A5" s="40" t="s">
        <v>131</v>
      </c>
      <c r="B5" s="120">
        <f>B32+B59+B86+B113+B140+B167+B194+B221+B238+B255+B272</f>
        <v>4839</v>
      </c>
      <c r="C5" s="120">
        <f t="shared" ref="C5:N5" si="7">C32+C59+C86+C113+C140+C167+C194+C221+C238+C255+C272</f>
        <v>5291</v>
      </c>
      <c r="D5" s="120">
        <f t="shared" si="7"/>
        <v>5651</v>
      </c>
      <c r="E5" s="120">
        <f t="shared" si="7"/>
        <v>5126</v>
      </c>
      <c r="F5" s="120">
        <f t="shared" si="7"/>
        <v>5555</v>
      </c>
      <c r="G5" s="120">
        <f t="shared" si="7"/>
        <v>3697</v>
      </c>
      <c r="H5" s="120">
        <f t="shared" si="7"/>
        <v>7667</v>
      </c>
      <c r="I5" s="120">
        <f t="shared" si="7"/>
        <v>7573</v>
      </c>
      <c r="J5" s="120">
        <f t="shared" si="7"/>
        <v>9035.071653101877</v>
      </c>
      <c r="K5" s="120">
        <f t="shared" si="7"/>
        <v>10068.802508848989</v>
      </c>
      <c r="L5" s="120">
        <f t="shared" si="7"/>
        <v>7805.3982954278272</v>
      </c>
      <c r="M5" s="120">
        <f t="shared" si="7"/>
        <v>-8661.2903978774266</v>
      </c>
      <c r="N5" s="120">
        <f t="shared" si="7"/>
        <v>-96253.568822308633</v>
      </c>
    </row>
    <row r="6" spans="1:16" s="122" customFormat="1" x14ac:dyDescent="0.75">
      <c r="A6" s="121" t="s">
        <v>130</v>
      </c>
      <c r="B6" s="116" t="str">
        <f>IFERROR(B5/A5-1,"nm")</f>
        <v>nm</v>
      </c>
      <c r="C6" s="116">
        <f t="shared" ref="C6:I6" si="8">IFERROR(C5/B5-1,"nm")</f>
        <v>9.3407728869601137E-2</v>
      </c>
      <c r="D6" s="116">
        <f t="shared" si="8"/>
        <v>6.8040068040068125E-2</v>
      </c>
      <c r="E6" s="116">
        <f t="shared" si="8"/>
        <v>-9.2903910812245583E-2</v>
      </c>
      <c r="F6" s="116">
        <f t="shared" si="8"/>
        <v>8.3690987124463545E-2</v>
      </c>
      <c r="G6" s="116">
        <f t="shared" si="8"/>
        <v>-0.3344734473447345</v>
      </c>
      <c r="H6" s="116">
        <f t="shared" si="8"/>
        <v>1.0738436570192049</v>
      </c>
      <c r="I6" s="116">
        <f t="shared" si="8"/>
        <v>-1.2260336507108338E-2</v>
      </c>
      <c r="J6" s="116">
        <f t="shared" ref="J6" si="9">IFERROR(J5/I5-1,"nm")</f>
        <v>0.19306373340840843</v>
      </c>
      <c r="K6" s="116">
        <f t="shared" ref="K6" si="10">IFERROR(K5/J5-1,"nm")</f>
        <v>0.11441313311469048</v>
      </c>
      <c r="L6" s="116">
        <f t="shared" ref="L6" si="11">IFERROR(L5/K5-1,"nm")</f>
        <v>-0.22479378371280634</v>
      </c>
      <c r="M6" s="116">
        <f t="shared" ref="M6" si="12">IFERROR(M5/L5-1,"nm")</f>
        <v>-2.1096538664722537</v>
      </c>
      <c r="N6" s="116">
        <f t="shared" ref="N6" si="13">IFERROR(N5/M5-1,"nm")</f>
        <v>10.113074888459685</v>
      </c>
    </row>
    <row r="7" spans="1:16" s="122" customFormat="1" x14ac:dyDescent="0.75">
      <c r="A7" s="121" t="s">
        <v>132</v>
      </c>
      <c r="B7" s="122">
        <f>IFERROR(B5/B$3,"nm")</f>
        <v>0.15813208718669325</v>
      </c>
      <c r="C7" s="122">
        <f t="shared" ref="C7:N7" si="14">IFERROR(C5/C$3,"nm")</f>
        <v>0.16342352359772672</v>
      </c>
      <c r="D7" s="122">
        <f t="shared" si="14"/>
        <v>0.16451237263464338</v>
      </c>
      <c r="E7" s="122">
        <f t="shared" si="14"/>
        <v>0.14083578316894249</v>
      </c>
      <c r="F7" s="122">
        <f t="shared" si="14"/>
        <v>0.14200986783240024</v>
      </c>
      <c r="G7" s="122">
        <f t="shared" si="14"/>
        <v>9.8842338849824879E-2</v>
      </c>
      <c r="H7" s="122">
        <f t="shared" si="14"/>
        <v>0.17214513449189456</v>
      </c>
      <c r="I7" s="122">
        <f t="shared" si="14"/>
        <v>0.16212802397773496</v>
      </c>
      <c r="J7" s="122">
        <f t="shared" si="14"/>
        <v>0.16523688584871649</v>
      </c>
      <c r="K7" s="122">
        <f t="shared" si="14"/>
        <v>0.17672174429037185</v>
      </c>
      <c r="L7" s="122">
        <f t="shared" si="14"/>
        <v>0.12850763741308147</v>
      </c>
      <c r="M7" s="122">
        <f t="shared" si="14"/>
        <v>-0.13710372090290157</v>
      </c>
      <c r="N7" s="122">
        <f t="shared" si="14"/>
        <v>-1.3857261163868984</v>
      </c>
    </row>
    <row r="8" spans="1:16" x14ac:dyDescent="0.75">
      <c r="A8" s="40" t="s">
        <v>133</v>
      </c>
      <c r="B8" s="120">
        <f>B35+B62+B89+B116+B143+B170+B197+B224+B241+B258+B275</f>
        <v>606</v>
      </c>
      <c r="C8" s="120">
        <f t="shared" ref="C8:N8" si="15">C35+C62+C89+C116+C143+C170+C197+C224+C241+C258+C275</f>
        <v>649</v>
      </c>
      <c r="D8" s="120">
        <f t="shared" si="15"/>
        <v>706</v>
      </c>
      <c r="E8" s="120">
        <f t="shared" si="15"/>
        <v>747</v>
      </c>
      <c r="F8" s="120">
        <f t="shared" si="15"/>
        <v>705</v>
      </c>
      <c r="G8" s="120">
        <f t="shared" si="15"/>
        <v>721</v>
      </c>
      <c r="H8" s="120">
        <f t="shared" si="15"/>
        <v>744</v>
      </c>
      <c r="I8" s="120">
        <f t="shared" si="15"/>
        <v>717</v>
      </c>
      <c r="J8" s="120">
        <f t="shared" si="15"/>
        <v>752.34322846783516</v>
      </c>
      <c r="K8" s="120">
        <f t="shared" si="15"/>
        <v>761.2480328382577</v>
      </c>
      <c r="L8" s="120">
        <f t="shared" si="15"/>
        <v>1018.5930770588006</v>
      </c>
      <c r="M8" s="120">
        <f t="shared" si="15"/>
        <v>1940.3416894662817</v>
      </c>
      <c r="N8" s="120">
        <f t="shared" si="15"/>
        <v>5906.5716967409462</v>
      </c>
    </row>
    <row r="9" spans="1:16" s="122" customFormat="1" x14ac:dyDescent="0.75">
      <c r="A9" s="121" t="s">
        <v>130</v>
      </c>
      <c r="B9" s="116" t="str">
        <f>IFERROR(B8/A8-1,"nm")</f>
        <v>nm</v>
      </c>
      <c r="C9" s="116">
        <f t="shared" ref="C9:I9" si="16">IFERROR(C8/B8-1,"nm")</f>
        <v>7.0957095709570872E-2</v>
      </c>
      <c r="D9" s="116">
        <f t="shared" si="16"/>
        <v>8.7827426810477727E-2</v>
      </c>
      <c r="E9" s="116">
        <f t="shared" si="16"/>
        <v>5.8073654390934815E-2</v>
      </c>
      <c r="F9" s="116">
        <f t="shared" si="16"/>
        <v>-5.6224899598393607E-2</v>
      </c>
      <c r="G9" s="116">
        <f t="shared" si="16"/>
        <v>2.2695035460992941E-2</v>
      </c>
      <c r="H9" s="116">
        <f t="shared" si="16"/>
        <v>3.1900138696255187E-2</v>
      </c>
      <c r="I9" s="116">
        <f t="shared" si="16"/>
        <v>-3.6290322580645129E-2</v>
      </c>
      <c r="J9" s="116">
        <f t="shared" ref="J9" si="17">IFERROR(J8/I8-1,"nm")</f>
        <v>4.9293205673410334E-2</v>
      </c>
      <c r="K9" s="116">
        <f t="shared" ref="K9" si="18">IFERROR(K8/J8-1,"nm")</f>
        <v>1.1836092934015552E-2</v>
      </c>
      <c r="L9" s="116">
        <f t="shared" ref="L9" si="19">IFERROR(L8/K8-1,"nm")</f>
        <v>0.33805676089703729</v>
      </c>
      <c r="M9" s="116">
        <f t="shared" ref="M9" si="20">IFERROR(M8/L8-1,"nm")</f>
        <v>0.90492330368967444</v>
      </c>
      <c r="N9" s="116">
        <f t="shared" ref="N9" si="21">IFERROR(N8/M8-1,"nm")</f>
        <v>2.0440884349424211</v>
      </c>
    </row>
    <row r="10" spans="1:16" s="122" customFormat="1" x14ac:dyDescent="0.75">
      <c r="A10" s="121" t="s">
        <v>134</v>
      </c>
      <c r="B10" s="122">
        <f>IFERROR(B8/B$3,"nm")</f>
        <v>1.9803274402797295E-2</v>
      </c>
      <c r="C10" s="122">
        <f t="shared" ref="C10:N10" si="22">IFERROR(C8/C$3,"nm")</f>
        <v>2.0045712873733631E-2</v>
      </c>
      <c r="D10" s="122">
        <f t="shared" si="22"/>
        <v>2.0553129548762736E-2</v>
      </c>
      <c r="E10" s="122">
        <f t="shared" si="22"/>
        <v>2.0523669533203285E-2</v>
      </c>
      <c r="F10" s="122">
        <f t="shared" si="22"/>
        <v>1.8022854513382928E-2</v>
      </c>
      <c r="G10" s="122">
        <f t="shared" si="22"/>
        <v>1.9276528620698875E-2</v>
      </c>
      <c r="H10" s="122">
        <f t="shared" si="22"/>
        <v>1.6704836319547355E-2</v>
      </c>
      <c r="I10" s="122">
        <f t="shared" si="22"/>
        <v>1.5350032113037893E-2</v>
      </c>
      <c r="J10" s="122">
        <f t="shared" si="22"/>
        <v>1.3759144026125719E-2</v>
      </c>
      <c r="K10" s="122">
        <f t="shared" si="22"/>
        <v>1.3360981117919434E-2</v>
      </c>
      <c r="L10" s="122">
        <f t="shared" si="22"/>
        <v>1.6770058985308013E-2</v>
      </c>
      <c r="M10" s="122">
        <f t="shared" si="22"/>
        <v>3.0714599468232077E-2</v>
      </c>
      <c r="N10" s="122">
        <f t="shared" si="22"/>
        <v>8.5034672050399829E-2</v>
      </c>
    </row>
    <row r="11" spans="1:16" x14ac:dyDescent="0.75">
      <c r="A11" s="40" t="s">
        <v>135</v>
      </c>
      <c r="B11" s="120">
        <f>B38+B65+B92+B119+B146+B173+B200+B227+B244+B261+B278</f>
        <v>4233</v>
      </c>
      <c r="C11" s="120">
        <f t="shared" ref="C11:N11" si="23">C38+C65+C92+C119+C146+C173+C200+C227+C244+C261+C278</f>
        <v>4642</v>
      </c>
      <c r="D11" s="120">
        <f t="shared" si="23"/>
        <v>4945</v>
      </c>
      <c r="E11" s="120">
        <f t="shared" si="23"/>
        <v>4379</v>
      </c>
      <c r="F11" s="120">
        <f t="shared" si="23"/>
        <v>4850</v>
      </c>
      <c r="G11" s="120">
        <f t="shared" si="23"/>
        <v>2976</v>
      </c>
      <c r="H11" s="120">
        <f t="shared" si="23"/>
        <v>6923</v>
      </c>
      <c r="I11" s="120">
        <f t="shared" si="23"/>
        <v>6856</v>
      </c>
      <c r="J11" s="120">
        <f t="shared" si="23"/>
        <v>8240.3674343891525</v>
      </c>
      <c r="K11" s="120">
        <f t="shared" si="23"/>
        <v>9217.5612718437296</v>
      </c>
      <c r="L11" s="120">
        <f t="shared" si="23"/>
        <v>6553.3254407514887</v>
      </c>
      <c r="M11" s="120">
        <f t="shared" si="23"/>
        <v>-11415.570593431279</v>
      </c>
      <c r="N11" s="120">
        <f t="shared" si="23"/>
        <v>-105770.13566291852</v>
      </c>
    </row>
    <row r="12" spans="1:16" s="122" customFormat="1" x14ac:dyDescent="0.75">
      <c r="A12" s="121" t="s">
        <v>130</v>
      </c>
      <c r="B12" s="116" t="str">
        <f>IFERROR(B11/A11-1,"nm")</f>
        <v>nm</v>
      </c>
      <c r="C12" s="116">
        <f t="shared" ref="C12:I12" si="24">IFERROR(C11/B11-1,"nm")</f>
        <v>9.6621781242617555E-2</v>
      </c>
      <c r="D12" s="116">
        <f t="shared" si="24"/>
        <v>6.5273588970271357E-2</v>
      </c>
      <c r="E12" s="116">
        <f t="shared" si="24"/>
        <v>-0.11445904954499497</v>
      </c>
      <c r="F12" s="116">
        <f t="shared" si="24"/>
        <v>0.10755880337976698</v>
      </c>
      <c r="G12" s="116">
        <f t="shared" si="24"/>
        <v>-0.38639175257731961</v>
      </c>
      <c r="H12" s="116">
        <f t="shared" si="24"/>
        <v>1.32627688172043</v>
      </c>
      <c r="I12" s="116">
        <f t="shared" si="24"/>
        <v>-9.67788530983682E-3</v>
      </c>
      <c r="J12" s="116">
        <f t="shared" ref="J12" si="25">IFERROR(J11/I11-1,"nm")</f>
        <v>0.20192057094357541</v>
      </c>
      <c r="K12" s="116">
        <f t="shared" ref="K12" si="26">IFERROR(K11/J11-1,"nm")</f>
        <v>0.11858619718539476</v>
      </c>
      <c r="L12" s="116">
        <f t="shared" ref="L12" si="27">IFERROR(L11/K11-1,"nm")</f>
        <v>-0.28903912352939864</v>
      </c>
      <c r="M12" s="116">
        <f t="shared" ref="M12" si="28">IFERROR(M11/L11-1,"nm")</f>
        <v>-2.7419508151455734</v>
      </c>
      <c r="N12" s="116">
        <f t="shared" ref="N12" si="29">IFERROR(N11/M11-1,"nm")</f>
        <v>8.2654269707534826</v>
      </c>
    </row>
    <row r="13" spans="1:16" s="122" customFormat="1" x14ac:dyDescent="0.75">
      <c r="A13" s="121" t="s">
        <v>132</v>
      </c>
      <c r="B13" s="122">
        <f>IFERROR(B11/B$3,"nm")</f>
        <v>0.13832881278389594</v>
      </c>
      <c r="C13" s="122">
        <f t="shared" ref="C13:N13" si="30">IFERROR(C11/C$3,"nm")</f>
        <v>0.14337781072399308</v>
      </c>
      <c r="D13" s="122">
        <f t="shared" si="30"/>
        <v>0.14395924308588065</v>
      </c>
      <c r="E13" s="122">
        <f t="shared" si="30"/>
        <v>0.12031211363573921</v>
      </c>
      <c r="F13" s="122">
        <f t="shared" si="30"/>
        <v>0.12398701331901731</v>
      </c>
      <c r="G13" s="122">
        <f t="shared" si="30"/>
        <v>7.9565810229126011E-2</v>
      </c>
      <c r="H13" s="122">
        <f t="shared" si="30"/>
        <v>0.1554402981723472</v>
      </c>
      <c r="I13" s="122">
        <f t="shared" si="30"/>
        <v>0.14677799186469706</v>
      </c>
      <c r="J13" s="122">
        <f t="shared" si="30"/>
        <v>0.15070302764452112</v>
      </c>
      <c r="K13" s="122">
        <f t="shared" si="30"/>
        <v>0.16178125498359927</v>
      </c>
      <c r="L13" s="122">
        <f t="shared" si="30"/>
        <v>0.10789358053429798</v>
      </c>
      <c r="M13" s="122">
        <f t="shared" si="30"/>
        <v>-0.1807025434654318</v>
      </c>
      <c r="N13" s="122">
        <f t="shared" si="30"/>
        <v>-1.5227325190660503</v>
      </c>
    </row>
    <row r="14" spans="1:16" x14ac:dyDescent="0.75">
      <c r="A14" s="40" t="s">
        <v>136</v>
      </c>
      <c r="B14" s="120">
        <f>B41+B68+B95+B122+B149+B176+B203+B230+B247+B264+B281</f>
        <v>963</v>
      </c>
      <c r="C14" s="120">
        <f t="shared" ref="C14:N14" si="31">C41+C68+C95+C122+C149+C176+C203+C230+C247+C264+C281</f>
        <v>1143</v>
      </c>
      <c r="D14" s="120">
        <f t="shared" si="31"/>
        <v>1105</v>
      </c>
      <c r="E14" s="120">
        <f t="shared" si="31"/>
        <v>1028</v>
      </c>
      <c r="F14" s="120">
        <f t="shared" si="31"/>
        <v>1119</v>
      </c>
      <c r="G14" s="120">
        <f t="shared" si="31"/>
        <v>1086</v>
      </c>
      <c r="H14" s="120">
        <f t="shared" si="31"/>
        <v>695</v>
      </c>
      <c r="I14" s="120">
        <f t="shared" si="31"/>
        <v>758</v>
      </c>
      <c r="J14" s="120">
        <f t="shared" si="31"/>
        <v>1045.6208569531286</v>
      </c>
      <c r="K14" s="120">
        <f t="shared" si="31"/>
        <v>1110.7222108413671</v>
      </c>
      <c r="L14" s="120">
        <f t="shared" si="31"/>
        <v>1465.3519299832381</v>
      </c>
      <c r="M14" s="120">
        <f t="shared" si="31"/>
        <v>2423.3735243534429</v>
      </c>
      <c r="N14" s="120">
        <f t="shared" si="31"/>
        <v>5697.9364265576069</v>
      </c>
    </row>
    <row r="15" spans="1:16" s="122" customFormat="1" x14ac:dyDescent="0.75">
      <c r="A15" s="121" t="s">
        <v>130</v>
      </c>
      <c r="B15" s="116" t="str">
        <f>IFERROR(B14/A14-1,"nm")</f>
        <v>nm</v>
      </c>
      <c r="C15" s="116">
        <f t="shared" ref="C15:I15" si="32">IFERROR(C14/B14-1,"nm")</f>
        <v>0.18691588785046731</v>
      </c>
      <c r="D15" s="116">
        <f t="shared" si="32"/>
        <v>-3.3245844269466307E-2</v>
      </c>
      <c r="E15" s="116">
        <f t="shared" si="32"/>
        <v>-6.9683257918552011E-2</v>
      </c>
      <c r="F15" s="116">
        <f t="shared" si="32"/>
        <v>8.8521400778210024E-2</v>
      </c>
      <c r="G15" s="116">
        <f t="shared" si="32"/>
        <v>-2.9490616621983934E-2</v>
      </c>
      <c r="H15" s="116">
        <f t="shared" si="32"/>
        <v>-0.36003683241252304</v>
      </c>
      <c r="I15" s="116">
        <f t="shared" si="32"/>
        <v>9.0647482014388547E-2</v>
      </c>
      <c r="J15" s="116">
        <f t="shared" ref="J15" si="33">IFERROR(J14/I14-1,"nm")</f>
        <v>0.37944704083526193</v>
      </c>
      <c r="K15" s="116">
        <f t="shared" ref="K15" si="34">IFERROR(K14/J14-1,"nm")</f>
        <v>6.2260955732979184E-2</v>
      </c>
      <c r="L15" s="116">
        <f t="shared" ref="L15" si="35">IFERROR(L14/K14-1,"nm")</f>
        <v>0.31927849797227026</v>
      </c>
      <c r="M15" s="116">
        <f t="shared" ref="M15" si="36">IFERROR(M14/L14-1,"nm")</f>
        <v>0.65378259977530684</v>
      </c>
      <c r="N15" s="116">
        <f t="shared" ref="N15" si="37">IFERROR(N14/M14-1,"nm")</f>
        <v>1.3512415107686788</v>
      </c>
    </row>
    <row r="16" spans="1:16" s="122" customFormat="1" x14ac:dyDescent="0.75">
      <c r="A16" s="121" t="s">
        <v>134</v>
      </c>
      <c r="B16" s="122">
        <f>IFERROR(B14/B$3,"nm")</f>
        <v>3.146955981830659E-2</v>
      </c>
      <c r="C16" s="122">
        <f t="shared" ref="C16:N16" si="38">IFERROR(C14/C$3,"nm")</f>
        <v>3.5303928836174947E-2</v>
      </c>
      <c r="D16" s="122">
        <f t="shared" si="38"/>
        <v>3.2168850072780204E-2</v>
      </c>
      <c r="E16" s="122">
        <f t="shared" si="38"/>
        <v>2.8244086051048164E-2</v>
      </c>
      <c r="F16" s="122">
        <f t="shared" si="38"/>
        <v>2.8606488227624818E-2</v>
      </c>
      <c r="G16" s="122">
        <f t="shared" si="38"/>
        <v>2.9035104136031869E-2</v>
      </c>
      <c r="H16" s="122">
        <f t="shared" si="38"/>
        <v>1.5604652207104046E-2</v>
      </c>
      <c r="I16" s="122">
        <f t="shared" si="38"/>
        <v>1.6227788482123744E-2</v>
      </c>
      <c r="J16" s="122">
        <f t="shared" si="38"/>
        <v>1.9122718758083662E-2</v>
      </c>
      <c r="K16" s="122">
        <f t="shared" si="38"/>
        <v>1.9494747895733952E-2</v>
      </c>
      <c r="L16" s="122">
        <f t="shared" si="38"/>
        <v>2.4125471548473176E-2</v>
      </c>
      <c r="M16" s="122">
        <f t="shared" si="38"/>
        <v>3.8360742113883968E-2</v>
      </c>
      <c r="N16" s="122">
        <f t="shared" si="38"/>
        <v>8.2031029211699358E-2</v>
      </c>
    </row>
    <row r="17" spans="1:14" x14ac:dyDescent="0.75">
      <c r="A17" s="41" t="str">
        <f>+Historicals!A114</f>
        <v>North America</v>
      </c>
      <c r="B17" s="41"/>
      <c r="C17" s="41"/>
      <c r="D17" s="41"/>
      <c r="E17" s="41"/>
      <c r="F17" s="41"/>
      <c r="G17" s="41"/>
      <c r="H17" s="41"/>
      <c r="I17" s="41"/>
      <c r="J17" s="38"/>
      <c r="K17" s="38"/>
      <c r="L17" s="38"/>
      <c r="M17" s="38"/>
      <c r="N17" s="38"/>
    </row>
    <row r="18" spans="1:14" x14ac:dyDescent="0.75">
      <c r="A18" s="9" t="s">
        <v>137</v>
      </c>
      <c r="B18" s="9">
        <f>+Historicals!B114</f>
        <v>13740</v>
      </c>
      <c r="C18" s="9">
        <f>+Historicals!C114</f>
        <v>14764</v>
      </c>
      <c r="D18" s="9">
        <f>+Historicals!D114</f>
        <v>15216</v>
      </c>
      <c r="E18" s="9">
        <f>+Historicals!E114</f>
        <v>14855</v>
      </c>
      <c r="F18" s="9">
        <f>+Historicals!F114</f>
        <v>15902</v>
      </c>
      <c r="G18" s="9">
        <f>+Historicals!G114</f>
        <v>14484</v>
      </c>
      <c r="H18" s="9">
        <f>+Historicals!H114</f>
        <v>17179</v>
      </c>
      <c r="I18" s="9">
        <f>+Historicals!I114</f>
        <v>18353</v>
      </c>
      <c r="J18" s="113">
        <f>J20+J24+J28</f>
        <v>19630.423299019087</v>
      </c>
      <c r="K18" s="113">
        <f t="shared" ref="K18:N18" si="39">K20+K24+K28</f>
        <v>20380.422933902963</v>
      </c>
      <c r="L18" s="113">
        <f t="shared" si="39"/>
        <v>21230.321442733726</v>
      </c>
      <c r="M18" s="113">
        <f t="shared" si="39"/>
        <v>22196.964044732747</v>
      </c>
      <c r="N18" s="113">
        <f t="shared" si="39"/>
        <v>23300.645766200891</v>
      </c>
    </row>
    <row r="19" spans="1:14" s="122" customFormat="1" x14ac:dyDescent="0.75">
      <c r="A19" s="123" t="s">
        <v>130</v>
      </c>
      <c r="B19" s="45" t="str">
        <f t="shared" ref="B19:I19" si="40">+IFERROR(B18/A18-1,"nm")</f>
        <v>nm</v>
      </c>
      <c r="C19" s="45">
        <f t="shared" si="40"/>
        <v>7.4526928675400228E-2</v>
      </c>
      <c r="D19" s="45">
        <f t="shared" si="40"/>
        <v>3.0615009482525046E-2</v>
      </c>
      <c r="E19" s="45">
        <f t="shared" si="40"/>
        <v>-2.372502628811779E-2</v>
      </c>
      <c r="F19" s="45">
        <f t="shared" si="40"/>
        <v>7.0481319421070276E-2</v>
      </c>
      <c r="G19" s="45">
        <f t="shared" si="40"/>
        <v>-8.9171173437303519E-2</v>
      </c>
      <c r="H19" s="45">
        <f t="shared" si="40"/>
        <v>0.18606738470035911</v>
      </c>
      <c r="I19" s="45">
        <f t="shared" si="40"/>
        <v>6.8339251411607238E-2</v>
      </c>
      <c r="J19" s="122">
        <f>$I$19</f>
        <v>6.8339251411607238E-2</v>
      </c>
      <c r="K19" s="122">
        <f t="shared" ref="K19:N19" si="41">$I$19</f>
        <v>6.8339251411607238E-2</v>
      </c>
      <c r="L19" s="122">
        <f t="shared" si="41"/>
        <v>6.8339251411607238E-2</v>
      </c>
      <c r="M19" s="122">
        <f t="shared" si="41"/>
        <v>6.8339251411607238E-2</v>
      </c>
      <c r="N19" s="122">
        <f t="shared" si="41"/>
        <v>6.8339251411607238E-2</v>
      </c>
    </row>
    <row r="20" spans="1:14" x14ac:dyDescent="0.75">
      <c r="A20" s="43" t="s">
        <v>114</v>
      </c>
      <c r="B20" s="3">
        <f>+Historicals!B115</f>
        <v>8506</v>
      </c>
      <c r="C20" s="3">
        <f>+Historicals!C115</f>
        <v>9299</v>
      </c>
      <c r="D20" s="3">
        <f>+Historicals!D115</f>
        <v>9684</v>
      </c>
      <c r="E20" s="3">
        <f>+Historicals!E115</f>
        <v>9322</v>
      </c>
      <c r="F20" s="3">
        <f>+Historicals!F115</f>
        <v>10045</v>
      </c>
      <c r="G20" s="3">
        <f>+Historicals!G115</f>
        <v>9329</v>
      </c>
      <c r="H20" s="3">
        <f>+Historicals!H115</f>
        <v>11644</v>
      </c>
      <c r="I20" s="3">
        <f>+Historicals!I115</f>
        <v>12228</v>
      </c>
      <c r="J20" s="113">
        <f>I20*(1+J21)</f>
        <v>12841.290278254894</v>
      </c>
      <c r="K20" s="113">
        <f>$J$20</f>
        <v>12841.290278254894</v>
      </c>
      <c r="L20" s="113">
        <f t="shared" ref="L20:N20" si="42">$J$20</f>
        <v>12841.290278254894</v>
      </c>
      <c r="M20" s="113">
        <f t="shared" si="42"/>
        <v>12841.290278254894</v>
      </c>
      <c r="N20" s="113">
        <f t="shared" si="42"/>
        <v>12841.290278254894</v>
      </c>
    </row>
    <row r="21" spans="1:14" x14ac:dyDescent="0.75">
      <c r="A21" s="42" t="s">
        <v>130</v>
      </c>
      <c r="B21" s="45" t="str">
        <f t="shared" ref="B21:I21" si="43">+IFERROR(B20/A20-1,"nm")</f>
        <v>nm</v>
      </c>
      <c r="C21" s="45">
        <f t="shared" si="43"/>
        <v>9.3228309428638578E-2</v>
      </c>
      <c r="D21" s="45">
        <f t="shared" si="43"/>
        <v>4.1402301322722934E-2</v>
      </c>
      <c r="E21" s="45">
        <f t="shared" si="43"/>
        <v>-3.7381247418422192E-2</v>
      </c>
      <c r="F21" s="45">
        <f t="shared" si="43"/>
        <v>7.755846384895948E-2</v>
      </c>
      <c r="G21" s="45">
        <f t="shared" si="43"/>
        <v>-7.1279243404678949E-2</v>
      </c>
      <c r="H21" s="45">
        <f t="shared" si="43"/>
        <v>0.24815092721620746</v>
      </c>
      <c r="I21" s="45">
        <f t="shared" si="43"/>
        <v>5.0154586052902683E-2</v>
      </c>
      <c r="J21" s="122">
        <f>$I$21</f>
        <v>5.0154586052902683E-2</v>
      </c>
      <c r="K21" s="122">
        <f t="shared" ref="K21:N21" si="44">$I$21</f>
        <v>5.0154586052902683E-2</v>
      </c>
      <c r="L21" s="122">
        <f t="shared" si="44"/>
        <v>5.0154586052902683E-2</v>
      </c>
      <c r="M21" s="122">
        <f t="shared" si="44"/>
        <v>5.0154586052902683E-2</v>
      </c>
      <c r="N21" s="122">
        <f t="shared" si="44"/>
        <v>5.0154586052902683E-2</v>
      </c>
    </row>
    <row r="22" spans="1:14" x14ac:dyDescent="0.75">
      <c r="A22" s="42" t="s">
        <v>138</v>
      </c>
      <c r="B22" s="45">
        <f>+Historicals!B219</f>
        <v>0.14000000000000001</v>
      </c>
      <c r="C22" s="45">
        <f>+Historicals!C219</f>
        <v>0.1</v>
      </c>
      <c r="D22" s="45">
        <f>+Historicals!D219</f>
        <v>0.04</v>
      </c>
      <c r="E22" s="45">
        <f>+Historicals!E219</f>
        <v>-0.04</v>
      </c>
      <c r="F22" s="45">
        <f>+Historicals!F219</f>
        <v>0.08</v>
      </c>
      <c r="G22" s="45">
        <f>+Historicals!G219</f>
        <v>-7.0000000000000007E-2</v>
      </c>
      <c r="H22" s="45">
        <f>+Historicals!H219</f>
        <v>0</v>
      </c>
      <c r="I22" s="45">
        <f>+Historicals!I219</f>
        <v>0.05</v>
      </c>
      <c r="J22" s="122">
        <f>$I$22</f>
        <v>0.05</v>
      </c>
      <c r="K22" s="125">
        <f>$J$22</f>
        <v>0.05</v>
      </c>
      <c r="L22" s="125">
        <f t="shared" ref="L22:N22" si="45">$J$22</f>
        <v>0.05</v>
      </c>
      <c r="M22" s="125">
        <f t="shared" si="45"/>
        <v>0.05</v>
      </c>
      <c r="N22" s="125">
        <f t="shared" si="45"/>
        <v>0.05</v>
      </c>
    </row>
    <row r="23" spans="1:14" x14ac:dyDescent="0.75">
      <c r="A23" s="42" t="s">
        <v>139</v>
      </c>
      <c r="B23" s="45" t="str">
        <f t="shared" ref="B23:K23" si="46">+IFERROR(B21-B22,"nm")</f>
        <v>nm</v>
      </c>
      <c r="C23" s="45">
        <f t="shared" si="46"/>
        <v>-6.7716905713614273E-3</v>
      </c>
      <c r="D23" s="45">
        <f t="shared" si="46"/>
        <v>1.4023013227229333E-3</v>
      </c>
      <c r="E23" s="45">
        <f t="shared" si="46"/>
        <v>2.6187525815778087E-3</v>
      </c>
      <c r="F23" s="45">
        <f t="shared" si="46"/>
        <v>-2.4415361510405215E-3</v>
      </c>
      <c r="G23" s="45">
        <f t="shared" si="46"/>
        <v>-1.2792434046789425E-3</v>
      </c>
      <c r="H23" s="45">
        <f t="shared" si="46"/>
        <v>0.24815092721620746</v>
      </c>
      <c r="I23" s="45">
        <f t="shared" si="46"/>
        <v>1.5458605290268046E-4</v>
      </c>
      <c r="J23" s="45">
        <f t="shared" si="46"/>
        <v>1.5458605290268046E-4</v>
      </c>
      <c r="K23" s="45">
        <f t="shared" si="46"/>
        <v>1.5458605290268046E-4</v>
      </c>
      <c r="L23" s="45">
        <f t="shared" ref="L23:N23" si="47">+IFERROR(L21-L22,"nm")</f>
        <v>1.5458605290268046E-4</v>
      </c>
      <c r="M23" s="45">
        <f t="shared" si="47"/>
        <v>1.5458605290268046E-4</v>
      </c>
      <c r="N23" s="45">
        <f t="shared" si="47"/>
        <v>1.5458605290268046E-4</v>
      </c>
    </row>
    <row r="24" spans="1:14" x14ac:dyDescent="0.75">
      <c r="A24" s="43" t="s">
        <v>115</v>
      </c>
      <c r="B24" s="3">
        <f>+Historicals!B116</f>
        <v>4410</v>
      </c>
      <c r="C24" s="3">
        <f>+Historicals!C116</f>
        <v>4746</v>
      </c>
      <c r="D24" s="3">
        <f>+Historicals!D116</f>
        <v>4886</v>
      </c>
      <c r="E24" s="3">
        <f>+Historicals!E116</f>
        <v>4938</v>
      </c>
      <c r="F24" s="3">
        <f>+Historicals!F116</f>
        <v>5260</v>
      </c>
      <c r="G24" s="3">
        <f>+Historicals!G116</f>
        <v>4639</v>
      </c>
      <c r="H24" s="3">
        <f>+Historicals!H116</f>
        <v>5028</v>
      </c>
      <c r="I24" s="3">
        <f>+Historicals!I116</f>
        <v>5492</v>
      </c>
      <c r="J24" s="113">
        <f>I24*(1+J25)</f>
        <v>5998.8194112967376</v>
      </c>
      <c r="K24" s="113">
        <f>J24*(1+K25)</f>
        <v>6552.409746786333</v>
      </c>
      <c r="L24" s="113">
        <f t="shared" ref="L24:N24" si="48">K24*(1+L25)</f>
        <v>7157.0871776751274</v>
      </c>
      <c r="M24" s="113">
        <f t="shared" si="48"/>
        <v>7817.5661853205638</v>
      </c>
      <c r="N24" s="113">
        <f t="shared" si="48"/>
        <v>8538.9963185721026</v>
      </c>
    </row>
    <row r="25" spans="1:14" x14ac:dyDescent="0.75">
      <c r="A25" s="42" t="s">
        <v>130</v>
      </c>
      <c r="B25" s="45" t="str">
        <f t="shared" ref="B25:I25" si="49">+IFERROR(B24/A24-1,"nm")</f>
        <v>nm</v>
      </c>
      <c r="C25" s="45">
        <f t="shared" si="49"/>
        <v>7.6190476190476142E-2</v>
      </c>
      <c r="D25" s="45">
        <f t="shared" si="49"/>
        <v>2.9498525073746285E-2</v>
      </c>
      <c r="E25" s="45">
        <f t="shared" si="49"/>
        <v>1.0642652476463343E-2</v>
      </c>
      <c r="F25" s="45">
        <f t="shared" si="49"/>
        <v>6.5208586472256025E-2</v>
      </c>
      <c r="G25" s="45">
        <f t="shared" si="49"/>
        <v>-0.11806083650190113</v>
      </c>
      <c r="H25" s="45">
        <f t="shared" si="49"/>
        <v>8.3854278939426541E-2</v>
      </c>
      <c r="I25" s="45">
        <f t="shared" si="49"/>
        <v>9.2283214001591007E-2</v>
      </c>
      <c r="J25" s="122">
        <f>$I$25</f>
        <v>9.2283214001591007E-2</v>
      </c>
      <c r="K25" s="125">
        <f>$J$25</f>
        <v>9.2283214001591007E-2</v>
      </c>
      <c r="L25" s="125">
        <f t="shared" ref="L25:N25" si="50">$J$25</f>
        <v>9.2283214001591007E-2</v>
      </c>
      <c r="M25" s="125">
        <f t="shared" si="50"/>
        <v>9.2283214001591007E-2</v>
      </c>
      <c r="N25" s="125">
        <f t="shared" si="50"/>
        <v>9.2283214001591007E-2</v>
      </c>
    </row>
    <row r="26" spans="1:14" x14ac:dyDescent="0.75">
      <c r="A26" s="42" t="s">
        <v>138</v>
      </c>
      <c r="B26" s="45">
        <f>+Historicals!B223</f>
        <v>0</v>
      </c>
      <c r="C26" s="45">
        <f>+Historicals!C223</f>
        <v>0</v>
      </c>
      <c r="D26" s="45">
        <f>+Historicals!D223</f>
        <v>0.08</v>
      </c>
      <c r="E26" s="45">
        <f>+Historicals!E223</f>
        <v>0.06</v>
      </c>
      <c r="F26" s="45">
        <f>+Historicals!F223</f>
        <v>0.12000000000000001</v>
      </c>
      <c r="G26" s="45">
        <f>+Historicals!G223</f>
        <v>-0.03</v>
      </c>
      <c r="H26" s="45">
        <f>+Historicals!H223</f>
        <v>0</v>
      </c>
      <c r="I26" s="45">
        <f>+Historicals!I223</f>
        <v>0.09</v>
      </c>
      <c r="J26" s="122">
        <f>$I$26</f>
        <v>0.09</v>
      </c>
      <c r="K26" s="125">
        <f>$J$26</f>
        <v>0.09</v>
      </c>
      <c r="L26" s="125">
        <f t="shared" ref="L26:N26" si="51">$J$26</f>
        <v>0.09</v>
      </c>
      <c r="M26" s="125">
        <f t="shared" si="51"/>
        <v>0.09</v>
      </c>
      <c r="N26" s="125">
        <f t="shared" si="51"/>
        <v>0.09</v>
      </c>
    </row>
    <row r="27" spans="1:14" x14ac:dyDescent="0.75">
      <c r="A27" s="42" t="s">
        <v>139</v>
      </c>
      <c r="B27" s="45" t="str">
        <f t="shared" ref="B27:K27" si="52">+IFERROR(B25-B26,"nm")</f>
        <v>nm</v>
      </c>
      <c r="C27" s="45">
        <f t="shared" si="52"/>
        <v>7.6190476190476142E-2</v>
      </c>
      <c r="D27" s="45">
        <f t="shared" si="52"/>
        <v>-5.0501474926253717E-2</v>
      </c>
      <c r="E27" s="45">
        <f t="shared" si="52"/>
        <v>-4.9357347523536654E-2</v>
      </c>
      <c r="F27" s="45">
        <f t="shared" si="52"/>
        <v>-5.4791413527743985E-2</v>
      </c>
      <c r="G27" s="45">
        <f t="shared" si="52"/>
        <v>-8.8060836501901135E-2</v>
      </c>
      <c r="H27" s="45">
        <f t="shared" si="52"/>
        <v>8.3854278939426541E-2</v>
      </c>
      <c r="I27" s="45">
        <f t="shared" si="52"/>
        <v>2.2832140015910107E-3</v>
      </c>
      <c r="J27" s="45">
        <f t="shared" si="52"/>
        <v>2.2832140015910107E-3</v>
      </c>
      <c r="K27" s="45">
        <f t="shared" si="52"/>
        <v>2.2832140015910107E-3</v>
      </c>
      <c r="L27" s="45">
        <f t="shared" ref="L27:N27" si="53">+IFERROR(L25-L26,"nm")</f>
        <v>2.2832140015910107E-3</v>
      </c>
      <c r="M27" s="45">
        <f t="shared" si="53"/>
        <v>2.2832140015910107E-3</v>
      </c>
      <c r="N27" s="45">
        <f t="shared" si="53"/>
        <v>2.2832140015910107E-3</v>
      </c>
    </row>
    <row r="28" spans="1:14" x14ac:dyDescent="0.75">
      <c r="A28" s="43" t="s">
        <v>116</v>
      </c>
      <c r="B28" s="3">
        <f>+Historicals!B117</f>
        <v>824</v>
      </c>
      <c r="C28" s="3">
        <f>+Historicals!C117</f>
        <v>719</v>
      </c>
      <c r="D28" s="3">
        <f>+Historicals!D117</f>
        <v>646</v>
      </c>
      <c r="E28" s="3">
        <f>+Historicals!E117</f>
        <v>595</v>
      </c>
      <c r="F28" s="3">
        <f>+Historicals!F117</f>
        <v>597</v>
      </c>
      <c r="G28" s="3">
        <f>+Historicals!G117</f>
        <v>516</v>
      </c>
      <c r="H28" s="3">
        <f>+Historicals!H117</f>
        <v>507</v>
      </c>
      <c r="I28" s="3">
        <f>+Historicals!I117</f>
        <v>633</v>
      </c>
      <c r="J28" s="113">
        <f>I28*(1+J29)</f>
        <v>790.31360946745554</v>
      </c>
      <c r="K28" s="113">
        <f>J28*(1+K29)</f>
        <v>986.72290886173437</v>
      </c>
      <c r="L28" s="113">
        <f t="shared" ref="L28:N28" si="54">K28*(1+L29)</f>
        <v>1231.9439868037039</v>
      </c>
      <c r="M28" s="113">
        <f t="shared" si="54"/>
        <v>1538.1075811572871</v>
      </c>
      <c r="N28" s="113">
        <f t="shared" si="54"/>
        <v>1920.3591693738908</v>
      </c>
    </row>
    <row r="29" spans="1:14" x14ac:dyDescent="0.75">
      <c r="A29" s="42" t="s">
        <v>130</v>
      </c>
      <c r="B29" s="45" t="str">
        <f t="shared" ref="B29:I29" si="55">+IFERROR(B28/A28-1,"nm")</f>
        <v>nm</v>
      </c>
      <c r="C29" s="45">
        <f t="shared" si="55"/>
        <v>-0.12742718446601942</v>
      </c>
      <c r="D29" s="45">
        <f t="shared" si="55"/>
        <v>-0.10152990264255912</v>
      </c>
      <c r="E29" s="45">
        <f t="shared" si="55"/>
        <v>-7.8947368421052655E-2</v>
      </c>
      <c r="F29" s="45">
        <f t="shared" si="55"/>
        <v>3.3613445378151141E-3</v>
      </c>
      <c r="G29" s="45">
        <f t="shared" si="55"/>
        <v>-0.13567839195979903</v>
      </c>
      <c r="H29" s="45">
        <f t="shared" si="55"/>
        <v>-1.744186046511631E-2</v>
      </c>
      <c r="I29" s="45">
        <f t="shared" si="55"/>
        <v>0.24852071005917153</v>
      </c>
      <c r="J29" s="122">
        <f>$I$29</f>
        <v>0.24852071005917153</v>
      </c>
      <c r="K29" s="125">
        <f>$J$29</f>
        <v>0.24852071005917153</v>
      </c>
      <c r="L29" s="125">
        <f t="shared" ref="L29:N29" si="56">$J$29</f>
        <v>0.24852071005917153</v>
      </c>
      <c r="M29" s="125">
        <f t="shared" si="56"/>
        <v>0.24852071005917153</v>
      </c>
      <c r="N29" s="125">
        <f t="shared" si="56"/>
        <v>0.24852071005917153</v>
      </c>
    </row>
    <row r="30" spans="1:14" x14ac:dyDescent="0.75">
      <c r="A30" s="42" t="s">
        <v>138</v>
      </c>
      <c r="B30" s="45">
        <f>+Historicals!B221</f>
        <v>-0.05</v>
      </c>
      <c r="C30" s="45">
        <f>+Historicals!C221</f>
        <v>-0.13</v>
      </c>
      <c r="D30" s="45">
        <f>+Historicals!D221</f>
        <v>-0.1</v>
      </c>
      <c r="E30" s="45">
        <f>+Historicals!E221</f>
        <v>-0.08</v>
      </c>
      <c r="F30" s="45">
        <f>+Historicals!F221</f>
        <v>0</v>
      </c>
      <c r="G30" s="45">
        <f>+Historicals!G221</f>
        <v>-0.14000000000000001</v>
      </c>
      <c r="H30" s="45">
        <f>+Historicals!H221</f>
        <v>0</v>
      </c>
      <c r="I30" s="45">
        <f>+Historicals!I221</f>
        <v>0.25</v>
      </c>
      <c r="J30" s="122">
        <f>$I$30</f>
        <v>0.25</v>
      </c>
      <c r="K30" s="125">
        <f>$J$30</f>
        <v>0.25</v>
      </c>
      <c r="L30" s="125">
        <f t="shared" ref="L30:N30" si="57">$J$30</f>
        <v>0.25</v>
      </c>
      <c r="M30" s="125">
        <f t="shared" si="57"/>
        <v>0.25</v>
      </c>
      <c r="N30" s="125">
        <f t="shared" si="57"/>
        <v>0.25</v>
      </c>
    </row>
    <row r="31" spans="1:14" x14ac:dyDescent="0.75">
      <c r="A31" s="42" t="s">
        <v>139</v>
      </c>
      <c r="B31" s="45" t="str">
        <f t="shared" ref="B31:K31" si="58">+IFERROR(B29-B30,"nm")</f>
        <v>nm</v>
      </c>
      <c r="C31" s="45">
        <f t="shared" si="58"/>
        <v>2.572815533980588E-3</v>
      </c>
      <c r="D31" s="45">
        <f t="shared" si="58"/>
        <v>-1.5299026425591167E-3</v>
      </c>
      <c r="E31" s="45">
        <f t="shared" si="58"/>
        <v>1.0526315789473467E-3</v>
      </c>
      <c r="F31" s="45">
        <f t="shared" si="58"/>
        <v>3.3613445378151141E-3</v>
      </c>
      <c r="G31" s="45">
        <f t="shared" si="58"/>
        <v>4.321608040200986E-3</v>
      </c>
      <c r="H31" s="45">
        <f t="shared" si="58"/>
        <v>-1.744186046511631E-2</v>
      </c>
      <c r="I31" s="45">
        <f t="shared" si="58"/>
        <v>-1.4792899408284654E-3</v>
      </c>
      <c r="J31" s="45">
        <f t="shared" si="58"/>
        <v>-1.4792899408284654E-3</v>
      </c>
      <c r="K31" s="45">
        <f t="shared" si="58"/>
        <v>-1.4792899408284654E-3</v>
      </c>
      <c r="L31" s="45">
        <f t="shared" ref="L31:N31" si="59">+IFERROR(L29-L30,"nm")</f>
        <v>-1.4792899408284654E-3</v>
      </c>
      <c r="M31" s="45">
        <f t="shared" si="59"/>
        <v>-1.4792899408284654E-3</v>
      </c>
      <c r="N31" s="45">
        <f t="shared" si="59"/>
        <v>-1.4792899408284654E-3</v>
      </c>
    </row>
    <row r="32" spans="1:14" x14ac:dyDescent="0.75">
      <c r="A32" s="9" t="s">
        <v>131</v>
      </c>
      <c r="B32" s="46">
        <f t="shared" ref="B32:N32" si="60">+B38+B35</f>
        <v>3766</v>
      </c>
      <c r="C32" s="46">
        <f t="shared" si="60"/>
        <v>3896</v>
      </c>
      <c r="D32" s="46">
        <f t="shared" si="60"/>
        <v>4015</v>
      </c>
      <c r="E32" s="46">
        <f t="shared" si="60"/>
        <v>3760</v>
      </c>
      <c r="F32" s="46">
        <f t="shared" si="60"/>
        <v>4074</v>
      </c>
      <c r="G32" s="46">
        <f t="shared" si="60"/>
        <v>3047</v>
      </c>
      <c r="H32" s="46">
        <f t="shared" si="60"/>
        <v>5219</v>
      </c>
      <c r="I32" s="46">
        <f t="shared" si="60"/>
        <v>5238</v>
      </c>
      <c r="J32" s="46">
        <f t="shared" si="60"/>
        <v>5257.3997369892832</v>
      </c>
      <c r="K32" s="46">
        <f t="shared" si="60"/>
        <v>5277.1870332330436</v>
      </c>
      <c r="L32" s="46">
        <f t="shared" si="60"/>
        <v>5297.3503038556801</v>
      </c>
      <c r="M32" s="46">
        <f t="shared" si="60"/>
        <v>5317.8785296294227</v>
      </c>
      <c r="N32" s="46">
        <f t="shared" si="60"/>
        <v>5338.7612310196046</v>
      </c>
    </row>
    <row r="33" spans="1:16" x14ac:dyDescent="0.75">
      <c r="A33" s="44" t="s">
        <v>130</v>
      </c>
      <c r="B33" s="45" t="str">
        <f t="shared" ref="B33:I33" si="61">+IFERROR(B32/A32-1,"nm")</f>
        <v>nm</v>
      </c>
      <c r="C33" s="45">
        <f t="shared" si="61"/>
        <v>3.4519383961763239E-2</v>
      </c>
      <c r="D33" s="45">
        <f t="shared" si="61"/>
        <v>3.0544147843942548E-2</v>
      </c>
      <c r="E33" s="45">
        <f t="shared" si="61"/>
        <v>-6.3511830635118338E-2</v>
      </c>
      <c r="F33" s="45">
        <f t="shared" si="61"/>
        <v>8.3510638297872308E-2</v>
      </c>
      <c r="G33" s="45">
        <f t="shared" si="61"/>
        <v>-0.25208640157093765</v>
      </c>
      <c r="H33" s="45">
        <f t="shared" si="61"/>
        <v>0.71283229405973092</v>
      </c>
      <c r="I33" s="45">
        <f t="shared" ref="I33" si="62">+IFERROR(I32/H32-1,"nm")</f>
        <v>3.6405441655489312E-3</v>
      </c>
      <c r="J33" s="45">
        <f t="shared" ref="J33" si="63">+IFERROR(J32/I32-1,"nm")</f>
        <v>3.7036534916539132E-3</v>
      </c>
      <c r="K33" s="45">
        <f t="shared" ref="K33" si="64">+IFERROR(K32/J32-1,"nm")</f>
        <v>3.7637039665339156E-3</v>
      </c>
      <c r="L33" s="45">
        <f t="shared" ref="L33" si="65">+IFERROR(L32/K32-1,"nm")</f>
        <v>3.8208368389558434E-3</v>
      </c>
      <c r="M33" s="45">
        <f t="shared" ref="M33" si="66">+IFERROR(M32/L32-1,"nm")</f>
        <v>3.8751875175786488E-3</v>
      </c>
      <c r="N33" s="45">
        <f t="shared" ref="N33" si="67">+IFERROR(N32/M32-1,"nm")</f>
        <v>3.926885744725217E-3</v>
      </c>
    </row>
    <row r="34" spans="1:16" x14ac:dyDescent="0.75">
      <c r="A34" s="44" t="s">
        <v>132</v>
      </c>
      <c r="B34" s="45">
        <f t="shared" ref="B34:K34" si="68">+IFERROR(B32/B$18,"nm")</f>
        <v>0.27409024745269289</v>
      </c>
      <c r="C34" s="45">
        <f t="shared" si="68"/>
        <v>0.26388512598211866</v>
      </c>
      <c r="D34" s="45">
        <f t="shared" si="68"/>
        <v>0.26386698212407994</v>
      </c>
      <c r="E34" s="45">
        <f t="shared" si="68"/>
        <v>0.25311342982160889</v>
      </c>
      <c r="F34" s="45">
        <f t="shared" si="68"/>
        <v>0.25619418941013711</v>
      </c>
      <c r="G34" s="45">
        <f t="shared" si="68"/>
        <v>0.2103700635183651</v>
      </c>
      <c r="H34" s="45">
        <f t="shared" si="68"/>
        <v>0.30380115256999823</v>
      </c>
      <c r="I34" s="45">
        <f t="shared" si="68"/>
        <v>0.28540293140086087</v>
      </c>
      <c r="J34" s="45">
        <f t="shared" si="68"/>
        <v>0.26781896940816302</v>
      </c>
      <c r="K34" s="45">
        <f t="shared" si="68"/>
        <v>0.25893412763551682</v>
      </c>
      <c r="L34" s="45">
        <f t="shared" ref="L34:N34" si="69">+IFERROR(L32/L$18,"nm")</f>
        <v>0.249518139334096</v>
      </c>
      <c r="M34" s="45">
        <f t="shared" si="69"/>
        <v>0.23957684118028449</v>
      </c>
      <c r="N34" s="45">
        <f t="shared" si="69"/>
        <v>0.22912503303937726</v>
      </c>
    </row>
    <row r="35" spans="1:16" x14ac:dyDescent="0.75">
      <c r="A35" s="9" t="s">
        <v>133</v>
      </c>
      <c r="B35" s="9">
        <f>+Historicals!B202</f>
        <v>121</v>
      </c>
      <c r="C35" s="9">
        <f>+Historicals!C202</f>
        <v>133</v>
      </c>
      <c r="D35" s="9">
        <f>+Historicals!D202</f>
        <v>140</v>
      </c>
      <c r="E35" s="9">
        <f>+Historicals!E202</f>
        <v>160</v>
      </c>
      <c r="F35" s="9">
        <f>+Historicals!F202</f>
        <v>149</v>
      </c>
      <c r="G35" s="9">
        <f>+Historicals!G202</f>
        <v>148</v>
      </c>
      <c r="H35" s="9">
        <f>+Historicals!H202</f>
        <v>130</v>
      </c>
      <c r="I35" s="9">
        <f>+Historicals!I202</f>
        <v>124</v>
      </c>
      <c r="J35" s="113">
        <f>I35*(1+J36)</f>
        <v>118.27692307692308</v>
      </c>
      <c r="K35" s="113">
        <f>J35*(1+K36)</f>
        <v>112.81798816568049</v>
      </c>
      <c r="L35" s="113">
        <f t="shared" ref="L35:N35" si="70">K35*(1+L36)</f>
        <v>107.61100409649524</v>
      </c>
      <c r="M35" s="113">
        <f t="shared" si="70"/>
        <v>102.64434236896469</v>
      </c>
      <c r="N35" s="113">
        <f t="shared" si="70"/>
        <v>97.906911182704789</v>
      </c>
    </row>
    <row r="36" spans="1:16" x14ac:dyDescent="0.75">
      <c r="A36" s="44" t="s">
        <v>130</v>
      </c>
      <c r="B36" s="45" t="str">
        <f t="shared" ref="B36:I36" si="71">+IFERROR(B35/A35-1,"nm")</f>
        <v>nm</v>
      </c>
      <c r="C36" s="45">
        <f t="shared" si="71"/>
        <v>9.9173553719008156E-2</v>
      </c>
      <c r="D36" s="45">
        <f t="shared" si="71"/>
        <v>5.2631578947368363E-2</v>
      </c>
      <c r="E36" s="45">
        <f t="shared" si="71"/>
        <v>0.14285714285714279</v>
      </c>
      <c r="F36" s="45">
        <f t="shared" si="71"/>
        <v>-6.8749999999999978E-2</v>
      </c>
      <c r="G36" s="45">
        <f t="shared" si="71"/>
        <v>-6.7114093959731447E-3</v>
      </c>
      <c r="H36" s="45">
        <f t="shared" si="71"/>
        <v>-0.1216216216216216</v>
      </c>
      <c r="I36" s="45">
        <f t="shared" si="71"/>
        <v>-4.6153846153846101E-2</v>
      </c>
      <c r="J36" s="122">
        <f>$I$36</f>
        <v>-4.6153846153846101E-2</v>
      </c>
      <c r="K36" s="122">
        <f t="shared" ref="K36:N36" si="72">$I$36</f>
        <v>-4.6153846153846101E-2</v>
      </c>
      <c r="L36" s="122">
        <f t="shared" si="72"/>
        <v>-4.6153846153846101E-2</v>
      </c>
      <c r="M36" s="122">
        <f t="shared" si="72"/>
        <v>-4.6153846153846101E-2</v>
      </c>
      <c r="N36" s="122">
        <f t="shared" si="72"/>
        <v>-4.6153846153846101E-2</v>
      </c>
    </row>
    <row r="37" spans="1:16" x14ac:dyDescent="0.75">
      <c r="A37" s="44" t="s">
        <v>134</v>
      </c>
      <c r="B37" s="45">
        <f t="shared" ref="B37:K37" si="73">+IFERROR(B35/B$18,"nm")</f>
        <v>8.8064046579330417E-3</v>
      </c>
      <c r="C37" s="45">
        <f t="shared" si="73"/>
        <v>9.0083988079111346E-3</v>
      </c>
      <c r="D37" s="45">
        <f t="shared" si="73"/>
        <v>9.2008412197686646E-3</v>
      </c>
      <c r="E37" s="45">
        <f t="shared" si="73"/>
        <v>1.0770784247728038E-2</v>
      </c>
      <c r="F37" s="45">
        <f t="shared" si="73"/>
        <v>9.3698905798012821E-3</v>
      </c>
      <c r="G37" s="45">
        <f t="shared" si="73"/>
        <v>1.0218171775752554E-2</v>
      </c>
      <c r="H37" s="45">
        <f t="shared" si="73"/>
        <v>7.5673787764130628E-3</v>
      </c>
      <c r="I37" s="45">
        <f t="shared" si="73"/>
        <v>6.7563886013185855E-3</v>
      </c>
      <c r="J37" s="45">
        <f t="shared" si="73"/>
        <v>6.025184545196907E-3</v>
      </c>
      <c r="K37" s="45">
        <f t="shared" si="73"/>
        <v>5.535605837600507E-3</v>
      </c>
      <c r="L37" s="45">
        <f t="shared" ref="L37:N37" si="74">+IFERROR(L35/L$18,"nm")</f>
        <v>5.0687411581008396E-3</v>
      </c>
      <c r="M37" s="45">
        <f t="shared" si="74"/>
        <v>4.6242514139370238E-3</v>
      </c>
      <c r="N37" s="45">
        <f t="shared" si="74"/>
        <v>4.2018968986999132E-3</v>
      </c>
    </row>
    <row r="38" spans="1:16" x14ac:dyDescent="0.75">
      <c r="A38" s="9" t="s">
        <v>135</v>
      </c>
      <c r="B38" s="9">
        <f>+Historicals!B157</f>
        <v>3645</v>
      </c>
      <c r="C38" s="9">
        <f>+Historicals!C157</f>
        <v>3763</v>
      </c>
      <c r="D38" s="9">
        <f>+Historicals!D157</f>
        <v>3875</v>
      </c>
      <c r="E38" s="9">
        <f>+Historicals!E157</f>
        <v>3600</v>
      </c>
      <c r="F38" s="9">
        <f>+Historicals!F157</f>
        <v>3925</v>
      </c>
      <c r="G38" s="9">
        <f>+Historicals!G157</f>
        <v>2899</v>
      </c>
      <c r="H38" s="9">
        <f>+Historicals!H157</f>
        <v>5089</v>
      </c>
      <c r="I38" s="9">
        <f>+Historicals!I157</f>
        <v>5114</v>
      </c>
      <c r="J38" s="113">
        <f>I38*(1+J39)</f>
        <v>5139.1228139123605</v>
      </c>
      <c r="K38" s="113">
        <f>J38*(1+K39)</f>
        <v>5164.369045067363</v>
      </c>
      <c r="L38" s="113">
        <f t="shared" ref="L38:N38" si="75">K38*(1+L39)</f>
        <v>5189.7392997591851</v>
      </c>
      <c r="M38" s="113">
        <f t="shared" si="75"/>
        <v>5215.2341872604584</v>
      </c>
      <c r="N38" s="113">
        <f t="shared" si="75"/>
        <v>5240.8543198368998</v>
      </c>
    </row>
    <row r="39" spans="1:16" x14ac:dyDescent="0.75">
      <c r="A39" s="44" t="s">
        <v>130</v>
      </c>
      <c r="B39" s="45" t="str">
        <f t="shared" ref="B39:I39" si="76">+IFERROR(B38/A38-1,"nm")</f>
        <v>nm</v>
      </c>
      <c r="C39" s="45">
        <f t="shared" si="76"/>
        <v>3.2373113854595292E-2</v>
      </c>
      <c r="D39" s="45">
        <f t="shared" si="76"/>
        <v>2.9763486579856391E-2</v>
      </c>
      <c r="E39" s="45">
        <f t="shared" si="76"/>
        <v>-7.096774193548383E-2</v>
      </c>
      <c r="F39" s="45">
        <f t="shared" si="76"/>
        <v>9.0277777777777679E-2</v>
      </c>
      <c r="G39" s="45">
        <f t="shared" si="76"/>
        <v>-0.26140127388535028</v>
      </c>
      <c r="H39" s="45">
        <f t="shared" si="76"/>
        <v>0.75543290789927564</v>
      </c>
      <c r="I39" s="45">
        <f t="shared" si="76"/>
        <v>4.9125564943997002E-3</v>
      </c>
      <c r="J39" s="122">
        <f>$I$39</f>
        <v>4.9125564943997002E-3</v>
      </c>
      <c r="K39" s="122">
        <f t="shared" ref="K39:N39" si="77">$I$39</f>
        <v>4.9125564943997002E-3</v>
      </c>
      <c r="L39" s="122">
        <f t="shared" si="77"/>
        <v>4.9125564943997002E-3</v>
      </c>
      <c r="M39" s="122">
        <f t="shared" si="77"/>
        <v>4.9125564943997002E-3</v>
      </c>
      <c r="N39" s="122">
        <f t="shared" si="77"/>
        <v>4.9125564943997002E-3</v>
      </c>
    </row>
    <row r="40" spans="1:16" x14ac:dyDescent="0.75">
      <c r="A40" s="44" t="s">
        <v>132</v>
      </c>
      <c r="B40" s="45">
        <f t="shared" ref="B40:K40" si="78">+IFERROR(B38/B$18,"nm")</f>
        <v>0.26528384279475981</v>
      </c>
      <c r="C40" s="45">
        <f t="shared" si="78"/>
        <v>0.25487672717420751</v>
      </c>
      <c r="D40" s="45">
        <f t="shared" si="78"/>
        <v>0.25466614090431128</v>
      </c>
      <c r="E40" s="45">
        <f t="shared" si="78"/>
        <v>0.24234264557388085</v>
      </c>
      <c r="F40" s="45">
        <f t="shared" si="78"/>
        <v>0.2468242988303358</v>
      </c>
      <c r="G40" s="45">
        <f t="shared" si="78"/>
        <v>0.20015189174261253</v>
      </c>
      <c r="H40" s="45">
        <f t="shared" si="78"/>
        <v>0.29623377379358518</v>
      </c>
      <c r="I40" s="45">
        <f t="shared" si="78"/>
        <v>0.27864654279954232</v>
      </c>
      <c r="J40" s="45">
        <f t="shared" si="78"/>
        <v>0.26179378486296612</v>
      </c>
      <c r="K40" s="45">
        <f t="shared" si="78"/>
        <v>0.25339852179791628</v>
      </c>
      <c r="L40" s="45">
        <f t="shared" ref="L40:N40" si="79">+IFERROR(L38/L$18,"nm")</f>
        <v>0.24444939817599518</v>
      </c>
      <c r="M40" s="45">
        <f t="shared" si="79"/>
        <v>0.23495258976634747</v>
      </c>
      <c r="N40" s="45">
        <f t="shared" si="79"/>
        <v>0.22492313614067733</v>
      </c>
    </row>
    <row r="41" spans="1:16" x14ac:dyDescent="0.75">
      <c r="A41" s="9" t="s">
        <v>136</v>
      </c>
      <c r="B41" s="9">
        <f>Historicals!B187</f>
        <v>208</v>
      </c>
      <c r="C41" s="9">
        <f>Historicals!C187</f>
        <v>242</v>
      </c>
      <c r="D41" s="9">
        <f>Historicals!D187</f>
        <v>0</v>
      </c>
      <c r="E41" s="9">
        <f>Historicals!E187</f>
        <v>196</v>
      </c>
      <c r="F41" s="9">
        <f>Historicals!F187</f>
        <v>117</v>
      </c>
      <c r="G41" s="9">
        <f>Historicals!G187</f>
        <v>110</v>
      </c>
      <c r="H41" s="9">
        <f>Historicals!H187</f>
        <v>0</v>
      </c>
      <c r="I41" s="9">
        <f>Historicals!I187</f>
        <v>0</v>
      </c>
      <c r="J41" s="113">
        <f t="shared" ref="J22:K42" si="80">SUM(B41:I41)/8</f>
        <v>109.125</v>
      </c>
      <c r="K41" s="113">
        <f>J41*(1+K42)</f>
        <v>73.838649108982537</v>
      </c>
      <c r="L41" s="113">
        <f t="shared" ref="L41:N41" si="81">K41*(1+L42)</f>
        <v>45.469138239382097</v>
      </c>
      <c r="M41" s="113">
        <f t="shared" si="81"/>
        <v>31.499396005040126</v>
      </c>
      <c r="N41" s="113">
        <f t="shared" si="81"/>
        <v>20.611939870230756</v>
      </c>
    </row>
    <row r="42" spans="1:16" x14ac:dyDescent="0.75">
      <c r="A42" s="44" t="s">
        <v>130</v>
      </c>
      <c r="B42" s="45" t="str">
        <f t="shared" ref="B42:I42" si="82">+IFERROR(B41/A41-1,"nm")</f>
        <v>nm</v>
      </c>
      <c r="C42" s="45">
        <f t="shared" si="82"/>
        <v>0.16346153846153855</v>
      </c>
      <c r="D42" s="45">
        <f t="shared" si="82"/>
        <v>-1</v>
      </c>
      <c r="E42" s="45" t="str">
        <f t="shared" si="82"/>
        <v>nm</v>
      </c>
      <c r="F42" s="45">
        <f t="shared" si="82"/>
        <v>-0.40306122448979587</v>
      </c>
      <c r="G42" s="45">
        <f t="shared" si="82"/>
        <v>-5.9829059829059839E-2</v>
      </c>
      <c r="H42" s="45">
        <f t="shared" si="82"/>
        <v>-1</v>
      </c>
      <c r="I42" s="45" t="str">
        <f t="shared" si="82"/>
        <v>nm</v>
      </c>
      <c r="J42" s="122">
        <f t="shared" si="80"/>
        <v>-0.28742859323216463</v>
      </c>
      <c r="K42" s="122">
        <f t="shared" ref="K42" si="83">SUM(C42:J42)/8</f>
        <v>-0.3233571673861852</v>
      </c>
      <c r="L42" s="122">
        <f t="shared" ref="L42" si="84">SUM(D42:K42)/8</f>
        <v>-0.38420950561715062</v>
      </c>
      <c r="M42" s="122">
        <f t="shared" ref="M42" si="85">SUM(E42:L42)/8</f>
        <v>-0.3072356938192945</v>
      </c>
      <c r="N42" s="122">
        <f t="shared" ref="N42" si="86">SUM(F42:M42)/8</f>
        <v>-0.3456401555467063</v>
      </c>
    </row>
    <row r="43" spans="1:16" x14ac:dyDescent="0.75">
      <c r="A43" s="44" t="s">
        <v>134</v>
      </c>
      <c r="B43" s="45">
        <f t="shared" ref="B43:M43" si="87">+IFERROR(B41/B$18,"nm")</f>
        <v>1.5138282387190683E-2</v>
      </c>
      <c r="C43" s="45">
        <f t="shared" si="87"/>
        <v>1.6391221891086428E-2</v>
      </c>
      <c r="D43" s="45">
        <f t="shared" si="87"/>
        <v>0</v>
      </c>
      <c r="E43" s="45">
        <f t="shared" si="87"/>
        <v>1.3194210703466847E-2</v>
      </c>
      <c r="F43" s="45">
        <f t="shared" si="87"/>
        <v>7.3575650861526856E-3</v>
      </c>
      <c r="G43" s="45">
        <f t="shared" si="87"/>
        <v>7.5945871306268989E-3</v>
      </c>
      <c r="H43" s="45">
        <f t="shared" si="87"/>
        <v>0</v>
      </c>
      <c r="I43" s="45">
        <f t="shared" si="87"/>
        <v>0</v>
      </c>
      <c r="J43" s="45">
        <f>$I$43</f>
        <v>0</v>
      </c>
      <c r="K43" s="45">
        <f t="shared" ref="K43:N43" si="88">$I$43</f>
        <v>0</v>
      </c>
      <c r="L43" s="45">
        <f t="shared" si="88"/>
        <v>0</v>
      </c>
      <c r="M43" s="45">
        <f t="shared" si="88"/>
        <v>0</v>
      </c>
      <c r="N43" s="45">
        <f t="shared" si="88"/>
        <v>0</v>
      </c>
    </row>
    <row r="44" spans="1:16" x14ac:dyDescent="0.75">
      <c r="A44" s="41" t="str">
        <f>+Historicals!A118</f>
        <v>Europe, Middle East &amp; Africa</v>
      </c>
      <c r="B44" s="41"/>
      <c r="C44" s="41"/>
      <c r="D44" s="41"/>
      <c r="E44" s="41"/>
      <c r="F44" s="41"/>
      <c r="G44" s="41"/>
      <c r="H44" s="41"/>
      <c r="I44" s="41"/>
      <c r="J44" s="38"/>
      <c r="K44" s="130"/>
      <c r="L44" s="38"/>
      <c r="M44" s="38"/>
      <c r="N44" s="38"/>
    </row>
    <row r="45" spans="1:16" x14ac:dyDescent="0.75">
      <c r="A45" s="85" t="s">
        <v>137</v>
      </c>
      <c r="B45" s="86">
        <f>Historicals!B118</f>
        <v>0</v>
      </c>
      <c r="C45" s="86">
        <f>Historicals!C118</f>
        <v>0</v>
      </c>
      <c r="D45" s="86">
        <f>Historicals!D118</f>
        <v>0</v>
      </c>
      <c r="E45" s="86">
        <f>Historicals!E118</f>
        <v>9242</v>
      </c>
      <c r="F45" s="86">
        <f>Historicals!F118</f>
        <v>9812</v>
      </c>
      <c r="G45" s="86">
        <f>Historicals!G118</f>
        <v>9347</v>
      </c>
      <c r="H45" s="86">
        <f>Historicals!H118</f>
        <v>11456</v>
      </c>
      <c r="I45" s="86">
        <f>Historicals!I118</f>
        <v>12479</v>
      </c>
      <c r="J45" s="113">
        <f>J47+J51+J55</f>
        <v>18760.164698533161</v>
      </c>
      <c r="K45" s="113">
        <f t="shared" ref="K45:N45" si="89">K47+K51+K55</f>
        <v>20282.121541799195</v>
      </c>
      <c r="L45" s="113">
        <f t="shared" si="89"/>
        <v>21975.751616300269</v>
      </c>
      <c r="M45" s="113">
        <f t="shared" si="89"/>
        <v>23866.83955109254</v>
      </c>
      <c r="N45" s="113">
        <f t="shared" si="89"/>
        <v>25985.865055502822</v>
      </c>
      <c r="O45" s="86"/>
      <c r="P45" s="86"/>
    </row>
    <row r="46" spans="1:16" x14ac:dyDescent="0.75">
      <c r="A46" s="87" t="s">
        <v>130</v>
      </c>
      <c r="B46" s="45" t="str">
        <f t="shared" ref="B46" si="90">+IFERROR(B45/A45-1,"nm")</f>
        <v>nm</v>
      </c>
      <c r="C46" s="45" t="str">
        <f t="shared" ref="C46" si="91">+IFERROR(C45/B45-1,"nm")</f>
        <v>nm</v>
      </c>
      <c r="D46" s="45" t="str">
        <f t="shared" ref="D46" si="92">+IFERROR(D45/C45-1,"nm")</f>
        <v>nm</v>
      </c>
      <c r="E46" s="45" t="str">
        <f t="shared" ref="E46" si="93">+IFERROR(E45/D45-1,"nm")</f>
        <v>nm</v>
      </c>
      <c r="F46" s="45">
        <f t="shared" ref="F46" si="94">+IFERROR(F45/E45-1,"nm")</f>
        <v>6.1674962129409261E-2</v>
      </c>
      <c r="G46" s="45">
        <f t="shared" ref="G46" si="95">+IFERROR(G45/F45-1,"nm")</f>
        <v>-4.7390949857317621E-2</v>
      </c>
      <c r="H46" s="45">
        <f t="shared" ref="H46" si="96">+IFERROR(H45/G45-1,"nm")</f>
        <v>0.22563389322777372</v>
      </c>
      <c r="I46" s="45">
        <f t="shared" ref="I46" si="97">+IFERROR(I45/H45-1,"nm")</f>
        <v>8.9298184357541999E-2</v>
      </c>
      <c r="J46" s="122">
        <f>$I$46</f>
        <v>8.9298184357541999E-2</v>
      </c>
      <c r="K46" s="122">
        <f t="shared" ref="K46:N46" si="98">$I$46</f>
        <v>8.9298184357541999E-2</v>
      </c>
      <c r="L46" s="122">
        <f t="shared" si="98"/>
        <v>8.9298184357541999E-2</v>
      </c>
      <c r="M46" s="122">
        <f t="shared" si="98"/>
        <v>8.9298184357541999E-2</v>
      </c>
      <c r="N46" s="122">
        <f t="shared" si="98"/>
        <v>8.9298184357541999E-2</v>
      </c>
      <c r="O46" s="86"/>
      <c r="P46" s="86"/>
    </row>
    <row r="47" spans="1:16" x14ac:dyDescent="0.75">
      <c r="A47" s="88" t="s">
        <v>114</v>
      </c>
      <c r="B47" s="86">
        <f>Historicals!B115</f>
        <v>8506</v>
      </c>
      <c r="C47" s="86">
        <f>Historicals!C115</f>
        <v>9299</v>
      </c>
      <c r="D47" s="86">
        <f>Historicals!D115</f>
        <v>9684</v>
      </c>
      <c r="E47" s="86">
        <f>Historicals!E115</f>
        <v>9322</v>
      </c>
      <c r="F47" s="86">
        <f>Historicals!F115</f>
        <v>10045</v>
      </c>
      <c r="G47" s="86">
        <f>Historicals!G115</f>
        <v>9329</v>
      </c>
      <c r="H47" s="86">
        <f>Historicals!H115</f>
        <v>11644</v>
      </c>
      <c r="I47" s="86">
        <f>Historicals!I115</f>
        <v>12228</v>
      </c>
      <c r="J47" s="113">
        <f>I47*(1+J48)</f>
        <v>12841.290278254894</v>
      </c>
      <c r="K47" s="113">
        <f>J47*(1+K48)</f>
        <v>13485.339876545931</v>
      </c>
      <c r="L47" s="113">
        <f t="shared" ref="L47:N47" si="99">K47*(1+L48)</f>
        <v>14161.691515836794</v>
      </c>
      <c r="M47" s="113">
        <f t="shared" si="99"/>
        <v>14871.965291622491</v>
      </c>
      <c r="N47" s="113">
        <f t="shared" si="99"/>
        <v>15617.862554616953</v>
      </c>
      <c r="O47" s="86"/>
      <c r="P47" s="86"/>
    </row>
    <row r="48" spans="1:16" x14ac:dyDescent="0.75">
      <c r="A48" s="87" t="s">
        <v>130</v>
      </c>
      <c r="B48" s="45" t="str">
        <f t="shared" ref="B48" si="100">+IFERROR(B47/A47-1,"nm")</f>
        <v>nm</v>
      </c>
      <c r="C48" s="45">
        <f t="shared" ref="C48" si="101">+IFERROR(C47/B47-1,"nm")</f>
        <v>9.3228309428638578E-2</v>
      </c>
      <c r="D48" s="45">
        <f t="shared" ref="D48" si="102">+IFERROR(D47/C47-1,"nm")</f>
        <v>4.1402301322722934E-2</v>
      </c>
      <c r="E48" s="45">
        <f t="shared" ref="E48" si="103">+IFERROR(E47/D47-1,"nm")</f>
        <v>-3.7381247418422192E-2</v>
      </c>
      <c r="F48" s="45">
        <f t="shared" ref="F48" si="104">+IFERROR(F47/E47-1,"nm")</f>
        <v>7.755846384895948E-2</v>
      </c>
      <c r="G48" s="45">
        <f t="shared" ref="G48" si="105">+IFERROR(G47/F47-1,"nm")</f>
        <v>-7.1279243404678949E-2</v>
      </c>
      <c r="H48" s="45">
        <f t="shared" ref="H48" si="106">+IFERROR(H47/G47-1,"nm")</f>
        <v>0.24815092721620746</v>
      </c>
      <c r="I48" s="45">
        <f t="shared" ref="I48" si="107">+IFERROR(I47/H47-1,"nm")</f>
        <v>5.0154586052902683E-2</v>
      </c>
      <c r="J48" s="122">
        <f>$I$48</f>
        <v>5.0154586052902683E-2</v>
      </c>
      <c r="K48" s="122">
        <f t="shared" ref="K48:N48" si="108">$I$48</f>
        <v>5.0154586052902683E-2</v>
      </c>
      <c r="L48" s="122">
        <f t="shared" si="108"/>
        <v>5.0154586052902683E-2</v>
      </c>
      <c r="M48" s="122">
        <f t="shared" si="108"/>
        <v>5.0154586052902683E-2</v>
      </c>
      <c r="N48" s="122">
        <f t="shared" si="108"/>
        <v>5.0154586052902683E-2</v>
      </c>
      <c r="O48" s="86"/>
      <c r="P48" s="86"/>
    </row>
    <row r="49" spans="1:16" x14ac:dyDescent="0.75">
      <c r="A49" s="87" t="s">
        <v>138</v>
      </c>
      <c r="B49" s="92">
        <f>Historicals!B223</f>
        <v>0</v>
      </c>
      <c r="C49" s="92">
        <f>Historicals!C223</f>
        <v>0</v>
      </c>
      <c r="D49" s="92">
        <f>Historicals!D223</f>
        <v>0.08</v>
      </c>
      <c r="E49" s="92">
        <f>Historicals!E223</f>
        <v>0.06</v>
      </c>
      <c r="F49" s="92">
        <f>Historicals!F223</f>
        <v>0.12000000000000001</v>
      </c>
      <c r="G49" s="92">
        <f>Historicals!G223</f>
        <v>-0.03</v>
      </c>
      <c r="H49" s="92">
        <f>Historicals!H223</f>
        <v>0</v>
      </c>
      <c r="I49" s="92">
        <f>Historicals!I223</f>
        <v>0.09</v>
      </c>
      <c r="J49" s="122">
        <f>$I$49</f>
        <v>0.09</v>
      </c>
      <c r="K49" s="122">
        <f t="shared" ref="K49:N49" si="109">$I$49</f>
        <v>0.09</v>
      </c>
      <c r="L49" s="122">
        <f t="shared" si="109"/>
        <v>0.09</v>
      </c>
      <c r="M49" s="122">
        <f t="shared" si="109"/>
        <v>0.09</v>
      </c>
      <c r="N49" s="122">
        <f t="shared" si="109"/>
        <v>0.09</v>
      </c>
      <c r="O49" s="86"/>
      <c r="P49" s="86"/>
    </row>
    <row r="50" spans="1:16" x14ac:dyDescent="0.75">
      <c r="A50" s="87" t="s">
        <v>139</v>
      </c>
      <c r="B50" s="45" t="str">
        <f t="shared" ref="B50" si="110">+IFERROR(B48-B49,"nm")</f>
        <v>nm</v>
      </c>
      <c r="C50" s="45">
        <f t="shared" ref="C50" si="111">+IFERROR(C48-C49,"nm")</f>
        <v>9.3228309428638578E-2</v>
      </c>
      <c r="D50" s="45">
        <f t="shared" ref="D50" si="112">+IFERROR(D48-D49,"nm")</f>
        <v>-3.8597698677277067E-2</v>
      </c>
      <c r="E50" s="45">
        <f t="shared" ref="E50" si="113">+IFERROR(E48-E49,"nm")</f>
        <v>-9.738124741842219E-2</v>
      </c>
      <c r="F50" s="45">
        <f t="shared" ref="F50" si="114">+IFERROR(F48-F49,"nm")</f>
        <v>-4.2441536151040529E-2</v>
      </c>
      <c r="G50" s="45">
        <f t="shared" ref="G50" si="115">+IFERROR(G48-G49,"nm")</f>
        <v>-4.127924340467895E-2</v>
      </c>
      <c r="H50" s="45">
        <f t="shared" ref="H50" si="116">+IFERROR(H48-H49,"nm")</f>
        <v>0.24815092721620746</v>
      </c>
      <c r="I50" s="45">
        <f t="shared" ref="I50:K50" si="117">+IFERROR(I48-I49,"nm")</f>
        <v>-3.9845413947097313E-2</v>
      </c>
      <c r="J50" s="45">
        <f t="shared" si="117"/>
        <v>-3.9845413947097313E-2</v>
      </c>
      <c r="K50" s="45">
        <f t="shared" si="117"/>
        <v>-3.9845413947097313E-2</v>
      </c>
      <c r="L50" s="45">
        <f t="shared" ref="L50:N50" si="118">+IFERROR(L48-L49,"nm")</f>
        <v>-3.9845413947097313E-2</v>
      </c>
      <c r="M50" s="45">
        <f t="shared" si="118"/>
        <v>-3.9845413947097313E-2</v>
      </c>
      <c r="N50" s="45">
        <f t="shared" si="118"/>
        <v>-3.9845413947097313E-2</v>
      </c>
      <c r="O50" s="86"/>
      <c r="P50" s="86"/>
    </row>
    <row r="51" spans="1:16" x14ac:dyDescent="0.75">
      <c r="A51" s="88" t="s">
        <v>115</v>
      </c>
      <c r="B51" s="86">
        <f>Historicals!B120</f>
        <v>0</v>
      </c>
      <c r="C51" s="86">
        <f>Historicals!C120</f>
        <v>0</v>
      </c>
      <c r="D51" s="86">
        <f>Historicals!D120</f>
        <v>0</v>
      </c>
      <c r="E51" s="86">
        <f>Historicals!E120</f>
        <v>2940</v>
      </c>
      <c r="F51" s="86">
        <f>Historicals!F120</f>
        <v>3087</v>
      </c>
      <c r="G51" s="86">
        <f>Historicals!G120</f>
        <v>3053</v>
      </c>
      <c r="H51" s="86">
        <f>Historicals!H120</f>
        <v>3996</v>
      </c>
      <c r="I51" s="86">
        <f>Historicals!I120</f>
        <v>4527</v>
      </c>
      <c r="J51" s="113">
        <f>I51*(1+J52)</f>
        <v>5128.5608108108108</v>
      </c>
      <c r="K51" s="113">
        <f>J51*(1+K52)</f>
        <v>5810.0587563915269</v>
      </c>
      <c r="L51" s="113">
        <f t="shared" ref="L51:N51" si="119">K51*(1+L52)</f>
        <v>6582.1161136597711</v>
      </c>
      <c r="M51" s="113">
        <f t="shared" si="119"/>
        <v>7456.7666783127597</v>
      </c>
      <c r="N51" s="113">
        <f t="shared" si="119"/>
        <v>8447.6433315119793</v>
      </c>
      <c r="O51" s="86"/>
      <c r="P51" s="86"/>
    </row>
    <row r="52" spans="1:16" x14ac:dyDescent="0.75">
      <c r="A52" s="87" t="s">
        <v>130</v>
      </c>
      <c r="B52" s="45" t="str">
        <f t="shared" ref="B52" si="120">+IFERROR(B51/A51-1,"nm")</f>
        <v>nm</v>
      </c>
      <c r="C52" s="45" t="str">
        <f t="shared" ref="C52" si="121">+IFERROR(C51/B51-1,"nm")</f>
        <v>nm</v>
      </c>
      <c r="D52" s="45" t="str">
        <f t="shared" ref="D52" si="122">+IFERROR(D51/C51-1,"nm")</f>
        <v>nm</v>
      </c>
      <c r="E52" s="45" t="str">
        <f t="shared" ref="E52" si="123">+IFERROR(E51/D51-1,"nm")</f>
        <v>nm</v>
      </c>
      <c r="F52" s="45">
        <f t="shared" ref="F52" si="124">+IFERROR(F51/E51-1,"nm")</f>
        <v>5.0000000000000044E-2</v>
      </c>
      <c r="G52" s="45">
        <f t="shared" ref="G52" si="125">+IFERROR(G51/F51-1,"nm")</f>
        <v>-1.1013929381276322E-2</v>
      </c>
      <c r="H52" s="45">
        <f t="shared" ref="H52" si="126">+IFERROR(H51/G51-1,"nm")</f>
        <v>0.30887651490337364</v>
      </c>
      <c r="I52" s="45">
        <f t="shared" ref="I52" si="127">+IFERROR(I51/H51-1,"nm")</f>
        <v>0.13288288288288297</v>
      </c>
      <c r="J52" s="122">
        <f>$I$52</f>
        <v>0.13288288288288297</v>
      </c>
      <c r="K52" s="122">
        <f t="shared" ref="K52:N52" si="128">$I$52</f>
        <v>0.13288288288288297</v>
      </c>
      <c r="L52" s="122">
        <f t="shared" si="128"/>
        <v>0.13288288288288297</v>
      </c>
      <c r="M52" s="122">
        <f t="shared" si="128"/>
        <v>0.13288288288288297</v>
      </c>
      <c r="N52" s="122">
        <f t="shared" si="128"/>
        <v>0.13288288288288297</v>
      </c>
      <c r="O52" s="86"/>
      <c r="P52" s="86"/>
    </row>
    <row r="53" spans="1:16" x14ac:dyDescent="0.75">
      <c r="A53" s="87" t="s">
        <v>138</v>
      </c>
      <c r="B53" s="92">
        <f>Historicals!B225</f>
        <v>0</v>
      </c>
      <c r="C53" s="92">
        <f>Historicals!C225</f>
        <v>0</v>
      </c>
      <c r="D53" s="92">
        <f>Historicals!D225</f>
        <v>7.0000000000000007E-2</v>
      </c>
      <c r="E53" s="92">
        <f>Historicals!E225</f>
        <v>0.06</v>
      </c>
      <c r="F53" s="92">
        <f>Historicals!F225</f>
        <v>0.05</v>
      </c>
      <c r="G53" s="92">
        <f>Historicals!G225</f>
        <v>-0.03</v>
      </c>
      <c r="H53" s="92">
        <f>Historicals!H225</f>
        <v>0</v>
      </c>
      <c r="I53" s="92">
        <f>Historicals!I225</f>
        <v>0.17</v>
      </c>
      <c r="J53" s="122">
        <f>$I$53</f>
        <v>0.17</v>
      </c>
      <c r="K53" s="122">
        <f t="shared" ref="K53:N53" si="129">$I$53</f>
        <v>0.17</v>
      </c>
      <c r="L53" s="122">
        <f t="shared" si="129"/>
        <v>0.17</v>
      </c>
      <c r="M53" s="122">
        <f t="shared" si="129"/>
        <v>0.17</v>
      </c>
      <c r="N53" s="122">
        <f t="shared" si="129"/>
        <v>0.17</v>
      </c>
      <c r="O53" s="86"/>
      <c r="P53" s="86"/>
    </row>
    <row r="54" spans="1:16" x14ac:dyDescent="0.75">
      <c r="A54" s="87" t="s">
        <v>139</v>
      </c>
      <c r="B54" s="45" t="str">
        <f t="shared" ref="B54" si="130">+IFERROR(B52-B53,"nm")</f>
        <v>nm</v>
      </c>
      <c r="C54" s="45" t="str">
        <f t="shared" ref="C54" si="131">+IFERROR(C52-C53,"nm")</f>
        <v>nm</v>
      </c>
      <c r="D54" s="45" t="str">
        <f t="shared" ref="D54" si="132">+IFERROR(D52-D53,"nm")</f>
        <v>nm</v>
      </c>
      <c r="E54" s="45" t="str">
        <f t="shared" ref="E54" si="133">+IFERROR(E52-E53,"nm")</f>
        <v>nm</v>
      </c>
      <c r="F54" s="45">
        <f t="shared" ref="F54" si="134">+IFERROR(F52-F53,"nm")</f>
        <v>4.163336342344337E-17</v>
      </c>
      <c r="G54" s="45">
        <f t="shared" ref="G54" si="135">+IFERROR(G52-G53,"nm")</f>
        <v>1.8986070618723677E-2</v>
      </c>
      <c r="H54" s="45">
        <f t="shared" ref="H54" si="136">+IFERROR(H52-H53,"nm")</f>
        <v>0.30887651490337364</v>
      </c>
      <c r="I54" s="45">
        <f t="shared" ref="I54:K54" si="137">+IFERROR(I52-I53,"nm")</f>
        <v>-3.7117117117117043E-2</v>
      </c>
      <c r="J54" s="45">
        <f t="shared" si="137"/>
        <v>-3.7117117117117043E-2</v>
      </c>
      <c r="K54" s="45">
        <f t="shared" si="137"/>
        <v>-3.7117117117117043E-2</v>
      </c>
      <c r="L54" s="45">
        <f t="shared" ref="L54:N54" si="138">+IFERROR(L52-L53,"nm")</f>
        <v>-3.7117117117117043E-2</v>
      </c>
      <c r="M54" s="45">
        <f t="shared" si="138"/>
        <v>-3.7117117117117043E-2</v>
      </c>
      <c r="N54" s="45">
        <f t="shared" si="138"/>
        <v>-3.7117117117117043E-2</v>
      </c>
      <c r="O54" s="86"/>
      <c r="P54" s="86"/>
    </row>
    <row r="55" spans="1:16" x14ac:dyDescent="0.75">
      <c r="A55" s="88" t="s">
        <v>116</v>
      </c>
      <c r="B55" s="86">
        <f>Historicals!B117</f>
        <v>824</v>
      </c>
      <c r="C55" s="86">
        <f>Historicals!C117</f>
        <v>719</v>
      </c>
      <c r="D55" s="86">
        <f>Historicals!D117</f>
        <v>646</v>
      </c>
      <c r="E55" s="86">
        <f>Historicals!E117</f>
        <v>595</v>
      </c>
      <c r="F55" s="86">
        <f>Historicals!F117</f>
        <v>597</v>
      </c>
      <c r="G55" s="86">
        <f>Historicals!G117</f>
        <v>516</v>
      </c>
      <c r="H55" s="86">
        <f>Historicals!H117</f>
        <v>507</v>
      </c>
      <c r="I55" s="86">
        <f>Historicals!I117</f>
        <v>633</v>
      </c>
      <c r="J55" s="113">
        <f>I55*(1+J56)</f>
        <v>790.31360946745554</v>
      </c>
      <c r="K55" s="113">
        <f>J55*(1+K56)</f>
        <v>986.72290886173437</v>
      </c>
      <c r="L55" s="113">
        <f t="shared" ref="L55:N55" si="139">K55*(1+L56)</f>
        <v>1231.9439868037039</v>
      </c>
      <c r="M55" s="113">
        <f t="shared" si="139"/>
        <v>1538.1075811572871</v>
      </c>
      <c r="N55" s="113">
        <f t="shared" si="139"/>
        <v>1920.3591693738908</v>
      </c>
      <c r="O55" s="86"/>
      <c r="P55" s="86"/>
    </row>
    <row r="56" spans="1:16" x14ac:dyDescent="0.75">
      <c r="A56" s="87" t="s">
        <v>130</v>
      </c>
      <c r="B56" s="45" t="str">
        <f t="shared" ref="B56" si="140">+IFERROR(B55/A55-1,"nm")</f>
        <v>nm</v>
      </c>
      <c r="C56" s="45">
        <f t="shared" ref="C56" si="141">+IFERROR(C55/B55-1,"nm")</f>
        <v>-0.12742718446601942</v>
      </c>
      <c r="D56" s="45">
        <f t="shared" ref="D56" si="142">+IFERROR(D55/C55-1,"nm")</f>
        <v>-0.10152990264255912</v>
      </c>
      <c r="E56" s="45">
        <f t="shared" ref="E56" si="143">+IFERROR(E55/D55-1,"nm")</f>
        <v>-7.8947368421052655E-2</v>
      </c>
      <c r="F56" s="45">
        <f t="shared" ref="F56" si="144">+IFERROR(F55/E55-1,"nm")</f>
        <v>3.3613445378151141E-3</v>
      </c>
      <c r="G56" s="45">
        <f t="shared" ref="G56" si="145">+IFERROR(G55/F55-1,"nm")</f>
        <v>-0.13567839195979903</v>
      </c>
      <c r="H56" s="45">
        <f t="shared" ref="H56" si="146">+IFERROR(H55/G55-1,"nm")</f>
        <v>-1.744186046511631E-2</v>
      </c>
      <c r="I56" s="45">
        <f t="shared" ref="I56" si="147">+IFERROR(I55/H55-1,"nm")</f>
        <v>0.24852071005917153</v>
      </c>
      <c r="J56" s="122">
        <f>$I$56</f>
        <v>0.24852071005917153</v>
      </c>
      <c r="K56" s="122">
        <f t="shared" ref="K56:N56" si="148">$I$56</f>
        <v>0.24852071005917153</v>
      </c>
      <c r="L56" s="122">
        <f t="shared" si="148"/>
        <v>0.24852071005917153</v>
      </c>
      <c r="M56" s="122">
        <f t="shared" si="148"/>
        <v>0.24852071005917153</v>
      </c>
      <c r="N56" s="122">
        <f t="shared" si="148"/>
        <v>0.24852071005917153</v>
      </c>
      <c r="O56" s="86"/>
      <c r="P56" s="86"/>
    </row>
    <row r="57" spans="1:16" s="122" customFormat="1" x14ac:dyDescent="0.75">
      <c r="A57" s="115" t="s">
        <v>138</v>
      </c>
      <c r="B57" s="92">
        <f>Historicals!B225</f>
        <v>0</v>
      </c>
      <c r="C57" s="92">
        <f>Historicals!C225</f>
        <v>0</v>
      </c>
      <c r="D57" s="92">
        <f>Historicals!D225</f>
        <v>7.0000000000000007E-2</v>
      </c>
      <c r="E57" s="92">
        <f>Historicals!E225</f>
        <v>0.06</v>
      </c>
      <c r="F57" s="92">
        <f>Historicals!F225</f>
        <v>0.05</v>
      </c>
      <c r="G57" s="92">
        <f>Historicals!G225</f>
        <v>-0.03</v>
      </c>
      <c r="H57" s="92">
        <f>Historicals!H225</f>
        <v>0</v>
      </c>
      <c r="I57" s="92">
        <f>Historicals!I225</f>
        <v>0.17</v>
      </c>
      <c r="J57" s="122">
        <f>$I$57</f>
        <v>0.17</v>
      </c>
      <c r="K57" s="122">
        <f t="shared" ref="K57:N57" si="149">$I$57</f>
        <v>0.17</v>
      </c>
      <c r="L57" s="122">
        <f t="shared" si="149"/>
        <v>0.17</v>
      </c>
      <c r="M57" s="122">
        <f t="shared" si="149"/>
        <v>0.17</v>
      </c>
      <c r="N57" s="122">
        <f t="shared" si="149"/>
        <v>0.17</v>
      </c>
      <c r="O57" s="92"/>
      <c r="P57" s="92"/>
    </row>
    <row r="58" spans="1:16" x14ac:dyDescent="0.75">
      <c r="A58" s="87" t="s">
        <v>139</v>
      </c>
      <c r="B58" s="45" t="str">
        <f t="shared" ref="B58" si="150">+IFERROR(B56-B57,"nm")</f>
        <v>nm</v>
      </c>
      <c r="C58" s="45">
        <f t="shared" ref="C58" si="151">+IFERROR(C56-C57,"nm")</f>
        <v>-0.12742718446601942</v>
      </c>
      <c r="D58" s="45">
        <f t="shared" ref="D58" si="152">+IFERROR(D56-D57,"nm")</f>
        <v>-0.17152990264255913</v>
      </c>
      <c r="E58" s="45">
        <f t="shared" ref="E58" si="153">+IFERROR(E56-E57,"nm")</f>
        <v>-0.13894736842105265</v>
      </c>
      <c r="F58" s="45">
        <f t="shared" ref="F58" si="154">+IFERROR(F56-F57,"nm")</f>
        <v>-4.6638655462184889E-2</v>
      </c>
      <c r="G58" s="45">
        <f t="shared" ref="G58" si="155">+IFERROR(G56-G57,"nm")</f>
        <v>-0.10567839195979903</v>
      </c>
      <c r="H58" s="45">
        <f t="shared" ref="H58" si="156">+IFERROR(H56-H57,"nm")</f>
        <v>-1.744186046511631E-2</v>
      </c>
      <c r="I58" s="45">
        <f t="shared" ref="I58:J58" si="157">+IFERROR(I56-I57,"nm")</f>
        <v>7.8520710059171522E-2</v>
      </c>
      <c r="J58" s="45">
        <f t="shared" si="157"/>
        <v>7.8520710059171522E-2</v>
      </c>
      <c r="K58" s="45">
        <f t="shared" ref="K58:N58" si="158">+IFERROR(K56-K57,"nm")</f>
        <v>7.8520710059171522E-2</v>
      </c>
      <c r="L58" s="45">
        <f t="shared" si="158"/>
        <v>7.8520710059171522E-2</v>
      </c>
      <c r="M58" s="45">
        <f t="shared" si="158"/>
        <v>7.8520710059171522E-2</v>
      </c>
      <c r="N58" s="45">
        <f t="shared" si="158"/>
        <v>7.8520710059171522E-2</v>
      </c>
      <c r="O58" s="86"/>
      <c r="P58" s="86"/>
    </row>
    <row r="59" spans="1:16" x14ac:dyDescent="0.75">
      <c r="A59" s="85" t="s">
        <v>131</v>
      </c>
      <c r="B59" s="46">
        <f t="shared" ref="B59:N59" si="159">+B65+B62</f>
        <v>0</v>
      </c>
      <c r="C59" s="46">
        <f t="shared" si="159"/>
        <v>0</v>
      </c>
      <c r="D59" s="46">
        <f t="shared" si="159"/>
        <v>106</v>
      </c>
      <c r="E59" s="46">
        <f t="shared" si="159"/>
        <v>1703</v>
      </c>
      <c r="F59" s="46">
        <f t="shared" si="159"/>
        <v>2106</v>
      </c>
      <c r="G59" s="46">
        <f t="shared" si="159"/>
        <v>1673</v>
      </c>
      <c r="H59" s="46">
        <f t="shared" si="159"/>
        <v>2571</v>
      </c>
      <c r="I59" s="46">
        <f t="shared" si="159"/>
        <v>3427</v>
      </c>
      <c r="J59" s="46">
        <f t="shared" si="159"/>
        <v>4585.3554897934537</v>
      </c>
      <c r="K59" s="46">
        <f t="shared" si="159"/>
        <v>6152.5940758477</v>
      </c>
      <c r="L59" s="46">
        <f t="shared" si="159"/>
        <v>8272.7797395559483</v>
      </c>
      <c r="M59" s="46">
        <f t="shared" si="159"/>
        <v>11140.739204383546</v>
      </c>
      <c r="N59" s="46">
        <f t="shared" si="159"/>
        <v>15019.948764244271</v>
      </c>
      <c r="O59" s="86"/>
      <c r="P59" s="86"/>
    </row>
    <row r="60" spans="1:16" x14ac:dyDescent="0.75">
      <c r="A60" s="87" t="s">
        <v>130</v>
      </c>
      <c r="B60" s="45" t="str">
        <f t="shared" ref="B60" si="160">+IFERROR(B59/A59-1,"nm")</f>
        <v>nm</v>
      </c>
      <c r="C60" s="45" t="str">
        <f t="shared" ref="C60" si="161">+IFERROR(C59/B59-1,"nm")</f>
        <v>nm</v>
      </c>
      <c r="D60" s="45" t="str">
        <f t="shared" ref="D60" si="162">+IFERROR(D59/C59-1,"nm")</f>
        <v>nm</v>
      </c>
      <c r="E60" s="45">
        <f t="shared" ref="E60" si="163">+IFERROR(E59/D59-1,"nm")</f>
        <v>15.066037735849058</v>
      </c>
      <c r="F60" s="45">
        <f t="shared" ref="F60" si="164">+IFERROR(F59/E59-1,"nm")</f>
        <v>0.23664122137404586</v>
      </c>
      <c r="G60" s="45">
        <f t="shared" ref="G60" si="165">+IFERROR(G59/F59-1,"nm")</f>
        <v>-0.20560303893637222</v>
      </c>
      <c r="H60" s="45">
        <f t="shared" ref="H60" si="166">+IFERROR(H59/G59-1,"nm")</f>
        <v>0.53676031081888831</v>
      </c>
      <c r="I60" s="45">
        <f t="shared" ref="I60" si="167">+IFERROR(I59/H59-1,"nm")</f>
        <v>0.33294437961882539</v>
      </c>
      <c r="J60" s="122">
        <f>$I$60</f>
        <v>0.33294437961882539</v>
      </c>
      <c r="K60" s="122">
        <f t="shared" ref="K60:N60" si="168">$I$60</f>
        <v>0.33294437961882539</v>
      </c>
      <c r="L60" s="122">
        <f t="shared" si="168"/>
        <v>0.33294437961882539</v>
      </c>
      <c r="M60" s="122">
        <f t="shared" si="168"/>
        <v>0.33294437961882539</v>
      </c>
      <c r="N60" s="122">
        <f t="shared" si="168"/>
        <v>0.33294437961882539</v>
      </c>
      <c r="O60" s="86"/>
      <c r="P60" s="86"/>
    </row>
    <row r="61" spans="1:16" x14ac:dyDescent="0.75">
      <c r="A61" s="87" t="s">
        <v>132</v>
      </c>
      <c r="B61" s="45" t="str">
        <f>+IFERROR(B59/B$45,"nm")</f>
        <v>nm</v>
      </c>
      <c r="C61" s="45" t="str">
        <f t="shared" ref="C61:N61" si="169">+IFERROR(C59/C$45,"nm")</f>
        <v>nm</v>
      </c>
      <c r="D61" s="45" t="str">
        <f t="shared" si="169"/>
        <v>nm</v>
      </c>
      <c r="E61" s="45">
        <f t="shared" si="169"/>
        <v>0.18426747457260334</v>
      </c>
      <c r="F61" s="45">
        <f t="shared" si="169"/>
        <v>0.21463514064410924</v>
      </c>
      <c r="G61" s="45">
        <f t="shared" si="169"/>
        <v>0.17898791055953783</v>
      </c>
      <c r="H61" s="45">
        <f t="shared" si="169"/>
        <v>0.22442388268156424</v>
      </c>
      <c r="I61" s="45">
        <f t="shared" si="169"/>
        <v>0.27462136389133746</v>
      </c>
      <c r="J61" s="45">
        <f t="shared" si="169"/>
        <v>0.24441978860409355</v>
      </c>
      <c r="K61" s="45">
        <f t="shared" si="169"/>
        <v>0.30335061660920865</v>
      </c>
      <c r="L61" s="45">
        <f t="shared" si="169"/>
        <v>0.37645036602159748</v>
      </c>
      <c r="M61" s="45">
        <f t="shared" si="169"/>
        <v>0.46678736749095723</v>
      </c>
      <c r="N61" s="45">
        <f t="shared" si="169"/>
        <v>0.57800457026015439</v>
      </c>
      <c r="O61" s="86"/>
      <c r="P61" s="86"/>
    </row>
    <row r="62" spans="1:16" x14ac:dyDescent="0.75">
      <c r="A62" s="85" t="s">
        <v>133</v>
      </c>
      <c r="B62" s="86">
        <f>Historicals!B203</f>
        <v>0</v>
      </c>
      <c r="C62" s="86">
        <f>Historicals!C203</f>
        <v>0</v>
      </c>
      <c r="D62" s="86">
        <f>Historicals!D203</f>
        <v>106</v>
      </c>
      <c r="E62" s="86">
        <f>Historicals!E203</f>
        <v>116</v>
      </c>
      <c r="F62" s="86">
        <f>Historicals!F203</f>
        <v>111</v>
      </c>
      <c r="G62" s="86">
        <f>Historicals!G203</f>
        <v>132</v>
      </c>
      <c r="H62" s="86">
        <f>Historicals!H203</f>
        <v>136</v>
      </c>
      <c r="I62" s="86">
        <f>Historicals!I203</f>
        <v>134</v>
      </c>
      <c r="J62" s="113">
        <f>I62*(1+J63)</f>
        <v>132.02941176470588</v>
      </c>
      <c r="K62" s="113">
        <f t="shared" ref="K62:N62" si="170">J62*(1+K63)</f>
        <v>130.08780276816609</v>
      </c>
      <c r="L62" s="113">
        <f t="shared" si="170"/>
        <v>128.17474684510483</v>
      </c>
      <c r="M62" s="113">
        <f t="shared" si="170"/>
        <v>126.28982409738271</v>
      </c>
      <c r="N62" s="113">
        <f t="shared" si="170"/>
        <v>124.43262080183297</v>
      </c>
      <c r="O62" s="86"/>
      <c r="P62" s="86"/>
    </row>
    <row r="63" spans="1:16" x14ac:dyDescent="0.75">
      <c r="A63" s="87" t="s">
        <v>130</v>
      </c>
      <c r="B63" s="45" t="str">
        <f t="shared" ref="B63" si="171">+IFERROR(B62/A62-1,"nm")</f>
        <v>nm</v>
      </c>
      <c r="C63" s="45" t="str">
        <f t="shared" ref="C63" si="172">+IFERROR(C62/B62-1,"nm")</f>
        <v>nm</v>
      </c>
      <c r="D63" s="45" t="str">
        <f t="shared" ref="D63" si="173">+IFERROR(D62/C62-1,"nm")</f>
        <v>nm</v>
      </c>
      <c r="E63" s="45">
        <f t="shared" ref="E63" si="174">+IFERROR(E62/D62-1,"nm")</f>
        <v>9.4339622641509413E-2</v>
      </c>
      <c r="F63" s="45">
        <f t="shared" ref="F63" si="175">+IFERROR(F62/E62-1,"nm")</f>
        <v>-4.31034482758621E-2</v>
      </c>
      <c r="G63" s="45">
        <f t="shared" ref="G63" si="176">+IFERROR(G62/F62-1,"nm")</f>
        <v>0.18918918918918926</v>
      </c>
      <c r="H63" s="45">
        <f t="shared" ref="H63" si="177">+IFERROR(H62/G62-1,"nm")</f>
        <v>3.0303030303030276E-2</v>
      </c>
      <c r="I63" s="45">
        <f t="shared" ref="I63" si="178">+IFERROR(I62/H62-1,"nm")</f>
        <v>-1.4705882352941124E-2</v>
      </c>
      <c r="J63" s="122">
        <f>$I$63</f>
        <v>-1.4705882352941124E-2</v>
      </c>
      <c r="K63" s="122">
        <f t="shared" ref="K63:N63" si="179">$I$63</f>
        <v>-1.4705882352941124E-2</v>
      </c>
      <c r="L63" s="122">
        <f t="shared" si="179"/>
        <v>-1.4705882352941124E-2</v>
      </c>
      <c r="M63" s="122">
        <f t="shared" si="179"/>
        <v>-1.4705882352941124E-2</v>
      </c>
      <c r="N63" s="122">
        <f t="shared" si="179"/>
        <v>-1.4705882352941124E-2</v>
      </c>
      <c r="O63" s="86"/>
      <c r="P63" s="86"/>
    </row>
    <row r="64" spans="1:16" x14ac:dyDescent="0.75">
      <c r="A64" s="87" t="s">
        <v>157</v>
      </c>
      <c r="B64" s="45" t="str">
        <f>+IFERROR(B62/B$45,"nm")</f>
        <v>nm</v>
      </c>
      <c r="C64" s="45" t="str">
        <f>+IFERROR(C62/C$45,"nm")</f>
        <v>nm</v>
      </c>
      <c r="D64" s="45" t="str">
        <f>+IFERROR(D62/D$45,"nm")</f>
        <v>nm</v>
      </c>
      <c r="E64" s="45">
        <f>+IFERROR(E62/E$45,"nm")</f>
        <v>1.2551395801774508E-2</v>
      </c>
      <c r="F64" s="45">
        <f>+IFERROR(F62/F$45,"nm")</f>
        <v>1.1312678353037097E-2</v>
      </c>
      <c r="G64" s="45">
        <f>+IFERROR(G62/G$45,"nm")</f>
        <v>1.4122178239007167E-2</v>
      </c>
      <c r="H64" s="45">
        <f>+IFERROR(H62/H$45,"nm")</f>
        <v>1.1871508379888268E-2</v>
      </c>
      <c r="I64" s="45">
        <f>+IFERROR(I62/I$45,"nm")</f>
        <v>1.0738039907043834E-2</v>
      </c>
      <c r="J64" s="45">
        <f t="shared" ref="J64:K64" si="180">+IFERROR(J62/J$45,"nm")</f>
        <v>7.0377533399282538E-3</v>
      </c>
      <c r="K64" s="45">
        <f t="shared" si="180"/>
        <v>6.4139149595405787E-3</v>
      </c>
      <c r="L64" s="45">
        <f t="shared" ref="L64:N64" si="181">+IFERROR(L62/L$45,"nm")</f>
        <v>5.8325534927339022E-3</v>
      </c>
      <c r="M64" s="45">
        <f t="shared" si="181"/>
        <v>5.2914347468180634E-3</v>
      </c>
      <c r="N64" s="45">
        <f t="shared" si="181"/>
        <v>4.7884732925403553E-3</v>
      </c>
      <c r="O64" s="86"/>
      <c r="P64" s="86"/>
    </row>
    <row r="65" spans="1:16" x14ac:dyDescent="0.75">
      <c r="A65" s="85" t="s">
        <v>135</v>
      </c>
      <c r="B65" s="86">
        <f>Historicals!B158</f>
        <v>0</v>
      </c>
      <c r="C65" s="86">
        <f>Historicals!C158</f>
        <v>0</v>
      </c>
      <c r="D65" s="86">
        <f>Historicals!D158</f>
        <v>0</v>
      </c>
      <c r="E65" s="86">
        <f>Historicals!E158</f>
        <v>1587</v>
      </c>
      <c r="F65" s="86">
        <f>Historicals!F158</f>
        <v>1995</v>
      </c>
      <c r="G65" s="86">
        <f>Historicals!G158</f>
        <v>1541</v>
      </c>
      <c r="H65" s="86">
        <f>Historicals!H158</f>
        <v>2435</v>
      </c>
      <c r="I65" s="86">
        <f>Historicals!I158</f>
        <v>3293</v>
      </c>
      <c r="J65" s="113">
        <f>I65*(1+J66)</f>
        <v>4453.3260780287474</v>
      </c>
      <c r="K65" s="113">
        <f>J65*(1+K66)</f>
        <v>6022.5062730795335</v>
      </c>
      <c r="L65" s="113">
        <f t="shared" ref="L65:N65" si="182">K65*(1+L66)</f>
        <v>8144.6049927108434</v>
      </c>
      <c r="M65" s="113">
        <f t="shared" si="182"/>
        <v>11014.449380286163</v>
      </c>
      <c r="N65" s="113">
        <f t="shared" si="182"/>
        <v>14895.516143442437</v>
      </c>
      <c r="O65" s="86"/>
      <c r="P65" s="86"/>
    </row>
    <row r="66" spans="1:16" x14ac:dyDescent="0.75">
      <c r="A66" s="87" t="s">
        <v>130</v>
      </c>
      <c r="B66" s="45" t="str">
        <f t="shared" ref="B66" si="183">+IFERROR(B65/A65-1,"nm")</f>
        <v>nm</v>
      </c>
      <c r="C66" s="45" t="str">
        <f t="shared" ref="C66" si="184">+IFERROR(C65/B65-1,"nm")</f>
        <v>nm</v>
      </c>
      <c r="D66" s="45" t="str">
        <f t="shared" ref="D66" si="185">+IFERROR(D65/C65-1,"nm")</f>
        <v>nm</v>
      </c>
      <c r="E66" s="45" t="str">
        <f t="shared" ref="E66" si="186">+IFERROR(E65/D65-1,"nm")</f>
        <v>nm</v>
      </c>
      <c r="F66" s="45">
        <f t="shared" ref="F66" si="187">+IFERROR(F65/E65-1,"nm")</f>
        <v>0.25708884688090738</v>
      </c>
      <c r="G66" s="45">
        <f t="shared" ref="G66" si="188">+IFERROR(G65/F65-1,"nm")</f>
        <v>-0.22756892230576442</v>
      </c>
      <c r="H66" s="45">
        <f t="shared" ref="H66" si="189">+IFERROR(H65/G65-1,"nm")</f>
        <v>0.58014276443867629</v>
      </c>
      <c r="I66" s="45">
        <f t="shared" ref="I66" si="190">+IFERROR(I65/H65-1,"nm")</f>
        <v>0.3523613963039014</v>
      </c>
      <c r="J66" s="122">
        <f>$I$66</f>
        <v>0.3523613963039014</v>
      </c>
      <c r="K66" s="122">
        <f t="shared" ref="K66:N66" si="191">$I$66</f>
        <v>0.3523613963039014</v>
      </c>
      <c r="L66" s="122">
        <f t="shared" si="191"/>
        <v>0.3523613963039014</v>
      </c>
      <c r="M66" s="122">
        <f t="shared" si="191"/>
        <v>0.3523613963039014</v>
      </c>
      <c r="N66" s="122">
        <f t="shared" si="191"/>
        <v>0.3523613963039014</v>
      </c>
      <c r="O66" s="86"/>
      <c r="P66" s="86"/>
    </row>
    <row r="67" spans="1:16" x14ac:dyDescent="0.75">
      <c r="A67" s="87" t="s">
        <v>132</v>
      </c>
      <c r="B67" s="45" t="str">
        <f>+IFERROR(B65/B$45,"nm")</f>
        <v>nm</v>
      </c>
      <c r="C67" s="45" t="str">
        <f t="shared" ref="C67:K67" si="192">+IFERROR(C65/C$45,"nm")</f>
        <v>nm</v>
      </c>
      <c r="D67" s="45" t="str">
        <f t="shared" si="192"/>
        <v>nm</v>
      </c>
      <c r="E67" s="45">
        <f t="shared" si="192"/>
        <v>0.17171607877082881</v>
      </c>
      <c r="F67" s="45">
        <f t="shared" si="192"/>
        <v>0.20332246229107215</v>
      </c>
      <c r="G67" s="45">
        <f t="shared" si="192"/>
        <v>0.16486573232053064</v>
      </c>
      <c r="H67" s="45">
        <f t="shared" si="192"/>
        <v>0.21255237430167598</v>
      </c>
      <c r="I67" s="45">
        <f t="shared" si="192"/>
        <v>0.26388332398429359</v>
      </c>
      <c r="J67" s="45">
        <f t="shared" si="192"/>
        <v>0.23738203526416526</v>
      </c>
      <c r="K67" s="45">
        <f t="shared" si="192"/>
        <v>0.29693670164966807</v>
      </c>
      <c r="L67" s="45">
        <f t="shared" ref="L67:N67" si="193">+IFERROR(L65/L$45,"nm")</f>
        <v>0.37061781252886355</v>
      </c>
      <c r="M67" s="45">
        <f t="shared" si="193"/>
        <v>0.46149593274413914</v>
      </c>
      <c r="N67" s="45">
        <f t="shared" si="193"/>
        <v>0.573216096967614</v>
      </c>
      <c r="O67" s="86"/>
      <c r="P67" s="86"/>
    </row>
    <row r="68" spans="1:16" x14ac:dyDescent="0.75">
      <c r="A68" s="85" t="s">
        <v>136</v>
      </c>
      <c r="B68" s="86">
        <f>Historicals!B188</f>
        <v>0</v>
      </c>
      <c r="C68" s="86">
        <f>Historicals!C188</f>
        <v>0</v>
      </c>
      <c r="D68" s="86">
        <f>Historicals!D188</f>
        <v>0</v>
      </c>
      <c r="E68" s="86">
        <f>Historicals!E188</f>
        <v>240</v>
      </c>
      <c r="F68" s="86">
        <f>Historicals!F188</f>
        <v>233</v>
      </c>
      <c r="G68" s="86">
        <f>Historicals!G188</f>
        <v>139</v>
      </c>
      <c r="H68" s="86">
        <f>Historicals!H188</f>
        <v>0</v>
      </c>
      <c r="I68" s="86">
        <f>Historicals!I188</f>
        <v>0</v>
      </c>
      <c r="J68" s="113">
        <f t="shared" ref="J48:K69" si="194">SUM(B68:I68)/8</f>
        <v>76.5</v>
      </c>
      <c r="K68" s="113">
        <f>J68*(1+K69)</f>
        <v>45.637339055793987</v>
      </c>
      <c r="L68" s="113">
        <f t="shared" ref="L68:N68" si="195">K68*(1+L69)</f>
        <v>27.225708707104566</v>
      </c>
      <c r="M68" s="113">
        <f t="shared" si="195"/>
        <v>16.24194639608384</v>
      </c>
      <c r="N68" s="113">
        <f t="shared" si="195"/>
        <v>9.6894014980929342</v>
      </c>
      <c r="O68" s="86"/>
      <c r="P68" s="86"/>
    </row>
    <row r="69" spans="1:16" x14ac:dyDescent="0.75">
      <c r="A69" s="87" t="s">
        <v>130</v>
      </c>
      <c r="B69" s="45" t="str">
        <f t="shared" ref="B69" si="196">+IFERROR(B68/A68-1,"nm")</f>
        <v>nm</v>
      </c>
      <c r="C69" s="45" t="str">
        <f t="shared" ref="C69" si="197">+IFERROR(C68/B68-1,"nm")</f>
        <v>nm</v>
      </c>
      <c r="D69" s="45" t="str">
        <f t="shared" ref="D69" si="198">+IFERROR(D68/C68-1,"nm")</f>
        <v>nm</v>
      </c>
      <c r="E69" s="45" t="str">
        <f t="shared" ref="E69" si="199">+IFERROR(E68/D68-1,"nm")</f>
        <v>nm</v>
      </c>
      <c r="F69" s="45">
        <f t="shared" ref="F69" si="200">+IFERROR(F68/E68-1,"nm")</f>
        <v>-2.9166666666666674E-2</v>
      </c>
      <c r="G69" s="45">
        <f t="shared" ref="G69" si="201">+IFERROR(G68/F68-1,"nm")</f>
        <v>-0.40343347639484983</v>
      </c>
      <c r="H69" s="45">
        <f t="shared" ref="H69" si="202">+IFERROR(H68/G68-1,"nm")</f>
        <v>-1</v>
      </c>
      <c r="I69" s="45" t="str">
        <f t="shared" ref="I69" si="203">+IFERROR(I68/H68-1,"nm")</f>
        <v>nm</v>
      </c>
      <c r="J69" s="122">
        <f>$G$69</f>
        <v>-0.40343347639484983</v>
      </c>
      <c r="K69" s="122">
        <f t="shared" ref="K69:N69" si="204">$G$69</f>
        <v>-0.40343347639484983</v>
      </c>
      <c r="L69" s="122">
        <f t="shared" si="204"/>
        <v>-0.40343347639484983</v>
      </c>
      <c r="M69" s="122">
        <f t="shared" si="204"/>
        <v>-0.40343347639484983</v>
      </c>
      <c r="N69" s="122">
        <f t="shared" si="204"/>
        <v>-0.40343347639484983</v>
      </c>
      <c r="O69" s="86"/>
      <c r="P69" s="86"/>
    </row>
    <row r="70" spans="1:16" x14ac:dyDescent="0.75">
      <c r="A70" s="87" t="s">
        <v>157</v>
      </c>
      <c r="B70" s="45" t="str">
        <f>+IFERROR(B68/B$45,"nm")</f>
        <v>nm</v>
      </c>
      <c r="C70" s="45" t="str">
        <f t="shared" ref="C70:K70" si="205">+IFERROR(C68/C$45,"nm")</f>
        <v>nm</v>
      </c>
      <c r="D70" s="45" t="str">
        <f t="shared" si="205"/>
        <v>nm</v>
      </c>
      <c r="E70" s="45">
        <f t="shared" si="205"/>
        <v>2.5968405107119671E-2</v>
      </c>
      <c r="F70" s="45">
        <f t="shared" si="205"/>
        <v>2.3746432939258051E-2</v>
      </c>
      <c r="G70" s="45">
        <f t="shared" si="205"/>
        <v>1.4871081630469669E-2</v>
      </c>
      <c r="H70" s="45">
        <f t="shared" si="205"/>
        <v>0</v>
      </c>
      <c r="I70" s="45">
        <f t="shared" si="205"/>
        <v>0</v>
      </c>
      <c r="J70" s="45">
        <f t="shared" si="205"/>
        <v>4.0777893600252597E-3</v>
      </c>
      <c r="K70" s="45">
        <f t="shared" si="205"/>
        <v>2.2501264949892205E-3</v>
      </c>
      <c r="L70" s="45">
        <f t="shared" ref="L70:N70" si="206">+IFERROR(L68/L$45,"nm")</f>
        <v>1.2388977261150967E-3</v>
      </c>
      <c r="M70" s="45">
        <f t="shared" si="206"/>
        <v>6.8052355073298096E-4</v>
      </c>
      <c r="N70" s="45">
        <f t="shared" si="206"/>
        <v>3.728720008896177E-4</v>
      </c>
      <c r="O70" s="86"/>
      <c r="P70" s="86"/>
    </row>
    <row r="71" spans="1:16" x14ac:dyDescent="0.75">
      <c r="A71" s="89" t="str">
        <f>Historicals!A122</f>
        <v>Western Europe</v>
      </c>
      <c r="B71" s="89"/>
      <c r="C71" s="89"/>
      <c r="D71" s="89"/>
      <c r="E71" s="89"/>
      <c r="F71" s="89"/>
      <c r="G71" s="89"/>
      <c r="H71" s="89"/>
      <c r="I71" s="89"/>
      <c r="J71" s="90"/>
      <c r="K71" s="131"/>
      <c r="L71" s="90"/>
      <c r="M71" s="90"/>
      <c r="N71" s="90"/>
      <c r="O71" s="86"/>
      <c r="P71" s="86"/>
    </row>
    <row r="72" spans="1:16" x14ac:dyDescent="0.75">
      <c r="A72" s="85" t="s">
        <v>137</v>
      </c>
      <c r="B72" s="86">
        <f>Historicals!B122</f>
        <v>5705</v>
      </c>
      <c r="C72" s="86">
        <f>Historicals!C122</f>
        <v>5884</v>
      </c>
      <c r="D72" s="86">
        <f>Historicals!D122</f>
        <v>6211</v>
      </c>
      <c r="E72" s="86">
        <f>Historicals!E122</f>
        <v>0</v>
      </c>
      <c r="F72" s="86">
        <f>Historicals!F122</f>
        <v>0</v>
      </c>
      <c r="G72" s="86">
        <f>Historicals!G122</f>
        <v>0</v>
      </c>
      <c r="H72" s="86">
        <f>Historicals!H122</f>
        <v>0</v>
      </c>
      <c r="I72" s="86">
        <f>Historicals!I122</f>
        <v>0</v>
      </c>
      <c r="J72" s="113">
        <f>J74+J78+J82</f>
        <v>0</v>
      </c>
      <c r="K72" s="113">
        <f t="shared" ref="K72:N72" si="207">K74+K78+K82</f>
        <v>0</v>
      </c>
      <c r="L72" s="113">
        <f t="shared" si="207"/>
        <v>0</v>
      </c>
      <c r="M72" s="113">
        <f t="shared" si="207"/>
        <v>0</v>
      </c>
      <c r="N72" s="113">
        <f t="shared" si="207"/>
        <v>0</v>
      </c>
      <c r="O72" s="86"/>
      <c r="P72" s="86"/>
    </row>
    <row r="73" spans="1:16" x14ac:dyDescent="0.75">
      <c r="A73" s="87" t="s">
        <v>130</v>
      </c>
      <c r="B73" s="45" t="str">
        <f t="shared" ref="B73" si="208">+IFERROR(B72/A72-1,"nm")</f>
        <v>nm</v>
      </c>
      <c r="C73" s="45">
        <f t="shared" ref="C73" si="209">+IFERROR(C72/B72-1,"nm")</f>
        <v>3.1375985977212917E-2</v>
      </c>
      <c r="D73" s="45">
        <f t="shared" ref="D73" si="210">+IFERROR(D72/C72-1,"nm")</f>
        <v>5.5574439157036082E-2</v>
      </c>
      <c r="E73" s="45">
        <f t="shared" ref="E73" si="211">+IFERROR(E72/D72-1,"nm")</f>
        <v>-1</v>
      </c>
      <c r="F73" s="45" t="str">
        <f t="shared" ref="F73" si="212">+IFERROR(F72/E72-1,"nm")</f>
        <v>nm</v>
      </c>
      <c r="G73" s="45" t="str">
        <f t="shared" ref="G73" si="213">+IFERROR(G72/F72-1,"nm")</f>
        <v>nm</v>
      </c>
      <c r="H73" s="45" t="str">
        <f t="shared" ref="H73" si="214">+IFERROR(H72/G72-1,"nm")</f>
        <v>nm</v>
      </c>
      <c r="I73" s="45" t="str">
        <f t="shared" ref="I73" si="215">+IFERROR(I72/H72-1,"nm")</f>
        <v>nm</v>
      </c>
      <c r="J73" s="122">
        <f>$D$73</f>
        <v>5.5574439157036082E-2</v>
      </c>
      <c r="K73" s="122">
        <f t="shared" ref="K73:N73" si="216">$D$73</f>
        <v>5.5574439157036082E-2</v>
      </c>
      <c r="L73" s="122">
        <f t="shared" si="216"/>
        <v>5.5574439157036082E-2</v>
      </c>
      <c r="M73" s="122">
        <f t="shared" si="216"/>
        <v>5.5574439157036082E-2</v>
      </c>
      <c r="N73" s="122">
        <f t="shared" si="216"/>
        <v>5.5574439157036082E-2</v>
      </c>
      <c r="O73" s="86"/>
      <c r="P73" s="86"/>
    </row>
    <row r="74" spans="1:16" x14ac:dyDescent="0.75">
      <c r="A74" s="88" t="s">
        <v>114</v>
      </c>
      <c r="B74" s="86">
        <f>Historicals!B123</f>
        <v>3876</v>
      </c>
      <c r="C74" s="86">
        <f>Historicals!C123</f>
        <v>3985</v>
      </c>
      <c r="D74" s="86">
        <f>Historicals!D123</f>
        <v>4068</v>
      </c>
      <c r="E74" s="86">
        <f>Historicals!E123</f>
        <v>0</v>
      </c>
      <c r="F74" s="86">
        <f>Historicals!F123</f>
        <v>0</v>
      </c>
      <c r="G74" s="86">
        <f>Historicals!G123</f>
        <v>0</v>
      </c>
      <c r="H74" s="86">
        <f>Historicals!H123</f>
        <v>0</v>
      </c>
      <c r="I74" s="86">
        <f>Historicals!I123</f>
        <v>0</v>
      </c>
      <c r="J74" s="113">
        <f>I74*(1+J75)</f>
        <v>0</v>
      </c>
      <c r="K74" s="113">
        <f>J74*(1+K75)</f>
        <v>0</v>
      </c>
      <c r="L74" s="113">
        <f t="shared" ref="L74:N74" si="217">K74*(1+L75)</f>
        <v>0</v>
      </c>
      <c r="M74" s="113">
        <f t="shared" si="217"/>
        <v>0</v>
      </c>
      <c r="N74" s="113">
        <f t="shared" si="217"/>
        <v>0</v>
      </c>
      <c r="O74" s="86"/>
      <c r="P74" s="86"/>
    </row>
    <row r="75" spans="1:16" x14ac:dyDescent="0.75">
      <c r="A75" s="87" t="s">
        <v>130</v>
      </c>
      <c r="B75" s="45" t="str">
        <f t="shared" ref="B75" si="218">+IFERROR(B74/A74-1,"nm")</f>
        <v>nm</v>
      </c>
      <c r="C75" s="45">
        <f t="shared" ref="C75" si="219">+IFERROR(C74/B74-1,"nm")</f>
        <v>2.8121775025799822E-2</v>
      </c>
      <c r="D75" s="45">
        <f t="shared" ref="D75" si="220">+IFERROR(D74/C74-1,"nm")</f>
        <v>2.0828105395232166E-2</v>
      </c>
      <c r="E75" s="45">
        <f t="shared" ref="E75" si="221">+IFERROR(E74/D74-1,"nm")</f>
        <v>-1</v>
      </c>
      <c r="F75" s="45" t="str">
        <f t="shared" ref="F75" si="222">+IFERROR(F74/E74-1,"nm")</f>
        <v>nm</v>
      </c>
      <c r="G75" s="45" t="str">
        <f t="shared" ref="G75" si="223">+IFERROR(G74/F74-1,"nm")</f>
        <v>nm</v>
      </c>
      <c r="H75" s="45" t="str">
        <f t="shared" ref="H75" si="224">+IFERROR(H74/G74-1,"nm")</f>
        <v>nm</v>
      </c>
      <c r="I75" s="45" t="str">
        <f t="shared" ref="I75" si="225">+IFERROR(I74/H74-1,"nm")</f>
        <v>nm</v>
      </c>
      <c r="J75" s="122">
        <f>$D$75</f>
        <v>2.0828105395232166E-2</v>
      </c>
      <c r="K75" s="122">
        <f t="shared" ref="K75:N75" si="226">$D$75</f>
        <v>2.0828105395232166E-2</v>
      </c>
      <c r="L75" s="122">
        <f t="shared" si="226"/>
        <v>2.0828105395232166E-2</v>
      </c>
      <c r="M75" s="122">
        <f t="shared" si="226"/>
        <v>2.0828105395232166E-2</v>
      </c>
      <c r="N75" s="122">
        <f t="shared" si="226"/>
        <v>2.0828105395232166E-2</v>
      </c>
      <c r="O75" s="86"/>
      <c r="P75" s="86"/>
    </row>
    <row r="76" spans="1:16" x14ac:dyDescent="0.75">
      <c r="A76" s="87" t="s">
        <v>138</v>
      </c>
      <c r="B76" s="86">
        <f>Historicals!B227</f>
        <v>0.25</v>
      </c>
      <c r="C76" s="86">
        <f>Historicals!C227</f>
        <v>0.14000000000000001</v>
      </c>
      <c r="D76" s="86">
        <f>Historicals!D227</f>
        <v>0</v>
      </c>
      <c r="E76" s="86">
        <f>Historicals!E227</f>
        <v>0</v>
      </c>
      <c r="F76" s="86">
        <f>Historicals!F227</f>
        <v>0</v>
      </c>
      <c r="G76" s="86">
        <f>Historicals!G227</f>
        <v>0</v>
      </c>
      <c r="H76" s="86">
        <f>Historicals!H227</f>
        <v>0</v>
      </c>
      <c r="I76" s="86">
        <f>Historicals!I227</f>
        <v>0</v>
      </c>
      <c r="J76" s="122">
        <f>$I$76</f>
        <v>0</v>
      </c>
      <c r="K76" s="122">
        <f t="shared" ref="K76:N76" si="227">$I$76</f>
        <v>0</v>
      </c>
      <c r="L76" s="122">
        <f t="shared" si="227"/>
        <v>0</v>
      </c>
      <c r="M76" s="122">
        <f t="shared" si="227"/>
        <v>0</v>
      </c>
      <c r="N76" s="122">
        <f t="shared" si="227"/>
        <v>0</v>
      </c>
      <c r="O76" s="86"/>
      <c r="P76" s="86"/>
    </row>
    <row r="77" spans="1:16" x14ac:dyDescent="0.75">
      <c r="A77" s="87" t="s">
        <v>139</v>
      </c>
      <c r="B77" s="45" t="str">
        <f t="shared" ref="B77" si="228">+IFERROR(B75-B76,"nm")</f>
        <v>nm</v>
      </c>
      <c r="C77" s="45">
        <f t="shared" ref="C77" si="229">+IFERROR(C75-C76,"nm")</f>
        <v>-0.11187822497420019</v>
      </c>
      <c r="D77" s="45">
        <f t="shared" ref="D77" si="230">+IFERROR(D75-D76,"nm")</f>
        <v>2.0828105395232166E-2</v>
      </c>
      <c r="E77" s="45">
        <f t="shared" ref="E77" si="231">+IFERROR(E75-E76,"nm")</f>
        <v>-1</v>
      </c>
      <c r="F77" s="45" t="str">
        <f t="shared" ref="F77" si="232">+IFERROR(F75-F76,"nm")</f>
        <v>nm</v>
      </c>
      <c r="G77" s="45" t="str">
        <f t="shared" ref="G77" si="233">+IFERROR(G75-G76,"nm")</f>
        <v>nm</v>
      </c>
      <c r="H77" s="45" t="str">
        <f t="shared" ref="H77" si="234">+IFERROR(H75-H76,"nm")</f>
        <v>nm</v>
      </c>
      <c r="I77" s="45" t="str">
        <f t="shared" ref="I77:N77" si="235">+IFERROR(I75-I76,"nm")</f>
        <v>nm</v>
      </c>
      <c r="J77" s="45">
        <f t="shared" si="235"/>
        <v>2.0828105395232166E-2</v>
      </c>
      <c r="K77" s="45">
        <f t="shared" si="235"/>
        <v>2.0828105395232166E-2</v>
      </c>
      <c r="L77" s="45">
        <f t="shared" si="235"/>
        <v>2.0828105395232166E-2</v>
      </c>
      <c r="M77" s="45">
        <f t="shared" si="235"/>
        <v>2.0828105395232166E-2</v>
      </c>
      <c r="N77" s="45">
        <f t="shared" si="235"/>
        <v>2.0828105395232166E-2</v>
      </c>
      <c r="O77" s="86"/>
      <c r="P77" s="86"/>
    </row>
    <row r="78" spans="1:16" x14ac:dyDescent="0.75">
      <c r="A78" s="88" t="s">
        <v>115</v>
      </c>
      <c r="B78" s="86">
        <f>Historicals!B124</f>
        <v>1552</v>
      </c>
      <c r="C78" s="86">
        <f>Historicals!C124</f>
        <v>1628</v>
      </c>
      <c r="D78" s="86">
        <f>Historicals!D124</f>
        <v>1868</v>
      </c>
      <c r="E78" s="86">
        <f>Historicals!E124</f>
        <v>0</v>
      </c>
      <c r="F78" s="86">
        <f>Historicals!F124</f>
        <v>0</v>
      </c>
      <c r="G78" s="86">
        <f>Historicals!G124</f>
        <v>0</v>
      </c>
      <c r="H78" s="86">
        <f>Historicals!H124</f>
        <v>0</v>
      </c>
      <c r="I78" s="86">
        <f>Historicals!I124</f>
        <v>0</v>
      </c>
      <c r="J78" s="113">
        <f>I78*(1+J79)</f>
        <v>0</v>
      </c>
      <c r="K78" s="113">
        <f>J78*(1+K79)</f>
        <v>0</v>
      </c>
      <c r="L78" s="113">
        <f t="shared" ref="L78:N78" si="236">K78*(1+L79)</f>
        <v>0</v>
      </c>
      <c r="M78" s="113">
        <f t="shared" si="236"/>
        <v>0</v>
      </c>
      <c r="N78" s="113">
        <f t="shared" si="236"/>
        <v>0</v>
      </c>
      <c r="O78" s="86"/>
      <c r="P78" s="86"/>
    </row>
    <row r="79" spans="1:16" x14ac:dyDescent="0.75">
      <c r="A79" s="87" t="s">
        <v>130</v>
      </c>
      <c r="B79" s="45" t="str">
        <f t="shared" ref="B79" si="237">+IFERROR(B78/A78-1,"nm")</f>
        <v>nm</v>
      </c>
      <c r="C79" s="45">
        <f t="shared" ref="C79" si="238">+IFERROR(C78/B78-1,"nm")</f>
        <v>4.8969072164948502E-2</v>
      </c>
      <c r="D79" s="45">
        <f t="shared" ref="D79" si="239">+IFERROR(D78/C78-1,"nm")</f>
        <v>0.14742014742014753</v>
      </c>
      <c r="E79" s="45">
        <f t="shared" ref="E79" si="240">+IFERROR(E78/D78-1,"nm")</f>
        <v>-1</v>
      </c>
      <c r="F79" s="45" t="str">
        <f t="shared" ref="F79" si="241">+IFERROR(F78/E78-1,"nm")</f>
        <v>nm</v>
      </c>
      <c r="G79" s="45" t="str">
        <f t="shared" ref="G79" si="242">+IFERROR(G78/F78-1,"nm")</f>
        <v>nm</v>
      </c>
      <c r="H79" s="45" t="str">
        <f t="shared" ref="H79" si="243">+IFERROR(H78/G78-1,"nm")</f>
        <v>nm</v>
      </c>
      <c r="I79" s="45" t="str">
        <f t="shared" ref="I79" si="244">+IFERROR(I78/H78-1,"nm")</f>
        <v>nm</v>
      </c>
      <c r="J79" s="122">
        <f>$E$79</f>
        <v>-1</v>
      </c>
      <c r="K79" s="122">
        <f t="shared" ref="K79:N79" si="245">$E$79</f>
        <v>-1</v>
      </c>
      <c r="L79" s="122">
        <f t="shared" si="245"/>
        <v>-1</v>
      </c>
      <c r="M79" s="122">
        <f t="shared" si="245"/>
        <v>-1</v>
      </c>
      <c r="N79" s="122">
        <f t="shared" si="245"/>
        <v>-1</v>
      </c>
      <c r="O79" s="86"/>
      <c r="P79" s="86"/>
    </row>
    <row r="80" spans="1:16" s="112" customFormat="1" x14ac:dyDescent="0.75">
      <c r="A80" s="110" t="s">
        <v>138</v>
      </c>
      <c r="B80" s="91">
        <f>Historicals!B228</f>
        <v>0.14000000000000001</v>
      </c>
      <c r="C80" s="91">
        <f>Historicals!C228</f>
        <v>0.16</v>
      </c>
      <c r="D80" s="91">
        <f>Historicals!D228</f>
        <v>0</v>
      </c>
      <c r="E80" s="91">
        <f>Historicals!E228</f>
        <v>0</v>
      </c>
      <c r="F80" s="91">
        <f>Historicals!F228</f>
        <v>0</v>
      </c>
      <c r="G80" s="91">
        <f>Historicals!G228</f>
        <v>0</v>
      </c>
      <c r="H80" s="91">
        <f>Historicals!H228</f>
        <v>0</v>
      </c>
      <c r="I80" s="91">
        <f>Historicals!I228</f>
        <v>0</v>
      </c>
      <c r="J80" s="112">
        <f>$I$80</f>
        <v>0</v>
      </c>
      <c r="K80" s="112">
        <f t="shared" ref="K80:N80" si="246">$I$80</f>
        <v>0</v>
      </c>
      <c r="L80" s="112">
        <f t="shared" si="246"/>
        <v>0</v>
      </c>
      <c r="M80" s="112">
        <f t="shared" si="246"/>
        <v>0</v>
      </c>
      <c r="N80" s="112">
        <f t="shared" si="246"/>
        <v>0</v>
      </c>
      <c r="O80" s="91"/>
      <c r="P80" s="91"/>
    </row>
    <row r="81" spans="1:16" x14ac:dyDescent="0.75">
      <c r="A81" s="87" t="s">
        <v>139</v>
      </c>
      <c r="B81" s="45" t="str">
        <f t="shared" ref="B81" si="247">+IFERROR(B79-B80,"nm")</f>
        <v>nm</v>
      </c>
      <c r="C81" s="45">
        <f t="shared" ref="C81" si="248">+IFERROR(C79-C80,"nm")</f>
        <v>-0.1110309278350515</v>
      </c>
      <c r="D81" s="45">
        <f t="shared" ref="D81" si="249">+IFERROR(D79-D80,"nm")</f>
        <v>0.14742014742014753</v>
      </c>
      <c r="E81" s="45">
        <f t="shared" ref="E81" si="250">+IFERROR(E79-E80,"nm")</f>
        <v>-1</v>
      </c>
      <c r="F81" s="45" t="str">
        <f t="shared" ref="F81" si="251">+IFERROR(F79-F80,"nm")</f>
        <v>nm</v>
      </c>
      <c r="G81" s="45" t="str">
        <f t="shared" ref="G81" si="252">+IFERROR(G79-G80,"nm")</f>
        <v>nm</v>
      </c>
      <c r="H81" s="45" t="str">
        <f t="shared" ref="H81" si="253">+IFERROR(H79-H80,"nm")</f>
        <v>nm</v>
      </c>
      <c r="I81" s="45" t="str">
        <f t="shared" ref="I81:N81" si="254">+IFERROR(I79-I80,"nm")</f>
        <v>nm</v>
      </c>
      <c r="J81" s="45">
        <f t="shared" si="254"/>
        <v>-1</v>
      </c>
      <c r="K81" s="45">
        <f t="shared" si="254"/>
        <v>-1</v>
      </c>
      <c r="L81" s="45">
        <f t="shared" si="254"/>
        <v>-1</v>
      </c>
      <c r="M81" s="45">
        <f t="shared" si="254"/>
        <v>-1</v>
      </c>
      <c r="N81" s="45">
        <f t="shared" si="254"/>
        <v>-1</v>
      </c>
      <c r="O81" s="86"/>
      <c r="P81" s="86"/>
    </row>
    <row r="82" spans="1:16" x14ac:dyDescent="0.75">
      <c r="A82" s="88" t="s">
        <v>116</v>
      </c>
      <c r="B82" s="86">
        <f>Historicals!B125</f>
        <v>277</v>
      </c>
      <c r="C82" s="86">
        <f>Historicals!C125</f>
        <v>271</v>
      </c>
      <c r="D82" s="86">
        <f>Historicals!D125</f>
        <v>275</v>
      </c>
      <c r="E82" s="86">
        <f>Historicals!E125</f>
        <v>0</v>
      </c>
      <c r="F82" s="86">
        <f>Historicals!F125</f>
        <v>0</v>
      </c>
      <c r="G82" s="86">
        <f>Historicals!G125</f>
        <v>0</v>
      </c>
      <c r="H82" s="86">
        <f>Historicals!H125</f>
        <v>0</v>
      </c>
      <c r="I82" s="86">
        <f>Historicals!I125</f>
        <v>0</v>
      </c>
      <c r="J82" s="113">
        <f>I82*(1+J83)</f>
        <v>0</v>
      </c>
      <c r="K82" s="113">
        <f>J82*(1+K83)</f>
        <v>0</v>
      </c>
      <c r="L82" s="113">
        <f t="shared" ref="L82:N82" si="255">K82*(1+L83)</f>
        <v>0</v>
      </c>
      <c r="M82" s="113">
        <f t="shared" si="255"/>
        <v>0</v>
      </c>
      <c r="N82" s="113">
        <f t="shared" si="255"/>
        <v>0</v>
      </c>
      <c r="O82" s="86"/>
      <c r="P82" s="86"/>
    </row>
    <row r="83" spans="1:16" x14ac:dyDescent="0.75">
      <c r="A83" s="87" t="s">
        <v>130</v>
      </c>
      <c r="B83" s="45" t="str">
        <f t="shared" ref="B83" si="256">+IFERROR(B82/A82-1,"nm")</f>
        <v>nm</v>
      </c>
      <c r="C83" s="45">
        <f t="shared" ref="C83" si="257">+IFERROR(C82/B82-1,"nm")</f>
        <v>-2.166064981949456E-2</v>
      </c>
      <c r="D83" s="45">
        <f t="shared" ref="D83" si="258">+IFERROR(D82/C82-1,"nm")</f>
        <v>1.4760147601476037E-2</v>
      </c>
      <c r="E83" s="45">
        <f t="shared" ref="E83" si="259">+IFERROR(E82/D82-1,"nm")</f>
        <v>-1</v>
      </c>
      <c r="F83" s="45" t="str">
        <f t="shared" ref="F83" si="260">+IFERROR(F82/E82-1,"nm")</f>
        <v>nm</v>
      </c>
      <c r="G83" s="45" t="str">
        <f t="shared" ref="G83" si="261">+IFERROR(G82/F82-1,"nm")</f>
        <v>nm</v>
      </c>
      <c r="H83" s="45" t="str">
        <f t="shared" ref="H83" si="262">+IFERROR(H82/G82-1,"nm")</f>
        <v>nm</v>
      </c>
      <c r="I83" s="45" t="str">
        <f t="shared" ref="I83" si="263">+IFERROR(I82/H82-1,"nm")</f>
        <v>nm</v>
      </c>
      <c r="J83" s="112">
        <f>$E$83</f>
        <v>-1</v>
      </c>
      <c r="K83" s="112">
        <f t="shared" ref="K83:N83" si="264">$E$83</f>
        <v>-1</v>
      </c>
      <c r="L83" s="112">
        <f t="shared" si="264"/>
        <v>-1</v>
      </c>
      <c r="M83" s="112">
        <f t="shared" si="264"/>
        <v>-1</v>
      </c>
      <c r="N83" s="112">
        <f t="shared" si="264"/>
        <v>-1</v>
      </c>
      <c r="O83" s="86"/>
      <c r="P83" s="86"/>
    </row>
    <row r="84" spans="1:16" x14ac:dyDescent="0.75">
      <c r="A84" s="87" t="s">
        <v>138</v>
      </c>
      <c r="B84" s="86">
        <f>Historicals!B229</f>
        <v>0.15000000000000002</v>
      </c>
      <c r="C84" s="86">
        <f>Historicals!C229</f>
        <v>0.08</v>
      </c>
      <c r="D84" s="86">
        <f>Historicals!D229</f>
        <v>0</v>
      </c>
      <c r="E84" s="86">
        <f>Historicals!E229</f>
        <v>0</v>
      </c>
      <c r="F84" s="86">
        <f>Historicals!F229</f>
        <v>0</v>
      </c>
      <c r="G84" s="86">
        <f>Historicals!G229</f>
        <v>0</v>
      </c>
      <c r="H84" s="86">
        <f>Historicals!H229</f>
        <v>0</v>
      </c>
      <c r="I84" s="86">
        <f>Historicals!I229</f>
        <v>0</v>
      </c>
      <c r="J84" s="112">
        <f>$I$84</f>
        <v>0</v>
      </c>
      <c r="K84" s="112">
        <f t="shared" ref="K84:N84" si="265">$I$84</f>
        <v>0</v>
      </c>
      <c r="L84" s="112">
        <f t="shared" si="265"/>
        <v>0</v>
      </c>
      <c r="M84" s="112">
        <f t="shared" si="265"/>
        <v>0</v>
      </c>
      <c r="N84" s="112">
        <f t="shared" si="265"/>
        <v>0</v>
      </c>
      <c r="O84" s="86"/>
      <c r="P84" s="86"/>
    </row>
    <row r="85" spans="1:16" x14ac:dyDescent="0.75">
      <c r="A85" s="87" t="s">
        <v>139</v>
      </c>
      <c r="B85" s="45" t="str">
        <f t="shared" ref="B85" si="266">+IFERROR(B83-B84,"nm")</f>
        <v>nm</v>
      </c>
      <c r="C85" s="45">
        <f t="shared" ref="C85" si="267">+IFERROR(C83-C84,"nm")</f>
        <v>-0.10166064981949456</v>
      </c>
      <c r="D85" s="45">
        <f t="shared" ref="D85" si="268">+IFERROR(D83-D84,"nm")</f>
        <v>1.4760147601476037E-2</v>
      </c>
      <c r="E85" s="45">
        <f t="shared" ref="E85" si="269">+IFERROR(E83-E84,"nm")</f>
        <v>-1</v>
      </c>
      <c r="F85" s="45" t="str">
        <f t="shared" ref="F85" si="270">+IFERROR(F83-F84,"nm")</f>
        <v>nm</v>
      </c>
      <c r="G85" s="45" t="str">
        <f t="shared" ref="G85" si="271">+IFERROR(G83-G84,"nm")</f>
        <v>nm</v>
      </c>
      <c r="H85" s="45" t="str">
        <f t="shared" ref="H85" si="272">+IFERROR(H83-H84,"nm")</f>
        <v>nm</v>
      </c>
      <c r="I85" s="45" t="str">
        <f t="shared" ref="I85:N85" si="273">+IFERROR(I83-I84,"nm")</f>
        <v>nm</v>
      </c>
      <c r="J85" s="45">
        <f t="shared" si="273"/>
        <v>-1</v>
      </c>
      <c r="K85" s="45">
        <f t="shared" si="273"/>
        <v>-1</v>
      </c>
      <c r="L85" s="45">
        <f t="shared" si="273"/>
        <v>-1</v>
      </c>
      <c r="M85" s="45">
        <f t="shared" si="273"/>
        <v>-1</v>
      </c>
      <c r="N85" s="45">
        <f t="shared" si="273"/>
        <v>-1</v>
      </c>
      <c r="O85" s="86"/>
      <c r="P85" s="86"/>
    </row>
    <row r="86" spans="1:16" x14ac:dyDescent="0.75">
      <c r="A86" s="85" t="s">
        <v>131</v>
      </c>
      <c r="B86" s="46">
        <f t="shared" ref="B86:I86" si="274">+B92+B89</f>
        <v>1350</v>
      </c>
      <c r="C86" s="46">
        <f t="shared" si="274"/>
        <v>1506</v>
      </c>
      <c r="D86" s="46">
        <f t="shared" si="274"/>
        <v>1203</v>
      </c>
      <c r="E86" s="46">
        <f t="shared" si="274"/>
        <v>0</v>
      </c>
      <c r="F86" s="46">
        <f t="shared" si="274"/>
        <v>0</v>
      </c>
      <c r="G86" s="46">
        <f t="shared" si="274"/>
        <v>0</v>
      </c>
      <c r="H86" s="46">
        <f t="shared" si="274"/>
        <v>0</v>
      </c>
      <c r="I86" s="46">
        <f t="shared" si="274"/>
        <v>0</v>
      </c>
      <c r="J86" s="113">
        <f t="shared" ref="J78:K142" si="275">SUM(B86:I86)/8</f>
        <v>507.375</v>
      </c>
      <c r="K86" s="113">
        <f>J86*(1+K87)</f>
        <v>0</v>
      </c>
      <c r="L86" s="113">
        <f t="shared" ref="L86:N86" si="276">K86*(1+L87)</f>
        <v>0</v>
      </c>
      <c r="M86" s="113">
        <f t="shared" si="276"/>
        <v>0</v>
      </c>
      <c r="N86" s="113">
        <f t="shared" si="276"/>
        <v>0</v>
      </c>
      <c r="O86" s="86"/>
      <c r="P86" s="86"/>
    </row>
    <row r="87" spans="1:16" x14ac:dyDescent="0.75">
      <c r="A87" s="87" t="s">
        <v>130</v>
      </c>
      <c r="B87" s="45" t="str">
        <f t="shared" ref="B87" si="277">+IFERROR(B86/A86-1,"nm")</f>
        <v>nm</v>
      </c>
      <c r="C87" s="45">
        <f t="shared" ref="C87" si="278">+IFERROR(C86/B86-1,"nm")</f>
        <v>0.11555555555555563</v>
      </c>
      <c r="D87" s="45">
        <f t="shared" ref="D87" si="279">+IFERROR(D86/C86-1,"nm")</f>
        <v>-0.20119521912350602</v>
      </c>
      <c r="E87" s="45">
        <f t="shared" ref="E87" si="280">+IFERROR(E86/D86-1,"nm")</f>
        <v>-1</v>
      </c>
      <c r="F87" s="45" t="str">
        <f t="shared" ref="F87" si="281">+IFERROR(F86/E86-1,"nm")</f>
        <v>nm</v>
      </c>
      <c r="G87" s="45" t="str">
        <f t="shared" ref="G87" si="282">+IFERROR(G86/F86-1,"nm")</f>
        <v>nm</v>
      </c>
      <c r="H87" s="45" t="str">
        <f t="shared" ref="H87" si="283">+IFERROR(H86/G86-1,"nm")</f>
        <v>nm</v>
      </c>
      <c r="I87" s="45" t="str">
        <f t="shared" ref="I87" si="284">+IFERROR(I86/H86-1,"nm")</f>
        <v>nm</v>
      </c>
      <c r="J87" s="112">
        <f>$E$87</f>
        <v>-1</v>
      </c>
      <c r="K87" s="112">
        <f t="shared" ref="K87:N87" si="285">$E$87</f>
        <v>-1</v>
      </c>
      <c r="L87" s="112">
        <f t="shared" si="285"/>
        <v>-1</v>
      </c>
      <c r="M87" s="112">
        <f t="shared" si="285"/>
        <v>-1</v>
      </c>
      <c r="N87" s="112">
        <f t="shared" si="285"/>
        <v>-1</v>
      </c>
      <c r="O87" s="86"/>
      <c r="P87" s="86"/>
    </row>
    <row r="88" spans="1:16" x14ac:dyDescent="0.75">
      <c r="A88" s="87" t="s">
        <v>132</v>
      </c>
      <c r="B88" s="91">
        <f>IFERROR(B86/B$72,"nm")</f>
        <v>0.23663453111305871</v>
      </c>
      <c r="C88" s="91">
        <f t="shared" ref="C88:K88" si="286">IFERROR(C86/C$72,"nm")</f>
        <v>0.2559483344663494</v>
      </c>
      <c r="D88" s="91">
        <f t="shared" si="286"/>
        <v>0.19368861696989212</v>
      </c>
      <c r="E88" s="91" t="str">
        <f t="shared" si="286"/>
        <v>nm</v>
      </c>
      <c r="F88" s="91" t="str">
        <f t="shared" si="286"/>
        <v>nm</v>
      </c>
      <c r="G88" s="91" t="str">
        <f t="shared" si="286"/>
        <v>nm</v>
      </c>
      <c r="H88" s="91" t="str">
        <f t="shared" si="286"/>
        <v>nm</v>
      </c>
      <c r="I88" s="91" t="str">
        <f t="shared" si="286"/>
        <v>nm</v>
      </c>
      <c r="J88" s="91" t="str">
        <f t="shared" si="286"/>
        <v>nm</v>
      </c>
      <c r="K88" s="91" t="str">
        <f t="shared" si="286"/>
        <v>nm</v>
      </c>
      <c r="L88" s="91" t="str">
        <f t="shared" ref="L88:N88" si="287">IFERROR(L86/L$72,"nm")</f>
        <v>nm</v>
      </c>
      <c r="M88" s="91" t="str">
        <f t="shared" si="287"/>
        <v>nm</v>
      </c>
      <c r="N88" s="91" t="str">
        <f t="shared" si="287"/>
        <v>nm</v>
      </c>
      <c r="O88" s="86"/>
      <c r="P88" s="86"/>
    </row>
    <row r="89" spans="1:16" x14ac:dyDescent="0.75">
      <c r="A89" s="85" t="s">
        <v>133</v>
      </c>
      <c r="B89" s="86">
        <f>Historicals!B204</f>
        <v>75</v>
      </c>
      <c r="C89" s="86">
        <f>Historicals!C204</f>
        <v>72</v>
      </c>
      <c r="D89" s="86">
        <f>Historicals!D204</f>
        <v>0</v>
      </c>
      <c r="E89" s="86">
        <f>Historicals!E204</f>
        <v>0</v>
      </c>
      <c r="F89" s="86">
        <f>Historicals!F204</f>
        <v>0</v>
      </c>
      <c r="G89" s="86">
        <f>Historicals!G204</f>
        <v>0</v>
      </c>
      <c r="H89" s="86">
        <f>Historicals!H204</f>
        <v>0</v>
      </c>
      <c r="I89" s="86">
        <f>Historicals!I204</f>
        <v>0</v>
      </c>
      <c r="J89" s="113">
        <f t="shared" si="275"/>
        <v>18.375</v>
      </c>
      <c r="K89" s="113">
        <f>J89*(1+K90)</f>
        <v>0</v>
      </c>
      <c r="L89" s="113">
        <f t="shared" ref="L89:N89" si="288">K89*(1+L90)</f>
        <v>0</v>
      </c>
      <c r="M89" s="113">
        <f t="shared" si="288"/>
        <v>0</v>
      </c>
      <c r="N89" s="113">
        <f t="shared" si="288"/>
        <v>0</v>
      </c>
      <c r="O89" s="86"/>
      <c r="P89" s="86"/>
    </row>
    <row r="90" spans="1:16" x14ac:dyDescent="0.75">
      <c r="A90" s="87" t="s">
        <v>130</v>
      </c>
      <c r="B90" s="45" t="str">
        <f t="shared" ref="B90" si="289">+IFERROR(B89/A89-1,"nm")</f>
        <v>nm</v>
      </c>
      <c r="C90" s="45">
        <f t="shared" ref="C90" si="290">+IFERROR(C89/B89-1,"nm")</f>
        <v>-4.0000000000000036E-2</v>
      </c>
      <c r="D90" s="45">
        <f t="shared" ref="D90" si="291">+IFERROR(D89/C89-1,"nm")</f>
        <v>-1</v>
      </c>
      <c r="E90" s="45" t="str">
        <f t="shared" ref="E90" si="292">+IFERROR(E89/D89-1,"nm")</f>
        <v>nm</v>
      </c>
      <c r="F90" s="45" t="str">
        <f t="shared" ref="F90" si="293">+IFERROR(F89/E89-1,"nm")</f>
        <v>nm</v>
      </c>
      <c r="G90" s="45" t="str">
        <f t="shared" ref="G90" si="294">+IFERROR(G89/F89-1,"nm")</f>
        <v>nm</v>
      </c>
      <c r="H90" s="45" t="str">
        <f t="shared" ref="H90" si="295">+IFERROR(H89/G89-1,"nm")</f>
        <v>nm</v>
      </c>
      <c r="I90" s="45" t="str">
        <f t="shared" ref="I90" si="296">+IFERROR(I89/H89-1,"nm")</f>
        <v>nm</v>
      </c>
      <c r="J90" s="112">
        <f>$D$90</f>
        <v>-1</v>
      </c>
      <c r="K90" s="112">
        <f t="shared" ref="K90:N90" si="297">$D$90</f>
        <v>-1</v>
      </c>
      <c r="L90" s="112">
        <f t="shared" si="297"/>
        <v>-1</v>
      </c>
      <c r="M90" s="112">
        <f t="shared" si="297"/>
        <v>-1</v>
      </c>
      <c r="N90" s="112">
        <f t="shared" si="297"/>
        <v>-1</v>
      </c>
      <c r="O90" s="86"/>
      <c r="P90" s="86"/>
    </row>
    <row r="91" spans="1:16" s="133" customFormat="1" x14ac:dyDescent="0.75">
      <c r="A91" s="117" t="s">
        <v>157</v>
      </c>
      <c r="B91" s="132">
        <f>IFERROR(B89/B$72,"nm")</f>
        <v>1.3146362839614373E-2</v>
      </c>
      <c r="C91" s="132">
        <f t="shared" ref="C91:K91" si="298">IFERROR(C89/C$72,"nm")</f>
        <v>1.2236573759347382E-2</v>
      </c>
      <c r="D91" s="132">
        <f t="shared" si="298"/>
        <v>0</v>
      </c>
      <c r="E91" s="132" t="str">
        <f t="shared" si="298"/>
        <v>nm</v>
      </c>
      <c r="F91" s="132" t="str">
        <f t="shared" si="298"/>
        <v>nm</v>
      </c>
      <c r="G91" s="132" t="str">
        <f t="shared" si="298"/>
        <v>nm</v>
      </c>
      <c r="H91" s="132" t="str">
        <f t="shared" si="298"/>
        <v>nm</v>
      </c>
      <c r="I91" s="132" t="str">
        <f t="shared" si="298"/>
        <v>nm</v>
      </c>
      <c r="J91" s="132" t="str">
        <f t="shared" si="298"/>
        <v>nm</v>
      </c>
      <c r="K91" s="132" t="str">
        <f t="shared" si="298"/>
        <v>nm</v>
      </c>
      <c r="L91" s="132" t="str">
        <f t="shared" ref="L91:N91" si="299">IFERROR(L89/L$72,"nm")</f>
        <v>nm</v>
      </c>
      <c r="M91" s="132" t="str">
        <f t="shared" si="299"/>
        <v>nm</v>
      </c>
      <c r="N91" s="132" t="str">
        <f t="shared" si="299"/>
        <v>nm</v>
      </c>
      <c r="O91" s="132"/>
      <c r="P91" s="132"/>
    </row>
    <row r="92" spans="1:16" x14ac:dyDescent="0.75">
      <c r="A92" s="85" t="s">
        <v>135</v>
      </c>
      <c r="B92" s="86">
        <f>Historicals!B159</f>
        <v>1275</v>
      </c>
      <c r="C92" s="86">
        <f>Historicals!C159</f>
        <v>1434</v>
      </c>
      <c r="D92" s="86">
        <f>Historicals!D159</f>
        <v>1203</v>
      </c>
      <c r="E92" s="86">
        <f>Historicals!E159</f>
        <v>0</v>
      </c>
      <c r="F92" s="86">
        <f>Historicals!F159</f>
        <v>0</v>
      </c>
      <c r="G92" s="86">
        <f>Historicals!G159</f>
        <v>0</v>
      </c>
      <c r="H92" s="86">
        <f>Historicals!H159</f>
        <v>0</v>
      </c>
      <c r="I92" s="86">
        <f>Historicals!I159</f>
        <v>0</v>
      </c>
      <c r="J92" s="113">
        <f t="shared" si="275"/>
        <v>489</v>
      </c>
      <c r="K92" s="113">
        <f>J92*(1+K93)</f>
        <v>0</v>
      </c>
      <c r="L92" s="113">
        <f t="shared" ref="L92:N92" si="300">K92*(1+L93)</f>
        <v>0</v>
      </c>
      <c r="M92" s="113">
        <f t="shared" si="300"/>
        <v>0</v>
      </c>
      <c r="N92" s="113">
        <f t="shared" si="300"/>
        <v>0</v>
      </c>
      <c r="O92" s="86"/>
      <c r="P92" s="86"/>
    </row>
    <row r="93" spans="1:16" x14ac:dyDescent="0.75">
      <c r="A93" s="87" t="s">
        <v>130</v>
      </c>
      <c r="B93" s="45" t="str">
        <f t="shared" ref="B93" si="301">+IFERROR(B92/A92-1,"nm")</f>
        <v>nm</v>
      </c>
      <c r="C93" s="45">
        <f t="shared" ref="C93" si="302">+IFERROR(C92/B92-1,"nm")</f>
        <v>0.12470588235294122</v>
      </c>
      <c r="D93" s="45">
        <f t="shared" ref="D93" si="303">+IFERROR(D92/C92-1,"nm")</f>
        <v>-0.16108786610878656</v>
      </c>
      <c r="E93" s="45">
        <f t="shared" ref="E93" si="304">+IFERROR(E92/D92-1,"nm")</f>
        <v>-1</v>
      </c>
      <c r="F93" s="45" t="str">
        <f t="shared" ref="F93" si="305">+IFERROR(F92/E92-1,"nm")</f>
        <v>nm</v>
      </c>
      <c r="G93" s="45" t="str">
        <f t="shared" ref="G93" si="306">+IFERROR(G92/F92-1,"nm")</f>
        <v>nm</v>
      </c>
      <c r="H93" s="45" t="str">
        <f t="shared" ref="H93" si="307">+IFERROR(H92/G92-1,"nm")</f>
        <v>nm</v>
      </c>
      <c r="I93" s="45" t="str">
        <f t="shared" ref="I93" si="308">+IFERROR(I92/H92-1,"nm")</f>
        <v>nm</v>
      </c>
      <c r="J93" s="112">
        <f>$E$93</f>
        <v>-1</v>
      </c>
      <c r="K93" s="112">
        <f t="shared" ref="K93:N93" si="309">$E$93</f>
        <v>-1</v>
      </c>
      <c r="L93" s="112">
        <f t="shared" si="309"/>
        <v>-1</v>
      </c>
      <c r="M93" s="112">
        <f t="shared" si="309"/>
        <v>-1</v>
      </c>
      <c r="N93" s="112">
        <f t="shared" si="309"/>
        <v>-1</v>
      </c>
      <c r="O93" s="86"/>
      <c r="P93" s="86"/>
    </row>
    <row r="94" spans="1:16" x14ac:dyDescent="0.75">
      <c r="A94" s="87" t="s">
        <v>132</v>
      </c>
      <c r="B94" s="91">
        <f>IFERROR(B92/B$72,"nm")</f>
        <v>0.22348816827344434</v>
      </c>
      <c r="C94" s="91">
        <f t="shared" ref="C94:K94" si="310">IFERROR(C92/C$72,"nm")</f>
        <v>0.24371176070700204</v>
      </c>
      <c r="D94" s="91">
        <f t="shared" si="310"/>
        <v>0.19368861696989212</v>
      </c>
      <c r="E94" s="91" t="str">
        <f t="shared" si="310"/>
        <v>nm</v>
      </c>
      <c r="F94" s="91" t="str">
        <f t="shared" si="310"/>
        <v>nm</v>
      </c>
      <c r="G94" s="91" t="str">
        <f t="shared" si="310"/>
        <v>nm</v>
      </c>
      <c r="H94" s="91" t="str">
        <f t="shared" si="310"/>
        <v>nm</v>
      </c>
      <c r="I94" s="91" t="str">
        <f t="shared" si="310"/>
        <v>nm</v>
      </c>
      <c r="J94" s="91" t="str">
        <f t="shared" si="310"/>
        <v>nm</v>
      </c>
      <c r="K94" s="91" t="str">
        <f t="shared" si="310"/>
        <v>nm</v>
      </c>
      <c r="L94" s="91" t="str">
        <f t="shared" ref="L94:N94" si="311">IFERROR(L92/L$72,"nm")</f>
        <v>nm</v>
      </c>
      <c r="M94" s="91" t="str">
        <f t="shared" si="311"/>
        <v>nm</v>
      </c>
      <c r="N94" s="91" t="str">
        <f t="shared" si="311"/>
        <v>nm</v>
      </c>
      <c r="O94" s="86"/>
      <c r="P94" s="86"/>
    </row>
    <row r="95" spans="1:16" x14ac:dyDescent="0.75">
      <c r="A95" s="85" t="s">
        <v>136</v>
      </c>
      <c r="B95" s="86">
        <f>Historicals!B189</f>
        <v>216</v>
      </c>
      <c r="C95" s="86">
        <f>Historicals!C189</f>
        <v>215</v>
      </c>
      <c r="D95" s="86">
        <f>Historicals!D189</f>
        <v>0</v>
      </c>
      <c r="E95" s="86">
        <f>Historicals!E189</f>
        <v>0</v>
      </c>
      <c r="F95" s="86">
        <f>Historicals!F189</f>
        <v>0</v>
      </c>
      <c r="G95" s="86">
        <f>Historicals!G189</f>
        <v>0</v>
      </c>
      <c r="H95" s="86">
        <f>Historicals!H189</f>
        <v>98</v>
      </c>
      <c r="I95" s="86">
        <f>Historicals!I189</f>
        <v>146</v>
      </c>
      <c r="J95" s="113">
        <f>I95*(1+J96)</f>
        <v>217.51020408163268</v>
      </c>
      <c r="K95" s="113">
        <f>J95*(1+K96)</f>
        <v>324.04581424406501</v>
      </c>
      <c r="L95" s="113">
        <f t="shared" ref="L95:N95" si="312">K95*(1+L96)</f>
        <v>482.76213142483158</v>
      </c>
      <c r="M95" s="113">
        <f t="shared" si="312"/>
        <v>719.21705293903483</v>
      </c>
      <c r="N95" s="113">
        <f t="shared" si="312"/>
        <v>1071.4866298887662</v>
      </c>
      <c r="O95" s="86"/>
      <c r="P95" s="86"/>
    </row>
    <row r="96" spans="1:16" x14ac:dyDescent="0.75">
      <c r="A96" s="87" t="s">
        <v>130</v>
      </c>
      <c r="B96" s="45" t="str">
        <f t="shared" ref="B96" si="313">+IFERROR(B95/A95-1,"nm")</f>
        <v>nm</v>
      </c>
      <c r="C96" s="45">
        <f t="shared" ref="C96" si="314">+IFERROR(C95/B95-1,"nm")</f>
        <v>-4.6296296296296502E-3</v>
      </c>
      <c r="D96" s="45">
        <f t="shared" ref="D96" si="315">+IFERROR(D95/C95-1,"nm")</f>
        <v>-1</v>
      </c>
      <c r="E96" s="45" t="str">
        <f t="shared" ref="E96" si="316">+IFERROR(E95/D95-1,"nm")</f>
        <v>nm</v>
      </c>
      <c r="F96" s="45" t="str">
        <f t="shared" ref="F96" si="317">+IFERROR(F95/E95-1,"nm")</f>
        <v>nm</v>
      </c>
      <c r="G96" s="45" t="str">
        <f t="shared" ref="G96" si="318">+IFERROR(G95/F95-1,"nm")</f>
        <v>nm</v>
      </c>
      <c r="H96" s="45" t="str">
        <f t="shared" ref="H96" si="319">+IFERROR(H95/G95-1,"nm")</f>
        <v>nm</v>
      </c>
      <c r="I96" s="45">
        <f t="shared" ref="I96" si="320">+IFERROR(I95/H95-1,"nm")</f>
        <v>0.48979591836734704</v>
      </c>
      <c r="J96" s="112">
        <f>$I$96</f>
        <v>0.48979591836734704</v>
      </c>
      <c r="K96" s="112">
        <f t="shared" ref="K96:N96" si="321">$I$96</f>
        <v>0.48979591836734704</v>
      </c>
      <c r="L96" s="112">
        <f t="shared" si="321"/>
        <v>0.48979591836734704</v>
      </c>
      <c r="M96" s="112">
        <f t="shared" si="321"/>
        <v>0.48979591836734704</v>
      </c>
      <c r="N96" s="112">
        <f t="shared" si="321"/>
        <v>0.48979591836734704</v>
      </c>
      <c r="O96" s="86"/>
      <c r="P96" s="86"/>
    </row>
    <row r="97" spans="1:16" x14ac:dyDescent="0.75">
      <c r="A97" s="87" t="s">
        <v>157</v>
      </c>
      <c r="B97" s="91">
        <f>IFERROR(B95/B$72,"nm")</f>
        <v>3.7861524978089395E-2</v>
      </c>
      <c r="C97" s="91">
        <f t="shared" ref="C97:K97" si="322">IFERROR(C95/C$72,"nm")</f>
        <v>3.6539768864717881E-2</v>
      </c>
      <c r="D97" s="91">
        <f t="shared" si="322"/>
        <v>0</v>
      </c>
      <c r="E97" s="91" t="str">
        <f t="shared" si="322"/>
        <v>nm</v>
      </c>
      <c r="F97" s="91" t="str">
        <f t="shared" si="322"/>
        <v>nm</v>
      </c>
      <c r="G97" s="91" t="str">
        <f t="shared" si="322"/>
        <v>nm</v>
      </c>
      <c r="H97" s="91" t="str">
        <f t="shared" si="322"/>
        <v>nm</v>
      </c>
      <c r="I97" s="91" t="str">
        <f t="shared" si="322"/>
        <v>nm</v>
      </c>
      <c r="J97" s="91" t="str">
        <f t="shared" si="322"/>
        <v>nm</v>
      </c>
      <c r="K97" s="91" t="str">
        <f t="shared" si="322"/>
        <v>nm</v>
      </c>
      <c r="L97" s="91" t="str">
        <f t="shared" ref="L97:N97" si="323">IFERROR(L95/L$72,"nm")</f>
        <v>nm</v>
      </c>
      <c r="M97" s="91" t="str">
        <f t="shared" si="323"/>
        <v>nm</v>
      </c>
      <c r="N97" s="91" t="str">
        <f t="shared" si="323"/>
        <v>nm</v>
      </c>
      <c r="O97" s="86"/>
      <c r="P97" s="86"/>
    </row>
    <row r="98" spans="1:16" x14ac:dyDescent="0.75">
      <c r="A98" s="89" t="str">
        <f>Historicals!A126</f>
        <v xml:space="preserve">Central &amp; Eastern Europe </v>
      </c>
      <c r="B98" s="89"/>
      <c r="C98" s="89"/>
      <c r="D98" s="89"/>
      <c r="E98" s="89"/>
      <c r="F98" s="89"/>
      <c r="G98" s="89"/>
      <c r="H98" s="89"/>
      <c r="I98" s="89"/>
      <c r="J98" s="129"/>
      <c r="K98" s="131"/>
      <c r="L98" s="90"/>
      <c r="M98" s="90"/>
      <c r="N98" s="90"/>
      <c r="O98" s="86"/>
      <c r="P98" s="86"/>
    </row>
    <row r="99" spans="1:16" x14ac:dyDescent="0.75">
      <c r="A99" s="85" t="s">
        <v>137</v>
      </c>
      <c r="B99" s="105">
        <f>Historicals!B126</f>
        <v>1421</v>
      </c>
      <c r="C99" s="105">
        <f>Historicals!C126</f>
        <v>1431</v>
      </c>
      <c r="D99" s="105">
        <f>Historicals!D126</f>
        <v>1487</v>
      </c>
      <c r="E99" s="105">
        <f>Historicals!E126</f>
        <v>0</v>
      </c>
      <c r="F99" s="105">
        <f>Historicals!F126</f>
        <v>0</v>
      </c>
      <c r="G99" s="105">
        <f>Historicals!G126</f>
        <v>0</v>
      </c>
      <c r="H99" s="105">
        <f>Historicals!H126</f>
        <v>0</v>
      </c>
      <c r="I99" s="105">
        <f>Historicals!I126</f>
        <v>0</v>
      </c>
      <c r="J99" s="113">
        <f>J101+J105+J109</f>
        <v>0</v>
      </c>
      <c r="K99" s="113">
        <f t="shared" ref="K99:N99" si="324">K101+K105+K109</f>
        <v>0</v>
      </c>
      <c r="L99" s="113">
        <f t="shared" si="324"/>
        <v>0</v>
      </c>
      <c r="M99" s="113">
        <f t="shared" si="324"/>
        <v>0</v>
      </c>
      <c r="N99" s="113">
        <f t="shared" si="324"/>
        <v>0</v>
      </c>
      <c r="O99" s="86"/>
      <c r="P99" s="86"/>
    </row>
    <row r="100" spans="1:16" s="112" customFormat="1" x14ac:dyDescent="0.75">
      <c r="A100" s="110" t="s">
        <v>130</v>
      </c>
      <c r="B100" s="111" t="str">
        <f t="shared" ref="B100" si="325">+IFERROR(B99/A99-1,"nm")</f>
        <v>nm</v>
      </c>
      <c r="C100" s="111">
        <f t="shared" ref="C100" si="326">+IFERROR(C99/B99-1,"nm")</f>
        <v>7.0372976776917895E-3</v>
      </c>
      <c r="D100" s="111">
        <f t="shared" ref="D100" si="327">+IFERROR(D99/C99-1,"nm")</f>
        <v>3.9133473095737337E-2</v>
      </c>
      <c r="E100" s="111">
        <f t="shared" ref="E100" si="328">+IFERROR(E99/D99-1,"nm")</f>
        <v>-1</v>
      </c>
      <c r="F100" s="111" t="str">
        <f t="shared" ref="F100" si="329">+IFERROR(F99/E99-1,"nm")</f>
        <v>nm</v>
      </c>
      <c r="G100" s="111" t="str">
        <f t="shared" ref="G100" si="330">+IFERROR(G99/F99-1,"nm")</f>
        <v>nm</v>
      </c>
      <c r="H100" s="111" t="str">
        <f t="shared" ref="H100" si="331">+IFERROR(H99/G99-1,"nm")</f>
        <v>nm</v>
      </c>
      <c r="I100" s="111" t="str">
        <f t="shared" ref="I100" si="332">+IFERROR(I99/H99-1,"nm")</f>
        <v>nm</v>
      </c>
      <c r="J100" s="112">
        <f>$E$100</f>
        <v>-1</v>
      </c>
      <c r="K100" s="112">
        <f t="shared" ref="K100:N100" si="333">$E$100</f>
        <v>-1</v>
      </c>
      <c r="L100" s="112">
        <f t="shared" si="333"/>
        <v>-1</v>
      </c>
      <c r="M100" s="112">
        <f t="shared" si="333"/>
        <v>-1</v>
      </c>
      <c r="N100" s="112">
        <f t="shared" si="333"/>
        <v>-1</v>
      </c>
      <c r="O100" s="91"/>
      <c r="P100" s="91"/>
    </row>
    <row r="101" spans="1:16" x14ac:dyDescent="0.75">
      <c r="A101" s="88" t="s">
        <v>114</v>
      </c>
      <c r="B101" s="105">
        <f>Historicals!B127</f>
        <v>827</v>
      </c>
      <c r="C101" s="105">
        <f>Historicals!C127</f>
        <v>882</v>
      </c>
      <c r="D101" s="105">
        <f>Historicals!D127</f>
        <v>927</v>
      </c>
      <c r="E101" s="105">
        <f>Historicals!E127</f>
        <v>0</v>
      </c>
      <c r="F101" s="105">
        <f>Historicals!F127</f>
        <v>0</v>
      </c>
      <c r="G101" s="105">
        <f>Historicals!G127</f>
        <v>0</v>
      </c>
      <c r="H101" s="105">
        <f>Historicals!H127</f>
        <v>0</v>
      </c>
      <c r="I101" s="105">
        <f>Historicals!I127</f>
        <v>0</v>
      </c>
      <c r="J101" s="113">
        <f>I101*(1+J102)</f>
        <v>0</v>
      </c>
      <c r="K101" s="113">
        <f>J101*(1+K102)</f>
        <v>0</v>
      </c>
      <c r="L101" s="113">
        <f t="shared" ref="L101:N101" si="334">K101*(1+L102)</f>
        <v>0</v>
      </c>
      <c r="M101" s="113">
        <f t="shared" si="334"/>
        <v>0</v>
      </c>
      <c r="N101" s="113">
        <f t="shared" si="334"/>
        <v>0</v>
      </c>
      <c r="O101" s="86"/>
      <c r="P101" s="86"/>
    </row>
    <row r="102" spans="1:16" s="112" customFormat="1" x14ac:dyDescent="0.75">
      <c r="A102" s="110" t="s">
        <v>130</v>
      </c>
      <c r="B102" s="111" t="str">
        <f t="shared" ref="B102" si="335">+IFERROR(B101/A101-1,"nm")</f>
        <v>nm</v>
      </c>
      <c r="C102" s="111">
        <f t="shared" ref="C102" si="336">+IFERROR(C101/B101-1,"nm")</f>
        <v>6.6505441354292705E-2</v>
      </c>
      <c r="D102" s="111">
        <f t="shared" ref="D102" si="337">+IFERROR(D101/C101-1,"nm")</f>
        <v>5.1020408163265252E-2</v>
      </c>
      <c r="E102" s="111">
        <f t="shared" ref="E102" si="338">+IFERROR(E101/D101-1,"nm")</f>
        <v>-1</v>
      </c>
      <c r="F102" s="111" t="str">
        <f t="shared" ref="F102" si="339">+IFERROR(F101/E101-1,"nm")</f>
        <v>nm</v>
      </c>
      <c r="G102" s="111" t="str">
        <f t="shared" ref="G102" si="340">+IFERROR(G101/F101-1,"nm")</f>
        <v>nm</v>
      </c>
      <c r="H102" s="111" t="str">
        <f t="shared" ref="H102" si="341">+IFERROR(H101/G101-1,"nm")</f>
        <v>nm</v>
      </c>
      <c r="I102" s="111" t="str">
        <f t="shared" ref="I102" si="342">+IFERROR(I101/H101-1,"nm")</f>
        <v>nm</v>
      </c>
      <c r="J102" s="112">
        <f>$E$102</f>
        <v>-1</v>
      </c>
      <c r="K102" s="112">
        <f t="shared" ref="K102:N102" si="343">$E$102</f>
        <v>-1</v>
      </c>
      <c r="L102" s="112">
        <f t="shared" si="343"/>
        <v>-1</v>
      </c>
      <c r="M102" s="112">
        <f t="shared" si="343"/>
        <v>-1</v>
      </c>
      <c r="N102" s="112">
        <f t="shared" si="343"/>
        <v>-1</v>
      </c>
      <c r="O102" s="91"/>
      <c r="P102" s="91"/>
    </row>
    <row r="103" spans="1:16" s="112" customFormat="1" x14ac:dyDescent="0.75">
      <c r="A103" s="110" t="s">
        <v>138</v>
      </c>
      <c r="B103" s="91">
        <f>Historicals!B231</f>
        <v>0.22</v>
      </c>
      <c r="C103" s="91">
        <f>Historicals!C231</f>
        <v>0.23</v>
      </c>
      <c r="D103" s="91">
        <f>Historicals!D231</f>
        <v>0</v>
      </c>
      <c r="E103" s="91">
        <f>Historicals!E231</f>
        <v>0</v>
      </c>
      <c r="F103" s="91">
        <f>Historicals!F231</f>
        <v>0</v>
      </c>
      <c r="G103" s="91">
        <f>Historicals!G231</f>
        <v>0</v>
      </c>
      <c r="H103" s="91">
        <f>Historicals!H231</f>
        <v>0</v>
      </c>
      <c r="I103" s="91">
        <f>Historicals!I231</f>
        <v>0</v>
      </c>
      <c r="J103" s="112">
        <f>$I$103</f>
        <v>0</v>
      </c>
      <c r="K103" s="112">
        <f t="shared" ref="K103:N103" si="344">$I$103</f>
        <v>0</v>
      </c>
      <c r="L103" s="112">
        <f t="shared" si="344"/>
        <v>0</v>
      </c>
      <c r="M103" s="112">
        <f t="shared" si="344"/>
        <v>0</v>
      </c>
      <c r="N103" s="112">
        <f t="shared" si="344"/>
        <v>0</v>
      </c>
      <c r="O103" s="91"/>
      <c r="P103" s="91"/>
    </row>
    <row r="104" spans="1:16" s="112" customFormat="1" x14ac:dyDescent="0.75">
      <c r="A104" s="110" t="s">
        <v>139</v>
      </c>
      <c r="B104" s="111" t="str">
        <f t="shared" ref="B104:K104" si="345">+IFERROR(B102-B103,"nm")</f>
        <v>nm</v>
      </c>
      <c r="C104" s="111">
        <f t="shared" si="345"/>
        <v>-0.16349455864570731</v>
      </c>
      <c r="D104" s="111">
        <f t="shared" si="345"/>
        <v>5.1020408163265252E-2</v>
      </c>
      <c r="E104" s="111">
        <f t="shared" si="345"/>
        <v>-1</v>
      </c>
      <c r="F104" s="111" t="str">
        <f t="shared" si="345"/>
        <v>nm</v>
      </c>
      <c r="G104" s="111" t="str">
        <f t="shared" si="345"/>
        <v>nm</v>
      </c>
      <c r="H104" s="111" t="str">
        <f t="shared" si="345"/>
        <v>nm</v>
      </c>
      <c r="I104" s="111" t="str">
        <f t="shared" si="345"/>
        <v>nm</v>
      </c>
      <c r="J104" s="45">
        <f t="shared" si="345"/>
        <v>-1</v>
      </c>
      <c r="K104" s="45">
        <f t="shared" si="345"/>
        <v>-1</v>
      </c>
      <c r="L104" s="45">
        <f t="shared" ref="L104:N104" si="346">+IFERROR(L102-L103,"nm")</f>
        <v>-1</v>
      </c>
      <c r="M104" s="45">
        <f t="shared" si="346"/>
        <v>-1</v>
      </c>
      <c r="N104" s="45">
        <f t="shared" si="346"/>
        <v>-1</v>
      </c>
      <c r="O104" s="91"/>
      <c r="P104" s="91"/>
    </row>
    <row r="105" spans="1:16" x14ac:dyDescent="0.75">
      <c r="A105" s="88" t="s">
        <v>115</v>
      </c>
      <c r="B105" s="105">
        <f>Historicals!B128</f>
        <v>499</v>
      </c>
      <c r="C105" s="105">
        <f>Historicals!C128</f>
        <v>463</v>
      </c>
      <c r="D105" s="105">
        <f>Historicals!D128</f>
        <v>471</v>
      </c>
      <c r="E105" s="105">
        <f>Historicals!E128</f>
        <v>0</v>
      </c>
      <c r="F105" s="105">
        <f>Historicals!F128</f>
        <v>0</v>
      </c>
      <c r="G105" s="105">
        <f>Historicals!G128</f>
        <v>0</v>
      </c>
      <c r="H105" s="105">
        <f>Historicals!H128</f>
        <v>0</v>
      </c>
      <c r="I105" s="105">
        <f>Historicals!I128</f>
        <v>0</v>
      </c>
      <c r="J105" s="113">
        <f>I105*(1+J106)</f>
        <v>0</v>
      </c>
      <c r="K105" s="113">
        <f t="shared" ref="K105:N105" si="347">J105*(1+K106)</f>
        <v>0</v>
      </c>
      <c r="L105" s="113">
        <f t="shared" si="347"/>
        <v>0</v>
      </c>
      <c r="M105" s="113">
        <f t="shared" si="347"/>
        <v>0</v>
      </c>
      <c r="N105" s="113">
        <f t="shared" si="347"/>
        <v>0</v>
      </c>
      <c r="O105" s="86"/>
      <c r="P105" s="86"/>
    </row>
    <row r="106" spans="1:16" s="112" customFormat="1" x14ac:dyDescent="0.75">
      <c r="A106" s="110" t="s">
        <v>130</v>
      </c>
      <c r="B106" s="111" t="str">
        <f t="shared" ref="B106" si="348">+IFERROR(B105/A105-1,"nm")</f>
        <v>nm</v>
      </c>
      <c r="C106" s="111">
        <f t="shared" ref="C106" si="349">+IFERROR(C105/B105-1,"nm")</f>
        <v>-7.214428857715427E-2</v>
      </c>
      <c r="D106" s="111">
        <f t="shared" ref="D106" si="350">+IFERROR(D105/C105-1,"nm")</f>
        <v>1.7278617710583255E-2</v>
      </c>
      <c r="E106" s="111">
        <f t="shared" ref="E106" si="351">+IFERROR(E105/D105-1,"nm")</f>
        <v>-1</v>
      </c>
      <c r="F106" s="111" t="str">
        <f t="shared" ref="F106" si="352">+IFERROR(F105/E105-1,"nm")</f>
        <v>nm</v>
      </c>
      <c r="G106" s="111" t="str">
        <f t="shared" ref="G106" si="353">+IFERROR(G105/F105-1,"nm")</f>
        <v>nm</v>
      </c>
      <c r="H106" s="111" t="str">
        <f t="shared" ref="H106" si="354">+IFERROR(H105/G105-1,"nm")</f>
        <v>nm</v>
      </c>
      <c r="I106" s="111" t="str">
        <f t="shared" ref="I106" si="355">+IFERROR(I105/H105-1,"nm")</f>
        <v>nm</v>
      </c>
      <c r="J106" s="112">
        <f>$E$106</f>
        <v>-1</v>
      </c>
      <c r="K106" s="112">
        <f t="shared" ref="K106:N106" si="356">$E$106</f>
        <v>-1</v>
      </c>
      <c r="L106" s="112">
        <f t="shared" si="356"/>
        <v>-1</v>
      </c>
      <c r="M106" s="112">
        <f t="shared" si="356"/>
        <v>-1</v>
      </c>
      <c r="N106" s="112">
        <f t="shared" si="356"/>
        <v>-1</v>
      </c>
      <c r="O106" s="91"/>
      <c r="P106" s="91"/>
    </row>
    <row r="107" spans="1:16" s="112" customFormat="1" x14ac:dyDescent="0.75">
      <c r="A107" s="110" t="s">
        <v>138</v>
      </c>
      <c r="B107" s="91">
        <f>Historicals!B232</f>
        <v>0.05</v>
      </c>
      <c r="C107" s="91">
        <f>Historicals!C232</f>
        <v>0.09</v>
      </c>
      <c r="D107" s="91">
        <f>Historicals!D232</f>
        <v>0</v>
      </c>
      <c r="E107" s="91">
        <f>Historicals!E232</f>
        <v>0</v>
      </c>
      <c r="F107" s="91">
        <f>Historicals!F232</f>
        <v>0</v>
      </c>
      <c r="G107" s="91">
        <f>Historicals!G232</f>
        <v>0</v>
      </c>
      <c r="H107" s="91">
        <f>Historicals!H232</f>
        <v>0</v>
      </c>
      <c r="I107" s="91">
        <f>Historicals!I232</f>
        <v>0</v>
      </c>
      <c r="J107" s="122">
        <f>$C$107</f>
        <v>0.09</v>
      </c>
      <c r="K107" s="122">
        <f t="shared" ref="K107:N107" si="357">$C$107</f>
        <v>0.09</v>
      </c>
      <c r="L107" s="122">
        <f t="shared" si="357"/>
        <v>0.09</v>
      </c>
      <c r="M107" s="122">
        <f t="shared" si="357"/>
        <v>0.09</v>
      </c>
      <c r="N107" s="122">
        <f t="shared" si="357"/>
        <v>0.09</v>
      </c>
      <c r="O107" s="91"/>
      <c r="P107" s="91"/>
    </row>
    <row r="108" spans="1:16" s="112" customFormat="1" x14ac:dyDescent="0.75">
      <c r="A108" s="110" t="s">
        <v>139</v>
      </c>
      <c r="B108" s="111" t="str">
        <f t="shared" ref="B108:K108" si="358">+IFERROR(B106-B107,"nm")</f>
        <v>nm</v>
      </c>
      <c r="C108" s="111">
        <f t="shared" si="358"/>
        <v>-0.16214428857715427</v>
      </c>
      <c r="D108" s="111">
        <f t="shared" si="358"/>
        <v>1.7278617710583255E-2</v>
      </c>
      <c r="E108" s="111">
        <f t="shared" si="358"/>
        <v>-1</v>
      </c>
      <c r="F108" s="111" t="str">
        <f t="shared" si="358"/>
        <v>nm</v>
      </c>
      <c r="G108" s="111" t="str">
        <f t="shared" si="358"/>
        <v>nm</v>
      </c>
      <c r="H108" s="111" t="str">
        <f t="shared" si="358"/>
        <v>nm</v>
      </c>
      <c r="I108" s="111" t="str">
        <f t="shared" si="358"/>
        <v>nm</v>
      </c>
      <c r="J108" s="45">
        <f t="shared" si="358"/>
        <v>-1.0900000000000001</v>
      </c>
      <c r="K108" s="45">
        <f t="shared" si="358"/>
        <v>-1.0900000000000001</v>
      </c>
      <c r="L108" s="45">
        <f t="shared" ref="L108:N108" si="359">+IFERROR(L106-L107,"nm")</f>
        <v>-1.0900000000000001</v>
      </c>
      <c r="M108" s="45">
        <f t="shared" si="359"/>
        <v>-1.0900000000000001</v>
      </c>
      <c r="N108" s="45">
        <f t="shared" si="359"/>
        <v>-1.0900000000000001</v>
      </c>
      <c r="O108" s="91"/>
      <c r="P108" s="91"/>
    </row>
    <row r="109" spans="1:16" x14ac:dyDescent="0.75">
      <c r="A109" s="88" t="s">
        <v>116</v>
      </c>
      <c r="B109" s="107">
        <f>Historicals!B129</f>
        <v>95</v>
      </c>
      <c r="C109" s="107">
        <f>Historicals!C129</f>
        <v>86</v>
      </c>
      <c r="D109" s="107">
        <f>Historicals!D129</f>
        <v>89</v>
      </c>
      <c r="E109" s="107">
        <f>Historicals!E129</f>
        <v>0</v>
      </c>
      <c r="F109" s="107">
        <f>Historicals!F129</f>
        <v>0</v>
      </c>
      <c r="G109" s="107">
        <f>Historicals!G129</f>
        <v>0</v>
      </c>
      <c r="H109" s="107">
        <f>Historicals!H129</f>
        <v>0</v>
      </c>
      <c r="I109" s="107">
        <f>Historicals!I129</f>
        <v>0</v>
      </c>
      <c r="J109" s="113">
        <f>I109*(1+J110)</f>
        <v>0</v>
      </c>
      <c r="K109" s="113">
        <f t="shared" ref="K109:N109" si="360">J109*(1+K110)</f>
        <v>0</v>
      </c>
      <c r="L109" s="113">
        <f t="shared" si="360"/>
        <v>0</v>
      </c>
      <c r="M109" s="113">
        <f t="shared" si="360"/>
        <v>0</v>
      </c>
      <c r="N109" s="113">
        <f t="shared" si="360"/>
        <v>0</v>
      </c>
      <c r="O109" s="86"/>
      <c r="P109" s="86"/>
    </row>
    <row r="110" spans="1:16" s="112" customFormat="1" x14ac:dyDescent="0.75">
      <c r="A110" s="110" t="s">
        <v>130</v>
      </c>
      <c r="B110" s="111" t="str">
        <f>+IFERROR(B111/A109-1,"nm")</f>
        <v>nm</v>
      </c>
      <c r="C110" s="111">
        <f t="shared" ref="C110:I110" si="361">+IFERROR(C111/B109-1,"nm")</f>
        <v>-0.99926315789473685</v>
      </c>
      <c r="D110" s="111">
        <f t="shared" si="361"/>
        <v>-1</v>
      </c>
      <c r="E110" s="111">
        <f t="shared" si="361"/>
        <v>-1</v>
      </c>
      <c r="F110" s="111" t="str">
        <f t="shared" si="361"/>
        <v>nm</v>
      </c>
      <c r="G110" s="111" t="str">
        <f t="shared" si="361"/>
        <v>nm</v>
      </c>
      <c r="H110" s="111" t="str">
        <f t="shared" si="361"/>
        <v>nm</v>
      </c>
      <c r="I110" s="111" t="str">
        <f t="shared" si="361"/>
        <v>nm</v>
      </c>
      <c r="J110" s="112">
        <f>$E$110</f>
        <v>-1</v>
      </c>
      <c r="K110" s="112">
        <f t="shared" ref="K110:N110" si="362">$E$110</f>
        <v>-1</v>
      </c>
      <c r="L110" s="112">
        <f t="shared" si="362"/>
        <v>-1</v>
      </c>
      <c r="M110" s="112">
        <f t="shared" si="362"/>
        <v>-1</v>
      </c>
      <c r="N110" s="112">
        <f t="shared" si="362"/>
        <v>-1</v>
      </c>
      <c r="O110" s="91"/>
      <c r="P110" s="91"/>
    </row>
    <row r="111" spans="1:16" s="112" customFormat="1" x14ac:dyDescent="0.75">
      <c r="A111" s="110" t="s">
        <v>138</v>
      </c>
      <c r="B111" s="91">
        <f>Historicals!B233</f>
        <v>0.14000000000000001</v>
      </c>
      <c r="C111" s="91">
        <f>Historicals!C233</f>
        <v>7.0000000000000007E-2</v>
      </c>
      <c r="D111" s="91">
        <f>Historicals!D233</f>
        <v>0</v>
      </c>
      <c r="E111" s="91">
        <f>Historicals!E233</f>
        <v>0</v>
      </c>
      <c r="F111" s="91">
        <f>Historicals!F233</f>
        <v>0</v>
      </c>
      <c r="G111" s="91">
        <f>Historicals!G233</f>
        <v>0</v>
      </c>
      <c r="H111" s="91">
        <f>Historicals!H233</f>
        <v>0</v>
      </c>
      <c r="I111" s="91">
        <f>Historicals!I233</f>
        <v>0</v>
      </c>
      <c r="J111" s="122">
        <f>$C$111</f>
        <v>7.0000000000000007E-2</v>
      </c>
      <c r="K111" s="122">
        <f t="shared" ref="K111:N111" si="363">$C$111</f>
        <v>7.0000000000000007E-2</v>
      </c>
      <c r="L111" s="122">
        <f t="shared" si="363"/>
        <v>7.0000000000000007E-2</v>
      </c>
      <c r="M111" s="122">
        <f t="shared" si="363"/>
        <v>7.0000000000000007E-2</v>
      </c>
      <c r="N111" s="122">
        <f t="shared" si="363"/>
        <v>7.0000000000000007E-2</v>
      </c>
      <c r="O111" s="91"/>
      <c r="P111" s="91"/>
    </row>
    <row r="112" spans="1:16" s="112" customFormat="1" x14ac:dyDescent="0.75">
      <c r="A112" s="110" t="s">
        <v>139</v>
      </c>
      <c r="B112" s="111" t="str">
        <f t="shared" ref="B112:K112" si="364">+IFERROR(B110-B111,"nm")</f>
        <v>nm</v>
      </c>
      <c r="C112" s="111">
        <f t="shared" si="364"/>
        <v>-1.0692631578947369</v>
      </c>
      <c r="D112" s="111">
        <f t="shared" si="364"/>
        <v>-1</v>
      </c>
      <c r="E112" s="111">
        <f t="shared" si="364"/>
        <v>-1</v>
      </c>
      <c r="F112" s="111" t="str">
        <f t="shared" si="364"/>
        <v>nm</v>
      </c>
      <c r="G112" s="111" t="str">
        <f t="shared" si="364"/>
        <v>nm</v>
      </c>
      <c r="H112" s="111" t="str">
        <f t="shared" si="364"/>
        <v>nm</v>
      </c>
      <c r="I112" s="111" t="str">
        <f t="shared" si="364"/>
        <v>nm</v>
      </c>
      <c r="J112" s="45">
        <f t="shared" si="364"/>
        <v>-1.07</v>
      </c>
      <c r="K112" s="45">
        <f t="shared" si="364"/>
        <v>-1.07</v>
      </c>
      <c r="L112" s="45">
        <f t="shared" ref="L112:N112" si="365">+IFERROR(L110-L111,"nm")</f>
        <v>-1.07</v>
      </c>
      <c r="M112" s="45">
        <f t="shared" si="365"/>
        <v>-1.07</v>
      </c>
      <c r="N112" s="45">
        <f t="shared" si="365"/>
        <v>-1.07</v>
      </c>
      <c r="O112" s="91"/>
      <c r="P112" s="91"/>
    </row>
    <row r="113" spans="1:16" x14ac:dyDescent="0.75">
      <c r="A113" s="85" t="s">
        <v>131</v>
      </c>
      <c r="B113" s="108">
        <f t="shared" ref="B113:N113" si="366">+B119+B116</f>
        <v>261</v>
      </c>
      <c r="C113" s="108">
        <f t="shared" si="366"/>
        <v>301</v>
      </c>
      <c r="D113" s="108">
        <f t="shared" si="366"/>
        <v>244</v>
      </c>
      <c r="E113" s="108">
        <f t="shared" si="366"/>
        <v>0</v>
      </c>
      <c r="F113" s="108">
        <f t="shared" si="366"/>
        <v>0</v>
      </c>
      <c r="G113" s="108">
        <f t="shared" si="366"/>
        <v>0</v>
      </c>
      <c r="H113" s="108">
        <f t="shared" si="366"/>
        <v>0</v>
      </c>
      <c r="I113" s="108">
        <f t="shared" si="366"/>
        <v>0</v>
      </c>
      <c r="J113" s="108">
        <f t="shared" si="366"/>
        <v>0</v>
      </c>
      <c r="K113" s="108">
        <f t="shared" si="366"/>
        <v>0</v>
      </c>
      <c r="L113" s="108">
        <f t="shared" si="366"/>
        <v>0</v>
      </c>
      <c r="M113" s="108">
        <f t="shared" si="366"/>
        <v>0</v>
      </c>
      <c r="N113" s="108">
        <f t="shared" si="366"/>
        <v>0</v>
      </c>
      <c r="O113" s="86"/>
      <c r="P113" s="86"/>
    </row>
    <row r="114" spans="1:16" s="112" customFormat="1" x14ac:dyDescent="0.75">
      <c r="A114" s="110" t="s">
        <v>130</v>
      </c>
      <c r="B114" s="111" t="str">
        <f t="shared" ref="B114" si="367">+IFERROR(B113/A113-1,"nm")</f>
        <v>nm</v>
      </c>
      <c r="C114" s="111">
        <f t="shared" ref="C114" si="368">+IFERROR(C113/B113-1,"nm")</f>
        <v>0.15325670498084287</v>
      </c>
      <c r="D114" s="111">
        <f t="shared" ref="D114" si="369">+IFERROR(D113/C113-1,"nm")</f>
        <v>-0.18936877076411962</v>
      </c>
      <c r="E114" s="111">
        <f t="shared" ref="E114:F114" si="370">+IFERROR(E113/D113-1,"nm")</f>
        <v>-1</v>
      </c>
      <c r="F114" s="111" t="str">
        <f t="shared" si="370"/>
        <v>nm</v>
      </c>
      <c r="G114" s="111" t="str">
        <f t="shared" ref="G114" si="371">+IFERROR(G113/F113-1,"nm")</f>
        <v>nm</v>
      </c>
      <c r="H114" s="111" t="str">
        <f t="shared" ref="H114" si="372">+IFERROR(H113/G113-1,"nm")</f>
        <v>nm</v>
      </c>
      <c r="I114" s="111" t="str">
        <f t="shared" ref="I114" si="373">+IFERROR(I113/H113-1,"nm")</f>
        <v>nm</v>
      </c>
      <c r="J114" s="111" t="str">
        <f t="shared" ref="J114:K114" si="374">+IFERROR(J113/I113-1,"nm")</f>
        <v>nm</v>
      </c>
      <c r="K114" s="111" t="str">
        <f t="shared" si="374"/>
        <v>nm</v>
      </c>
      <c r="L114" s="111" t="str">
        <f t="shared" ref="L114" si="375">+IFERROR(L113/K113-1,"nm")</f>
        <v>nm</v>
      </c>
      <c r="M114" s="111" t="str">
        <f t="shared" ref="M114" si="376">+IFERROR(M113/L113-1,"nm")</f>
        <v>nm</v>
      </c>
      <c r="N114" s="111" t="str">
        <f t="shared" ref="N114" si="377">+IFERROR(N113/M113-1,"nm")</f>
        <v>nm</v>
      </c>
      <c r="O114" s="91"/>
      <c r="P114" s="91"/>
    </row>
    <row r="115" spans="1:16" s="112" customFormat="1" x14ac:dyDescent="0.75">
      <c r="A115" s="110" t="s">
        <v>132</v>
      </c>
      <c r="B115" s="91">
        <f>IFERROR(B113/B$99,"nm")</f>
        <v>0.18367346938775511</v>
      </c>
      <c r="C115" s="91">
        <f t="shared" ref="C115:K115" si="378">IFERROR(C113/C$99,"nm")</f>
        <v>0.21034241788958771</v>
      </c>
      <c r="D115" s="91">
        <f t="shared" si="378"/>
        <v>0.16408876933423</v>
      </c>
      <c r="E115" s="91" t="str">
        <f t="shared" si="378"/>
        <v>nm</v>
      </c>
      <c r="F115" s="91" t="str">
        <f t="shared" si="378"/>
        <v>nm</v>
      </c>
      <c r="G115" s="91" t="str">
        <f t="shared" si="378"/>
        <v>nm</v>
      </c>
      <c r="H115" s="91" t="str">
        <f t="shared" si="378"/>
        <v>nm</v>
      </c>
      <c r="I115" s="91" t="str">
        <f t="shared" si="378"/>
        <v>nm</v>
      </c>
      <c r="J115" s="91" t="str">
        <f t="shared" si="378"/>
        <v>nm</v>
      </c>
      <c r="K115" s="91" t="str">
        <f t="shared" si="378"/>
        <v>nm</v>
      </c>
      <c r="L115" s="91" t="str">
        <f t="shared" ref="L115:N115" si="379">IFERROR(L113/L$99,"nm")</f>
        <v>nm</v>
      </c>
      <c r="M115" s="91" t="str">
        <f t="shared" si="379"/>
        <v>nm</v>
      </c>
      <c r="N115" s="91" t="str">
        <f t="shared" si="379"/>
        <v>nm</v>
      </c>
      <c r="O115" s="91"/>
      <c r="P115" s="91"/>
    </row>
    <row r="116" spans="1:16" x14ac:dyDescent="0.75">
      <c r="A116" s="85" t="s">
        <v>133</v>
      </c>
      <c r="B116" s="105">
        <f>Historicals!B205</f>
        <v>12</v>
      </c>
      <c r="C116" s="105">
        <f>Historicals!C205</f>
        <v>12</v>
      </c>
      <c r="D116" s="105">
        <f>Historicals!D205</f>
        <v>0</v>
      </c>
      <c r="E116" s="105">
        <f>Historicals!E205</f>
        <v>0</v>
      </c>
      <c r="F116" s="105">
        <f>Historicals!F205</f>
        <v>0</v>
      </c>
      <c r="G116" s="105">
        <f>Historicals!G205</f>
        <v>0</v>
      </c>
      <c r="H116" s="105">
        <f>Historicals!H205</f>
        <v>0</v>
      </c>
      <c r="I116" s="105">
        <f>Historicals!I205</f>
        <v>0</v>
      </c>
      <c r="J116" s="113">
        <f>I116*(1+J117)</f>
        <v>0</v>
      </c>
      <c r="K116" s="113">
        <f>J116*(1+K117)</f>
        <v>0</v>
      </c>
      <c r="L116" s="113">
        <f>K116*(1+L117)</f>
        <v>0</v>
      </c>
      <c r="M116" s="113">
        <f>L116*(1+M117)</f>
        <v>0</v>
      </c>
      <c r="N116" s="113">
        <f>M116*(1+N117)</f>
        <v>0</v>
      </c>
      <c r="O116" s="86"/>
      <c r="P116" s="86"/>
    </row>
    <row r="117" spans="1:16" s="112" customFormat="1" x14ac:dyDescent="0.75">
      <c r="A117" s="110" t="s">
        <v>130</v>
      </c>
      <c r="B117" s="111" t="str">
        <f t="shared" ref="B117" si="380">+IFERROR(B116/A116-1,"nm")</f>
        <v>nm</v>
      </c>
      <c r="C117" s="111">
        <f t="shared" ref="C117" si="381">+IFERROR(C116/B116-1,"nm")</f>
        <v>0</v>
      </c>
      <c r="D117" s="111">
        <f t="shared" ref="D117" si="382">+IFERROR(D116/C116-1,"nm")</f>
        <v>-1</v>
      </c>
      <c r="E117" s="111" t="str">
        <f t="shared" ref="E117" si="383">+IFERROR(E116/D116-1,"nm")</f>
        <v>nm</v>
      </c>
      <c r="F117" s="111" t="str">
        <f t="shared" ref="F117" si="384">+IFERROR(F116/E116-1,"nm")</f>
        <v>nm</v>
      </c>
      <c r="G117" s="111" t="str">
        <f t="shared" ref="G117" si="385">+IFERROR(G116/F116-1,"nm")</f>
        <v>nm</v>
      </c>
      <c r="H117" s="111" t="str">
        <f t="shared" ref="H117" si="386">+IFERROR(H116/G116-1,"nm")</f>
        <v>nm</v>
      </c>
      <c r="I117" s="111" t="str">
        <f t="shared" ref="I117" si="387">+IFERROR(I116/H116-1,"nm")</f>
        <v>nm</v>
      </c>
      <c r="J117" s="112">
        <f>$D$117</f>
        <v>-1</v>
      </c>
      <c r="K117" s="112">
        <f t="shared" ref="K117:N117" si="388">$D$117</f>
        <v>-1</v>
      </c>
      <c r="L117" s="112">
        <f t="shared" si="388"/>
        <v>-1</v>
      </c>
      <c r="M117" s="112">
        <f t="shared" si="388"/>
        <v>-1</v>
      </c>
      <c r="N117" s="112">
        <f t="shared" si="388"/>
        <v>-1</v>
      </c>
      <c r="O117" s="91"/>
      <c r="P117" s="91"/>
    </row>
    <row r="118" spans="1:16" s="116" customFormat="1" x14ac:dyDescent="0.75">
      <c r="A118" s="115" t="s">
        <v>157</v>
      </c>
      <c r="B118" s="94">
        <f>IFERROR(B116/B$99,"nm")</f>
        <v>8.44475721323012E-3</v>
      </c>
      <c r="C118" s="94">
        <f t="shared" ref="C118:K118" si="389">IFERROR(C116/C$99,"nm")</f>
        <v>8.385744234800839E-3</v>
      </c>
      <c r="D118" s="94">
        <f t="shared" si="389"/>
        <v>0</v>
      </c>
      <c r="E118" s="94" t="str">
        <f t="shared" si="389"/>
        <v>nm</v>
      </c>
      <c r="F118" s="94" t="str">
        <f t="shared" si="389"/>
        <v>nm</v>
      </c>
      <c r="G118" s="94" t="str">
        <f t="shared" si="389"/>
        <v>nm</v>
      </c>
      <c r="H118" s="94" t="str">
        <f t="shared" si="389"/>
        <v>nm</v>
      </c>
      <c r="I118" s="94" t="str">
        <f t="shared" si="389"/>
        <v>nm</v>
      </c>
      <c r="J118" s="93" t="str">
        <f t="shared" si="389"/>
        <v>nm</v>
      </c>
      <c r="K118" s="93" t="str">
        <f t="shared" si="389"/>
        <v>nm</v>
      </c>
      <c r="L118" s="93" t="str">
        <f t="shared" ref="L118:N118" si="390">IFERROR(L116/L$99,"nm")</f>
        <v>nm</v>
      </c>
      <c r="M118" s="93" t="str">
        <f t="shared" si="390"/>
        <v>nm</v>
      </c>
      <c r="N118" s="93" t="str">
        <f t="shared" si="390"/>
        <v>nm</v>
      </c>
      <c r="O118" s="94"/>
      <c r="P118" s="94"/>
    </row>
    <row r="119" spans="1:16" x14ac:dyDescent="0.75">
      <c r="A119" s="85" t="s">
        <v>135</v>
      </c>
      <c r="B119" s="105">
        <f>Historicals!B160</f>
        <v>249</v>
      </c>
      <c r="C119" s="105">
        <f>Historicals!C160</f>
        <v>289</v>
      </c>
      <c r="D119" s="105">
        <f>Historicals!D160</f>
        <v>244</v>
      </c>
      <c r="E119" s="105">
        <f>Historicals!E160</f>
        <v>0</v>
      </c>
      <c r="F119" s="105">
        <f>Historicals!F160</f>
        <v>0</v>
      </c>
      <c r="G119" s="105">
        <f>Historicals!G160</f>
        <v>0</v>
      </c>
      <c r="H119" s="105">
        <f>Historicals!H160</f>
        <v>0</v>
      </c>
      <c r="I119" s="105">
        <f>Historicals!I160</f>
        <v>0</v>
      </c>
      <c r="J119" s="113">
        <f>I119*(1+J120)</f>
        <v>0</v>
      </c>
      <c r="K119" s="113">
        <f t="shared" ref="K119:N119" si="391">J119*(1+K120)</f>
        <v>0</v>
      </c>
      <c r="L119" s="113">
        <f t="shared" si="391"/>
        <v>0</v>
      </c>
      <c r="M119" s="113">
        <f t="shared" si="391"/>
        <v>0</v>
      </c>
      <c r="N119" s="113">
        <f t="shared" si="391"/>
        <v>0</v>
      </c>
      <c r="O119" s="86"/>
      <c r="P119" s="86"/>
    </row>
    <row r="120" spans="1:16" s="112" customFormat="1" x14ac:dyDescent="0.75">
      <c r="A120" s="110" t="s">
        <v>130</v>
      </c>
      <c r="B120" s="111" t="str">
        <f t="shared" ref="B120" si="392">+IFERROR(B119/A119-1,"nm")</f>
        <v>nm</v>
      </c>
      <c r="C120" s="111">
        <f t="shared" ref="C120" si="393">+IFERROR(C119/B119-1,"nm")</f>
        <v>0.1606425702811245</v>
      </c>
      <c r="D120" s="111">
        <f t="shared" ref="D120" si="394">+IFERROR(D119/C119-1,"nm")</f>
        <v>-0.15570934256055369</v>
      </c>
      <c r="E120" s="111">
        <f t="shared" ref="E120" si="395">+IFERROR(E119/D119-1,"nm")</f>
        <v>-1</v>
      </c>
      <c r="F120" s="111" t="str">
        <f t="shared" ref="F120" si="396">+IFERROR(F119/E119-1,"nm")</f>
        <v>nm</v>
      </c>
      <c r="G120" s="111" t="str">
        <f t="shared" ref="G120" si="397">+IFERROR(G119/F119-1,"nm")</f>
        <v>nm</v>
      </c>
      <c r="H120" s="111" t="str">
        <f t="shared" ref="H120" si="398">+IFERROR(H119/G119-1,"nm")</f>
        <v>nm</v>
      </c>
      <c r="I120" s="111" t="str">
        <f t="shared" ref="I120" si="399">+IFERROR(I119/H119-1,"nm")</f>
        <v>nm</v>
      </c>
      <c r="J120" s="112">
        <f>$E$120</f>
        <v>-1</v>
      </c>
      <c r="K120" s="112">
        <f t="shared" ref="K120:N120" si="400">$E$120</f>
        <v>-1</v>
      </c>
      <c r="L120" s="112">
        <f t="shared" si="400"/>
        <v>-1</v>
      </c>
      <c r="M120" s="112">
        <f t="shared" si="400"/>
        <v>-1</v>
      </c>
      <c r="N120" s="112">
        <f t="shared" si="400"/>
        <v>-1</v>
      </c>
      <c r="O120" s="91"/>
      <c r="P120" s="91"/>
    </row>
    <row r="121" spans="1:16" s="112" customFormat="1" x14ac:dyDescent="0.75">
      <c r="A121" s="110" t="s">
        <v>132</v>
      </c>
      <c r="B121" s="93">
        <f>IFERROR(B119/B$99,"nm")</f>
        <v>0.17522871217452499</v>
      </c>
      <c r="C121" s="93">
        <f t="shared" ref="C121:K121" si="401">IFERROR(C119/C$99,"nm")</f>
        <v>0.20195667365478687</v>
      </c>
      <c r="D121" s="93">
        <f t="shared" si="401"/>
        <v>0.16408876933423</v>
      </c>
      <c r="E121" s="93" t="str">
        <f t="shared" si="401"/>
        <v>nm</v>
      </c>
      <c r="F121" s="93" t="str">
        <f t="shared" si="401"/>
        <v>nm</v>
      </c>
      <c r="G121" s="93" t="str">
        <f t="shared" si="401"/>
        <v>nm</v>
      </c>
      <c r="H121" s="93" t="str">
        <f t="shared" si="401"/>
        <v>nm</v>
      </c>
      <c r="I121" s="93" t="str">
        <f t="shared" si="401"/>
        <v>nm</v>
      </c>
      <c r="J121" s="93" t="str">
        <f t="shared" si="401"/>
        <v>nm</v>
      </c>
      <c r="K121" s="93" t="str">
        <f t="shared" si="401"/>
        <v>nm</v>
      </c>
      <c r="L121" s="93" t="str">
        <f t="shared" ref="L121:N121" si="402">IFERROR(L119/L$99,"nm")</f>
        <v>nm</v>
      </c>
      <c r="M121" s="93" t="str">
        <f t="shared" si="402"/>
        <v>nm</v>
      </c>
      <c r="N121" s="93" t="str">
        <f t="shared" si="402"/>
        <v>nm</v>
      </c>
      <c r="O121" s="91"/>
      <c r="P121" s="91"/>
    </row>
    <row r="122" spans="1:16" x14ac:dyDescent="0.75">
      <c r="A122" s="85" t="s">
        <v>136</v>
      </c>
      <c r="B122" s="105">
        <f>Historicals!B190</f>
        <v>20</v>
      </c>
      <c r="C122" s="105">
        <f>Historicals!C190</f>
        <v>17</v>
      </c>
      <c r="D122" s="105">
        <f>Historicals!D190</f>
        <v>0</v>
      </c>
      <c r="E122" s="105">
        <f>Historicals!E190</f>
        <v>0</v>
      </c>
      <c r="F122" s="105">
        <f>Historicals!F190</f>
        <v>0</v>
      </c>
      <c r="G122" s="105">
        <f>Historicals!G190</f>
        <v>0</v>
      </c>
      <c r="H122" s="105">
        <f>Historicals!H190</f>
        <v>153</v>
      </c>
      <c r="I122" s="105">
        <f>Historicals!I190</f>
        <v>197</v>
      </c>
      <c r="J122" s="113">
        <f>I122*(1+J123)</f>
        <v>253.65359477124184</v>
      </c>
      <c r="K122" s="113">
        <f t="shared" ref="K122:N122" si="403">J122*(1+K123)</f>
        <v>326.59972660088005</v>
      </c>
      <c r="L122" s="113">
        <f t="shared" si="403"/>
        <v>420.52383098283252</v>
      </c>
      <c r="M122" s="113">
        <f t="shared" si="403"/>
        <v>541.45878891253608</v>
      </c>
      <c r="N122" s="113">
        <f t="shared" si="403"/>
        <v>697.17242755404982</v>
      </c>
      <c r="O122" s="86"/>
      <c r="P122" s="86"/>
    </row>
    <row r="123" spans="1:16" s="112" customFormat="1" x14ac:dyDescent="0.75">
      <c r="A123" s="110" t="s">
        <v>130</v>
      </c>
      <c r="B123" s="111" t="str">
        <f t="shared" ref="B123" si="404">+IFERROR(B122/A122-1,"nm")</f>
        <v>nm</v>
      </c>
      <c r="C123" s="111">
        <f t="shared" ref="C123" si="405">+IFERROR(C122/B122-1,"nm")</f>
        <v>-0.15000000000000002</v>
      </c>
      <c r="D123" s="111">
        <f t="shared" ref="D123" si="406">+IFERROR(D122/C122-1,"nm")</f>
        <v>-1</v>
      </c>
      <c r="E123" s="111" t="str">
        <f t="shared" ref="E123" si="407">+IFERROR(E122/D122-1,"nm")</f>
        <v>nm</v>
      </c>
      <c r="F123" s="111" t="str">
        <f t="shared" ref="F123" si="408">+IFERROR(F122/E122-1,"nm")</f>
        <v>nm</v>
      </c>
      <c r="G123" s="111" t="str">
        <f t="shared" ref="G123" si="409">+IFERROR(G122/F122-1,"nm")</f>
        <v>nm</v>
      </c>
      <c r="H123" s="111" t="str">
        <f t="shared" ref="H123" si="410">+IFERROR(H122/G122-1,"nm")</f>
        <v>nm</v>
      </c>
      <c r="I123" s="111">
        <f t="shared" ref="I123" si="411">+IFERROR(I122/H122-1,"nm")</f>
        <v>0.28758169934640532</v>
      </c>
      <c r="J123" s="112">
        <f>$I$123</f>
        <v>0.28758169934640532</v>
      </c>
      <c r="K123" s="112">
        <f t="shared" ref="K123:N123" si="412">$I$123</f>
        <v>0.28758169934640532</v>
      </c>
      <c r="L123" s="112">
        <f t="shared" si="412"/>
        <v>0.28758169934640532</v>
      </c>
      <c r="M123" s="112">
        <f t="shared" si="412"/>
        <v>0.28758169934640532</v>
      </c>
      <c r="N123" s="112">
        <f t="shared" si="412"/>
        <v>0.28758169934640532</v>
      </c>
      <c r="O123" s="91"/>
      <c r="P123" s="91"/>
    </row>
    <row r="124" spans="1:16" s="112" customFormat="1" x14ac:dyDescent="0.75">
      <c r="A124" s="110" t="s">
        <v>157</v>
      </c>
      <c r="B124" s="91">
        <f>IFERROR(B122/B$99,"nm")</f>
        <v>1.4074595355383532E-2</v>
      </c>
      <c r="C124" s="91">
        <f t="shared" ref="C124:K124" si="413">IFERROR(C122/C$99,"nm")</f>
        <v>1.1879804332634521E-2</v>
      </c>
      <c r="D124" s="91">
        <f t="shared" si="413"/>
        <v>0</v>
      </c>
      <c r="E124" s="91" t="str">
        <f t="shared" si="413"/>
        <v>nm</v>
      </c>
      <c r="F124" s="91" t="str">
        <f t="shared" si="413"/>
        <v>nm</v>
      </c>
      <c r="G124" s="91" t="str">
        <f t="shared" si="413"/>
        <v>nm</v>
      </c>
      <c r="H124" s="91" t="str">
        <f t="shared" si="413"/>
        <v>nm</v>
      </c>
      <c r="I124" s="91" t="str">
        <f t="shared" si="413"/>
        <v>nm</v>
      </c>
      <c r="J124" s="93" t="str">
        <f t="shared" si="413"/>
        <v>nm</v>
      </c>
      <c r="K124" s="93" t="str">
        <f t="shared" si="413"/>
        <v>nm</v>
      </c>
      <c r="L124" s="93" t="str">
        <f t="shared" ref="L124:N124" si="414">IFERROR(L122/L$99,"nm")</f>
        <v>nm</v>
      </c>
      <c r="M124" s="93" t="str">
        <f t="shared" si="414"/>
        <v>nm</v>
      </c>
      <c r="N124" s="93" t="str">
        <f t="shared" si="414"/>
        <v>nm</v>
      </c>
      <c r="O124" s="91"/>
      <c r="P124" s="91"/>
    </row>
    <row r="125" spans="1:16" x14ac:dyDescent="0.75">
      <c r="A125" s="89" t="str">
        <f>Historicals!A130</f>
        <v>Greater China</v>
      </c>
      <c r="B125" s="89"/>
      <c r="C125" s="89"/>
      <c r="D125" s="89"/>
      <c r="E125" s="89"/>
      <c r="F125" s="89"/>
      <c r="G125" s="89"/>
      <c r="H125" s="89"/>
      <c r="I125" s="89"/>
      <c r="J125" s="129"/>
      <c r="K125" s="131"/>
      <c r="L125" s="90"/>
      <c r="M125" s="90"/>
      <c r="N125" s="90"/>
      <c r="O125" s="86"/>
      <c r="P125" s="86"/>
    </row>
    <row r="126" spans="1:16" x14ac:dyDescent="0.75">
      <c r="A126" s="85" t="s">
        <v>137</v>
      </c>
      <c r="B126" s="86">
        <f>Historicals!B130</f>
        <v>3067</v>
      </c>
      <c r="C126" s="86">
        <f>Historicals!C130</f>
        <v>3785</v>
      </c>
      <c r="D126" s="86">
        <f>Historicals!D130</f>
        <v>4237</v>
      </c>
      <c r="E126" s="86">
        <f>Historicals!E130</f>
        <v>5134</v>
      </c>
      <c r="F126" s="86">
        <f>Historicals!F130</f>
        <v>6208</v>
      </c>
      <c r="G126" s="86">
        <f>Historicals!G130</f>
        <v>6679</v>
      </c>
      <c r="H126" s="86">
        <f>Historicals!H130</f>
        <v>8290</v>
      </c>
      <c r="I126" s="86">
        <f>Historicals!I130</f>
        <v>7547</v>
      </c>
      <c r="J126" s="113">
        <f>J128+J132+J136</f>
        <v>6894.4709669011299</v>
      </c>
      <c r="K126" s="113">
        <f t="shared" ref="K126:N126" si="415">K128+K132+K136</f>
        <v>6318.8844625290221</v>
      </c>
      <c r="L126" s="113">
        <f t="shared" si="415"/>
        <v>5808.9405065773244</v>
      </c>
      <c r="M126" s="113">
        <f t="shared" si="415"/>
        <v>5355.1866880255957</v>
      </c>
      <c r="N126" s="113">
        <f t="shared" si="415"/>
        <v>4949.7032216118332</v>
      </c>
      <c r="O126" s="86"/>
      <c r="P126" s="86"/>
    </row>
    <row r="127" spans="1:16" x14ac:dyDescent="0.75">
      <c r="A127" s="87" t="s">
        <v>130</v>
      </c>
      <c r="B127" s="45" t="str">
        <f t="shared" ref="B127" si="416">+IFERROR(B126/A126-1,"nm")</f>
        <v>nm</v>
      </c>
      <c r="C127" s="45">
        <f t="shared" ref="C127" si="417">+IFERROR(C126/B126-1,"nm")</f>
        <v>0.23410498858819695</v>
      </c>
      <c r="D127" s="45">
        <f t="shared" ref="D127" si="418">+IFERROR(D126/C126-1,"nm")</f>
        <v>0.11941875825627468</v>
      </c>
      <c r="E127" s="45">
        <f t="shared" ref="E127" si="419">+IFERROR(E126/D126-1,"nm")</f>
        <v>0.21170639603493036</v>
      </c>
      <c r="F127" s="45">
        <f t="shared" ref="F127" si="420">+IFERROR(F126/E126-1,"nm")</f>
        <v>0.20919361121932223</v>
      </c>
      <c r="G127" s="45">
        <f t="shared" ref="G127" si="421">+IFERROR(G126/F126-1,"nm")</f>
        <v>7.5869845360824639E-2</v>
      </c>
      <c r="H127" s="45">
        <f t="shared" ref="H127" si="422">+IFERROR(H126/G126-1,"nm")</f>
        <v>0.24120377301991325</v>
      </c>
      <c r="I127" s="45">
        <f t="shared" ref="I127" si="423">+IFERROR(I126/H126-1,"nm")</f>
        <v>-8.9626055488540413E-2</v>
      </c>
      <c r="J127" s="112">
        <f>$I$127</f>
        <v>-8.9626055488540413E-2</v>
      </c>
      <c r="K127" s="112">
        <f t="shared" ref="K127:N127" si="424">$I$127</f>
        <v>-8.9626055488540413E-2</v>
      </c>
      <c r="L127" s="112">
        <f t="shared" si="424"/>
        <v>-8.9626055488540413E-2</v>
      </c>
      <c r="M127" s="112">
        <f t="shared" si="424"/>
        <v>-8.9626055488540413E-2</v>
      </c>
      <c r="N127" s="112">
        <f t="shared" si="424"/>
        <v>-8.9626055488540413E-2</v>
      </c>
      <c r="O127" s="86"/>
      <c r="P127" s="86"/>
    </row>
    <row r="128" spans="1:16" x14ac:dyDescent="0.75">
      <c r="A128" s="88" t="s">
        <v>114</v>
      </c>
      <c r="B128" s="86">
        <f>Historicals!B131</f>
        <v>2016</v>
      </c>
      <c r="C128" s="86">
        <f>Historicals!C131</f>
        <v>2599</v>
      </c>
      <c r="D128" s="86">
        <f>Historicals!D131</f>
        <v>2920</v>
      </c>
      <c r="E128" s="86">
        <f>Historicals!E131</f>
        <v>3496</v>
      </c>
      <c r="F128" s="86">
        <f>Historicals!F131</f>
        <v>4262</v>
      </c>
      <c r="G128" s="86">
        <f>Historicals!G131</f>
        <v>4635</v>
      </c>
      <c r="H128" s="86">
        <f>Historicals!H131</f>
        <v>5748</v>
      </c>
      <c r="I128" s="86">
        <f>Historicals!I131</f>
        <v>5416</v>
      </c>
      <c r="J128" s="113">
        <f>I128*(1+J129)</f>
        <v>5103.1760612386915</v>
      </c>
      <c r="K128" s="113">
        <f>J128*(1+K129)</f>
        <v>4808.4205893647795</v>
      </c>
      <c r="L128" s="113">
        <f t="shared" ref="L128:N128" si="425">K128*(1+L129)</f>
        <v>4530.6899638134382</v>
      </c>
      <c r="M128" s="113">
        <f t="shared" si="425"/>
        <v>4269.0008427302682</v>
      </c>
      <c r="N128" s="113">
        <f t="shared" si="425"/>
        <v>4022.4266813199606</v>
      </c>
      <c r="O128" s="86"/>
      <c r="P128" s="86"/>
    </row>
    <row r="129" spans="1:16" x14ac:dyDescent="0.75">
      <c r="A129" s="87" t="s">
        <v>130</v>
      </c>
      <c r="B129" s="45" t="str">
        <f t="shared" ref="B129" si="426">+IFERROR(B128/A128-1,"nm")</f>
        <v>nm</v>
      </c>
      <c r="C129" s="45">
        <f t="shared" ref="C129" si="427">+IFERROR(C128/B128-1,"nm")</f>
        <v>0.28918650793650791</v>
      </c>
      <c r="D129" s="45">
        <f t="shared" ref="D129" si="428">+IFERROR(D128/C128-1,"nm")</f>
        <v>0.12350904193920731</v>
      </c>
      <c r="E129" s="45">
        <f t="shared" ref="E129" si="429">+IFERROR(E128/D128-1,"nm")</f>
        <v>0.19726027397260282</v>
      </c>
      <c r="F129" s="45">
        <f t="shared" ref="F129" si="430">+IFERROR(F128/E128-1,"nm")</f>
        <v>0.21910755148741412</v>
      </c>
      <c r="G129" s="45">
        <f t="shared" ref="G129" si="431">+IFERROR(G128/F128-1,"nm")</f>
        <v>8.7517597372125833E-2</v>
      </c>
      <c r="H129" s="45">
        <f t="shared" ref="H129" si="432">+IFERROR(H128/G128-1,"nm")</f>
        <v>0.24012944983818763</v>
      </c>
      <c r="I129" s="45">
        <f t="shared" ref="I129" si="433">+IFERROR(I128/H128-1,"nm")</f>
        <v>-5.7759220598469052E-2</v>
      </c>
      <c r="J129" s="112">
        <f>$I$129</f>
        <v>-5.7759220598469052E-2</v>
      </c>
      <c r="K129" s="112">
        <f t="shared" ref="K129:N129" si="434">$I$129</f>
        <v>-5.7759220598469052E-2</v>
      </c>
      <c r="L129" s="112">
        <f t="shared" si="434"/>
        <v>-5.7759220598469052E-2</v>
      </c>
      <c r="M129" s="112">
        <f t="shared" si="434"/>
        <v>-5.7759220598469052E-2</v>
      </c>
      <c r="N129" s="112">
        <f t="shared" si="434"/>
        <v>-5.7759220598469052E-2</v>
      </c>
      <c r="O129" s="86"/>
      <c r="P129" s="86"/>
    </row>
    <row r="130" spans="1:16" s="112" customFormat="1" x14ac:dyDescent="0.75">
      <c r="A130" s="110" t="s">
        <v>138</v>
      </c>
      <c r="B130" s="91">
        <f>Historicals!B235</f>
        <v>0.28000000000000003</v>
      </c>
      <c r="C130" s="91">
        <f>Historicals!C235</f>
        <v>0.33000000000000007</v>
      </c>
      <c r="D130" s="91">
        <f>Historicals!D235</f>
        <v>0.18</v>
      </c>
      <c r="E130" s="91">
        <f>Historicals!E235</f>
        <v>0.16</v>
      </c>
      <c r="F130" s="91">
        <f>Historicals!F235</f>
        <v>0.25</v>
      </c>
      <c r="G130" s="91">
        <f>Historicals!G235</f>
        <v>0.12000000000000001</v>
      </c>
      <c r="H130" s="91">
        <f>Historicals!H235</f>
        <v>0</v>
      </c>
      <c r="I130" s="91">
        <f>Historicals!I235</f>
        <v>-0.1</v>
      </c>
      <c r="J130" s="112">
        <f>$I$130</f>
        <v>-0.1</v>
      </c>
      <c r="K130" s="112">
        <f t="shared" ref="K130:N130" si="435">$I$130</f>
        <v>-0.1</v>
      </c>
      <c r="L130" s="112">
        <f t="shared" si="435"/>
        <v>-0.1</v>
      </c>
      <c r="M130" s="112">
        <f t="shared" si="435"/>
        <v>-0.1</v>
      </c>
      <c r="N130" s="112">
        <f t="shared" si="435"/>
        <v>-0.1</v>
      </c>
      <c r="O130" s="91"/>
      <c r="P130" s="91"/>
    </row>
    <row r="131" spans="1:16" x14ac:dyDescent="0.75">
      <c r="A131" s="87" t="s">
        <v>139</v>
      </c>
      <c r="B131" s="45" t="str">
        <f t="shared" ref="B131:K131" si="436">+IFERROR(B129-B130,"nm")</f>
        <v>nm</v>
      </c>
      <c r="C131" s="45">
        <f t="shared" si="436"/>
        <v>-4.0813492063492163E-2</v>
      </c>
      <c r="D131" s="45">
        <f t="shared" si="436"/>
        <v>-5.6490958060792684E-2</v>
      </c>
      <c r="E131" s="45">
        <f t="shared" si="436"/>
        <v>3.7260273972602814E-2</v>
      </c>
      <c r="F131" s="45">
        <f t="shared" si="436"/>
        <v>-3.0892448512585879E-2</v>
      </c>
      <c r="G131" s="45">
        <f t="shared" si="436"/>
        <v>-3.2482402627874177E-2</v>
      </c>
      <c r="H131" s="45">
        <f t="shared" si="436"/>
        <v>0.24012944983818763</v>
      </c>
      <c r="I131" s="45">
        <f t="shared" si="436"/>
        <v>4.2240779401530953E-2</v>
      </c>
      <c r="J131" s="45">
        <f t="shared" si="436"/>
        <v>4.2240779401530953E-2</v>
      </c>
      <c r="K131" s="45">
        <f t="shared" si="436"/>
        <v>4.2240779401530953E-2</v>
      </c>
      <c r="L131" s="45">
        <f t="shared" ref="L131:N131" si="437">+IFERROR(L129-L130,"nm")</f>
        <v>4.2240779401530953E-2</v>
      </c>
      <c r="M131" s="45">
        <f t="shared" si="437"/>
        <v>4.2240779401530953E-2</v>
      </c>
      <c r="N131" s="45">
        <f t="shared" si="437"/>
        <v>4.2240779401530953E-2</v>
      </c>
      <c r="O131" s="86"/>
      <c r="P131" s="86"/>
    </row>
    <row r="132" spans="1:16" x14ac:dyDescent="0.75">
      <c r="A132" s="88" t="s">
        <v>115</v>
      </c>
      <c r="B132" s="86">
        <f>Historicals!B132</f>
        <v>925</v>
      </c>
      <c r="C132" s="86">
        <f>Historicals!C132</f>
        <v>1055</v>
      </c>
      <c r="D132" s="86">
        <f>Historicals!D132</f>
        <v>1188</v>
      </c>
      <c r="E132" s="86">
        <f>Historicals!E132</f>
        <v>1508</v>
      </c>
      <c r="F132" s="86">
        <f>Historicals!F132</f>
        <v>1808</v>
      </c>
      <c r="G132" s="86">
        <f>Historicals!G132</f>
        <v>1896</v>
      </c>
      <c r="H132" s="86">
        <f>Historicals!H132</f>
        <v>2347</v>
      </c>
      <c r="I132" s="86">
        <f>Historicals!I132</f>
        <v>1938</v>
      </c>
      <c r="J132" s="113">
        <f>I132*(1+J133)</f>
        <v>1600.2743928419259</v>
      </c>
      <c r="K132" s="113">
        <f>J132*(1+K133)</f>
        <v>1321.4025450906061</v>
      </c>
      <c r="L132" s="113">
        <f t="shared" ref="L132:N132" si="438">K132*(1+L133)</f>
        <v>1091.128305234595</v>
      </c>
      <c r="M132" s="113">
        <f t="shared" si="438"/>
        <v>900.98281020223487</v>
      </c>
      <c r="N132" s="113">
        <f t="shared" si="438"/>
        <v>743.973023507427</v>
      </c>
      <c r="O132" s="86"/>
      <c r="P132" s="86"/>
    </row>
    <row r="133" spans="1:16" x14ac:dyDescent="0.75">
      <c r="A133" s="87" t="s">
        <v>130</v>
      </c>
      <c r="B133" s="45" t="str">
        <f t="shared" ref="B133" si="439">+IFERROR(B132/A132-1,"nm")</f>
        <v>nm</v>
      </c>
      <c r="C133" s="45">
        <f t="shared" ref="C133" si="440">+IFERROR(C132/B132-1,"nm")</f>
        <v>0.14054054054054044</v>
      </c>
      <c r="D133" s="45">
        <f t="shared" ref="D133" si="441">+IFERROR(D132/C132-1,"nm")</f>
        <v>0.12606635071090055</v>
      </c>
      <c r="E133" s="45">
        <f t="shared" ref="E133" si="442">+IFERROR(E132/D132-1,"nm")</f>
        <v>0.26936026936026947</v>
      </c>
      <c r="F133" s="45">
        <f t="shared" ref="F133" si="443">+IFERROR(F132/E132-1,"nm")</f>
        <v>0.19893899204244025</v>
      </c>
      <c r="G133" s="45">
        <f t="shared" ref="G133" si="444">+IFERROR(G132/F132-1,"nm")</f>
        <v>4.8672566371681381E-2</v>
      </c>
      <c r="H133" s="45">
        <f t="shared" ref="H133" si="445">+IFERROR(H132/G132-1,"nm")</f>
        <v>0.2378691983122363</v>
      </c>
      <c r="I133" s="45">
        <f t="shared" ref="I133" si="446">+IFERROR(I132/H132-1,"nm")</f>
        <v>-0.17426501917341286</v>
      </c>
      <c r="J133" s="112">
        <f>$I$133</f>
        <v>-0.17426501917341286</v>
      </c>
      <c r="K133" s="112">
        <f t="shared" ref="K133:N133" si="447">$I$133</f>
        <v>-0.17426501917341286</v>
      </c>
      <c r="L133" s="112">
        <f t="shared" si="447"/>
        <v>-0.17426501917341286</v>
      </c>
      <c r="M133" s="112">
        <f t="shared" si="447"/>
        <v>-0.17426501917341286</v>
      </c>
      <c r="N133" s="112">
        <f t="shared" si="447"/>
        <v>-0.17426501917341286</v>
      </c>
      <c r="O133" s="86"/>
      <c r="P133" s="86"/>
    </row>
    <row r="134" spans="1:16" s="112" customFormat="1" x14ac:dyDescent="0.75">
      <c r="A134" s="110" t="s">
        <v>138</v>
      </c>
      <c r="B134" s="91">
        <f>Historicals!B236</f>
        <v>7.0000000000000007E-2</v>
      </c>
      <c r="C134" s="91">
        <f>Historicals!C236</f>
        <v>0.17</v>
      </c>
      <c r="D134" s="91">
        <f>Historicals!D236</f>
        <v>0.18</v>
      </c>
      <c r="E134" s="91">
        <f>Historicals!E236</f>
        <v>0.23</v>
      </c>
      <c r="F134" s="91">
        <f>Historicals!F236</f>
        <v>0.23</v>
      </c>
      <c r="G134" s="91">
        <f>Historicals!G236</f>
        <v>0.08</v>
      </c>
      <c r="H134" s="91">
        <f>Historicals!H236</f>
        <v>0</v>
      </c>
      <c r="I134" s="91">
        <f>Historicals!I236</f>
        <v>-0.21</v>
      </c>
      <c r="J134" s="112">
        <f>$I$134</f>
        <v>-0.21</v>
      </c>
      <c r="K134" s="112">
        <f t="shared" ref="K134:N134" si="448">$I$134</f>
        <v>-0.21</v>
      </c>
      <c r="L134" s="112">
        <f t="shared" si="448"/>
        <v>-0.21</v>
      </c>
      <c r="M134" s="112">
        <f t="shared" si="448"/>
        <v>-0.21</v>
      </c>
      <c r="N134" s="112">
        <f t="shared" si="448"/>
        <v>-0.21</v>
      </c>
      <c r="O134" s="91"/>
      <c r="P134" s="91"/>
    </row>
    <row r="135" spans="1:16" x14ac:dyDescent="0.75">
      <c r="A135" s="87" t="s">
        <v>139</v>
      </c>
      <c r="B135" s="45" t="str">
        <f t="shared" ref="B135:K135" si="449">+IFERROR(B133-B134,"nm")</f>
        <v>nm</v>
      </c>
      <c r="C135" s="45">
        <f t="shared" si="449"/>
        <v>-2.9459459459459575E-2</v>
      </c>
      <c r="D135" s="45">
        <f t="shared" si="449"/>
        <v>-5.3933649289099439E-2</v>
      </c>
      <c r="E135" s="45">
        <f t="shared" si="449"/>
        <v>3.9360269360269456E-2</v>
      </c>
      <c r="F135" s="45">
        <f t="shared" si="449"/>
        <v>-3.1061007957559755E-2</v>
      </c>
      <c r="G135" s="45">
        <f t="shared" si="449"/>
        <v>-3.1327433628318621E-2</v>
      </c>
      <c r="H135" s="45">
        <f t="shared" si="449"/>
        <v>0.2378691983122363</v>
      </c>
      <c r="I135" s="45">
        <f t="shared" si="449"/>
        <v>3.5734980826587132E-2</v>
      </c>
      <c r="J135" s="45">
        <f t="shared" si="449"/>
        <v>3.5734980826587132E-2</v>
      </c>
      <c r="K135" s="45">
        <f t="shared" si="449"/>
        <v>3.5734980826587132E-2</v>
      </c>
      <c r="L135" s="45">
        <f t="shared" ref="L135:N135" si="450">+IFERROR(L133-L134,"nm")</f>
        <v>3.5734980826587132E-2</v>
      </c>
      <c r="M135" s="45">
        <f t="shared" si="450"/>
        <v>3.5734980826587132E-2</v>
      </c>
      <c r="N135" s="45">
        <f t="shared" si="450"/>
        <v>3.5734980826587132E-2</v>
      </c>
      <c r="O135" s="86"/>
      <c r="P135" s="86"/>
    </row>
    <row r="136" spans="1:16" x14ac:dyDescent="0.75">
      <c r="A136" s="88" t="s">
        <v>116</v>
      </c>
      <c r="B136" s="86">
        <f>Historicals!B133</f>
        <v>126</v>
      </c>
      <c r="C136" s="86">
        <f>Historicals!C133</f>
        <v>131</v>
      </c>
      <c r="D136" s="86">
        <f>Historicals!D133</f>
        <v>129</v>
      </c>
      <c r="E136" s="86">
        <f>Historicals!E133</f>
        <v>130</v>
      </c>
      <c r="F136" s="86">
        <f>Historicals!F133</f>
        <v>138</v>
      </c>
      <c r="G136" s="86">
        <f>Historicals!G133</f>
        <v>148</v>
      </c>
      <c r="H136" s="86">
        <f>Historicals!H133</f>
        <v>195</v>
      </c>
      <c r="I136" s="86">
        <f>Historicals!I133</f>
        <v>193</v>
      </c>
      <c r="J136" s="113">
        <f>I136*(1+J137)</f>
        <v>191.02051282051283</v>
      </c>
      <c r="K136" s="113">
        <f>J136*(1+K137)</f>
        <v>189.06132807363579</v>
      </c>
      <c r="L136" s="113">
        <f t="shared" ref="L136:N136" si="451">K136*(1+L137)</f>
        <v>187.12223752929083</v>
      </c>
      <c r="M136" s="113">
        <f t="shared" si="451"/>
        <v>185.20303509309298</v>
      </c>
      <c r="N136" s="113">
        <f t="shared" si="451"/>
        <v>183.30351678444589</v>
      </c>
      <c r="O136" s="86"/>
      <c r="P136" s="86"/>
    </row>
    <row r="137" spans="1:16" x14ac:dyDescent="0.75">
      <c r="A137" s="87" t="s">
        <v>130</v>
      </c>
      <c r="B137" s="45" t="str">
        <f t="shared" ref="B137" si="452">+IFERROR(B136/A136-1,"nm")</f>
        <v>nm</v>
      </c>
      <c r="C137" s="45">
        <f t="shared" ref="C137" si="453">+IFERROR(C136/B136-1,"nm")</f>
        <v>3.9682539682539764E-2</v>
      </c>
      <c r="D137" s="45">
        <f t="shared" ref="D137" si="454">+IFERROR(D136/C136-1,"nm")</f>
        <v>-1.5267175572519109E-2</v>
      </c>
      <c r="E137" s="45">
        <f t="shared" ref="E137" si="455">+IFERROR(E136/D136-1,"nm")</f>
        <v>7.7519379844961378E-3</v>
      </c>
      <c r="F137" s="45">
        <f t="shared" ref="F137" si="456">+IFERROR(F136/E136-1,"nm")</f>
        <v>6.1538461538461542E-2</v>
      </c>
      <c r="G137" s="45">
        <f t="shared" ref="G137" si="457">+IFERROR(G136/F136-1,"nm")</f>
        <v>7.2463768115942129E-2</v>
      </c>
      <c r="H137" s="45">
        <f t="shared" ref="H137" si="458">+IFERROR(H136/G136-1,"nm")</f>
        <v>0.31756756756756754</v>
      </c>
      <c r="I137" s="45">
        <f t="shared" ref="I137" si="459">+IFERROR(I136/H136-1,"nm")</f>
        <v>-1.025641025641022E-2</v>
      </c>
      <c r="J137" s="112">
        <f>$I$137</f>
        <v>-1.025641025641022E-2</v>
      </c>
      <c r="K137" s="112">
        <f t="shared" ref="K137:N137" si="460">$I$137</f>
        <v>-1.025641025641022E-2</v>
      </c>
      <c r="L137" s="112">
        <f t="shared" si="460"/>
        <v>-1.025641025641022E-2</v>
      </c>
      <c r="M137" s="112">
        <f t="shared" si="460"/>
        <v>-1.025641025641022E-2</v>
      </c>
      <c r="N137" s="112">
        <f t="shared" si="460"/>
        <v>-1.025641025641022E-2</v>
      </c>
      <c r="O137" s="86"/>
      <c r="P137" s="86"/>
    </row>
    <row r="138" spans="1:16" s="112" customFormat="1" x14ac:dyDescent="0.75">
      <c r="A138" s="110" t="s">
        <v>138</v>
      </c>
      <c r="B138" s="91">
        <f>Historicals!B237</f>
        <v>0.01</v>
      </c>
      <c r="C138" s="91">
        <f>Historicals!C237</f>
        <v>7.0000000000000007E-2</v>
      </c>
      <c r="D138" s="91">
        <f>Historicals!D237</f>
        <v>0.03</v>
      </c>
      <c r="E138" s="91">
        <f>Historicals!E237</f>
        <v>-0.01</v>
      </c>
      <c r="F138" s="91">
        <f>Historicals!F237</f>
        <v>0.08</v>
      </c>
      <c r="G138" s="91">
        <f>Historicals!G237</f>
        <v>0.11</v>
      </c>
      <c r="H138" s="91">
        <f>Historicals!H237</f>
        <v>0</v>
      </c>
      <c r="I138" s="91">
        <f>Historicals!I237</f>
        <v>-0.06</v>
      </c>
      <c r="J138" s="112">
        <f t="shared" si="275"/>
        <v>2.8749999999999998E-2</v>
      </c>
      <c r="K138" s="92">
        <v>2.8749999999999998E-2</v>
      </c>
      <c r="L138" s="92">
        <v>2.8749999999999998E-2</v>
      </c>
      <c r="M138" s="92">
        <v>2.8749999999999998E-2</v>
      </c>
      <c r="N138" s="92">
        <v>2.8749999999999998E-2</v>
      </c>
      <c r="O138" s="91"/>
      <c r="P138" s="91"/>
    </row>
    <row r="139" spans="1:16" x14ac:dyDescent="0.75">
      <c r="A139" s="87" t="s">
        <v>139</v>
      </c>
      <c r="B139" s="45" t="str">
        <f t="shared" ref="B139:K139" si="461">+IFERROR(B137-B138,"nm")</f>
        <v>nm</v>
      </c>
      <c r="C139" s="45">
        <f t="shared" si="461"/>
        <v>-3.0317460317460243E-2</v>
      </c>
      <c r="D139" s="45">
        <f t="shared" si="461"/>
        <v>-4.5267175572519108E-2</v>
      </c>
      <c r="E139" s="45">
        <f t="shared" si="461"/>
        <v>1.775193798449614E-2</v>
      </c>
      <c r="F139" s="45">
        <f t="shared" si="461"/>
        <v>-1.846153846153846E-2</v>
      </c>
      <c r="G139" s="45">
        <f t="shared" si="461"/>
        <v>-3.7536231884057872E-2</v>
      </c>
      <c r="H139" s="45">
        <f t="shared" si="461"/>
        <v>0.31756756756756754</v>
      </c>
      <c r="I139" s="45">
        <f t="shared" si="461"/>
        <v>4.9743589743589778E-2</v>
      </c>
      <c r="J139" s="45">
        <f t="shared" si="461"/>
        <v>-3.9006410256410218E-2</v>
      </c>
      <c r="K139" s="45">
        <f t="shared" si="461"/>
        <v>-3.9006410256410218E-2</v>
      </c>
      <c r="L139" s="45">
        <f t="shared" ref="L139:N139" si="462">+IFERROR(L137-L138,"nm")</f>
        <v>-3.9006410256410218E-2</v>
      </c>
      <c r="M139" s="45">
        <f t="shared" si="462"/>
        <v>-3.9006410256410218E-2</v>
      </c>
      <c r="N139" s="45">
        <f t="shared" si="462"/>
        <v>-3.9006410256410218E-2</v>
      </c>
      <c r="O139" s="86"/>
      <c r="P139" s="86"/>
    </row>
    <row r="140" spans="1:16" x14ac:dyDescent="0.75">
      <c r="A140" s="85" t="s">
        <v>131</v>
      </c>
      <c r="B140" s="46">
        <f t="shared" ref="B140:N140" si="463">+B146+B143</f>
        <v>1039</v>
      </c>
      <c r="C140" s="46">
        <f t="shared" si="463"/>
        <v>1420</v>
      </c>
      <c r="D140" s="46">
        <f t="shared" si="463"/>
        <v>1561</v>
      </c>
      <c r="E140" s="46">
        <f t="shared" si="463"/>
        <v>1863</v>
      </c>
      <c r="F140" s="46">
        <f t="shared" si="463"/>
        <v>2426</v>
      </c>
      <c r="G140" s="46">
        <f t="shared" si="463"/>
        <v>2534</v>
      </c>
      <c r="H140" s="46">
        <f t="shared" si="463"/>
        <v>3289</v>
      </c>
      <c r="I140" s="46">
        <f t="shared" si="463"/>
        <v>2406</v>
      </c>
      <c r="J140" s="46">
        <f t="shared" si="463"/>
        <v>1761.250539623805</v>
      </c>
      <c r="K140" s="46">
        <f t="shared" si="463"/>
        <v>1290.3364551453549</v>
      </c>
      <c r="L140" s="46">
        <f t="shared" si="463"/>
        <v>946.27257682857214</v>
      </c>
      <c r="M140" s="46">
        <f t="shared" si="463"/>
        <v>694.7858256101332</v>
      </c>
      <c r="N140" s="46">
        <f t="shared" si="463"/>
        <v>510.87450754497331</v>
      </c>
      <c r="O140" s="86"/>
      <c r="P140" s="86"/>
    </row>
    <row r="141" spans="1:16" x14ac:dyDescent="0.75">
      <c r="A141" s="87" t="s">
        <v>130</v>
      </c>
      <c r="B141" s="45" t="str">
        <f t="shared" ref="B141" si="464">+IFERROR(B140/A140-1,"nm")</f>
        <v>nm</v>
      </c>
      <c r="C141" s="45">
        <f t="shared" ref="C141" si="465">+IFERROR(C140/B140-1,"nm")</f>
        <v>0.36669874879692022</v>
      </c>
      <c r="D141" s="45">
        <f t="shared" ref="D141" si="466">+IFERROR(D140/C140-1,"nm")</f>
        <v>9.9295774647887303E-2</v>
      </c>
      <c r="E141" s="45">
        <f t="shared" ref="E141" si="467">+IFERROR(E140/D140-1,"nm")</f>
        <v>0.19346572709801402</v>
      </c>
      <c r="F141" s="45">
        <f t="shared" ref="F141" si="468">+IFERROR(F140/E140-1,"nm")</f>
        <v>0.3022007514761138</v>
      </c>
      <c r="G141" s="45">
        <f t="shared" ref="G141" si="469">+IFERROR(G140/F140-1,"nm")</f>
        <v>4.4517724649629109E-2</v>
      </c>
      <c r="H141" s="45">
        <f t="shared" ref="H141" si="470">+IFERROR(H140/G140-1,"nm")</f>
        <v>0.29794790844514596</v>
      </c>
      <c r="I141" s="45">
        <f t="shared" ref="I141" si="471">+IFERROR(I140/H140-1,"nm")</f>
        <v>-0.26847065977500761</v>
      </c>
      <c r="J141" s="45">
        <f t="shared" ref="J141" si="472">+IFERROR(J140/I140-1,"nm")</f>
        <v>-0.26797566931678929</v>
      </c>
      <c r="K141" s="45">
        <f t="shared" ref="K141" si="473">+IFERROR(K140/J140-1,"nm")</f>
        <v>-0.26737484184336158</v>
      </c>
      <c r="L141" s="45">
        <f t="shared" ref="L141" si="474">+IFERROR(L140/K140-1,"nm")</f>
        <v>-0.26664663851415737</v>
      </c>
      <c r="M141" s="45">
        <f t="shared" ref="M141" si="475">+IFERROR(M140/L140-1,"nm")</f>
        <v>-0.26576565503070537</v>
      </c>
      <c r="N141" s="45">
        <f t="shared" ref="N141" si="476">+IFERROR(N140/M140-1,"nm")</f>
        <v>-0.26470217336926283</v>
      </c>
      <c r="O141" s="86"/>
      <c r="P141" s="86"/>
    </row>
    <row r="142" spans="1:16" x14ac:dyDescent="0.75">
      <c r="A142" s="87" t="s">
        <v>132</v>
      </c>
      <c r="B142" s="91">
        <f>IFERROR(B140/B$126,"nm")</f>
        <v>0.33876752526899251</v>
      </c>
      <c r="C142" s="91">
        <f t="shared" ref="C142:I142" si="477">IFERROR(C140/C$126,"nm")</f>
        <v>0.37516512549537651</v>
      </c>
      <c r="D142" s="91">
        <f t="shared" si="477"/>
        <v>0.36842105263157893</v>
      </c>
      <c r="E142" s="91">
        <f t="shared" si="477"/>
        <v>0.36287495130502534</v>
      </c>
      <c r="F142" s="91">
        <f t="shared" si="477"/>
        <v>0.3907860824742268</v>
      </c>
      <c r="G142" s="91">
        <f t="shared" si="477"/>
        <v>0.37939811349004343</v>
      </c>
      <c r="H142" s="91">
        <f t="shared" si="477"/>
        <v>0.39674306393244874</v>
      </c>
      <c r="I142" s="91">
        <f t="shared" si="477"/>
        <v>0.31880217304889358</v>
      </c>
      <c r="J142" s="92">
        <f>IFERROR(J140/J$126,"nm")</f>
        <v>0.25545840254882346</v>
      </c>
      <c r="K142" s="92">
        <f t="shared" ref="K142:N142" si="478">IFERROR(K140/K$126,"nm")</f>
        <v>0.20420320434675593</v>
      </c>
      <c r="L142" s="92">
        <f t="shared" si="478"/>
        <v>0.16289934038007969</v>
      </c>
      <c r="M142" s="92">
        <f t="shared" si="478"/>
        <v>0.12974072914464424</v>
      </c>
      <c r="N142" s="92">
        <f t="shared" si="478"/>
        <v>0.10321315938991003</v>
      </c>
      <c r="O142" s="86"/>
      <c r="P142" s="86"/>
    </row>
    <row r="143" spans="1:16" x14ac:dyDescent="0.75">
      <c r="A143" s="85" t="s">
        <v>133</v>
      </c>
      <c r="B143" s="86">
        <f>Historicals!B206</f>
        <v>46</v>
      </c>
      <c r="C143" s="86">
        <f>Historicals!C206</f>
        <v>48</v>
      </c>
      <c r="D143" s="86">
        <f>Historicals!D206</f>
        <v>54</v>
      </c>
      <c r="E143" s="86">
        <f>Historicals!E206</f>
        <v>56</v>
      </c>
      <c r="F143" s="86">
        <f>Historicals!F206</f>
        <v>50</v>
      </c>
      <c r="G143" s="86">
        <f>Historicals!G206</f>
        <v>44</v>
      </c>
      <c r="H143" s="86">
        <f>Historicals!H206</f>
        <v>46</v>
      </c>
      <c r="I143" s="86">
        <f>Historicals!I206</f>
        <v>41</v>
      </c>
      <c r="J143" s="113">
        <f>I143*(1+J144)</f>
        <v>36.543478260869563</v>
      </c>
      <c r="K143" s="113">
        <f>J143*(1+K144)</f>
        <v>32.571361058601127</v>
      </c>
      <c r="L143" s="113">
        <f t="shared" ref="L143:N143" si="479">K143*(1+L144)</f>
        <v>29.030995726144482</v>
      </c>
      <c r="M143" s="113">
        <f t="shared" si="479"/>
        <v>25.875452712433123</v>
      </c>
      <c r="N143" s="113">
        <f t="shared" si="479"/>
        <v>23.062903504559955</v>
      </c>
      <c r="O143" s="86"/>
      <c r="P143" s="86"/>
    </row>
    <row r="144" spans="1:16" x14ac:dyDescent="0.75">
      <c r="A144" s="87" t="s">
        <v>130</v>
      </c>
      <c r="B144" s="45" t="str">
        <f t="shared" ref="B144" si="480">+IFERROR(B143/A143-1,"nm")</f>
        <v>nm</v>
      </c>
      <c r="C144" s="45">
        <f t="shared" ref="C144" si="481">+IFERROR(C143/B143-1,"nm")</f>
        <v>4.3478260869565188E-2</v>
      </c>
      <c r="D144" s="45">
        <f t="shared" ref="D144" si="482">+IFERROR(D143/C143-1,"nm")</f>
        <v>0.125</v>
      </c>
      <c r="E144" s="45">
        <f t="shared" ref="E144" si="483">+IFERROR(E143/D143-1,"nm")</f>
        <v>3.7037037037036979E-2</v>
      </c>
      <c r="F144" s="45">
        <f t="shared" ref="F144" si="484">+IFERROR(F143/E143-1,"nm")</f>
        <v>-0.1071428571428571</v>
      </c>
      <c r="G144" s="45">
        <f t="shared" ref="G144" si="485">+IFERROR(G143/F143-1,"nm")</f>
        <v>-0.12</v>
      </c>
      <c r="H144" s="45">
        <f t="shared" ref="H144" si="486">+IFERROR(H143/G143-1,"nm")</f>
        <v>4.5454545454545414E-2</v>
      </c>
      <c r="I144" s="45">
        <f t="shared" ref="I144" si="487">+IFERROR(I143/H143-1,"nm")</f>
        <v>-0.10869565217391308</v>
      </c>
      <c r="J144" s="122">
        <f>$I$144</f>
        <v>-0.10869565217391308</v>
      </c>
      <c r="K144" s="122">
        <f t="shared" ref="K144:N144" si="488">$I$144</f>
        <v>-0.10869565217391308</v>
      </c>
      <c r="L144" s="122">
        <f t="shared" si="488"/>
        <v>-0.10869565217391308</v>
      </c>
      <c r="M144" s="122">
        <f t="shared" si="488"/>
        <v>-0.10869565217391308</v>
      </c>
      <c r="N144" s="122">
        <f t="shared" si="488"/>
        <v>-0.10869565217391308</v>
      </c>
      <c r="O144" s="86"/>
      <c r="P144" s="86"/>
    </row>
    <row r="145" spans="1:16" x14ac:dyDescent="0.75">
      <c r="A145" s="87" t="s">
        <v>157</v>
      </c>
      <c r="B145" s="91">
        <f>IFERROR(B143/B$126,"nm")</f>
        <v>1.4998369742419302E-2</v>
      </c>
      <c r="C145" s="91">
        <f t="shared" ref="C145:I145" si="489">IFERROR(C143/C$126,"nm")</f>
        <v>1.2681638044914135E-2</v>
      </c>
      <c r="D145" s="91">
        <f t="shared" si="489"/>
        <v>1.2744866650932263E-2</v>
      </c>
      <c r="E145" s="91">
        <f t="shared" si="489"/>
        <v>1.090767432800935E-2</v>
      </c>
      <c r="F145" s="91">
        <f t="shared" si="489"/>
        <v>8.0541237113402053E-3</v>
      </c>
      <c r="G145" s="91">
        <f t="shared" si="489"/>
        <v>6.5878125467884411E-3</v>
      </c>
      <c r="H145" s="91">
        <f t="shared" si="489"/>
        <v>5.5488540410132689E-3</v>
      </c>
      <c r="I145" s="92">
        <f t="shared" si="489"/>
        <v>5.4326222340002651E-3</v>
      </c>
      <c r="J145" s="92">
        <f>$I$145</f>
        <v>5.4326222340002651E-3</v>
      </c>
      <c r="K145" s="92">
        <f t="shared" ref="K145:N145" si="490">$I$145</f>
        <v>5.4326222340002651E-3</v>
      </c>
      <c r="L145" s="92">
        <f t="shared" si="490"/>
        <v>5.4326222340002651E-3</v>
      </c>
      <c r="M145" s="92">
        <f t="shared" si="490"/>
        <v>5.4326222340002651E-3</v>
      </c>
      <c r="N145" s="92">
        <f t="shared" si="490"/>
        <v>5.4326222340002651E-3</v>
      </c>
      <c r="O145" s="86"/>
      <c r="P145" s="86"/>
    </row>
    <row r="146" spans="1:16" x14ac:dyDescent="0.75">
      <c r="A146" s="85" t="s">
        <v>135</v>
      </c>
      <c r="B146" s="86">
        <f>Historicals!B161</f>
        <v>993</v>
      </c>
      <c r="C146" s="86">
        <f>Historicals!C161</f>
        <v>1372</v>
      </c>
      <c r="D146" s="86">
        <f>Historicals!D161</f>
        <v>1507</v>
      </c>
      <c r="E146" s="86">
        <f>Historicals!E161</f>
        <v>1807</v>
      </c>
      <c r="F146" s="86">
        <f>Historicals!F161</f>
        <v>2376</v>
      </c>
      <c r="G146" s="86">
        <f>Historicals!G161</f>
        <v>2490</v>
      </c>
      <c r="H146" s="86">
        <f>Historicals!H161</f>
        <v>3243</v>
      </c>
      <c r="I146" s="86">
        <f>Historicals!I161</f>
        <v>2365</v>
      </c>
      <c r="J146" s="113">
        <f>I146*(1+J147)</f>
        <v>1724.7070613629355</v>
      </c>
      <c r="K146" s="113">
        <f>J146*(1+K147)</f>
        <v>1257.7650940867538</v>
      </c>
      <c r="L146" s="113">
        <f t="shared" ref="L146:N146" si="491">K146*(1+L147)</f>
        <v>917.24158110242763</v>
      </c>
      <c r="M146" s="113">
        <f t="shared" si="491"/>
        <v>668.91037289770009</v>
      </c>
      <c r="N146" s="113">
        <f t="shared" si="491"/>
        <v>487.81160404041339</v>
      </c>
      <c r="O146" s="86"/>
      <c r="P146" s="86"/>
    </row>
    <row r="147" spans="1:16" x14ac:dyDescent="0.75">
      <c r="A147" s="87" t="s">
        <v>130</v>
      </c>
      <c r="B147" s="45" t="str">
        <f t="shared" ref="B147" si="492">+IFERROR(B146/A146-1,"nm")</f>
        <v>nm</v>
      </c>
      <c r="C147" s="45">
        <f t="shared" ref="C147" si="493">+IFERROR(C146/B146-1,"nm")</f>
        <v>0.38167170191339372</v>
      </c>
      <c r="D147" s="45">
        <f t="shared" ref="D147" si="494">+IFERROR(D146/C146-1,"nm")</f>
        <v>9.8396501457725938E-2</v>
      </c>
      <c r="E147" s="45">
        <f t="shared" ref="E147" si="495">+IFERROR(E146/D146-1,"nm")</f>
        <v>0.19907100199071004</v>
      </c>
      <c r="F147" s="45">
        <f t="shared" ref="F147" si="496">+IFERROR(F146/E146-1,"nm")</f>
        <v>0.31488655229662421</v>
      </c>
      <c r="G147" s="45">
        <f t="shared" ref="G147" si="497">+IFERROR(G146/F146-1,"nm")</f>
        <v>4.7979797979798011E-2</v>
      </c>
      <c r="H147" s="45">
        <f t="shared" ref="H147" si="498">+IFERROR(H146/G146-1,"nm")</f>
        <v>0.30240963855421676</v>
      </c>
      <c r="I147" s="45">
        <f t="shared" ref="I147" si="499">+IFERROR(I146/H146-1,"nm")</f>
        <v>-0.27073697193956214</v>
      </c>
      <c r="J147" s="112">
        <f>$I$147</f>
        <v>-0.27073697193956214</v>
      </c>
      <c r="K147" s="112">
        <f t="shared" ref="K147:N147" si="500">$I$147</f>
        <v>-0.27073697193956214</v>
      </c>
      <c r="L147" s="112">
        <f t="shared" si="500"/>
        <v>-0.27073697193956214</v>
      </c>
      <c r="M147" s="112">
        <f t="shared" si="500"/>
        <v>-0.27073697193956214</v>
      </c>
      <c r="N147" s="112">
        <f t="shared" si="500"/>
        <v>-0.27073697193956214</v>
      </c>
      <c r="O147" s="86"/>
      <c r="P147" s="86"/>
    </row>
    <row r="148" spans="1:16" x14ac:dyDescent="0.75">
      <c r="A148" s="87" t="s">
        <v>132</v>
      </c>
      <c r="B148" s="91">
        <f>IFERROR(B146/B$126,"nm")</f>
        <v>0.3237691555265732</v>
      </c>
      <c r="C148" s="91">
        <f t="shared" ref="C148:K148" si="501">IFERROR(C146/C$126,"nm")</f>
        <v>0.36248348745046233</v>
      </c>
      <c r="D148" s="91">
        <f t="shared" si="501"/>
        <v>0.35567618598064671</v>
      </c>
      <c r="E148" s="91">
        <f t="shared" si="501"/>
        <v>0.35196727697701596</v>
      </c>
      <c r="F148" s="91">
        <f t="shared" si="501"/>
        <v>0.38273195876288657</v>
      </c>
      <c r="G148" s="91">
        <f t="shared" si="501"/>
        <v>0.37281030094325496</v>
      </c>
      <c r="H148" s="91">
        <f t="shared" si="501"/>
        <v>0.39119420989143544</v>
      </c>
      <c r="I148" s="91">
        <f t="shared" si="501"/>
        <v>0.31336955081489332</v>
      </c>
      <c r="J148" s="91">
        <f t="shared" si="501"/>
        <v>0.25015799901731151</v>
      </c>
      <c r="K148" s="91">
        <f t="shared" si="501"/>
        <v>0.19904859814185549</v>
      </c>
      <c r="L148" s="91">
        <f t="shared" ref="L148:N148" si="502">IFERROR(L146/L$126,"nm")</f>
        <v>0.15790169998536857</v>
      </c>
      <c r="M148" s="91">
        <f t="shared" si="502"/>
        <v>0.12490888028113184</v>
      </c>
      <c r="N148" s="91">
        <f t="shared" si="502"/>
        <v>9.8553707606243365E-2</v>
      </c>
      <c r="O148" s="86"/>
      <c r="P148" s="86"/>
    </row>
    <row r="149" spans="1:16" x14ac:dyDescent="0.75">
      <c r="A149" s="85" t="s">
        <v>136</v>
      </c>
      <c r="B149" s="86">
        <f>Historicals!B191</f>
        <v>69</v>
      </c>
      <c r="C149" s="86">
        <f>Historicals!C191</f>
        <v>44</v>
      </c>
      <c r="D149" s="86">
        <f>Historicals!D191</f>
        <v>0</v>
      </c>
      <c r="E149" s="86">
        <f>Historicals!E191</f>
        <v>76</v>
      </c>
      <c r="F149" s="86">
        <f>Historicals!F191</f>
        <v>49</v>
      </c>
      <c r="G149" s="86">
        <f>Historicals!G191</f>
        <v>28</v>
      </c>
      <c r="H149" s="86">
        <f>Historicals!H191</f>
        <v>94</v>
      </c>
      <c r="I149" s="86">
        <f>Historicals!I191</f>
        <v>78</v>
      </c>
      <c r="J149" s="113">
        <f>I149*(1+J150)</f>
        <v>64.723404255319153</v>
      </c>
      <c r="K149" s="113">
        <f>J149*(1+K150)</f>
        <v>53.706654594839293</v>
      </c>
      <c r="L149" s="113">
        <f t="shared" ref="L149:N149" si="503">K149*(1+L150)</f>
        <v>44.565096365930479</v>
      </c>
      <c r="M149" s="113">
        <f t="shared" si="503"/>
        <v>36.979548048325292</v>
      </c>
      <c r="N149" s="113">
        <f t="shared" si="503"/>
        <v>30.68515689116354</v>
      </c>
      <c r="O149" s="86"/>
      <c r="P149" s="86"/>
    </row>
    <row r="150" spans="1:16" x14ac:dyDescent="0.75">
      <c r="A150" s="87" t="s">
        <v>130</v>
      </c>
      <c r="B150" s="45" t="str">
        <f t="shared" ref="B150" si="504">+IFERROR(B149/A149-1,"nm")</f>
        <v>nm</v>
      </c>
      <c r="C150" s="45">
        <f t="shared" ref="C150" si="505">+IFERROR(C149/B149-1,"nm")</f>
        <v>-0.3623188405797102</v>
      </c>
      <c r="D150" s="45">
        <f t="shared" ref="D150" si="506">+IFERROR(D149/C149-1,"nm")</f>
        <v>-1</v>
      </c>
      <c r="E150" s="45" t="str">
        <f t="shared" ref="E150" si="507">+IFERROR(E149/D149-1,"nm")</f>
        <v>nm</v>
      </c>
      <c r="F150" s="45">
        <f t="shared" ref="F150" si="508">+IFERROR(F149/E149-1,"nm")</f>
        <v>-0.35526315789473684</v>
      </c>
      <c r="G150" s="45">
        <f t="shared" ref="G150" si="509">+IFERROR(G149/F149-1,"nm")</f>
        <v>-0.4285714285714286</v>
      </c>
      <c r="H150" s="45">
        <f t="shared" ref="H150" si="510">+IFERROR(H149/G149-1,"nm")</f>
        <v>2.3571428571428572</v>
      </c>
      <c r="I150" s="45">
        <f t="shared" ref="I150" si="511">+IFERROR(I149/H149-1,"nm")</f>
        <v>-0.17021276595744683</v>
      </c>
      <c r="J150" s="112">
        <f>$I$150</f>
        <v>-0.17021276595744683</v>
      </c>
      <c r="K150" s="112">
        <f t="shared" ref="K150:N150" si="512">$I$150</f>
        <v>-0.17021276595744683</v>
      </c>
      <c r="L150" s="112">
        <f t="shared" si="512"/>
        <v>-0.17021276595744683</v>
      </c>
      <c r="M150" s="112">
        <f t="shared" si="512"/>
        <v>-0.17021276595744683</v>
      </c>
      <c r="N150" s="112">
        <f t="shared" si="512"/>
        <v>-0.17021276595744683</v>
      </c>
      <c r="O150" s="86"/>
      <c r="P150" s="86"/>
    </row>
    <row r="151" spans="1:16" x14ac:dyDescent="0.75">
      <c r="A151" s="87" t="s">
        <v>157</v>
      </c>
      <c r="B151" s="91">
        <f>IFERROR(B149/B$126,"nm")</f>
        <v>2.2497554613628953E-2</v>
      </c>
      <c r="C151" s="91">
        <f t="shared" ref="C151:K151" si="513">IFERROR(C149/C$126,"nm")</f>
        <v>1.1624834874504624E-2</v>
      </c>
      <c r="D151" s="91">
        <f t="shared" si="513"/>
        <v>0</v>
      </c>
      <c r="E151" s="91">
        <f t="shared" si="513"/>
        <v>1.4803272302298403E-2</v>
      </c>
      <c r="F151" s="91">
        <f t="shared" si="513"/>
        <v>7.8930412371134018E-3</v>
      </c>
      <c r="G151" s="91">
        <f t="shared" si="513"/>
        <v>4.1922443479562805E-3</v>
      </c>
      <c r="H151" s="91">
        <f t="shared" si="513"/>
        <v>1.1338962605548853E-2</v>
      </c>
      <c r="I151" s="91">
        <f t="shared" si="513"/>
        <v>1.0335232542732211E-2</v>
      </c>
      <c r="J151" s="91">
        <f t="shared" si="513"/>
        <v>9.3877259859447195E-3</v>
      </c>
      <c r="K151" s="91">
        <f t="shared" si="513"/>
        <v>8.499388604637368E-3</v>
      </c>
      <c r="L151" s="91">
        <f t="shared" ref="L151:N151" si="514">IFERROR(L149/L$126,"nm")</f>
        <v>7.6718114629458654E-3</v>
      </c>
      <c r="M151" s="91">
        <f t="shared" si="514"/>
        <v>6.9053704758814454E-3</v>
      </c>
      <c r="N151" s="91">
        <f t="shared" si="514"/>
        <v>6.1993932802240116E-3</v>
      </c>
      <c r="O151" s="86"/>
      <c r="P151" s="86"/>
    </row>
    <row r="152" spans="1:16" x14ac:dyDescent="0.75">
      <c r="A152" s="89" t="str">
        <f>Historicals!A138</f>
        <v>Asia Pacific &amp; Latin America</v>
      </c>
      <c r="B152" s="89"/>
      <c r="C152" s="89"/>
      <c r="D152" s="89"/>
      <c r="E152" s="89"/>
      <c r="F152" s="89"/>
      <c r="G152" s="89"/>
      <c r="H152" s="89"/>
      <c r="I152" s="89"/>
      <c r="J152" s="129"/>
      <c r="K152" s="131"/>
      <c r="L152" s="90"/>
      <c r="M152" s="90"/>
      <c r="N152" s="90"/>
      <c r="O152" s="86"/>
      <c r="P152" s="86"/>
    </row>
    <row r="153" spans="1:16" x14ac:dyDescent="0.75">
      <c r="A153" s="85" t="s">
        <v>137</v>
      </c>
      <c r="B153" s="86">
        <f>Historicals!B138</f>
        <v>0</v>
      </c>
      <c r="C153" s="86">
        <f>Historicals!C138</f>
        <v>0</v>
      </c>
      <c r="D153" s="86">
        <f>Historicals!D138</f>
        <v>0</v>
      </c>
      <c r="E153" s="86">
        <f>Historicals!E138</f>
        <v>5166</v>
      </c>
      <c r="F153" s="86">
        <f>Historicals!F138</f>
        <v>5254</v>
      </c>
      <c r="G153" s="86">
        <f>Historicals!G138</f>
        <v>5028</v>
      </c>
      <c r="H153" s="86">
        <f>Historicals!H138</f>
        <v>5343</v>
      </c>
      <c r="I153" s="86">
        <f>Historicals!I138</f>
        <v>5955</v>
      </c>
      <c r="J153" s="113">
        <f>J155+J159+J163</f>
        <v>6642.0321878953409</v>
      </c>
      <c r="K153" s="113">
        <f t="shared" ref="K153:N153" si="515">K155+K159+K163</f>
        <v>7414.0530267269323</v>
      </c>
      <c r="L153" s="113">
        <f t="shared" si="515"/>
        <v>8282.4717792191896</v>
      </c>
      <c r="M153" s="113">
        <f t="shared" si="515"/>
        <v>9260.3865247672165</v>
      </c>
      <c r="N153" s="113">
        <f t="shared" si="515"/>
        <v>10362.862811439367</v>
      </c>
      <c r="O153" s="86"/>
      <c r="P153" s="86"/>
    </row>
    <row r="154" spans="1:16" x14ac:dyDescent="0.75">
      <c r="A154" s="87" t="s">
        <v>130</v>
      </c>
      <c r="B154" s="45" t="str">
        <f t="shared" ref="B154" si="516">+IFERROR(B153/A153-1,"nm")</f>
        <v>nm</v>
      </c>
      <c r="C154" s="45" t="str">
        <f t="shared" ref="C154" si="517">+IFERROR(C153/B153-1,"nm")</f>
        <v>nm</v>
      </c>
      <c r="D154" s="45" t="str">
        <f t="shared" ref="D154" si="518">+IFERROR(D153/C153-1,"nm")</f>
        <v>nm</v>
      </c>
      <c r="E154" s="45" t="str">
        <f t="shared" ref="E154" si="519">+IFERROR(E153/D153-1,"nm")</f>
        <v>nm</v>
      </c>
      <c r="F154" s="45">
        <f t="shared" ref="F154" si="520">+IFERROR(F153/E153-1,"nm")</f>
        <v>1.7034456058846237E-2</v>
      </c>
      <c r="G154" s="45">
        <f t="shared" ref="G154" si="521">+IFERROR(G153/F153-1,"nm")</f>
        <v>-4.3014845831747195E-2</v>
      </c>
      <c r="H154" s="45">
        <f t="shared" ref="H154" si="522">+IFERROR(H153/G153-1,"nm")</f>
        <v>6.2649164677804237E-2</v>
      </c>
      <c r="I154" s="45">
        <f t="shared" ref="I154" si="523">+IFERROR(I153/H153-1,"nm")</f>
        <v>0.11454239191465465</v>
      </c>
      <c r="J154" s="45">
        <f t="shared" ref="J154" si="524">+IFERROR(J153/I153-1,"nm")</f>
        <v>0.11537064448284484</v>
      </c>
      <c r="K154" s="45">
        <f t="shared" ref="K154" si="525">+IFERROR(K153/J153-1,"nm")</f>
        <v>0.11623262534598178</v>
      </c>
      <c r="L154" s="45">
        <f t="shared" ref="L154" si="526">+IFERROR(L153/K153-1,"nm")</f>
        <v>0.11713144610130155</v>
      </c>
      <c r="M154" s="45">
        <f t="shared" ref="M154" si="527">+IFERROR(M153/L153-1,"nm")</f>
        <v>0.11807039874275516</v>
      </c>
      <c r="N154" s="45">
        <f t="shared" ref="N154" si="528">+IFERROR(N153/M153-1,"nm")</f>
        <v>0.11905294489852447</v>
      </c>
      <c r="O154" s="86"/>
      <c r="P154" s="86"/>
    </row>
    <row r="155" spans="1:16" x14ac:dyDescent="0.75">
      <c r="A155" s="88" t="s">
        <v>114</v>
      </c>
      <c r="B155" s="86">
        <f>Historicals!B139</f>
        <v>0</v>
      </c>
      <c r="C155" s="86">
        <f>Historicals!C139</f>
        <v>0</v>
      </c>
      <c r="D155" s="86">
        <f>Historicals!D139</f>
        <v>0</v>
      </c>
      <c r="E155" s="86">
        <f>Historicals!E139</f>
        <v>3575</v>
      </c>
      <c r="F155" s="86">
        <f>Historicals!F139</f>
        <v>3622</v>
      </c>
      <c r="G155" s="86">
        <f>Historicals!G139</f>
        <v>3449</v>
      </c>
      <c r="H155" s="86">
        <f>Historicals!H139</f>
        <v>3659</v>
      </c>
      <c r="I155" s="86">
        <f>Historicals!I139</f>
        <v>4111</v>
      </c>
      <c r="J155" s="113">
        <f>I155*(1+J156)</f>
        <v>4618.8360207707019</v>
      </c>
      <c r="K155" s="113">
        <f>J155*(1+K156)</f>
        <v>5189.4055428773854</v>
      </c>
      <c r="L155" s="113">
        <f t="shared" ref="L155:N155" si="529">K155*(1+L156)</f>
        <v>5830.4580996908799</v>
      </c>
      <c r="M155" s="113">
        <f t="shared" si="529"/>
        <v>6550.7005323392195</v>
      </c>
      <c r="N155" s="113">
        <f t="shared" si="529"/>
        <v>7359.9152469107757</v>
      </c>
      <c r="O155" s="86"/>
      <c r="P155" s="86"/>
    </row>
    <row r="156" spans="1:16" x14ac:dyDescent="0.75">
      <c r="A156" s="87" t="s">
        <v>130</v>
      </c>
      <c r="B156" s="45" t="str">
        <f t="shared" ref="B156" si="530">+IFERROR(B155/A155-1,"nm")</f>
        <v>nm</v>
      </c>
      <c r="C156" s="45" t="str">
        <f t="shared" ref="C156" si="531">+IFERROR(C155/B155-1,"nm")</f>
        <v>nm</v>
      </c>
      <c r="D156" s="45" t="str">
        <f t="shared" ref="D156" si="532">+IFERROR(D155/C155-1,"nm")</f>
        <v>nm</v>
      </c>
      <c r="E156" s="45" t="str">
        <f t="shared" ref="E156" si="533">+IFERROR(E155/D155-1,"nm")</f>
        <v>nm</v>
      </c>
      <c r="F156" s="45">
        <f t="shared" ref="F156" si="534">+IFERROR(F155/E155-1,"nm")</f>
        <v>1.3146853146853044E-2</v>
      </c>
      <c r="G156" s="45">
        <f t="shared" ref="G156" si="535">+IFERROR(G155/F155-1,"nm")</f>
        <v>-4.7763666482606326E-2</v>
      </c>
      <c r="H156" s="45">
        <f t="shared" ref="H156" si="536">+IFERROR(H155/G155-1,"nm")</f>
        <v>6.0887213685126174E-2</v>
      </c>
      <c r="I156" s="45">
        <f t="shared" ref="I156" si="537">+IFERROR(I155/H155-1,"nm")</f>
        <v>0.12353101940420874</v>
      </c>
      <c r="J156" s="122">
        <f>I156</f>
        <v>0.12353101940420874</v>
      </c>
      <c r="K156" s="122">
        <f t="shared" ref="K156:N156" si="538">J156</f>
        <v>0.12353101940420874</v>
      </c>
      <c r="L156" s="122">
        <f t="shared" si="538"/>
        <v>0.12353101940420874</v>
      </c>
      <c r="M156" s="122">
        <f t="shared" si="538"/>
        <v>0.12353101940420874</v>
      </c>
      <c r="N156" s="122">
        <f t="shared" si="538"/>
        <v>0.12353101940420874</v>
      </c>
      <c r="O156" s="86"/>
      <c r="P156" s="86"/>
    </row>
    <row r="157" spans="1:16" s="112" customFormat="1" x14ac:dyDescent="0.75">
      <c r="A157" s="110" t="s">
        <v>138</v>
      </c>
      <c r="B157" s="91">
        <f>Historicals!B239</f>
        <v>0</v>
      </c>
      <c r="C157" s="91">
        <f>Historicals!C239</f>
        <v>0</v>
      </c>
      <c r="D157" s="91">
        <f>Historicals!D239</f>
        <v>0.16</v>
      </c>
      <c r="E157" s="91">
        <f>Historicals!E239</f>
        <v>0.09</v>
      </c>
      <c r="F157" s="91">
        <f>Historicals!F239</f>
        <v>0.12000000000000001</v>
      </c>
      <c r="G157" s="91">
        <f>Historicals!G239</f>
        <v>0</v>
      </c>
      <c r="H157" s="91">
        <f>Historicals!H239</f>
        <v>0</v>
      </c>
      <c r="I157" s="91">
        <f>Historicals!I239</f>
        <v>0.17</v>
      </c>
      <c r="J157" s="112">
        <f>$I$157</f>
        <v>0.17</v>
      </c>
      <c r="K157" s="112">
        <f t="shared" ref="K157:N157" si="539">$I$157</f>
        <v>0.17</v>
      </c>
      <c r="L157" s="112">
        <f t="shared" si="539"/>
        <v>0.17</v>
      </c>
      <c r="M157" s="112">
        <f t="shared" si="539"/>
        <v>0.17</v>
      </c>
      <c r="N157" s="112">
        <f t="shared" si="539"/>
        <v>0.17</v>
      </c>
      <c r="O157" s="91"/>
      <c r="P157" s="91"/>
    </row>
    <row r="158" spans="1:16" x14ac:dyDescent="0.75">
      <c r="A158" s="87" t="s">
        <v>139</v>
      </c>
      <c r="B158" s="45" t="str">
        <f t="shared" ref="B158:K158" si="540">+IFERROR(B156-B157,"nm")</f>
        <v>nm</v>
      </c>
      <c r="C158" s="45" t="str">
        <f t="shared" si="540"/>
        <v>nm</v>
      </c>
      <c r="D158" s="45" t="str">
        <f t="shared" si="540"/>
        <v>nm</v>
      </c>
      <c r="E158" s="45" t="str">
        <f t="shared" si="540"/>
        <v>nm</v>
      </c>
      <c r="F158" s="45">
        <f t="shared" si="540"/>
        <v>-0.10685314685314697</v>
      </c>
      <c r="G158" s="45">
        <f t="shared" si="540"/>
        <v>-4.7763666482606326E-2</v>
      </c>
      <c r="H158" s="45">
        <f t="shared" si="540"/>
        <v>6.0887213685126174E-2</v>
      </c>
      <c r="I158" s="45">
        <f t="shared" si="540"/>
        <v>-4.646898059579127E-2</v>
      </c>
      <c r="J158" s="45">
        <f t="shared" si="540"/>
        <v>-4.646898059579127E-2</v>
      </c>
      <c r="K158" s="45">
        <f t="shared" si="540"/>
        <v>-4.646898059579127E-2</v>
      </c>
      <c r="L158" s="45">
        <f t="shared" ref="L158:N158" si="541">+IFERROR(L156-L157,"nm")</f>
        <v>-4.646898059579127E-2</v>
      </c>
      <c r="M158" s="45">
        <f t="shared" si="541"/>
        <v>-4.646898059579127E-2</v>
      </c>
      <c r="N158" s="45">
        <f t="shared" si="541"/>
        <v>-4.646898059579127E-2</v>
      </c>
      <c r="O158" s="86"/>
      <c r="P158" s="86"/>
    </row>
    <row r="159" spans="1:16" x14ac:dyDescent="0.75">
      <c r="A159" s="88" t="s">
        <v>115</v>
      </c>
      <c r="B159" s="86">
        <f>Historicals!B140</f>
        <v>0</v>
      </c>
      <c r="C159" s="86">
        <f>Historicals!C140</f>
        <v>0</v>
      </c>
      <c r="D159" s="86">
        <f>Historicals!D140</f>
        <v>0</v>
      </c>
      <c r="E159" s="86">
        <f>Historicals!E140</f>
        <v>1347</v>
      </c>
      <c r="F159" s="86">
        <f>Historicals!F140</f>
        <v>1395</v>
      </c>
      <c r="G159" s="86">
        <f>Historicals!G140</f>
        <v>1365</v>
      </c>
      <c r="H159" s="86">
        <f>Historicals!H140</f>
        <v>1494</v>
      </c>
      <c r="I159" s="86">
        <f>Historicals!I140</f>
        <v>1610</v>
      </c>
      <c r="J159" s="113">
        <f>I159*(1+J160)</f>
        <v>1735.0066934404285</v>
      </c>
      <c r="K159" s="113">
        <f>J159*(1+K160)</f>
        <v>1869.7193952068876</v>
      </c>
      <c r="L159" s="113">
        <f t="shared" ref="L159:N159" si="542">K159*(1+L160)</f>
        <v>2014.8917177262981</v>
      </c>
      <c r="M159" s="113">
        <f t="shared" si="542"/>
        <v>2171.3357868402545</v>
      </c>
      <c r="N159" s="113">
        <f t="shared" si="542"/>
        <v>2339.9267850152678</v>
      </c>
      <c r="O159" s="86"/>
      <c r="P159" s="86"/>
    </row>
    <row r="160" spans="1:16" x14ac:dyDescent="0.75">
      <c r="A160" s="87" t="s">
        <v>130</v>
      </c>
      <c r="B160" s="45" t="str">
        <f t="shared" ref="B160" si="543">+IFERROR(B159/A159-1,"nm")</f>
        <v>nm</v>
      </c>
      <c r="C160" s="45" t="str">
        <f t="shared" ref="C160" si="544">+IFERROR(C159/B159-1,"nm")</f>
        <v>nm</v>
      </c>
      <c r="D160" s="45" t="str">
        <f t="shared" ref="D160" si="545">+IFERROR(D159/C159-1,"nm")</f>
        <v>nm</v>
      </c>
      <c r="E160" s="45" t="str">
        <f t="shared" ref="E160" si="546">+IFERROR(E159/D159-1,"nm")</f>
        <v>nm</v>
      </c>
      <c r="F160" s="45">
        <f t="shared" ref="F160" si="547">+IFERROR(F159/E159-1,"nm")</f>
        <v>3.563474387527843E-2</v>
      </c>
      <c r="G160" s="45">
        <f t="shared" ref="G160" si="548">+IFERROR(G159/F159-1,"nm")</f>
        <v>-2.1505376344086002E-2</v>
      </c>
      <c r="H160" s="45">
        <f t="shared" ref="H160" si="549">+IFERROR(H159/G159-1,"nm")</f>
        <v>9.4505494505494614E-2</v>
      </c>
      <c r="I160" s="45">
        <f t="shared" ref="I160" si="550">+IFERROR(I159/H159-1,"nm")</f>
        <v>7.7643908969210251E-2</v>
      </c>
      <c r="J160" s="122">
        <f>$I$160</f>
        <v>7.7643908969210251E-2</v>
      </c>
      <c r="K160" s="122">
        <f t="shared" ref="K160:N160" si="551">$I$160</f>
        <v>7.7643908969210251E-2</v>
      </c>
      <c r="L160" s="122">
        <f t="shared" si="551"/>
        <v>7.7643908969210251E-2</v>
      </c>
      <c r="M160" s="122">
        <f t="shared" si="551"/>
        <v>7.7643908969210251E-2</v>
      </c>
      <c r="N160" s="122">
        <f t="shared" si="551"/>
        <v>7.7643908969210251E-2</v>
      </c>
      <c r="O160" s="86"/>
      <c r="P160" s="86"/>
    </row>
    <row r="161" spans="1:16" s="112" customFormat="1" x14ac:dyDescent="0.75">
      <c r="A161" s="110" t="s">
        <v>138</v>
      </c>
      <c r="B161" s="91">
        <f>Historicals!B240</f>
        <v>0</v>
      </c>
      <c r="C161" s="91">
        <f>Historicals!C240</f>
        <v>0</v>
      </c>
      <c r="D161" s="91">
        <f>Historicals!D240</f>
        <v>0.09</v>
      </c>
      <c r="E161" s="91">
        <f>Historicals!E240</f>
        <v>0.15000000000000002</v>
      </c>
      <c r="F161" s="91">
        <f>Historicals!F240</f>
        <v>0.15000000000000002</v>
      </c>
      <c r="G161" s="91">
        <f>Historicals!G240</f>
        <v>0.03</v>
      </c>
      <c r="H161" s="91">
        <f>Historicals!H240</f>
        <v>0</v>
      </c>
      <c r="I161" s="91">
        <f>Historicals!I240</f>
        <v>0.12</v>
      </c>
      <c r="J161" s="112">
        <f>$I$161</f>
        <v>0.12</v>
      </c>
      <c r="K161" s="112">
        <f t="shared" ref="K161:N161" si="552">$I$161</f>
        <v>0.12</v>
      </c>
      <c r="L161" s="112">
        <f t="shared" si="552"/>
        <v>0.12</v>
      </c>
      <c r="M161" s="112">
        <f t="shared" si="552"/>
        <v>0.12</v>
      </c>
      <c r="N161" s="112">
        <f t="shared" si="552"/>
        <v>0.12</v>
      </c>
      <c r="O161" s="91"/>
      <c r="P161" s="91"/>
    </row>
    <row r="162" spans="1:16" x14ac:dyDescent="0.75">
      <c r="A162" s="87" t="s">
        <v>139</v>
      </c>
      <c r="B162" s="45" t="str">
        <f t="shared" ref="B162:K162" si="553">+IFERROR(B160-B161,"nm")</f>
        <v>nm</v>
      </c>
      <c r="C162" s="45" t="str">
        <f t="shared" si="553"/>
        <v>nm</v>
      </c>
      <c r="D162" s="45" t="str">
        <f t="shared" si="553"/>
        <v>nm</v>
      </c>
      <c r="E162" s="45" t="str">
        <f t="shared" si="553"/>
        <v>nm</v>
      </c>
      <c r="F162" s="45">
        <f t="shared" si="553"/>
        <v>-0.11436525612472159</v>
      </c>
      <c r="G162" s="45">
        <f t="shared" si="553"/>
        <v>-5.1505376344086001E-2</v>
      </c>
      <c r="H162" s="45">
        <f t="shared" si="553"/>
        <v>9.4505494505494614E-2</v>
      </c>
      <c r="I162" s="45">
        <f t="shared" si="553"/>
        <v>-4.2356091030789744E-2</v>
      </c>
      <c r="J162" s="45">
        <f t="shared" si="553"/>
        <v>-4.2356091030789744E-2</v>
      </c>
      <c r="K162" s="45">
        <f t="shared" si="553"/>
        <v>-4.2356091030789744E-2</v>
      </c>
      <c r="L162" s="45">
        <f t="shared" ref="L162:N162" si="554">+IFERROR(L160-L161,"nm")</f>
        <v>-4.2356091030789744E-2</v>
      </c>
      <c r="M162" s="45">
        <f t="shared" si="554"/>
        <v>-4.2356091030789744E-2</v>
      </c>
      <c r="N162" s="45">
        <f t="shared" si="554"/>
        <v>-4.2356091030789744E-2</v>
      </c>
      <c r="O162" s="86"/>
      <c r="P162" s="86"/>
    </row>
    <row r="163" spans="1:16" x14ac:dyDescent="0.75">
      <c r="A163" s="88" t="s">
        <v>116</v>
      </c>
      <c r="B163" s="86">
        <f>Historicals!B141</f>
        <v>0</v>
      </c>
      <c r="C163" s="86">
        <f>Historicals!C141</f>
        <v>0</v>
      </c>
      <c r="D163" s="86">
        <f>Historicals!D141</f>
        <v>0</v>
      </c>
      <c r="E163" s="86">
        <f>Historicals!E141</f>
        <v>244</v>
      </c>
      <c r="F163" s="86">
        <f>Historicals!F141</f>
        <v>237</v>
      </c>
      <c r="G163" s="86">
        <f>Historicals!G141</f>
        <v>214</v>
      </c>
      <c r="H163" s="86">
        <f>Historicals!H141</f>
        <v>190</v>
      </c>
      <c r="I163" s="86">
        <f>Historicals!I141</f>
        <v>234</v>
      </c>
      <c r="J163" s="113">
        <f>I163*(1+J164)</f>
        <v>288.18947368421055</v>
      </c>
      <c r="K163" s="113">
        <f>J163*(1+K164)</f>
        <v>354.9280886426593</v>
      </c>
      <c r="L163" s="113">
        <f t="shared" ref="L163:N163" si="555">K163*(1+L164)</f>
        <v>437.12196180201198</v>
      </c>
      <c r="M163" s="113">
        <f t="shared" si="555"/>
        <v>538.35020558774113</v>
      </c>
      <c r="N163" s="113">
        <f t="shared" si="555"/>
        <v>663.0207795133233</v>
      </c>
      <c r="O163" s="86"/>
      <c r="P163" s="86"/>
    </row>
    <row r="164" spans="1:16" x14ac:dyDescent="0.75">
      <c r="A164" s="87" t="s">
        <v>130</v>
      </c>
      <c r="B164" s="45" t="str">
        <f t="shared" ref="B164" si="556">+IFERROR(B163/A163-1,"nm")</f>
        <v>nm</v>
      </c>
      <c r="C164" s="45" t="str">
        <f t="shared" ref="C164" si="557">+IFERROR(C163/B163-1,"nm")</f>
        <v>nm</v>
      </c>
      <c r="D164" s="45" t="str">
        <f t="shared" ref="D164" si="558">+IFERROR(D163/C163-1,"nm")</f>
        <v>nm</v>
      </c>
      <c r="E164" s="45" t="str">
        <f t="shared" ref="E164" si="559">+IFERROR(E163/D163-1,"nm")</f>
        <v>nm</v>
      </c>
      <c r="F164" s="45">
        <f t="shared" ref="F164" si="560">+IFERROR(F163/E163-1,"nm")</f>
        <v>-2.8688524590163911E-2</v>
      </c>
      <c r="G164" s="45">
        <f t="shared" ref="G164" si="561">+IFERROR(G163/F163-1,"nm")</f>
        <v>-9.7046413502109741E-2</v>
      </c>
      <c r="H164" s="45">
        <f t="shared" ref="H164" si="562">+IFERROR(H163/G163-1,"nm")</f>
        <v>-0.11214953271028039</v>
      </c>
      <c r="I164" s="45">
        <f t="shared" ref="I164" si="563">+IFERROR(I163/H163-1,"nm")</f>
        <v>0.23157894736842111</v>
      </c>
      <c r="J164" s="122">
        <f>$I$164</f>
        <v>0.23157894736842111</v>
      </c>
      <c r="K164" s="122">
        <f t="shared" ref="K164:N164" si="564">$I$164</f>
        <v>0.23157894736842111</v>
      </c>
      <c r="L164" s="122">
        <f t="shared" si="564"/>
        <v>0.23157894736842111</v>
      </c>
      <c r="M164" s="122">
        <f t="shared" si="564"/>
        <v>0.23157894736842111</v>
      </c>
      <c r="N164" s="122">
        <f t="shared" si="564"/>
        <v>0.23157894736842111</v>
      </c>
      <c r="O164" s="86"/>
      <c r="P164" s="86"/>
    </row>
    <row r="165" spans="1:16" s="112" customFormat="1" x14ac:dyDescent="0.75">
      <c r="A165" s="110" t="s">
        <v>138</v>
      </c>
      <c r="B165" s="91">
        <f>Historicals!B241</f>
        <v>0</v>
      </c>
      <c r="C165" s="91">
        <f>Historicals!C241</f>
        <v>0</v>
      </c>
      <c r="D165" s="91">
        <f>Historicals!D241</f>
        <v>-0.01</v>
      </c>
      <c r="E165" s="91">
        <f>Historicals!E241</f>
        <v>-0.08</v>
      </c>
      <c r="F165" s="91">
        <f>Historicals!F241</f>
        <v>0.08</v>
      </c>
      <c r="G165" s="91">
        <f>Historicals!G241</f>
        <v>-4</v>
      </c>
      <c r="H165" s="91">
        <f>Historicals!H241</f>
        <v>0</v>
      </c>
      <c r="I165" s="91">
        <f>Historicals!I241</f>
        <v>0.28000000000000003</v>
      </c>
      <c r="J165" s="112">
        <f>$I$165</f>
        <v>0.28000000000000003</v>
      </c>
      <c r="K165" s="112">
        <f t="shared" ref="K165:N165" si="565">$I$165</f>
        <v>0.28000000000000003</v>
      </c>
      <c r="L165" s="112">
        <f t="shared" si="565"/>
        <v>0.28000000000000003</v>
      </c>
      <c r="M165" s="112">
        <f t="shared" si="565"/>
        <v>0.28000000000000003</v>
      </c>
      <c r="N165" s="112">
        <f t="shared" si="565"/>
        <v>0.28000000000000003</v>
      </c>
      <c r="O165" s="91"/>
      <c r="P165" s="91"/>
    </row>
    <row r="166" spans="1:16" x14ac:dyDescent="0.75">
      <c r="A166" s="87" t="s">
        <v>139</v>
      </c>
      <c r="B166" s="45" t="str">
        <f t="shared" ref="B166:K166" si="566">+IFERROR(B164-B165,"nm")</f>
        <v>nm</v>
      </c>
      <c r="C166" s="45" t="str">
        <f t="shared" si="566"/>
        <v>nm</v>
      </c>
      <c r="D166" s="45" t="str">
        <f t="shared" si="566"/>
        <v>nm</v>
      </c>
      <c r="E166" s="45" t="str">
        <f t="shared" si="566"/>
        <v>nm</v>
      </c>
      <c r="F166" s="45">
        <f t="shared" si="566"/>
        <v>-0.10868852459016391</v>
      </c>
      <c r="G166" s="45">
        <f t="shared" si="566"/>
        <v>3.9029535864978904</v>
      </c>
      <c r="H166" s="45">
        <f t="shared" si="566"/>
        <v>-0.11214953271028039</v>
      </c>
      <c r="I166" s="45">
        <f t="shared" si="566"/>
        <v>-4.842105263157892E-2</v>
      </c>
      <c r="J166" s="45">
        <f t="shared" si="566"/>
        <v>-4.842105263157892E-2</v>
      </c>
      <c r="K166" s="45">
        <f t="shared" si="566"/>
        <v>-4.842105263157892E-2</v>
      </c>
      <c r="L166" s="45">
        <f t="shared" ref="L166:N166" si="567">+IFERROR(L164-L165,"nm")</f>
        <v>-4.842105263157892E-2</v>
      </c>
      <c r="M166" s="45">
        <f t="shared" si="567"/>
        <v>-4.842105263157892E-2</v>
      </c>
      <c r="N166" s="45">
        <f t="shared" si="567"/>
        <v>-4.842105263157892E-2</v>
      </c>
      <c r="O166" s="86"/>
      <c r="P166" s="86"/>
    </row>
    <row r="167" spans="1:16" x14ac:dyDescent="0.75">
      <c r="A167" s="85" t="s">
        <v>131</v>
      </c>
      <c r="B167" s="46">
        <f t="shared" ref="B167:N167" si="568">+B173+B170</f>
        <v>22</v>
      </c>
      <c r="C167" s="46">
        <f t="shared" si="568"/>
        <v>18</v>
      </c>
      <c r="D167" s="46">
        <f t="shared" si="568"/>
        <v>54</v>
      </c>
      <c r="E167" s="46">
        <f t="shared" si="568"/>
        <v>1244</v>
      </c>
      <c r="F167" s="46">
        <f t="shared" si="568"/>
        <v>1376</v>
      </c>
      <c r="G167" s="46">
        <f t="shared" si="568"/>
        <v>1230</v>
      </c>
      <c r="H167" s="46">
        <f t="shared" si="568"/>
        <v>1573</v>
      </c>
      <c r="I167" s="46">
        <f t="shared" si="568"/>
        <v>1938</v>
      </c>
      <c r="J167" s="46">
        <f t="shared" si="568"/>
        <v>2390.5761969904243</v>
      </c>
      <c r="K167" s="46">
        <f t="shared" si="568"/>
        <v>2951.6720870472709</v>
      </c>
      <c r="L167" s="46">
        <f t="shared" si="568"/>
        <v>3647.2413209865645</v>
      </c>
      <c r="M167" s="46">
        <f t="shared" si="568"/>
        <v>4509.446208667594</v>
      </c>
      <c r="N167" s="46">
        <f t="shared" si="568"/>
        <v>5578.1429244023266</v>
      </c>
      <c r="O167" s="86"/>
      <c r="P167" s="86"/>
    </row>
    <row r="168" spans="1:16" x14ac:dyDescent="0.75">
      <c r="A168" s="87" t="s">
        <v>130</v>
      </c>
      <c r="B168" s="45" t="str">
        <f t="shared" ref="B168" si="569">+IFERROR(B167/A167-1,"nm")</f>
        <v>nm</v>
      </c>
      <c r="C168" s="45">
        <f t="shared" ref="C168" si="570">+IFERROR(C167/B167-1,"nm")</f>
        <v>-0.18181818181818177</v>
      </c>
      <c r="D168" s="45">
        <f t="shared" ref="D168" si="571">+IFERROR(D167/C167-1,"nm")</f>
        <v>2</v>
      </c>
      <c r="E168" s="45">
        <f t="shared" ref="E168" si="572">+IFERROR(E167/D167-1,"nm")</f>
        <v>22.037037037037038</v>
      </c>
      <c r="F168" s="45">
        <f t="shared" ref="F168" si="573">+IFERROR(F167/E167-1,"nm")</f>
        <v>0.10610932475884249</v>
      </c>
      <c r="G168" s="45">
        <f t="shared" ref="G168" si="574">+IFERROR(G167/F167-1,"nm")</f>
        <v>-0.10610465116279066</v>
      </c>
      <c r="H168" s="45">
        <f t="shared" ref="H168" si="575">+IFERROR(H167/G167-1,"nm")</f>
        <v>0.27886178861788613</v>
      </c>
      <c r="I168" s="45">
        <f t="shared" ref="I168" si="576">+IFERROR(I167/H167-1,"nm")</f>
        <v>0.23204068658614108</v>
      </c>
      <c r="J168" s="45">
        <f t="shared" ref="J168" si="577">+IFERROR(J167/I167-1,"nm")</f>
        <v>0.23352744942746351</v>
      </c>
      <c r="K168" s="45">
        <f t="shared" ref="K168" si="578">+IFERROR(K167/J167-1,"nm")</f>
        <v>0.23471156901973211</v>
      </c>
      <c r="L168" s="45">
        <f t="shared" ref="L168" si="579">+IFERROR(L167/K167-1,"nm")</f>
        <v>0.23565261093589562</v>
      </c>
      <c r="M168" s="45">
        <f t="shared" ref="M168" si="580">+IFERROR(M167/L167-1,"nm")</f>
        <v>0.23639918826314643</v>
      </c>
      <c r="N168" s="45">
        <f t="shared" ref="N168" si="581">+IFERROR(N167/M167-1,"nm")</f>
        <v>0.23699067829672593</v>
      </c>
      <c r="O168" s="86"/>
      <c r="P168" s="86"/>
    </row>
    <row r="169" spans="1:16" x14ac:dyDescent="0.75">
      <c r="A169" s="87" t="s">
        <v>132</v>
      </c>
      <c r="B169" s="93" t="str">
        <f>IFERROR(B167/B$153,"nm")</f>
        <v>nm</v>
      </c>
      <c r="C169" s="93" t="str">
        <f t="shared" ref="C169:I169" si="582">IFERROR(C167/C$153,"nm")</f>
        <v>nm</v>
      </c>
      <c r="D169" s="93" t="str">
        <f t="shared" si="582"/>
        <v>nm</v>
      </c>
      <c r="E169" s="93">
        <f t="shared" si="582"/>
        <v>0.2408052651955091</v>
      </c>
      <c r="F169" s="93">
        <f t="shared" si="582"/>
        <v>0.26189569851541683</v>
      </c>
      <c r="G169" s="93">
        <f t="shared" si="582"/>
        <v>0.24463007159904535</v>
      </c>
      <c r="H169" s="93">
        <f t="shared" si="582"/>
        <v>0.2944038929440389</v>
      </c>
      <c r="I169" s="93">
        <f t="shared" si="582"/>
        <v>0.32544080604534004</v>
      </c>
      <c r="J169" s="91">
        <f>IFERROR(J167/J$153,"nm")</f>
        <v>0.35991638242089363</v>
      </c>
      <c r="K169" s="91">
        <f>IFERROR(K167/K$153,"nm")</f>
        <v>0.39811855626157289</v>
      </c>
      <c r="L169" s="91">
        <f t="shared" ref="L169:N169" si="583">IFERROR(L167/L$153,"nm")</f>
        <v>0.44035662519702534</v>
      </c>
      <c r="M169" s="91">
        <f t="shared" si="583"/>
        <v>0.48696090563897387</v>
      </c>
      <c r="N169" s="91">
        <f t="shared" si="583"/>
        <v>0.53828203903700444</v>
      </c>
      <c r="O169" s="86"/>
      <c r="P169" s="86"/>
    </row>
    <row r="170" spans="1:16" x14ac:dyDescent="0.75">
      <c r="A170" s="85" t="s">
        <v>133</v>
      </c>
      <c r="B170" s="86">
        <f>Historicals!B207</f>
        <v>22</v>
      </c>
      <c r="C170" s="86">
        <f>Historicals!C207</f>
        <v>18</v>
      </c>
      <c r="D170" s="86">
        <f>Historicals!D207</f>
        <v>54</v>
      </c>
      <c r="E170" s="86">
        <f>Historicals!E207</f>
        <v>55</v>
      </c>
      <c r="F170" s="86">
        <f>Historicals!F207</f>
        <v>53</v>
      </c>
      <c r="G170" s="86">
        <f>Historicals!G207</f>
        <v>46</v>
      </c>
      <c r="H170" s="86">
        <f>Historicals!H207</f>
        <v>43</v>
      </c>
      <c r="I170" s="86">
        <f>Historicals!I207</f>
        <v>42</v>
      </c>
      <c r="J170" s="113">
        <f>I170*(1+J171)</f>
        <v>41.023255813953483</v>
      </c>
      <c r="K170" s="113">
        <f>J170*(1+K171)</f>
        <v>40.069226608977822</v>
      </c>
      <c r="L170" s="113">
        <f t="shared" ref="L170:N170" si="584">K170*(1+L171)</f>
        <v>39.137384129699264</v>
      </c>
      <c r="M170" s="113">
        <f t="shared" si="584"/>
        <v>38.227212405752766</v>
      </c>
      <c r="N170" s="113">
        <f t="shared" si="584"/>
        <v>37.338207466084093</v>
      </c>
      <c r="O170" s="86"/>
      <c r="P170" s="86"/>
    </row>
    <row r="171" spans="1:16" x14ac:dyDescent="0.75">
      <c r="A171" s="87" t="s">
        <v>130</v>
      </c>
      <c r="B171" s="45" t="str">
        <f t="shared" ref="B171" si="585">+IFERROR(B170/A170-1,"nm")</f>
        <v>nm</v>
      </c>
      <c r="C171" s="45">
        <f t="shared" ref="C171" si="586">+IFERROR(C170/B170-1,"nm")</f>
        <v>-0.18181818181818177</v>
      </c>
      <c r="D171" s="45">
        <f t="shared" ref="D171" si="587">+IFERROR(D170/C170-1,"nm")</f>
        <v>2</v>
      </c>
      <c r="E171" s="45">
        <f t="shared" ref="E171" si="588">+IFERROR(E170/D170-1,"nm")</f>
        <v>1.8518518518518601E-2</v>
      </c>
      <c r="F171" s="45">
        <f t="shared" ref="F171" si="589">+IFERROR(F170/E170-1,"nm")</f>
        <v>-3.6363636363636376E-2</v>
      </c>
      <c r="G171" s="45">
        <f t="shared" ref="G171" si="590">+IFERROR(G170/F170-1,"nm")</f>
        <v>-0.13207547169811318</v>
      </c>
      <c r="H171" s="45">
        <f t="shared" ref="H171" si="591">+IFERROR(H170/G170-1,"nm")</f>
        <v>-6.5217391304347783E-2</v>
      </c>
      <c r="I171" s="45">
        <f t="shared" ref="I171" si="592">+IFERROR(I170/H170-1,"nm")</f>
        <v>-2.3255813953488413E-2</v>
      </c>
      <c r="J171" s="122">
        <f>$I$171</f>
        <v>-2.3255813953488413E-2</v>
      </c>
      <c r="K171" s="122">
        <f t="shared" ref="K171:N171" si="593">$I$171</f>
        <v>-2.3255813953488413E-2</v>
      </c>
      <c r="L171" s="122">
        <f t="shared" si="593"/>
        <v>-2.3255813953488413E-2</v>
      </c>
      <c r="M171" s="122">
        <f t="shared" si="593"/>
        <v>-2.3255813953488413E-2</v>
      </c>
      <c r="N171" s="122">
        <f t="shared" si="593"/>
        <v>-2.3255813953488413E-2</v>
      </c>
      <c r="O171" s="86"/>
      <c r="P171" s="86"/>
    </row>
    <row r="172" spans="1:16" x14ac:dyDescent="0.75">
      <c r="A172" s="87" t="s">
        <v>157</v>
      </c>
      <c r="B172" s="94" t="str">
        <f>IFERROR(B170/B$153,"nm")</f>
        <v>nm</v>
      </c>
      <c r="C172" s="94" t="str">
        <f t="shared" ref="C172:I172" si="594">IFERROR(C170/C$153,"nm")</f>
        <v>nm</v>
      </c>
      <c r="D172" s="94" t="str">
        <f t="shared" si="594"/>
        <v>nm</v>
      </c>
      <c r="E172" s="94">
        <f t="shared" si="594"/>
        <v>1.064653503677894E-2</v>
      </c>
      <c r="F172" s="94">
        <f t="shared" si="594"/>
        <v>1.0087552341073468E-2</v>
      </c>
      <c r="G172" s="94">
        <f t="shared" si="594"/>
        <v>9.148766905330152E-3</v>
      </c>
      <c r="H172" s="94">
        <f t="shared" si="594"/>
        <v>8.0479131574022079E-3</v>
      </c>
      <c r="I172" s="94">
        <f t="shared" si="594"/>
        <v>7.0528967254408059E-3</v>
      </c>
      <c r="J172" s="92">
        <f>IFERROR(J170/J$153,"nm")</f>
        <v>6.1763109020633207E-3</v>
      </c>
      <c r="K172" s="92">
        <f>IFERROR(K170/K$153,"nm")</f>
        <v>5.4044969012943663E-3</v>
      </c>
      <c r="L172" s="92">
        <f t="shared" ref="L172:N172" si="595">IFERROR(L170/L$153,"nm")</f>
        <v>4.7253265900519432E-3</v>
      </c>
      <c r="M172" s="92">
        <f t="shared" si="595"/>
        <v>4.1280363733752143E-3</v>
      </c>
      <c r="N172" s="92">
        <f t="shared" si="595"/>
        <v>3.6030784297237978E-3</v>
      </c>
      <c r="O172" s="86"/>
      <c r="P172" s="86"/>
    </row>
    <row r="173" spans="1:16" x14ac:dyDescent="0.75">
      <c r="A173" s="85" t="s">
        <v>135</v>
      </c>
      <c r="B173" s="86">
        <f>Historicals!B162</f>
        <v>0</v>
      </c>
      <c r="C173" s="86">
        <f>Historicals!C162</f>
        <v>0</v>
      </c>
      <c r="D173" s="86">
        <f>Historicals!D162</f>
        <v>0</v>
      </c>
      <c r="E173" s="86">
        <f>Historicals!E162</f>
        <v>1189</v>
      </c>
      <c r="F173" s="86">
        <f>Historicals!F162</f>
        <v>1323</v>
      </c>
      <c r="G173" s="86">
        <f>Historicals!G162</f>
        <v>1184</v>
      </c>
      <c r="H173" s="86">
        <f>Historicals!H162</f>
        <v>1530</v>
      </c>
      <c r="I173" s="86">
        <f>Historicals!I162</f>
        <v>1896</v>
      </c>
      <c r="J173" s="113">
        <f>I173*(1+J174)</f>
        <v>2349.5529411764705</v>
      </c>
      <c r="K173" s="113">
        <f>J173*(1+K174)</f>
        <v>2911.6028604382932</v>
      </c>
      <c r="L173" s="113">
        <f t="shared" ref="L173:N173" si="596">K173*(1+L174)</f>
        <v>3608.1039368568654</v>
      </c>
      <c r="M173" s="113">
        <f t="shared" si="596"/>
        <v>4471.2189962618413</v>
      </c>
      <c r="N173" s="113">
        <f t="shared" si="596"/>
        <v>5540.8047169362426</v>
      </c>
      <c r="O173" s="86"/>
      <c r="P173" s="86"/>
    </row>
    <row r="174" spans="1:16" x14ac:dyDescent="0.75">
      <c r="A174" s="87" t="s">
        <v>130</v>
      </c>
      <c r="B174" s="45" t="str">
        <f t="shared" ref="B174" si="597">+IFERROR(B173/A173-1,"nm")</f>
        <v>nm</v>
      </c>
      <c r="C174" s="45" t="str">
        <f t="shared" ref="C174" si="598">+IFERROR(C173/B173-1,"nm")</f>
        <v>nm</v>
      </c>
      <c r="D174" s="45" t="str">
        <f t="shared" ref="D174" si="599">+IFERROR(D173/C173-1,"nm")</f>
        <v>nm</v>
      </c>
      <c r="E174" s="45" t="str">
        <f t="shared" ref="E174" si="600">+IFERROR(E173/D173-1,"nm")</f>
        <v>nm</v>
      </c>
      <c r="F174" s="45">
        <f t="shared" ref="F174" si="601">+IFERROR(F173/E173-1,"nm")</f>
        <v>0.11269974768713209</v>
      </c>
      <c r="G174" s="45">
        <f t="shared" ref="G174" si="602">+IFERROR(G173/F173-1,"nm")</f>
        <v>-0.1050642479213908</v>
      </c>
      <c r="H174" s="45">
        <f t="shared" ref="H174" si="603">+IFERROR(H173/G173-1,"nm")</f>
        <v>0.29222972972972983</v>
      </c>
      <c r="I174" s="45">
        <f t="shared" ref="I174" si="604">+IFERROR(I173/H173-1,"nm")</f>
        <v>0.23921568627450984</v>
      </c>
      <c r="J174" s="122">
        <f>$I$174</f>
        <v>0.23921568627450984</v>
      </c>
      <c r="K174" s="122">
        <f t="shared" ref="K174:N174" si="605">$I$174</f>
        <v>0.23921568627450984</v>
      </c>
      <c r="L174" s="122">
        <f t="shared" si="605"/>
        <v>0.23921568627450984</v>
      </c>
      <c r="M174" s="122">
        <f t="shared" si="605"/>
        <v>0.23921568627450984</v>
      </c>
      <c r="N174" s="122">
        <f t="shared" si="605"/>
        <v>0.23921568627450984</v>
      </c>
      <c r="O174" s="86"/>
      <c r="P174" s="86"/>
    </row>
    <row r="175" spans="1:16" x14ac:dyDescent="0.75">
      <c r="A175" s="87" t="s">
        <v>132</v>
      </c>
      <c r="B175" s="93" t="str">
        <f>IFERROR(B173/B$153,"nm")</f>
        <v>nm</v>
      </c>
      <c r="C175" s="93" t="str">
        <f t="shared" ref="C175:I175" si="606">IFERROR(C173/C$153,"nm")</f>
        <v>nm</v>
      </c>
      <c r="D175" s="93" t="str">
        <f t="shared" si="606"/>
        <v>nm</v>
      </c>
      <c r="E175" s="93">
        <f t="shared" si="606"/>
        <v>0.23015873015873015</v>
      </c>
      <c r="F175" s="93">
        <f t="shared" si="606"/>
        <v>0.25180814617434338</v>
      </c>
      <c r="G175" s="93">
        <f t="shared" si="606"/>
        <v>0.2354813046937152</v>
      </c>
      <c r="H175" s="93">
        <f t="shared" si="606"/>
        <v>0.28635597978663674</v>
      </c>
      <c r="I175" s="93">
        <f t="shared" si="606"/>
        <v>0.31838790931989924</v>
      </c>
      <c r="J175" s="91">
        <f>IFERROR(J173/J$153,"nm")</f>
        <v>0.35374007151883025</v>
      </c>
      <c r="K175" s="91">
        <f>IFERROR(K173/K$153,"nm")</f>
        <v>0.39271405936027853</v>
      </c>
      <c r="L175" s="91">
        <f t="shared" ref="L175:N175" si="607">IFERROR(L173/L$153,"nm")</f>
        <v>0.43563129860697347</v>
      </c>
      <c r="M175" s="91">
        <f t="shared" si="607"/>
        <v>0.48283286926559871</v>
      </c>
      <c r="N175" s="91">
        <f t="shared" si="607"/>
        <v>0.5346789606072806</v>
      </c>
      <c r="O175" s="86"/>
      <c r="P175" s="86"/>
    </row>
    <row r="176" spans="1:16" x14ac:dyDescent="0.75">
      <c r="A176" s="85" t="s">
        <v>136</v>
      </c>
      <c r="B176" s="86">
        <f>Historicals!B192</f>
        <v>0</v>
      </c>
      <c r="C176" s="86">
        <f>Historicals!C192</f>
        <v>0</v>
      </c>
      <c r="D176" s="86">
        <f>Historicals!D192</f>
        <v>0</v>
      </c>
      <c r="E176" s="86">
        <f>Historicals!E192</f>
        <v>49</v>
      </c>
      <c r="F176" s="86">
        <f>Historicals!F192</f>
        <v>47</v>
      </c>
      <c r="G176" s="86">
        <f>Historicals!G192</f>
        <v>41</v>
      </c>
      <c r="H176" s="86">
        <f>Historicals!H192</f>
        <v>54</v>
      </c>
      <c r="I176" s="86">
        <f>Historicals!I192</f>
        <v>56</v>
      </c>
      <c r="J176" s="113">
        <f>I176*(1+J177)</f>
        <v>58.074074074074069</v>
      </c>
      <c r="K176" s="113">
        <f>J176*(1+K177)</f>
        <v>60.224965706447179</v>
      </c>
      <c r="L176" s="113">
        <f t="shared" ref="L176:N176" si="608">K176*(1+L177)</f>
        <v>62.455519991871142</v>
      </c>
      <c r="M176" s="113">
        <f t="shared" si="608"/>
        <v>64.768687398977477</v>
      </c>
      <c r="N176" s="113">
        <f t="shared" si="608"/>
        <v>67.16752767301368</v>
      </c>
      <c r="O176" s="86"/>
      <c r="P176" s="86"/>
    </row>
    <row r="177" spans="1:16" x14ac:dyDescent="0.75">
      <c r="A177" s="87" t="s">
        <v>130</v>
      </c>
      <c r="B177" s="45" t="str">
        <f t="shared" ref="B177" si="609">+IFERROR(B176/A176-1,"nm")</f>
        <v>nm</v>
      </c>
      <c r="C177" s="45" t="str">
        <f t="shared" ref="C177" si="610">+IFERROR(C176/B176-1,"nm")</f>
        <v>nm</v>
      </c>
      <c r="D177" s="45" t="str">
        <f t="shared" ref="D177" si="611">+IFERROR(D176/C176-1,"nm")</f>
        <v>nm</v>
      </c>
      <c r="E177" s="45" t="str">
        <f t="shared" ref="E177" si="612">+IFERROR(E176/D176-1,"nm")</f>
        <v>nm</v>
      </c>
      <c r="F177" s="45">
        <f t="shared" ref="F177" si="613">+IFERROR(F176/E176-1,"nm")</f>
        <v>-4.081632653061229E-2</v>
      </c>
      <c r="G177" s="45">
        <f t="shared" ref="G177" si="614">+IFERROR(G176/F176-1,"nm")</f>
        <v>-0.12765957446808507</v>
      </c>
      <c r="H177" s="45">
        <f t="shared" ref="H177" si="615">+IFERROR(H176/G176-1,"nm")</f>
        <v>0.31707317073170738</v>
      </c>
      <c r="I177" s="45">
        <f t="shared" ref="I177" si="616">+IFERROR(I176/H176-1,"nm")</f>
        <v>3.7037037037036979E-2</v>
      </c>
      <c r="J177" s="122">
        <f>$I$177</f>
        <v>3.7037037037036979E-2</v>
      </c>
      <c r="K177" s="122">
        <f t="shared" ref="K177:N177" si="617">$I$177</f>
        <v>3.7037037037036979E-2</v>
      </c>
      <c r="L177" s="122">
        <f t="shared" si="617"/>
        <v>3.7037037037036979E-2</v>
      </c>
      <c r="M177" s="122">
        <f t="shared" si="617"/>
        <v>3.7037037037036979E-2</v>
      </c>
      <c r="N177" s="122">
        <f t="shared" si="617"/>
        <v>3.7037037037036979E-2</v>
      </c>
      <c r="O177" s="86"/>
      <c r="P177" s="86"/>
    </row>
    <row r="178" spans="1:16" x14ac:dyDescent="0.75">
      <c r="A178" s="87" t="s">
        <v>157</v>
      </c>
      <c r="B178" s="93" t="str">
        <f>IFERROR(B176/B$153,"nm")</f>
        <v>nm</v>
      </c>
      <c r="C178" s="93" t="str">
        <f t="shared" ref="C178:I178" si="618">IFERROR(C176/C$153,"nm")</f>
        <v>nm</v>
      </c>
      <c r="D178" s="93" t="str">
        <f t="shared" si="618"/>
        <v>nm</v>
      </c>
      <c r="E178" s="94">
        <f t="shared" si="618"/>
        <v>9.485094850948509E-3</v>
      </c>
      <c r="F178" s="94">
        <f t="shared" si="618"/>
        <v>8.9455652835934533E-3</v>
      </c>
      <c r="G178" s="94">
        <f t="shared" si="618"/>
        <v>8.1543357199681775E-3</v>
      </c>
      <c r="H178" s="94">
        <f t="shared" si="618"/>
        <v>1.0106681639528355E-2</v>
      </c>
      <c r="I178" s="94">
        <f t="shared" si="618"/>
        <v>9.4038623005877411E-3</v>
      </c>
      <c r="J178" s="92">
        <f>IFERROR(J176/J$153,"nm")</f>
        <v>8.7434195485999264E-3</v>
      </c>
      <c r="K178" s="92">
        <f>IFERROR(K176/K$153,"nm")</f>
        <v>8.1230826768222582E-3</v>
      </c>
      <c r="L178" s="92">
        <f t="shared" ref="L178:N178" si="619">IFERROR(L176/L$153,"nm")</f>
        <v>7.5406861208477298E-3</v>
      </c>
      <c r="M178" s="92">
        <f t="shared" si="619"/>
        <v>6.9941667365343158E-3</v>
      </c>
      <c r="N178" s="92">
        <f t="shared" si="619"/>
        <v>6.4815610218123048E-3</v>
      </c>
      <c r="O178" s="86"/>
      <c r="P178" s="86"/>
    </row>
    <row r="179" spans="1:16" x14ac:dyDescent="0.75">
      <c r="A179" s="89" t="str">
        <f>Historicals!A134</f>
        <v>Japan</v>
      </c>
      <c r="B179" s="89"/>
      <c r="C179" s="89"/>
      <c r="D179" s="89"/>
      <c r="E179" s="89"/>
      <c r="F179" s="89"/>
      <c r="G179" s="89"/>
      <c r="H179" s="89"/>
      <c r="I179" s="89"/>
      <c r="J179" s="129"/>
      <c r="K179" s="131"/>
      <c r="L179" s="90"/>
      <c r="M179" s="90"/>
      <c r="N179" s="90"/>
      <c r="O179" s="86"/>
      <c r="P179" s="86"/>
    </row>
    <row r="180" spans="1:16" x14ac:dyDescent="0.75">
      <c r="A180" s="85" t="s">
        <v>137</v>
      </c>
      <c r="B180" s="86">
        <f>Historicals!B134</f>
        <v>755</v>
      </c>
      <c r="C180" s="86">
        <f>Historicals!C134</f>
        <v>869</v>
      </c>
      <c r="D180" s="86">
        <f>Historicals!D134</f>
        <v>1014</v>
      </c>
      <c r="E180" s="86">
        <f>Historicals!E134</f>
        <v>0</v>
      </c>
      <c r="F180" s="86">
        <f>Historicals!F134</f>
        <v>0</v>
      </c>
      <c r="G180" s="86">
        <f>Historicals!G134</f>
        <v>0</v>
      </c>
      <c r="H180" s="86">
        <f>Historicals!H134</f>
        <v>0</v>
      </c>
      <c r="I180" s="86">
        <f>Historicals!I134</f>
        <v>0</v>
      </c>
      <c r="J180" s="113">
        <f>J182+J186+J190</f>
        <v>0</v>
      </c>
      <c r="K180" s="113">
        <f>K182+K186+K190</f>
        <v>0</v>
      </c>
      <c r="L180" s="113">
        <f t="shared" ref="L180:N180" si="620">L182+L186+L190</f>
        <v>0</v>
      </c>
      <c r="M180" s="113">
        <f t="shared" si="620"/>
        <v>0</v>
      </c>
      <c r="N180" s="113">
        <f t="shared" si="620"/>
        <v>0</v>
      </c>
      <c r="O180" s="86"/>
      <c r="P180" s="86"/>
    </row>
    <row r="181" spans="1:16" x14ac:dyDescent="0.75">
      <c r="A181" s="87" t="s">
        <v>130</v>
      </c>
      <c r="B181" s="45" t="str">
        <f t="shared" ref="B181" si="621">+IFERROR(B180/A180-1,"nm")</f>
        <v>nm</v>
      </c>
      <c r="C181" s="45">
        <f t="shared" ref="C181" si="622">+IFERROR(C180/B180-1,"nm")</f>
        <v>0.15099337748344377</v>
      </c>
      <c r="D181" s="45">
        <f t="shared" ref="D181" si="623">+IFERROR(D180/C180-1,"nm")</f>
        <v>0.16685845799769861</v>
      </c>
      <c r="E181" s="45">
        <f t="shared" ref="E181" si="624">+IFERROR(E180/D180-1,"nm")</f>
        <v>-1</v>
      </c>
      <c r="F181" s="45" t="str">
        <f t="shared" ref="F181" si="625">+IFERROR(F180/E180-1,"nm")</f>
        <v>nm</v>
      </c>
      <c r="G181" s="45" t="str">
        <f t="shared" ref="G181" si="626">+IFERROR(G180/F180-1,"nm")</f>
        <v>nm</v>
      </c>
      <c r="H181" s="45" t="str">
        <f t="shared" ref="H181" si="627">+IFERROR(H180/G180-1,"nm")</f>
        <v>nm</v>
      </c>
      <c r="I181" s="45" t="str">
        <f t="shared" ref="I181" si="628">+IFERROR(I180/H180-1,"nm")</f>
        <v>nm</v>
      </c>
      <c r="J181" s="112">
        <f>E181</f>
        <v>-1</v>
      </c>
      <c r="K181" s="92">
        <v>-8.5268520564857203E-2</v>
      </c>
      <c r="L181" s="92">
        <v>0.91473147943514299</v>
      </c>
      <c r="M181" s="92">
        <v>1.91473147943514</v>
      </c>
      <c r="N181" s="92">
        <v>2.9147314794351402</v>
      </c>
      <c r="O181" s="86"/>
      <c r="P181" s="86"/>
    </row>
    <row r="182" spans="1:16" x14ac:dyDescent="0.75">
      <c r="A182" s="88" t="s">
        <v>114</v>
      </c>
      <c r="B182" s="86">
        <f>Historicals!B135</f>
        <v>452</v>
      </c>
      <c r="C182" s="86">
        <f>Historicals!C135</f>
        <v>570</v>
      </c>
      <c r="D182" s="86">
        <f>Historicals!D135</f>
        <v>666</v>
      </c>
      <c r="E182" s="86">
        <f>Historicals!E135</f>
        <v>0</v>
      </c>
      <c r="F182" s="86">
        <f>Historicals!F135</f>
        <v>0</v>
      </c>
      <c r="G182" s="86">
        <f>Historicals!G135</f>
        <v>0</v>
      </c>
      <c r="H182" s="86">
        <f>Historicals!H135</f>
        <v>0</v>
      </c>
      <c r="I182" s="86">
        <f>Historicals!I135</f>
        <v>0</v>
      </c>
      <c r="J182" s="113">
        <f>I182*(1+J183)</f>
        <v>0</v>
      </c>
      <c r="K182" s="113">
        <f>J182*(1+K183)</f>
        <v>0</v>
      </c>
      <c r="L182" s="113">
        <f t="shared" ref="L182:N182" si="629">K182*(1+L183)</f>
        <v>0</v>
      </c>
      <c r="M182" s="113">
        <f t="shared" si="629"/>
        <v>0</v>
      </c>
      <c r="N182" s="113">
        <f t="shared" si="629"/>
        <v>0</v>
      </c>
      <c r="O182" s="86"/>
      <c r="P182" s="86"/>
    </row>
    <row r="183" spans="1:16" x14ac:dyDescent="0.75">
      <c r="A183" s="87" t="s">
        <v>130</v>
      </c>
      <c r="B183" s="45" t="str">
        <f t="shared" ref="B183" si="630">+IFERROR(B182/A182-1,"nm")</f>
        <v>nm</v>
      </c>
      <c r="C183" s="45">
        <f t="shared" ref="C183" si="631">+IFERROR(C182/B182-1,"nm")</f>
        <v>0.26106194690265494</v>
      </c>
      <c r="D183" s="45">
        <f t="shared" ref="D183" si="632">+IFERROR(D182/C182-1,"nm")</f>
        <v>0.16842105263157903</v>
      </c>
      <c r="E183" s="45">
        <f t="shared" ref="E183" si="633">+IFERROR(E182/D182-1,"nm")</f>
        <v>-1</v>
      </c>
      <c r="F183" s="45" t="str">
        <f t="shared" ref="F183" si="634">+IFERROR(F182/E182-1,"nm")</f>
        <v>nm</v>
      </c>
      <c r="G183" s="45" t="str">
        <f t="shared" ref="G183" si="635">+IFERROR(G182/F182-1,"nm")</f>
        <v>nm</v>
      </c>
      <c r="H183" s="45" t="str">
        <f t="shared" ref="H183" si="636">+IFERROR(H182/G182-1,"nm")</f>
        <v>nm</v>
      </c>
      <c r="I183" s="45" t="str">
        <f t="shared" ref="I183" si="637">+IFERROR(I182/H182-1,"nm")</f>
        <v>nm</v>
      </c>
      <c r="J183" s="112">
        <f>$E$183</f>
        <v>-1</v>
      </c>
      <c r="K183" s="112">
        <f t="shared" ref="K183:N183" si="638">$E$183</f>
        <v>-1</v>
      </c>
      <c r="L183" s="112">
        <f t="shared" si="638"/>
        <v>-1</v>
      </c>
      <c r="M183" s="112">
        <f t="shared" si="638"/>
        <v>-1</v>
      </c>
      <c r="N183" s="112">
        <f t="shared" si="638"/>
        <v>-1</v>
      </c>
      <c r="O183" s="86"/>
      <c r="P183" s="86"/>
    </row>
    <row r="184" spans="1:16" s="112" customFormat="1" x14ac:dyDescent="0.75">
      <c r="A184" s="110" t="s">
        <v>138</v>
      </c>
      <c r="B184" s="91">
        <f>Historicals!B243</f>
        <v>0.23</v>
      </c>
      <c r="C184" s="91">
        <f>Historicals!C243</f>
        <v>0.05</v>
      </c>
      <c r="D184" s="91">
        <f>Historicals!D243</f>
        <v>0</v>
      </c>
      <c r="E184" s="91">
        <f>Historicals!E243</f>
        <v>0</v>
      </c>
      <c r="F184" s="91">
        <f>Historicals!F243</f>
        <v>0</v>
      </c>
      <c r="G184" s="91">
        <f>Historicals!G243</f>
        <v>0</v>
      </c>
      <c r="H184" s="91">
        <f>Historicals!H243</f>
        <v>0</v>
      </c>
      <c r="I184" s="91">
        <f>Historicals!I243</f>
        <v>0</v>
      </c>
      <c r="J184" s="112">
        <f>$I$184</f>
        <v>0</v>
      </c>
      <c r="K184" s="112">
        <f t="shared" ref="K184:N184" si="639">$I$184</f>
        <v>0</v>
      </c>
      <c r="L184" s="112">
        <f t="shared" si="639"/>
        <v>0</v>
      </c>
      <c r="M184" s="112">
        <f t="shared" si="639"/>
        <v>0</v>
      </c>
      <c r="N184" s="112">
        <f t="shared" si="639"/>
        <v>0</v>
      </c>
      <c r="O184" s="91"/>
      <c r="P184" s="91"/>
    </row>
    <row r="185" spans="1:16" x14ac:dyDescent="0.75">
      <c r="A185" s="87" t="s">
        <v>139</v>
      </c>
      <c r="B185" s="45" t="str">
        <f t="shared" ref="B185:K185" si="640">+IFERROR(B183-B184,"nm")</f>
        <v>nm</v>
      </c>
      <c r="C185" s="45">
        <f t="shared" si="640"/>
        <v>0.21106194690265495</v>
      </c>
      <c r="D185" s="45">
        <f t="shared" si="640"/>
        <v>0.16842105263157903</v>
      </c>
      <c r="E185" s="45">
        <f t="shared" si="640"/>
        <v>-1</v>
      </c>
      <c r="F185" s="45" t="str">
        <f t="shared" si="640"/>
        <v>nm</v>
      </c>
      <c r="G185" s="45" t="str">
        <f t="shared" si="640"/>
        <v>nm</v>
      </c>
      <c r="H185" s="45" t="str">
        <f t="shared" si="640"/>
        <v>nm</v>
      </c>
      <c r="I185" s="45" t="str">
        <f t="shared" si="640"/>
        <v>nm</v>
      </c>
      <c r="J185" s="45">
        <f t="shared" si="640"/>
        <v>-1</v>
      </c>
      <c r="K185" s="45">
        <f t="shared" si="640"/>
        <v>-1</v>
      </c>
      <c r="L185" s="45">
        <f t="shared" ref="L185:N185" si="641">+IFERROR(L183-L184,"nm")</f>
        <v>-1</v>
      </c>
      <c r="M185" s="45">
        <f t="shared" si="641"/>
        <v>-1</v>
      </c>
      <c r="N185" s="45">
        <f t="shared" si="641"/>
        <v>-1</v>
      </c>
      <c r="O185" s="86"/>
      <c r="P185" s="86"/>
    </row>
    <row r="186" spans="1:16" x14ac:dyDescent="0.75">
      <c r="A186" s="88" t="s">
        <v>115</v>
      </c>
      <c r="B186" s="86">
        <f>Historicals!B136</f>
        <v>230</v>
      </c>
      <c r="C186" s="86">
        <f>Historicals!C136</f>
        <v>228</v>
      </c>
      <c r="D186" s="86">
        <f>Historicals!D136</f>
        <v>275</v>
      </c>
      <c r="E186" s="86">
        <f>Historicals!E136</f>
        <v>0</v>
      </c>
      <c r="F186" s="86">
        <f>Historicals!F136</f>
        <v>0</v>
      </c>
      <c r="G186" s="86">
        <f>Historicals!G136</f>
        <v>0</v>
      </c>
      <c r="H186" s="86">
        <f>Historicals!H136</f>
        <v>0</v>
      </c>
      <c r="I186" s="86">
        <f>Historicals!I136</f>
        <v>0</v>
      </c>
      <c r="J186" s="113">
        <f>I186*(1+J187)</f>
        <v>0</v>
      </c>
      <c r="K186" s="113">
        <f>J186*(1+K187)</f>
        <v>0</v>
      </c>
      <c r="L186" s="113">
        <f t="shared" ref="L186:N186" si="642">K186*(1+L187)</f>
        <v>0</v>
      </c>
      <c r="M186" s="113">
        <f t="shared" si="642"/>
        <v>0</v>
      </c>
      <c r="N186" s="113">
        <f t="shared" si="642"/>
        <v>0</v>
      </c>
      <c r="O186" s="86"/>
      <c r="P186" s="86"/>
    </row>
    <row r="187" spans="1:16" x14ac:dyDescent="0.75">
      <c r="A187" s="87" t="s">
        <v>130</v>
      </c>
      <c r="B187" s="45" t="str">
        <f t="shared" ref="B187" si="643">+IFERROR(B186/A186-1,"nm")</f>
        <v>nm</v>
      </c>
      <c r="C187" s="45">
        <f t="shared" ref="C187" si="644">+IFERROR(C186/B186-1,"nm")</f>
        <v>-8.6956521739129933E-3</v>
      </c>
      <c r="D187" s="45">
        <f t="shared" ref="D187" si="645">+IFERROR(D186/C186-1,"nm")</f>
        <v>0.20614035087719307</v>
      </c>
      <c r="E187" s="45">
        <f t="shared" ref="E187" si="646">+IFERROR(E186/D186-1,"nm")</f>
        <v>-1</v>
      </c>
      <c r="F187" s="45" t="str">
        <f t="shared" ref="F187" si="647">+IFERROR(F186/E186-1,"nm")</f>
        <v>nm</v>
      </c>
      <c r="G187" s="45" t="str">
        <f t="shared" ref="G187" si="648">+IFERROR(G186/F186-1,"nm")</f>
        <v>nm</v>
      </c>
      <c r="H187" s="45" t="str">
        <f t="shared" ref="H187" si="649">+IFERROR(H186/G186-1,"nm")</f>
        <v>nm</v>
      </c>
      <c r="I187" s="45" t="str">
        <f t="shared" ref="I187" si="650">+IFERROR(I186/H186-1,"nm")</f>
        <v>nm</v>
      </c>
      <c r="J187" s="112">
        <f>$E$187</f>
        <v>-1</v>
      </c>
      <c r="K187" s="112">
        <f t="shared" ref="K187:N187" si="651">$E$187</f>
        <v>-1</v>
      </c>
      <c r="L187" s="112">
        <f t="shared" si="651"/>
        <v>-1</v>
      </c>
      <c r="M187" s="112">
        <f t="shared" si="651"/>
        <v>-1</v>
      </c>
      <c r="N187" s="112">
        <f t="shared" si="651"/>
        <v>-1</v>
      </c>
      <c r="O187" s="86"/>
      <c r="P187" s="86"/>
    </row>
    <row r="188" spans="1:16" s="112" customFormat="1" x14ac:dyDescent="0.75">
      <c r="A188" s="110" t="s">
        <v>138</v>
      </c>
      <c r="B188" s="91">
        <f>Historicals!B244</f>
        <v>-0.08</v>
      </c>
      <c r="C188" s="91">
        <f>Historicals!C244</f>
        <v>0.03</v>
      </c>
      <c r="D188" s="91">
        <f>Historicals!D244</f>
        <v>0</v>
      </c>
      <c r="E188" s="91">
        <f>Historicals!E244</f>
        <v>0</v>
      </c>
      <c r="F188" s="91">
        <f>Historicals!F244</f>
        <v>0</v>
      </c>
      <c r="G188" s="91">
        <f>Historicals!G244</f>
        <v>0</v>
      </c>
      <c r="H188" s="91">
        <f>Historicals!H244</f>
        <v>0</v>
      </c>
      <c r="I188" s="91">
        <f>Historicals!I244</f>
        <v>0</v>
      </c>
      <c r="J188" s="112">
        <f>$I$188</f>
        <v>0</v>
      </c>
      <c r="K188" s="112">
        <f t="shared" ref="K188:N188" si="652">$I$188</f>
        <v>0</v>
      </c>
      <c r="L188" s="112">
        <f t="shared" si="652"/>
        <v>0</v>
      </c>
      <c r="M188" s="112">
        <f t="shared" si="652"/>
        <v>0</v>
      </c>
      <c r="N188" s="112">
        <f t="shared" si="652"/>
        <v>0</v>
      </c>
      <c r="O188" s="91"/>
      <c r="P188" s="91"/>
    </row>
    <row r="189" spans="1:16" x14ac:dyDescent="0.75">
      <c r="A189" s="87" t="s">
        <v>139</v>
      </c>
      <c r="B189" s="45" t="str">
        <f t="shared" ref="B189:N189" si="653">+IFERROR(B187-B188,"nm")</f>
        <v>nm</v>
      </c>
      <c r="C189" s="45">
        <f t="shared" si="653"/>
        <v>-3.8695652173912992E-2</v>
      </c>
      <c r="D189" s="45">
        <f t="shared" si="653"/>
        <v>0.20614035087719307</v>
      </c>
      <c r="E189" s="45">
        <f t="shared" si="653"/>
        <v>-1</v>
      </c>
      <c r="F189" s="45" t="str">
        <f t="shared" si="653"/>
        <v>nm</v>
      </c>
      <c r="G189" s="45" t="str">
        <f t="shared" si="653"/>
        <v>nm</v>
      </c>
      <c r="H189" s="45" t="str">
        <f t="shared" si="653"/>
        <v>nm</v>
      </c>
      <c r="I189" s="45" t="str">
        <f t="shared" si="653"/>
        <v>nm</v>
      </c>
      <c r="J189" s="45">
        <f t="shared" si="653"/>
        <v>-1</v>
      </c>
      <c r="K189" s="45">
        <f t="shared" si="653"/>
        <v>-1</v>
      </c>
      <c r="L189" s="45">
        <f t="shared" si="653"/>
        <v>-1</v>
      </c>
      <c r="M189" s="45">
        <f t="shared" si="653"/>
        <v>-1</v>
      </c>
      <c r="N189" s="45">
        <f t="shared" si="653"/>
        <v>-1</v>
      </c>
      <c r="O189" s="86"/>
      <c r="P189" s="86"/>
    </row>
    <row r="190" spans="1:16" x14ac:dyDescent="0.75">
      <c r="A190" s="88" t="s">
        <v>116</v>
      </c>
      <c r="B190" s="86">
        <f>Historicals!B137</f>
        <v>73</v>
      </c>
      <c r="C190" s="86">
        <f>Historicals!C137</f>
        <v>71</v>
      </c>
      <c r="D190" s="86">
        <f>Historicals!D137</f>
        <v>73</v>
      </c>
      <c r="E190" s="86">
        <f>Historicals!E137</f>
        <v>0</v>
      </c>
      <c r="F190" s="86">
        <f>Historicals!F137</f>
        <v>0</v>
      </c>
      <c r="G190" s="86">
        <f>Historicals!G137</f>
        <v>0</v>
      </c>
      <c r="H190" s="86">
        <f>Historicals!H137</f>
        <v>0</v>
      </c>
      <c r="I190" s="86">
        <f>Historicals!I137</f>
        <v>0</v>
      </c>
      <c r="J190" s="113">
        <f>I190*(1+J191)</f>
        <v>0</v>
      </c>
      <c r="K190" s="113">
        <f>J190*(1+K191)</f>
        <v>0</v>
      </c>
      <c r="L190" s="113">
        <f t="shared" ref="L190:N190" si="654">K190*(1+L191)</f>
        <v>0</v>
      </c>
      <c r="M190" s="113">
        <f t="shared" si="654"/>
        <v>0</v>
      </c>
      <c r="N190" s="113">
        <f t="shared" si="654"/>
        <v>0</v>
      </c>
      <c r="O190" s="86"/>
      <c r="P190" s="86"/>
    </row>
    <row r="191" spans="1:16" x14ac:dyDescent="0.75">
      <c r="A191" s="87" t="s">
        <v>130</v>
      </c>
      <c r="B191" s="45" t="str">
        <f t="shared" ref="B191" si="655">+IFERROR(B190/A190-1,"nm")</f>
        <v>nm</v>
      </c>
      <c r="C191" s="45">
        <f t="shared" ref="C191" si="656">+IFERROR(C190/B190-1,"nm")</f>
        <v>-2.7397260273972601E-2</v>
      </c>
      <c r="D191" s="45">
        <f t="shared" ref="D191" si="657">+IFERROR(D190/C190-1,"nm")</f>
        <v>2.8169014084507005E-2</v>
      </c>
      <c r="E191" s="45">
        <f t="shared" ref="E191" si="658">+IFERROR(E190/D190-1,"nm")</f>
        <v>-1</v>
      </c>
      <c r="F191" s="45" t="str">
        <f t="shared" ref="F191" si="659">+IFERROR(F190/E190-1,"nm")</f>
        <v>nm</v>
      </c>
      <c r="G191" s="45" t="str">
        <f t="shared" ref="G191" si="660">+IFERROR(G190/F190-1,"nm")</f>
        <v>nm</v>
      </c>
      <c r="H191" s="45" t="str">
        <f t="shared" ref="H191" si="661">+IFERROR(H190/G190-1,"nm")</f>
        <v>nm</v>
      </c>
      <c r="I191" s="45" t="str">
        <f t="shared" ref="I191" si="662">+IFERROR(I190/H190-1,"nm")</f>
        <v>nm</v>
      </c>
      <c r="J191" s="112">
        <f>$E$191</f>
        <v>-1</v>
      </c>
      <c r="K191" s="112">
        <f t="shared" ref="K191:N191" si="663">$E$191</f>
        <v>-1</v>
      </c>
      <c r="L191" s="112">
        <f t="shared" si="663"/>
        <v>-1</v>
      </c>
      <c r="M191" s="112">
        <f t="shared" si="663"/>
        <v>-1</v>
      </c>
      <c r="N191" s="112">
        <f t="shared" si="663"/>
        <v>-1</v>
      </c>
      <c r="O191" s="86"/>
      <c r="P191" s="86"/>
    </row>
    <row r="192" spans="1:16" s="112" customFormat="1" x14ac:dyDescent="0.75">
      <c r="A192" s="110" t="s">
        <v>138</v>
      </c>
      <c r="B192" s="91">
        <f>Historicals!B245</f>
        <v>-0.06</v>
      </c>
      <c r="C192" s="91">
        <f>Historicals!C245</f>
        <v>0.22</v>
      </c>
      <c r="D192" s="91">
        <f>Historicals!D245</f>
        <v>0</v>
      </c>
      <c r="E192" s="91">
        <f>Historicals!E245</f>
        <v>0</v>
      </c>
      <c r="F192" s="91">
        <f>Historicals!F245</f>
        <v>0</v>
      </c>
      <c r="G192" s="91">
        <f>Historicals!G245</f>
        <v>0</v>
      </c>
      <c r="H192" s="91">
        <f>Historicals!H245</f>
        <v>0</v>
      </c>
      <c r="I192" s="91">
        <f>Historicals!I245</f>
        <v>0</v>
      </c>
      <c r="J192" s="112">
        <f>$I$192</f>
        <v>0</v>
      </c>
      <c r="K192" s="112">
        <f t="shared" ref="K192:N192" si="664">$I$192</f>
        <v>0</v>
      </c>
      <c r="L192" s="112">
        <f t="shared" si="664"/>
        <v>0</v>
      </c>
      <c r="M192" s="112">
        <f t="shared" si="664"/>
        <v>0</v>
      </c>
      <c r="N192" s="112">
        <f t="shared" si="664"/>
        <v>0</v>
      </c>
      <c r="O192" s="91"/>
      <c r="P192" s="91"/>
    </row>
    <row r="193" spans="1:16" x14ac:dyDescent="0.75">
      <c r="A193" s="87" t="s">
        <v>139</v>
      </c>
      <c r="B193" s="45" t="str">
        <f t="shared" ref="B193:N193" si="665">+IFERROR(B191-B192,"nm")</f>
        <v>nm</v>
      </c>
      <c r="C193" s="45">
        <f t="shared" si="665"/>
        <v>-0.2473972602739726</v>
      </c>
      <c r="D193" s="45">
        <f t="shared" si="665"/>
        <v>2.8169014084507005E-2</v>
      </c>
      <c r="E193" s="45">
        <f t="shared" si="665"/>
        <v>-1</v>
      </c>
      <c r="F193" s="45" t="str">
        <f t="shared" si="665"/>
        <v>nm</v>
      </c>
      <c r="G193" s="45" t="str">
        <f t="shared" si="665"/>
        <v>nm</v>
      </c>
      <c r="H193" s="45" t="str">
        <f t="shared" si="665"/>
        <v>nm</v>
      </c>
      <c r="I193" s="45" t="str">
        <f t="shared" si="665"/>
        <v>nm</v>
      </c>
      <c r="J193" s="45">
        <f t="shared" si="665"/>
        <v>-1</v>
      </c>
      <c r="K193" s="45">
        <f t="shared" si="665"/>
        <v>-1</v>
      </c>
      <c r="L193" s="45">
        <f t="shared" si="665"/>
        <v>-1</v>
      </c>
      <c r="M193" s="45">
        <f t="shared" si="665"/>
        <v>-1</v>
      </c>
      <c r="N193" s="45">
        <f t="shared" si="665"/>
        <v>-1</v>
      </c>
      <c r="O193" s="86"/>
      <c r="P193" s="86"/>
    </row>
    <row r="194" spans="1:16" x14ac:dyDescent="0.75">
      <c r="A194" s="85" t="s">
        <v>131</v>
      </c>
      <c r="B194" s="46">
        <f t="shared" ref="B194:N194" si="666">+B200+B197</f>
        <v>127</v>
      </c>
      <c r="C194" s="46">
        <f t="shared" si="666"/>
        <v>199</v>
      </c>
      <c r="D194" s="46">
        <f t="shared" si="666"/>
        <v>224</v>
      </c>
      <c r="E194" s="46">
        <f t="shared" si="666"/>
        <v>0</v>
      </c>
      <c r="F194" s="46">
        <f t="shared" si="666"/>
        <v>0</v>
      </c>
      <c r="G194" s="46">
        <f t="shared" si="666"/>
        <v>0</v>
      </c>
      <c r="H194" s="46">
        <f t="shared" si="666"/>
        <v>0</v>
      </c>
      <c r="I194" s="46">
        <f t="shared" si="666"/>
        <v>0</v>
      </c>
      <c r="J194" s="46">
        <f t="shared" si="666"/>
        <v>62.25</v>
      </c>
      <c r="K194" s="46">
        <f t="shared" si="666"/>
        <v>0</v>
      </c>
      <c r="L194" s="46">
        <f t="shared" si="666"/>
        <v>0</v>
      </c>
      <c r="M194" s="46">
        <f t="shared" si="666"/>
        <v>0</v>
      </c>
      <c r="N194" s="46">
        <f t="shared" si="666"/>
        <v>0</v>
      </c>
      <c r="O194" s="86"/>
      <c r="P194" s="86"/>
    </row>
    <row r="195" spans="1:16" x14ac:dyDescent="0.75">
      <c r="A195" s="87" t="s">
        <v>130</v>
      </c>
      <c r="B195" s="45" t="str">
        <f t="shared" ref="B195" si="667">+IFERROR(B194/A194-1,"nm")</f>
        <v>nm</v>
      </c>
      <c r="C195" s="45">
        <f t="shared" ref="C195" si="668">+IFERROR(C194/B194-1,"nm")</f>
        <v>0.56692913385826782</v>
      </c>
      <c r="D195" s="45">
        <f t="shared" ref="D195" si="669">+IFERROR(D194/C194-1,"nm")</f>
        <v>0.12562814070351758</v>
      </c>
      <c r="E195" s="45">
        <f t="shared" ref="E195" si="670">+IFERROR(E194/D194-1,"nm")</f>
        <v>-1</v>
      </c>
      <c r="F195" s="45" t="str">
        <f t="shared" ref="F195" si="671">+IFERROR(F194/E194-1,"nm")</f>
        <v>nm</v>
      </c>
      <c r="G195" s="45" t="str">
        <f t="shared" ref="G195" si="672">+IFERROR(G194/F194-1,"nm")</f>
        <v>nm</v>
      </c>
      <c r="H195" s="45" t="str">
        <f t="shared" ref="H195" si="673">+IFERROR(H194/G194-1,"nm")</f>
        <v>nm</v>
      </c>
      <c r="I195" s="45" t="str">
        <f t="shared" ref="I195" si="674">+IFERROR(I194/H194-1,"nm")</f>
        <v>nm</v>
      </c>
      <c r="J195" s="45" t="str">
        <f t="shared" ref="J195" si="675">+IFERROR(J194/I194-1,"nm")</f>
        <v>nm</v>
      </c>
      <c r="K195" s="45">
        <f t="shared" ref="K195" si="676">+IFERROR(K194/J194-1,"nm")</f>
        <v>-1</v>
      </c>
      <c r="L195" s="45" t="str">
        <f t="shared" ref="L195" si="677">+IFERROR(L194/K194-1,"nm")</f>
        <v>nm</v>
      </c>
      <c r="M195" s="45" t="str">
        <f t="shared" ref="M195" si="678">+IFERROR(M194/L194-1,"nm")</f>
        <v>nm</v>
      </c>
      <c r="N195" s="45" t="str">
        <f t="shared" ref="N195" si="679">+IFERROR(N194/M194-1,"nm")</f>
        <v>nm</v>
      </c>
      <c r="O195" s="86"/>
      <c r="P195" s="86"/>
    </row>
    <row r="196" spans="1:16" x14ac:dyDescent="0.75">
      <c r="A196" s="87" t="s">
        <v>132</v>
      </c>
      <c r="B196" s="93">
        <f>IFERROR(B194/B$180,"nm")</f>
        <v>0.16821192052980133</v>
      </c>
      <c r="C196" s="93">
        <f t="shared" ref="C196:N196" si="680">IFERROR(C194/C$180,"nm")</f>
        <v>0.2289988492520138</v>
      </c>
      <c r="D196" s="93">
        <f t="shared" si="680"/>
        <v>0.22090729783037474</v>
      </c>
      <c r="E196" s="93" t="str">
        <f t="shared" si="680"/>
        <v>nm</v>
      </c>
      <c r="F196" s="93" t="str">
        <f t="shared" si="680"/>
        <v>nm</v>
      </c>
      <c r="G196" s="93" t="str">
        <f t="shared" si="680"/>
        <v>nm</v>
      </c>
      <c r="H196" s="93" t="str">
        <f t="shared" si="680"/>
        <v>nm</v>
      </c>
      <c r="I196" s="93" t="str">
        <f t="shared" si="680"/>
        <v>nm</v>
      </c>
      <c r="J196" s="93" t="str">
        <f t="shared" si="680"/>
        <v>nm</v>
      </c>
      <c r="K196" s="93" t="str">
        <f t="shared" si="680"/>
        <v>nm</v>
      </c>
      <c r="L196" s="93" t="str">
        <f t="shared" si="680"/>
        <v>nm</v>
      </c>
      <c r="M196" s="93" t="str">
        <f t="shared" si="680"/>
        <v>nm</v>
      </c>
      <c r="N196" s="93" t="str">
        <f t="shared" si="680"/>
        <v>nm</v>
      </c>
      <c r="O196" s="86"/>
      <c r="P196" s="86"/>
    </row>
    <row r="197" spans="1:16" x14ac:dyDescent="0.75">
      <c r="A197" s="85" t="s">
        <v>133</v>
      </c>
      <c r="B197" s="86">
        <f>Historicals!B208</f>
        <v>27</v>
      </c>
      <c r="C197" s="86">
        <f>Historicals!C208</f>
        <v>25</v>
      </c>
      <c r="D197" s="86">
        <f>Historicals!D208</f>
        <v>0</v>
      </c>
      <c r="E197" s="86">
        <f>Historicals!E208</f>
        <v>0</v>
      </c>
      <c r="F197" s="86">
        <f>Historicals!F208</f>
        <v>0</v>
      </c>
      <c r="G197" s="86">
        <f>Historicals!G208</f>
        <v>0</v>
      </c>
      <c r="H197" s="86">
        <f>Historicals!H208</f>
        <v>0</v>
      </c>
      <c r="I197" s="86">
        <f>Historicals!I208</f>
        <v>0</v>
      </c>
      <c r="J197" s="113">
        <f>I197*(1+J198)</f>
        <v>0</v>
      </c>
      <c r="K197" s="113">
        <f>J197*(1+K198)</f>
        <v>0</v>
      </c>
      <c r="L197" s="113">
        <f t="shared" ref="L197:N197" si="681">K197*(1+L198)</f>
        <v>0</v>
      </c>
      <c r="M197" s="113">
        <f t="shared" si="681"/>
        <v>0</v>
      </c>
      <c r="N197" s="113">
        <f t="shared" si="681"/>
        <v>0</v>
      </c>
      <c r="O197" s="86"/>
      <c r="P197" s="86"/>
    </row>
    <row r="198" spans="1:16" x14ac:dyDescent="0.75">
      <c r="A198" s="87" t="s">
        <v>130</v>
      </c>
      <c r="B198" s="45" t="str">
        <f t="shared" ref="B198" si="682">+IFERROR(B197/A197-1,"nm")</f>
        <v>nm</v>
      </c>
      <c r="C198" s="45">
        <f t="shared" ref="C198" si="683">+IFERROR(C197/B197-1,"nm")</f>
        <v>-7.407407407407407E-2</v>
      </c>
      <c r="D198" s="45">
        <f t="shared" ref="D198" si="684">+IFERROR(D197/C197-1,"nm")</f>
        <v>-1</v>
      </c>
      <c r="E198" s="45" t="str">
        <f t="shared" ref="E198" si="685">+IFERROR(E197/D197-1,"nm")</f>
        <v>nm</v>
      </c>
      <c r="F198" s="45" t="str">
        <f t="shared" ref="F198" si="686">+IFERROR(F197/E197-1,"nm")</f>
        <v>nm</v>
      </c>
      <c r="G198" s="45" t="str">
        <f t="shared" ref="G198" si="687">+IFERROR(G197/F197-1,"nm")</f>
        <v>nm</v>
      </c>
      <c r="H198" s="45" t="str">
        <f t="shared" ref="H198" si="688">+IFERROR(H197/G197-1,"nm")</f>
        <v>nm</v>
      </c>
      <c r="I198" s="45" t="str">
        <f t="shared" ref="I198:J198" si="689">+IFERROR(I197/H197-1,"nm")</f>
        <v>nm</v>
      </c>
      <c r="J198" s="112">
        <f>$D$198</f>
        <v>-1</v>
      </c>
      <c r="K198" s="112">
        <f t="shared" ref="K198:N198" si="690">$D$198</f>
        <v>-1</v>
      </c>
      <c r="L198" s="112">
        <f t="shared" si="690"/>
        <v>-1</v>
      </c>
      <c r="M198" s="112">
        <f t="shared" si="690"/>
        <v>-1</v>
      </c>
      <c r="N198" s="112">
        <f t="shared" si="690"/>
        <v>-1</v>
      </c>
      <c r="O198" s="86"/>
      <c r="P198" s="86"/>
    </row>
    <row r="199" spans="1:16" x14ac:dyDescent="0.75">
      <c r="A199" s="87" t="s">
        <v>157</v>
      </c>
      <c r="B199" s="93">
        <f>IFERROR(B197/B$180,"nm")</f>
        <v>3.5761589403973511E-2</v>
      </c>
      <c r="C199" s="93">
        <f t="shared" ref="C199:I199" si="691">IFERROR(C197/C$180,"nm")</f>
        <v>2.8768699654775604E-2</v>
      </c>
      <c r="D199" s="93">
        <f t="shared" si="691"/>
        <v>0</v>
      </c>
      <c r="E199" s="93" t="str">
        <f t="shared" si="691"/>
        <v>nm</v>
      </c>
      <c r="F199" s="93" t="str">
        <f t="shared" si="691"/>
        <v>nm</v>
      </c>
      <c r="G199" s="93" t="str">
        <f t="shared" si="691"/>
        <v>nm</v>
      </c>
      <c r="H199" s="93" t="str">
        <f t="shared" si="691"/>
        <v>nm</v>
      </c>
      <c r="I199" s="93" t="str">
        <f t="shared" si="691"/>
        <v>nm</v>
      </c>
      <c r="J199" s="136" t="str">
        <f>IFERROR(J197/J$180,"nm")</f>
        <v>nm</v>
      </c>
      <c r="K199" s="136" t="str">
        <f>IFERROR(K197/K$180,"nm")</f>
        <v>nm</v>
      </c>
      <c r="L199" s="136" t="str">
        <f t="shared" ref="L199:N199" si="692">IFERROR(L197/L$180,"nm")</f>
        <v>nm</v>
      </c>
      <c r="M199" s="136" t="str">
        <f t="shared" si="692"/>
        <v>nm</v>
      </c>
      <c r="N199" s="136" t="str">
        <f t="shared" si="692"/>
        <v>nm</v>
      </c>
      <c r="O199" s="86"/>
      <c r="P199" s="86"/>
    </row>
    <row r="200" spans="1:16" x14ac:dyDescent="0.75">
      <c r="A200" s="85" t="s">
        <v>135</v>
      </c>
      <c r="B200" s="86">
        <f>Historicals!B163</f>
        <v>100</v>
      </c>
      <c r="C200" s="86">
        <f>Historicals!C163</f>
        <v>174</v>
      </c>
      <c r="D200" s="86">
        <f>Historicals!D163</f>
        <v>224</v>
      </c>
      <c r="E200" s="86">
        <f>Historicals!E163</f>
        <v>0</v>
      </c>
      <c r="F200" s="86">
        <f>Historicals!F163</f>
        <v>0</v>
      </c>
      <c r="G200" s="86">
        <f>Historicals!G163</f>
        <v>0</v>
      </c>
      <c r="H200" s="86">
        <f>Historicals!H163</f>
        <v>0</v>
      </c>
      <c r="I200" s="86">
        <f>Historicals!I163</f>
        <v>0</v>
      </c>
      <c r="J200" s="113">
        <f t="shared" ref="J143:K209" si="693">SUM(B200:I200)/8</f>
        <v>62.25</v>
      </c>
      <c r="K200" s="113">
        <f>J200*(1+K201)</f>
        <v>0</v>
      </c>
      <c r="L200" s="113">
        <f t="shared" ref="L200:N200" si="694">K200*(1+L201)</f>
        <v>0</v>
      </c>
      <c r="M200" s="113">
        <f t="shared" si="694"/>
        <v>0</v>
      </c>
      <c r="N200" s="113">
        <f t="shared" si="694"/>
        <v>0</v>
      </c>
      <c r="O200" s="86"/>
      <c r="P200" s="86"/>
    </row>
    <row r="201" spans="1:16" x14ac:dyDescent="0.75">
      <c r="A201" s="87" t="s">
        <v>130</v>
      </c>
      <c r="B201" s="45" t="str">
        <f t="shared" ref="B201" si="695">+IFERROR(B200/A200-1,"nm")</f>
        <v>nm</v>
      </c>
      <c r="C201" s="45">
        <f t="shared" ref="C201" si="696">+IFERROR(C200/B200-1,"nm")</f>
        <v>0.74</v>
      </c>
      <c r="D201" s="45">
        <f t="shared" ref="D201" si="697">+IFERROR(D200/C200-1,"nm")</f>
        <v>0.28735632183908044</v>
      </c>
      <c r="E201" s="45">
        <f t="shared" ref="E201" si="698">+IFERROR(E200/D200-1,"nm")</f>
        <v>-1</v>
      </c>
      <c r="F201" s="45" t="str">
        <f t="shared" ref="F201" si="699">+IFERROR(F200/E200-1,"nm")</f>
        <v>nm</v>
      </c>
      <c r="G201" s="45" t="str">
        <f t="shared" ref="G201" si="700">+IFERROR(G200/F200-1,"nm")</f>
        <v>nm</v>
      </c>
      <c r="H201" s="45" t="str">
        <f t="shared" ref="H201" si="701">+IFERROR(H200/G200-1,"nm")</f>
        <v>nm</v>
      </c>
      <c r="I201" s="45" t="str">
        <f t="shared" ref="I201" si="702">+IFERROR(I200/H200-1,"nm")</f>
        <v>nm</v>
      </c>
      <c r="J201" s="112">
        <f>$E$201</f>
        <v>-1</v>
      </c>
      <c r="K201" s="112">
        <f t="shared" ref="K201:N201" si="703">$E$201</f>
        <v>-1</v>
      </c>
      <c r="L201" s="112">
        <f t="shared" si="703"/>
        <v>-1</v>
      </c>
      <c r="M201" s="112">
        <f t="shared" si="703"/>
        <v>-1</v>
      </c>
      <c r="N201" s="112">
        <f t="shared" si="703"/>
        <v>-1</v>
      </c>
      <c r="O201" s="86"/>
      <c r="P201" s="86"/>
    </row>
    <row r="202" spans="1:16" x14ac:dyDescent="0.75">
      <c r="A202" s="87" t="s">
        <v>132</v>
      </c>
      <c r="B202" s="93">
        <f>IFERROR(B200/B$180,"nm")</f>
        <v>0.13245033112582782</v>
      </c>
      <c r="C202" s="93">
        <f t="shared" ref="C202:I202" si="704">IFERROR(C200/C$180,"nm")</f>
        <v>0.2002301495972382</v>
      </c>
      <c r="D202" s="93">
        <f t="shared" si="704"/>
        <v>0.22090729783037474</v>
      </c>
      <c r="E202" s="93" t="str">
        <f t="shared" si="704"/>
        <v>nm</v>
      </c>
      <c r="F202" s="93" t="str">
        <f t="shared" si="704"/>
        <v>nm</v>
      </c>
      <c r="G202" s="93" t="str">
        <f t="shared" si="704"/>
        <v>nm</v>
      </c>
      <c r="H202" s="93" t="str">
        <f t="shared" si="704"/>
        <v>nm</v>
      </c>
      <c r="I202" s="93" t="str">
        <f t="shared" si="704"/>
        <v>nm</v>
      </c>
      <c r="J202" s="93" t="str">
        <f>IFERROR(J200/J$180,"nm")</f>
        <v>nm</v>
      </c>
      <c r="K202" s="93" t="str">
        <f>IFERROR(K200/K$180,"nm")</f>
        <v>nm</v>
      </c>
      <c r="L202" s="93" t="str">
        <f t="shared" ref="L202:N202" si="705">IFERROR(L200/L$180,"nm")</f>
        <v>nm</v>
      </c>
      <c r="M202" s="93" t="str">
        <f t="shared" si="705"/>
        <v>nm</v>
      </c>
      <c r="N202" s="93" t="str">
        <f t="shared" si="705"/>
        <v>nm</v>
      </c>
      <c r="O202" s="86"/>
      <c r="P202" s="86"/>
    </row>
    <row r="203" spans="1:16" x14ac:dyDescent="0.75">
      <c r="A203" s="85" t="s">
        <v>136</v>
      </c>
      <c r="B203" s="86">
        <f>Historicals!B193</f>
        <v>15</v>
      </c>
      <c r="C203" s="86">
        <f>Historicals!C193</f>
        <v>13</v>
      </c>
      <c r="D203" s="86">
        <f>Historicals!D193</f>
        <v>0</v>
      </c>
      <c r="E203" s="86">
        <f>Historicals!E193</f>
        <v>0</v>
      </c>
      <c r="F203" s="86">
        <f>Historicals!F193</f>
        <v>0</v>
      </c>
      <c r="G203" s="86">
        <f>Historicals!G193</f>
        <v>0</v>
      </c>
      <c r="H203" s="86">
        <f>Historicals!H193</f>
        <v>0</v>
      </c>
      <c r="I203" s="86">
        <f>Historicals!I193</f>
        <v>0</v>
      </c>
      <c r="J203" s="113">
        <f t="shared" si="693"/>
        <v>3.5</v>
      </c>
      <c r="K203" s="113">
        <f>J203*(1+K204)</f>
        <v>0</v>
      </c>
      <c r="L203" s="113">
        <f t="shared" ref="L203:N203" si="706">K203*(1+L204)</f>
        <v>0</v>
      </c>
      <c r="M203" s="113">
        <f t="shared" si="706"/>
        <v>0</v>
      </c>
      <c r="N203" s="113">
        <f t="shared" si="706"/>
        <v>0</v>
      </c>
      <c r="O203" s="86"/>
      <c r="P203" s="86"/>
    </row>
    <row r="204" spans="1:16" x14ac:dyDescent="0.75">
      <c r="A204" s="87" t="s">
        <v>130</v>
      </c>
      <c r="B204" s="45" t="str">
        <f t="shared" ref="B204" si="707">+IFERROR(B203/A203-1,"nm")</f>
        <v>nm</v>
      </c>
      <c r="C204" s="45">
        <f t="shared" ref="C204" si="708">+IFERROR(C203/B203-1,"nm")</f>
        <v>-0.1333333333333333</v>
      </c>
      <c r="D204" s="45">
        <f t="shared" ref="D204" si="709">+IFERROR(D203/C203-1,"nm")</f>
        <v>-1</v>
      </c>
      <c r="E204" s="45" t="str">
        <f t="shared" ref="E204" si="710">+IFERROR(E203/D203-1,"nm")</f>
        <v>nm</v>
      </c>
      <c r="F204" s="45" t="str">
        <f t="shared" ref="F204" si="711">+IFERROR(F203/E203-1,"nm")</f>
        <v>nm</v>
      </c>
      <c r="G204" s="45" t="str">
        <f t="shared" ref="G204" si="712">+IFERROR(G203/F203-1,"nm")</f>
        <v>nm</v>
      </c>
      <c r="H204" s="45" t="str">
        <f t="shared" ref="H204" si="713">+IFERROR(H203/G203-1,"nm")</f>
        <v>nm</v>
      </c>
      <c r="I204" s="45" t="str">
        <f t="shared" ref="I204" si="714">+IFERROR(I203/H203-1,"nm")</f>
        <v>nm</v>
      </c>
      <c r="J204" s="112">
        <f>$D$204</f>
        <v>-1</v>
      </c>
      <c r="K204" s="112">
        <f t="shared" ref="K204:N204" si="715">$D$204</f>
        <v>-1</v>
      </c>
      <c r="L204" s="112">
        <f t="shared" si="715"/>
        <v>-1</v>
      </c>
      <c r="M204" s="112">
        <f t="shared" si="715"/>
        <v>-1</v>
      </c>
      <c r="N204" s="112">
        <f t="shared" si="715"/>
        <v>-1</v>
      </c>
      <c r="O204" s="86"/>
      <c r="P204" s="86"/>
    </row>
    <row r="205" spans="1:16" x14ac:dyDescent="0.75">
      <c r="A205" s="87" t="s">
        <v>157</v>
      </c>
      <c r="B205" s="93">
        <f>IFERROR(B203/B$180,"nm")</f>
        <v>1.9867549668874173E-2</v>
      </c>
      <c r="C205" s="93">
        <f t="shared" ref="C205:I205" si="716">IFERROR(C203/C$180,"nm")</f>
        <v>1.4959723820483314E-2</v>
      </c>
      <c r="D205" s="93">
        <f t="shared" si="716"/>
        <v>0</v>
      </c>
      <c r="E205" s="93" t="str">
        <f t="shared" si="716"/>
        <v>nm</v>
      </c>
      <c r="F205" s="93" t="str">
        <f t="shared" si="716"/>
        <v>nm</v>
      </c>
      <c r="G205" s="93" t="str">
        <f t="shared" si="716"/>
        <v>nm</v>
      </c>
      <c r="H205" s="93" t="str">
        <f t="shared" si="716"/>
        <v>nm</v>
      </c>
      <c r="I205" s="93" t="str">
        <f t="shared" si="716"/>
        <v>nm</v>
      </c>
      <c r="J205" s="93" t="str">
        <f>IFERROR(J203/J$180,"nm")</f>
        <v>nm</v>
      </c>
      <c r="K205" s="93" t="str">
        <f>IFERROR(K203/K$180,"nm")</f>
        <v>nm</v>
      </c>
      <c r="L205" s="93" t="str">
        <f t="shared" ref="L205:N205" si="717">IFERROR(L203/L$180,"nm")</f>
        <v>nm</v>
      </c>
      <c r="M205" s="93" t="str">
        <f t="shared" si="717"/>
        <v>nm</v>
      </c>
      <c r="N205" s="93" t="str">
        <f t="shared" si="717"/>
        <v>nm</v>
      </c>
      <c r="O205" s="86"/>
      <c r="P205" s="86"/>
    </row>
    <row r="206" spans="1:16" x14ac:dyDescent="0.75">
      <c r="A206" s="89" t="str">
        <f>Historicals!A142</f>
        <v>Emerging Markets</v>
      </c>
      <c r="B206" s="89"/>
      <c r="C206" s="89"/>
      <c r="D206" s="89"/>
      <c r="E206" s="89"/>
      <c r="F206" s="89"/>
      <c r="G206" s="89"/>
      <c r="H206" s="89"/>
      <c r="I206" s="89"/>
      <c r="J206" s="129"/>
      <c r="K206" s="131"/>
      <c r="L206" s="90"/>
      <c r="M206" s="90"/>
      <c r="N206" s="90"/>
      <c r="O206" s="86"/>
      <c r="P206" s="86"/>
    </row>
    <row r="207" spans="1:16" x14ac:dyDescent="0.75">
      <c r="A207" s="85" t="s">
        <v>137</v>
      </c>
      <c r="B207" s="86">
        <f>Historicals!B142</f>
        <v>3898</v>
      </c>
      <c r="C207" s="86">
        <f>Historicals!C142</f>
        <v>3701</v>
      </c>
      <c r="D207" s="86">
        <f>Historicals!D142</f>
        <v>3995</v>
      </c>
      <c r="E207" s="86">
        <f>Historicals!E142</f>
        <v>0</v>
      </c>
      <c r="F207" s="86">
        <f>Historicals!F142</f>
        <v>0</v>
      </c>
      <c r="G207" s="86">
        <f>Historicals!G142</f>
        <v>0</v>
      </c>
      <c r="H207" s="86">
        <f>Historicals!H142</f>
        <v>0</v>
      </c>
      <c r="I207" s="86">
        <f>Historicals!I142</f>
        <v>0</v>
      </c>
      <c r="J207" s="113">
        <f>J209+J213+J217</f>
        <v>0</v>
      </c>
      <c r="K207" s="113">
        <f t="shared" ref="K207:N207" si="718">K209+K213+K217</f>
        <v>0</v>
      </c>
      <c r="L207" s="113">
        <f t="shared" si="718"/>
        <v>0</v>
      </c>
      <c r="M207" s="113">
        <f t="shared" si="718"/>
        <v>0</v>
      </c>
      <c r="N207" s="113">
        <f t="shared" si="718"/>
        <v>0</v>
      </c>
      <c r="O207" s="86"/>
      <c r="P207" s="86"/>
    </row>
    <row r="208" spans="1:16" x14ac:dyDescent="0.75">
      <c r="A208" s="87" t="s">
        <v>130</v>
      </c>
      <c r="B208" s="45" t="str">
        <f t="shared" ref="B208" si="719">+IFERROR(B207/A207-1,"nm")</f>
        <v>nm</v>
      </c>
      <c r="C208" s="45">
        <f t="shared" ref="C208" si="720">+IFERROR(C207/B207-1,"nm")</f>
        <v>-5.0538737814263768E-2</v>
      </c>
      <c r="D208" s="45">
        <f t="shared" ref="D208" si="721">+IFERROR(D207/C207-1,"nm")</f>
        <v>7.9437989732504821E-2</v>
      </c>
      <c r="E208" s="45">
        <f t="shared" ref="E208" si="722">+IFERROR(E207/D207-1,"nm")</f>
        <v>-1</v>
      </c>
      <c r="F208" s="45" t="str">
        <f t="shared" ref="F208" si="723">+IFERROR(F207/E207-1,"nm")</f>
        <v>nm</v>
      </c>
      <c r="G208" s="45" t="str">
        <f t="shared" ref="G208" si="724">+IFERROR(G207/F207-1,"nm")</f>
        <v>nm</v>
      </c>
      <c r="H208" s="45" t="str">
        <f t="shared" ref="H208" si="725">+IFERROR(H207/G207-1,"nm")</f>
        <v>nm</v>
      </c>
      <c r="I208" s="45" t="str">
        <f t="shared" ref="I208" si="726">+IFERROR(I207/H207-1,"nm")</f>
        <v>nm</v>
      </c>
      <c r="J208" s="122">
        <f>$D$208</f>
        <v>7.9437989732504821E-2</v>
      </c>
      <c r="K208" s="122">
        <f t="shared" ref="K208:N208" si="727">$D$208</f>
        <v>7.9437989732504821E-2</v>
      </c>
      <c r="L208" s="122">
        <f t="shared" si="727"/>
        <v>7.9437989732504821E-2</v>
      </c>
      <c r="M208" s="122">
        <f t="shared" si="727"/>
        <v>7.9437989732504821E-2</v>
      </c>
      <c r="N208" s="122">
        <f t="shared" si="727"/>
        <v>7.9437989732504821E-2</v>
      </c>
      <c r="O208" s="86"/>
      <c r="P208" s="86"/>
    </row>
    <row r="209" spans="1:16" x14ac:dyDescent="0.75">
      <c r="A209" s="88" t="s">
        <v>114</v>
      </c>
      <c r="B209" s="86">
        <f>Historicals!B143</f>
        <v>2641</v>
      </c>
      <c r="C209" s="86">
        <f>Historicals!C143</f>
        <v>2536</v>
      </c>
      <c r="D209" s="86">
        <f>Historicals!D143</f>
        <v>2816</v>
      </c>
      <c r="E209" s="86">
        <f>Historicals!E143</f>
        <v>0</v>
      </c>
      <c r="F209" s="86">
        <f>Historicals!F143</f>
        <v>0</v>
      </c>
      <c r="G209" s="86">
        <f>Historicals!G143</f>
        <v>0</v>
      </c>
      <c r="H209" s="86">
        <f>Historicals!H143</f>
        <v>0</v>
      </c>
      <c r="I209" s="86">
        <f>Historicals!I143</f>
        <v>0</v>
      </c>
      <c r="J209" s="113">
        <f>I209*(1+J210)</f>
        <v>0</v>
      </c>
      <c r="K209" s="113">
        <f>J209*(1+K210)</f>
        <v>0</v>
      </c>
      <c r="L209" s="113">
        <f t="shared" ref="L209:N209" si="728">K209*(1+L210)</f>
        <v>0</v>
      </c>
      <c r="M209" s="113">
        <f t="shared" si="728"/>
        <v>0</v>
      </c>
      <c r="N209" s="113">
        <f t="shared" si="728"/>
        <v>0</v>
      </c>
      <c r="O209" s="86"/>
      <c r="P209" s="86"/>
    </row>
    <row r="210" spans="1:16" x14ac:dyDescent="0.75">
      <c r="A210" s="87" t="s">
        <v>130</v>
      </c>
      <c r="B210" s="45" t="str">
        <f t="shared" ref="B210" si="729">+IFERROR(B209/A209-1,"nm")</f>
        <v>nm</v>
      </c>
      <c r="C210" s="111">
        <f t="shared" ref="C210" si="730">+IFERROR(C209/B209-1,"nm")</f>
        <v>-3.9757667550170406E-2</v>
      </c>
      <c r="D210" s="45">
        <f t="shared" ref="D210" si="731">+IFERROR(D209/C209-1,"nm")</f>
        <v>0.11041009463722395</v>
      </c>
      <c r="E210" s="45">
        <f t="shared" ref="E210" si="732">+IFERROR(E209/D209-1,"nm")</f>
        <v>-1</v>
      </c>
      <c r="F210" s="45" t="str">
        <f t="shared" ref="F210" si="733">+IFERROR(F209/E209-1,"nm")</f>
        <v>nm</v>
      </c>
      <c r="G210" s="45" t="str">
        <f t="shared" ref="G210" si="734">+IFERROR(G209/F209-1,"nm")</f>
        <v>nm</v>
      </c>
      <c r="H210" s="45" t="str">
        <f t="shared" ref="H210" si="735">+IFERROR(H209/G209-1,"nm")</f>
        <v>nm</v>
      </c>
      <c r="I210" s="45" t="str">
        <f t="shared" ref="I210" si="736">+IFERROR(I209/H209-1,"nm")</f>
        <v>nm</v>
      </c>
      <c r="J210" s="112">
        <f>$E$210</f>
        <v>-1</v>
      </c>
      <c r="K210" s="112">
        <f t="shared" ref="K210:N210" si="737">$E$210</f>
        <v>-1</v>
      </c>
      <c r="L210" s="112">
        <f t="shared" si="737"/>
        <v>-1</v>
      </c>
      <c r="M210" s="112">
        <f t="shared" si="737"/>
        <v>-1</v>
      </c>
      <c r="N210" s="112">
        <f t="shared" si="737"/>
        <v>-1</v>
      </c>
      <c r="O210" s="86"/>
      <c r="P210" s="86"/>
    </row>
    <row r="211" spans="1:16" s="112" customFormat="1" x14ac:dyDescent="0.75">
      <c r="A211" s="110" t="s">
        <v>138</v>
      </c>
      <c r="B211" s="112">
        <f>Historicals!B247</f>
        <v>0.09</v>
      </c>
      <c r="C211" s="112">
        <f>Historicals!C247</f>
        <v>0.14000000000000001</v>
      </c>
      <c r="D211" s="112">
        <f>Historicals!D247</f>
        <v>0</v>
      </c>
      <c r="E211" s="112">
        <f>Historicals!E247</f>
        <v>0</v>
      </c>
      <c r="F211" s="112">
        <f>Historicals!F247</f>
        <v>0</v>
      </c>
      <c r="G211" s="112">
        <f>Historicals!G247</f>
        <v>0</v>
      </c>
      <c r="H211" s="112">
        <f>Historicals!H247</f>
        <v>0</v>
      </c>
      <c r="I211" s="112">
        <f>Historicals!I247</f>
        <v>0</v>
      </c>
      <c r="J211" s="112">
        <f>$E$211</f>
        <v>0</v>
      </c>
      <c r="K211" s="112">
        <f t="shared" ref="K211:N211" si="738">$E$211</f>
        <v>0</v>
      </c>
      <c r="L211" s="112">
        <f t="shared" si="738"/>
        <v>0</v>
      </c>
      <c r="M211" s="112">
        <f t="shared" si="738"/>
        <v>0</v>
      </c>
      <c r="N211" s="112">
        <f t="shared" si="738"/>
        <v>0</v>
      </c>
      <c r="O211" s="91"/>
      <c r="P211" s="91"/>
    </row>
    <row r="212" spans="1:16" x14ac:dyDescent="0.75">
      <c r="A212" s="87" t="s">
        <v>139</v>
      </c>
      <c r="B212" s="45" t="str">
        <f t="shared" ref="B212:K212" si="739">+IFERROR(B210-B211,"nm")</f>
        <v>nm</v>
      </c>
      <c r="C212" s="45">
        <f t="shared" si="739"/>
        <v>-0.17975766755017042</v>
      </c>
      <c r="D212" s="45">
        <f t="shared" si="739"/>
        <v>0.11041009463722395</v>
      </c>
      <c r="E212" s="45">
        <f t="shared" si="739"/>
        <v>-1</v>
      </c>
      <c r="F212" s="45" t="str">
        <f t="shared" si="739"/>
        <v>nm</v>
      </c>
      <c r="G212" s="45" t="str">
        <f t="shared" si="739"/>
        <v>nm</v>
      </c>
      <c r="H212" s="45" t="str">
        <f t="shared" si="739"/>
        <v>nm</v>
      </c>
      <c r="I212" s="45" t="str">
        <f t="shared" si="739"/>
        <v>nm</v>
      </c>
      <c r="J212" s="45">
        <f t="shared" si="739"/>
        <v>-1</v>
      </c>
      <c r="K212" s="45">
        <f t="shared" si="739"/>
        <v>-1</v>
      </c>
      <c r="L212" s="45">
        <f t="shared" ref="L212:N212" si="740">+IFERROR(L210-L211,"nm")</f>
        <v>-1</v>
      </c>
      <c r="M212" s="45">
        <f t="shared" si="740"/>
        <v>-1</v>
      </c>
      <c r="N212" s="45">
        <f t="shared" si="740"/>
        <v>-1</v>
      </c>
      <c r="O212" s="86"/>
      <c r="P212" s="86"/>
    </row>
    <row r="213" spans="1:16" x14ac:dyDescent="0.75">
      <c r="A213" s="88" t="s">
        <v>115</v>
      </c>
      <c r="B213" s="86">
        <f>Historicals!B144</f>
        <v>1021</v>
      </c>
      <c r="C213" s="86">
        <f>Historicals!C144</f>
        <v>947</v>
      </c>
      <c r="D213" s="86">
        <f>Historicals!D144</f>
        <v>966</v>
      </c>
      <c r="E213" s="86">
        <f>Historicals!E144</f>
        <v>0</v>
      </c>
      <c r="F213" s="86">
        <f>Historicals!F144</f>
        <v>0</v>
      </c>
      <c r="G213" s="86">
        <f>Historicals!G144</f>
        <v>0</v>
      </c>
      <c r="H213" s="86">
        <f>Historicals!H144</f>
        <v>0</v>
      </c>
      <c r="I213" s="86">
        <f>Historicals!I144</f>
        <v>0</v>
      </c>
      <c r="J213" s="113">
        <f>I213*(1+J214)</f>
        <v>0</v>
      </c>
      <c r="K213" s="113">
        <f>J213*(1+K214)</f>
        <v>0</v>
      </c>
      <c r="L213" s="113">
        <f t="shared" ref="L213:N213" si="741">K213*(1+L214)</f>
        <v>0</v>
      </c>
      <c r="M213" s="113">
        <f t="shared" si="741"/>
        <v>0</v>
      </c>
      <c r="N213" s="113">
        <f t="shared" si="741"/>
        <v>0</v>
      </c>
      <c r="O213" s="86"/>
      <c r="P213" s="86"/>
    </row>
    <row r="214" spans="1:16" x14ac:dyDescent="0.75">
      <c r="A214" s="87" t="s">
        <v>130</v>
      </c>
      <c r="B214" s="45" t="str">
        <f t="shared" ref="B214" si="742">+IFERROR(B213/A213-1,"nm")</f>
        <v>nm</v>
      </c>
      <c r="C214" s="45">
        <f t="shared" ref="C214" si="743">+IFERROR(C213/B213-1,"nm")</f>
        <v>-7.2477962781586691E-2</v>
      </c>
      <c r="D214" s="45">
        <f t="shared" ref="D214" si="744">+IFERROR(D213/C213-1,"nm")</f>
        <v>2.0063357972544882E-2</v>
      </c>
      <c r="E214" s="45">
        <f t="shared" ref="E214" si="745">+IFERROR(E213/D213-1,"nm")</f>
        <v>-1</v>
      </c>
      <c r="F214" s="45" t="str">
        <f t="shared" ref="F214" si="746">+IFERROR(F213/E213-1,"nm")</f>
        <v>nm</v>
      </c>
      <c r="G214" s="45" t="str">
        <f t="shared" ref="G214" si="747">+IFERROR(G213/F213-1,"nm")</f>
        <v>nm</v>
      </c>
      <c r="H214" s="45" t="str">
        <f t="shared" ref="H214" si="748">+IFERROR(H213/G213-1,"nm")</f>
        <v>nm</v>
      </c>
      <c r="I214" s="45" t="str">
        <f t="shared" ref="I214" si="749">+IFERROR(I213/H213-1,"nm")</f>
        <v>nm</v>
      </c>
      <c r="J214" s="112">
        <f>$E$214</f>
        <v>-1</v>
      </c>
      <c r="K214" s="112">
        <f t="shared" ref="K214:N214" si="750">$E$214</f>
        <v>-1</v>
      </c>
      <c r="L214" s="112">
        <f t="shared" si="750"/>
        <v>-1</v>
      </c>
      <c r="M214" s="112">
        <f t="shared" si="750"/>
        <v>-1</v>
      </c>
      <c r="N214" s="112">
        <f t="shared" si="750"/>
        <v>-1</v>
      </c>
      <c r="O214" s="86"/>
      <c r="P214" s="86"/>
    </row>
    <row r="215" spans="1:16" x14ac:dyDescent="0.75">
      <c r="A215" s="87" t="s">
        <v>138</v>
      </c>
      <c r="B215" s="86">
        <f>Historicals!B248</f>
        <v>0.05</v>
      </c>
      <c r="C215" s="86">
        <f>Historicals!C248</f>
        <v>0.11</v>
      </c>
      <c r="D215" s="86">
        <f>Historicals!D248</f>
        <v>0</v>
      </c>
      <c r="E215" s="86">
        <f>Historicals!E248</f>
        <v>0</v>
      </c>
      <c r="F215" s="86">
        <f>Historicals!F248</f>
        <v>0</v>
      </c>
      <c r="G215" s="86">
        <f>Historicals!G248</f>
        <v>0</v>
      </c>
      <c r="H215" s="86">
        <f>Historicals!H248</f>
        <v>0</v>
      </c>
      <c r="I215" s="86">
        <f>Historicals!I248</f>
        <v>0</v>
      </c>
      <c r="J215" s="112">
        <f>$E$215</f>
        <v>0</v>
      </c>
      <c r="K215" s="112">
        <f t="shared" ref="K215:N215" si="751">$E$215</f>
        <v>0</v>
      </c>
      <c r="L215" s="112">
        <f t="shared" si="751"/>
        <v>0</v>
      </c>
      <c r="M215" s="112">
        <f t="shared" si="751"/>
        <v>0</v>
      </c>
      <c r="N215" s="112">
        <f t="shared" si="751"/>
        <v>0</v>
      </c>
      <c r="O215" s="86"/>
      <c r="P215" s="86"/>
    </row>
    <row r="216" spans="1:16" x14ac:dyDescent="0.75">
      <c r="A216" s="87" t="s">
        <v>139</v>
      </c>
      <c r="B216" s="45" t="str">
        <f t="shared" ref="B216:K216" si="752">+IFERROR(B214-B215,"nm")</f>
        <v>nm</v>
      </c>
      <c r="C216" s="45">
        <f t="shared" si="752"/>
        <v>-0.18247796278158668</v>
      </c>
      <c r="D216" s="45">
        <f t="shared" si="752"/>
        <v>2.0063357972544882E-2</v>
      </c>
      <c r="E216" s="45">
        <f t="shared" si="752"/>
        <v>-1</v>
      </c>
      <c r="F216" s="45" t="str">
        <f t="shared" si="752"/>
        <v>nm</v>
      </c>
      <c r="G216" s="45" t="str">
        <f t="shared" si="752"/>
        <v>nm</v>
      </c>
      <c r="H216" s="45" t="str">
        <f t="shared" si="752"/>
        <v>nm</v>
      </c>
      <c r="I216" s="45" t="str">
        <f t="shared" si="752"/>
        <v>nm</v>
      </c>
      <c r="J216" s="45">
        <f t="shared" si="752"/>
        <v>-1</v>
      </c>
      <c r="K216" s="45">
        <f t="shared" si="752"/>
        <v>-1</v>
      </c>
      <c r="L216" s="45">
        <f t="shared" ref="L216:N216" si="753">+IFERROR(L214-L215,"nm")</f>
        <v>-1</v>
      </c>
      <c r="M216" s="45">
        <f t="shared" si="753"/>
        <v>-1</v>
      </c>
      <c r="N216" s="45">
        <f t="shared" si="753"/>
        <v>-1</v>
      </c>
      <c r="O216" s="86"/>
      <c r="P216" s="86"/>
    </row>
    <row r="217" spans="1:16" x14ac:dyDescent="0.75">
      <c r="A217" s="88" t="s">
        <v>116</v>
      </c>
      <c r="B217" s="86">
        <f>Historicals!B145</f>
        <v>236</v>
      </c>
      <c r="C217" s="86">
        <f>Historicals!C145</f>
        <v>218</v>
      </c>
      <c r="D217" s="86">
        <f>Historicals!D145</f>
        <v>213</v>
      </c>
      <c r="E217" s="86">
        <f>Historicals!E145</f>
        <v>0</v>
      </c>
      <c r="F217" s="86">
        <f>Historicals!F145</f>
        <v>0</v>
      </c>
      <c r="G217" s="86">
        <f>Historicals!G145</f>
        <v>0</v>
      </c>
      <c r="H217" s="86">
        <f>Historicals!H145</f>
        <v>0</v>
      </c>
      <c r="I217" s="86">
        <f>Historicals!I145</f>
        <v>0</v>
      </c>
      <c r="J217" s="113">
        <f>I217*(1+J218)</f>
        <v>0</v>
      </c>
      <c r="K217" s="113">
        <f>J217*(1+K218)</f>
        <v>0</v>
      </c>
      <c r="L217" s="113">
        <f t="shared" ref="L217:N217" si="754">K217*(1+L218)</f>
        <v>0</v>
      </c>
      <c r="M217" s="113">
        <f t="shared" si="754"/>
        <v>0</v>
      </c>
      <c r="N217" s="113">
        <f t="shared" si="754"/>
        <v>0</v>
      </c>
      <c r="O217" s="86"/>
      <c r="P217" s="86"/>
    </row>
    <row r="218" spans="1:16" x14ac:dyDescent="0.75">
      <c r="A218" s="87" t="s">
        <v>130</v>
      </c>
      <c r="B218" s="45" t="str">
        <f t="shared" ref="B218" si="755">+IFERROR(B217/A217-1,"nm")</f>
        <v>nm</v>
      </c>
      <c r="C218" s="45">
        <f t="shared" ref="C218" si="756">+IFERROR(C217/B217-1,"nm")</f>
        <v>-7.6271186440677985E-2</v>
      </c>
      <c r="D218" s="45">
        <f t="shared" ref="D218" si="757">+IFERROR(D217/C217-1,"nm")</f>
        <v>-2.2935779816513735E-2</v>
      </c>
      <c r="E218" s="45">
        <f t="shared" ref="E218" si="758">+IFERROR(E217/D217-1,"nm")</f>
        <v>-1</v>
      </c>
      <c r="F218" s="45" t="str">
        <f t="shared" ref="F218" si="759">+IFERROR(F217/E217-1,"nm")</f>
        <v>nm</v>
      </c>
      <c r="G218" s="45" t="str">
        <f t="shared" ref="G218" si="760">+IFERROR(G217/F217-1,"nm")</f>
        <v>nm</v>
      </c>
      <c r="H218" s="45" t="str">
        <f t="shared" ref="H218" si="761">+IFERROR(H217/G217-1,"nm")</f>
        <v>nm</v>
      </c>
      <c r="I218" s="45" t="str">
        <f t="shared" ref="I218" si="762">+IFERROR(I217/H217-1,"nm")</f>
        <v>nm</v>
      </c>
      <c r="J218" s="112">
        <f>$E$218</f>
        <v>-1</v>
      </c>
      <c r="K218" s="112">
        <f t="shared" ref="K218:N218" si="763">$E$218</f>
        <v>-1</v>
      </c>
      <c r="L218" s="112">
        <f t="shared" si="763"/>
        <v>-1</v>
      </c>
      <c r="M218" s="112">
        <f t="shared" si="763"/>
        <v>-1</v>
      </c>
      <c r="N218" s="112">
        <f t="shared" si="763"/>
        <v>-1</v>
      </c>
      <c r="O218" s="86"/>
      <c r="P218" s="86"/>
    </row>
    <row r="219" spans="1:16" s="112" customFormat="1" x14ac:dyDescent="0.75">
      <c r="A219" s="110" t="s">
        <v>138</v>
      </c>
      <c r="B219" s="91">
        <f>Historicals!B249</f>
        <v>0.05</v>
      </c>
      <c r="C219" s="91">
        <f>Historicals!C249</f>
        <v>0.11</v>
      </c>
      <c r="D219" s="91">
        <f>Historicals!D249</f>
        <v>0</v>
      </c>
      <c r="E219" s="91">
        <f>Historicals!E249</f>
        <v>0</v>
      </c>
      <c r="F219" s="91">
        <f>Historicals!F249</f>
        <v>0</v>
      </c>
      <c r="G219" s="91">
        <f>Historicals!G249</f>
        <v>0</v>
      </c>
      <c r="H219" s="91">
        <f>Historicals!H249</f>
        <v>0</v>
      </c>
      <c r="I219" s="91">
        <f>Historicals!I249</f>
        <v>0</v>
      </c>
      <c r="J219" s="112">
        <f>$E$219</f>
        <v>0</v>
      </c>
      <c r="K219" s="112">
        <f t="shared" ref="K219:N219" si="764">$E$219</f>
        <v>0</v>
      </c>
      <c r="L219" s="112">
        <f t="shared" si="764"/>
        <v>0</v>
      </c>
      <c r="M219" s="112">
        <f t="shared" si="764"/>
        <v>0</v>
      </c>
      <c r="N219" s="112">
        <f t="shared" si="764"/>
        <v>0</v>
      </c>
      <c r="O219" s="91"/>
      <c r="P219" s="91"/>
    </row>
    <row r="220" spans="1:16" x14ac:dyDescent="0.75">
      <c r="A220" s="87" t="s">
        <v>139</v>
      </c>
      <c r="B220" s="45" t="str">
        <f t="shared" ref="B220:K220" si="765">+IFERROR(B218-B219,"nm")</f>
        <v>nm</v>
      </c>
      <c r="C220" s="45">
        <f t="shared" si="765"/>
        <v>-0.18627118644067797</v>
      </c>
      <c r="D220" s="45">
        <f t="shared" si="765"/>
        <v>-2.2935779816513735E-2</v>
      </c>
      <c r="E220" s="45">
        <f t="shared" si="765"/>
        <v>-1</v>
      </c>
      <c r="F220" s="45" t="str">
        <f t="shared" si="765"/>
        <v>nm</v>
      </c>
      <c r="G220" s="45" t="str">
        <f t="shared" si="765"/>
        <v>nm</v>
      </c>
      <c r="H220" s="45" t="str">
        <f t="shared" si="765"/>
        <v>nm</v>
      </c>
      <c r="I220" s="45" t="str">
        <f t="shared" si="765"/>
        <v>nm</v>
      </c>
      <c r="J220" s="45">
        <f t="shared" si="765"/>
        <v>-1</v>
      </c>
      <c r="K220" s="45">
        <f t="shared" si="765"/>
        <v>-1</v>
      </c>
      <c r="L220" s="45">
        <f t="shared" ref="L220:N220" si="766">+IFERROR(L218-L219,"nm")</f>
        <v>-1</v>
      </c>
      <c r="M220" s="45">
        <f t="shared" si="766"/>
        <v>-1</v>
      </c>
      <c r="N220" s="45">
        <f t="shared" si="766"/>
        <v>-1</v>
      </c>
      <c r="O220" s="86"/>
      <c r="P220" s="86"/>
    </row>
    <row r="221" spans="1:16" x14ac:dyDescent="0.75">
      <c r="A221" s="85" t="s">
        <v>131</v>
      </c>
      <c r="B221" s="46">
        <f t="shared" ref="B221:N221" si="767">+B227+B224</f>
        <v>1028</v>
      </c>
      <c r="C221" s="46">
        <f t="shared" si="767"/>
        <v>1122</v>
      </c>
      <c r="D221" s="46">
        <f t="shared" si="767"/>
        <v>816</v>
      </c>
      <c r="E221" s="46">
        <f t="shared" si="767"/>
        <v>0</v>
      </c>
      <c r="F221" s="46">
        <f t="shared" si="767"/>
        <v>0</v>
      </c>
      <c r="G221" s="46">
        <f t="shared" si="767"/>
        <v>0</v>
      </c>
      <c r="H221" s="46">
        <f t="shared" si="767"/>
        <v>0</v>
      </c>
      <c r="I221" s="46">
        <f t="shared" si="767"/>
        <v>0</v>
      </c>
      <c r="J221" s="46">
        <f t="shared" si="767"/>
        <v>0</v>
      </c>
      <c r="K221" s="46">
        <f t="shared" si="767"/>
        <v>0</v>
      </c>
      <c r="L221" s="46">
        <f t="shared" si="767"/>
        <v>0</v>
      </c>
      <c r="M221" s="46">
        <f t="shared" si="767"/>
        <v>0</v>
      </c>
      <c r="N221" s="46">
        <f t="shared" si="767"/>
        <v>0</v>
      </c>
      <c r="O221" s="86"/>
      <c r="P221" s="86"/>
    </row>
    <row r="222" spans="1:16" x14ac:dyDescent="0.75">
      <c r="A222" s="87" t="s">
        <v>130</v>
      </c>
      <c r="B222" s="45" t="str">
        <f t="shared" ref="B222" si="768">+IFERROR(B221/A221-1,"nm")</f>
        <v>nm</v>
      </c>
      <c r="C222" s="45">
        <f t="shared" ref="C222" si="769">+IFERROR(C221/B221-1,"nm")</f>
        <v>9.1439688715953205E-2</v>
      </c>
      <c r="D222" s="45">
        <f t="shared" ref="D222" si="770">+IFERROR(D221/C221-1,"nm")</f>
        <v>-0.27272727272727271</v>
      </c>
      <c r="E222" s="45">
        <f t="shared" ref="E222" si="771">+IFERROR(E221/D221-1,"nm")</f>
        <v>-1</v>
      </c>
      <c r="F222" s="45" t="str">
        <f t="shared" ref="F222" si="772">+IFERROR(F221/E221-1,"nm")</f>
        <v>nm</v>
      </c>
      <c r="G222" s="45" t="str">
        <f t="shared" ref="G222" si="773">+IFERROR(G221/F221-1,"nm")</f>
        <v>nm</v>
      </c>
      <c r="H222" s="45" t="str">
        <f t="shared" ref="H222" si="774">+IFERROR(H221/G221-1,"nm")</f>
        <v>nm</v>
      </c>
      <c r="I222" s="45" t="str">
        <f t="shared" ref="I222" si="775">+IFERROR(I221/H221-1,"nm")</f>
        <v>nm</v>
      </c>
      <c r="J222" s="45" t="str">
        <f t="shared" ref="J222" si="776">+IFERROR(J221/I221-1,"nm")</f>
        <v>nm</v>
      </c>
      <c r="K222" s="45" t="str">
        <f t="shared" ref="K222" si="777">+IFERROR(K221/J221-1,"nm")</f>
        <v>nm</v>
      </c>
      <c r="L222" s="45" t="str">
        <f t="shared" ref="L222" si="778">+IFERROR(L221/K221-1,"nm")</f>
        <v>nm</v>
      </c>
      <c r="M222" s="45" t="str">
        <f t="shared" ref="M222" si="779">+IFERROR(M221/L221-1,"nm")</f>
        <v>nm</v>
      </c>
      <c r="N222" s="45" t="str">
        <f t="shared" ref="N222" si="780">+IFERROR(N221/M221-1,"nm")</f>
        <v>nm</v>
      </c>
      <c r="O222" s="86"/>
      <c r="P222" s="86"/>
    </row>
    <row r="223" spans="1:16" x14ac:dyDescent="0.75">
      <c r="A223" s="87" t="s">
        <v>132</v>
      </c>
      <c r="B223" s="93">
        <f>IFERROR(B221/B$207,"nm")</f>
        <v>0.26372498717290921</v>
      </c>
      <c r="C223" s="93">
        <f t="shared" ref="C223:I223" si="781">IFERROR(C221/C$207,"nm")</f>
        <v>0.30316130775466088</v>
      </c>
      <c r="D223" s="93">
        <f t="shared" si="781"/>
        <v>0.20425531914893616</v>
      </c>
      <c r="E223" s="93" t="str">
        <f t="shared" si="781"/>
        <v>nm</v>
      </c>
      <c r="F223" s="93" t="str">
        <f t="shared" si="781"/>
        <v>nm</v>
      </c>
      <c r="G223" s="93" t="str">
        <f t="shared" si="781"/>
        <v>nm</v>
      </c>
      <c r="H223" s="93" t="str">
        <f t="shared" si="781"/>
        <v>nm</v>
      </c>
      <c r="I223" s="93" t="str">
        <f t="shared" si="781"/>
        <v>nm</v>
      </c>
      <c r="J223" s="93" t="str">
        <f>IFERROR(J221/J$207,"nm")</f>
        <v>nm</v>
      </c>
      <c r="K223" s="93" t="str">
        <f>IFERROR(K221/K$207,"nm")</f>
        <v>nm</v>
      </c>
      <c r="L223" s="93" t="str">
        <f t="shared" ref="L223:N223" si="782">IFERROR(L221/L$207,"nm")</f>
        <v>nm</v>
      </c>
      <c r="M223" s="93" t="str">
        <f t="shared" si="782"/>
        <v>nm</v>
      </c>
      <c r="N223" s="93" t="str">
        <f t="shared" si="782"/>
        <v>nm</v>
      </c>
      <c r="O223" s="86"/>
      <c r="P223" s="86"/>
    </row>
    <row r="224" spans="1:16" x14ac:dyDescent="0.75">
      <c r="A224" s="85" t="s">
        <v>133</v>
      </c>
      <c r="B224">
        <f>Historicals!B209</f>
        <v>210</v>
      </c>
      <c r="C224">
        <f>Historicals!C209</f>
        <v>230</v>
      </c>
      <c r="D224">
        <f>Historicals!D209</f>
        <v>0</v>
      </c>
      <c r="E224">
        <f>Historicals!E209</f>
        <v>0</v>
      </c>
      <c r="F224">
        <f>Historicals!F209</f>
        <v>0</v>
      </c>
      <c r="G224">
        <f>Historicals!G209</f>
        <v>0</v>
      </c>
      <c r="H224">
        <f>Historicals!H209</f>
        <v>0</v>
      </c>
      <c r="I224">
        <f>Historicals!I209</f>
        <v>0</v>
      </c>
      <c r="J224" s="113">
        <f>I224*(1+J225)</f>
        <v>0</v>
      </c>
      <c r="K224" s="113">
        <f>J224*(1+K225)</f>
        <v>0</v>
      </c>
      <c r="L224" s="113">
        <f t="shared" ref="L224:N224" si="783">K224*(1+L225)</f>
        <v>0</v>
      </c>
      <c r="M224" s="113">
        <f t="shared" si="783"/>
        <v>0</v>
      </c>
      <c r="N224" s="113">
        <f t="shared" si="783"/>
        <v>0</v>
      </c>
      <c r="O224" s="86"/>
      <c r="P224" s="86"/>
    </row>
    <row r="225" spans="1:16" x14ac:dyDescent="0.75">
      <c r="A225" s="87" t="s">
        <v>130</v>
      </c>
      <c r="B225" s="45" t="str">
        <f t="shared" ref="B225" si="784">+IFERROR(B224/A224-1,"nm")</f>
        <v>nm</v>
      </c>
      <c r="C225" s="45">
        <f t="shared" ref="C225" si="785">+IFERROR(C224/B224-1,"nm")</f>
        <v>9.5238095238095344E-2</v>
      </c>
      <c r="D225" s="45">
        <f t="shared" ref="D225" si="786">+IFERROR(D224/C224-1,"nm")</f>
        <v>-1</v>
      </c>
      <c r="E225" s="45" t="str">
        <f t="shared" ref="E225" si="787">+IFERROR(E224/D224-1,"nm")</f>
        <v>nm</v>
      </c>
      <c r="F225" s="45" t="str">
        <f t="shared" ref="F225" si="788">+IFERROR(F224/E224-1,"nm")</f>
        <v>nm</v>
      </c>
      <c r="G225" s="45" t="str">
        <f t="shared" ref="G225" si="789">+IFERROR(G224/F224-1,"nm")</f>
        <v>nm</v>
      </c>
      <c r="H225" s="45" t="str">
        <f t="shared" ref="H225" si="790">+IFERROR(H224/G224-1,"nm")</f>
        <v>nm</v>
      </c>
      <c r="I225" s="45" t="str">
        <f t="shared" ref="I225" si="791">+IFERROR(I224/H224-1,"nm")</f>
        <v>nm</v>
      </c>
      <c r="J225" s="112">
        <f>$D$225</f>
        <v>-1</v>
      </c>
      <c r="K225" s="112">
        <f t="shared" ref="K225:N225" si="792">$D$225</f>
        <v>-1</v>
      </c>
      <c r="L225" s="112">
        <f t="shared" si="792"/>
        <v>-1</v>
      </c>
      <c r="M225" s="112">
        <f t="shared" si="792"/>
        <v>-1</v>
      </c>
      <c r="N225" s="112">
        <f t="shared" si="792"/>
        <v>-1</v>
      </c>
      <c r="O225" s="86"/>
      <c r="P225" s="86"/>
    </row>
    <row r="226" spans="1:16" x14ac:dyDescent="0.75">
      <c r="A226" s="87" t="s">
        <v>157</v>
      </c>
      <c r="B226" s="93">
        <f>IFERROR(B224/B$207,"nm")</f>
        <v>5.3873781426372495E-2</v>
      </c>
      <c r="C226" s="93">
        <f t="shared" ref="C226:I226" si="793">IFERROR(C224/C$207,"nm")</f>
        <v>6.2145366117265601E-2</v>
      </c>
      <c r="D226" s="93">
        <f t="shared" si="793"/>
        <v>0</v>
      </c>
      <c r="E226" s="93" t="str">
        <f t="shared" si="793"/>
        <v>nm</v>
      </c>
      <c r="F226" s="93" t="str">
        <f t="shared" si="793"/>
        <v>nm</v>
      </c>
      <c r="G226" s="93" t="str">
        <f t="shared" si="793"/>
        <v>nm</v>
      </c>
      <c r="H226" s="93" t="str">
        <f t="shared" si="793"/>
        <v>nm</v>
      </c>
      <c r="I226" s="93" t="str">
        <f t="shared" si="793"/>
        <v>nm</v>
      </c>
      <c r="J226" s="91" t="str">
        <f>IFERROR(J224/J$207,"nm")</f>
        <v>nm</v>
      </c>
      <c r="K226" s="91" t="str">
        <f>IFERROR(K224/K$207,"nm")</f>
        <v>nm</v>
      </c>
      <c r="L226" s="91" t="str">
        <f t="shared" ref="L226:N226" si="794">IFERROR(L224/L$207,"nm")</f>
        <v>nm</v>
      </c>
      <c r="M226" s="91" t="str">
        <f t="shared" si="794"/>
        <v>nm</v>
      </c>
      <c r="N226" s="91" t="str">
        <f t="shared" si="794"/>
        <v>nm</v>
      </c>
      <c r="O226" s="86"/>
      <c r="P226" s="86"/>
    </row>
    <row r="227" spans="1:16" x14ac:dyDescent="0.75">
      <c r="A227" s="85" t="s">
        <v>135</v>
      </c>
      <c r="B227" s="86">
        <f>Historicals!B164</f>
        <v>818</v>
      </c>
      <c r="C227" s="86">
        <f>Historicals!C164</f>
        <v>892</v>
      </c>
      <c r="D227" s="86">
        <f>Historicals!D164</f>
        <v>816</v>
      </c>
      <c r="E227" s="86">
        <f>Historicals!E164</f>
        <v>0</v>
      </c>
      <c r="F227" s="86">
        <f>Historicals!F164</f>
        <v>0</v>
      </c>
      <c r="G227" s="86">
        <f>Historicals!G164</f>
        <v>0</v>
      </c>
      <c r="H227" s="86">
        <f>Historicals!H164</f>
        <v>0</v>
      </c>
      <c r="I227" s="86">
        <f>Historicals!I164</f>
        <v>0</v>
      </c>
      <c r="J227" s="113">
        <f>I227*(1+J228)</f>
        <v>0</v>
      </c>
      <c r="K227" s="113">
        <f>J227*(1+K228)</f>
        <v>0</v>
      </c>
      <c r="L227" s="113">
        <f t="shared" ref="L227:N227" si="795">K227*(1+L228)</f>
        <v>0</v>
      </c>
      <c r="M227" s="113">
        <f t="shared" si="795"/>
        <v>0</v>
      </c>
      <c r="N227" s="113">
        <f t="shared" si="795"/>
        <v>0</v>
      </c>
      <c r="O227" s="86"/>
      <c r="P227" s="86"/>
    </row>
    <row r="228" spans="1:16" x14ac:dyDescent="0.75">
      <c r="A228" s="87" t="s">
        <v>130</v>
      </c>
      <c r="B228" s="45" t="str">
        <f t="shared" ref="B228" si="796">+IFERROR(B227/A227-1,"nm")</f>
        <v>nm</v>
      </c>
      <c r="C228" s="45">
        <f t="shared" ref="C228" si="797">+IFERROR(C227/B227-1,"nm")</f>
        <v>9.0464547677261642E-2</v>
      </c>
      <c r="D228" s="45">
        <f t="shared" ref="D228" si="798">+IFERROR(D227/C227-1,"nm")</f>
        <v>-8.5201793721973118E-2</v>
      </c>
      <c r="E228" s="45">
        <f t="shared" ref="E228" si="799">+IFERROR(E227/D227-1,"nm")</f>
        <v>-1</v>
      </c>
      <c r="F228" s="45" t="str">
        <f t="shared" ref="F228" si="800">+IFERROR(F227/E227-1,"nm")</f>
        <v>nm</v>
      </c>
      <c r="G228" s="45" t="str">
        <f t="shared" ref="G228" si="801">+IFERROR(G227/F227-1,"nm")</f>
        <v>nm</v>
      </c>
      <c r="H228" s="45" t="str">
        <f t="shared" ref="H228" si="802">+IFERROR(H227/G227-1,"nm")</f>
        <v>nm</v>
      </c>
      <c r="I228" s="45" t="str">
        <f t="shared" ref="I228" si="803">+IFERROR(I227/H227-1,"nm")</f>
        <v>nm</v>
      </c>
      <c r="J228" s="112">
        <f>$E$228</f>
        <v>-1</v>
      </c>
      <c r="K228" s="112">
        <f t="shared" ref="K228:N228" si="804">$E$228</f>
        <v>-1</v>
      </c>
      <c r="L228" s="112">
        <f t="shared" si="804"/>
        <v>-1</v>
      </c>
      <c r="M228" s="112">
        <f t="shared" si="804"/>
        <v>-1</v>
      </c>
      <c r="N228" s="112">
        <f t="shared" si="804"/>
        <v>-1</v>
      </c>
      <c r="O228" s="86"/>
      <c r="P228" s="86"/>
    </row>
    <row r="229" spans="1:16" x14ac:dyDescent="0.75">
      <c r="A229" s="87" t="s">
        <v>132</v>
      </c>
      <c r="B229" s="93">
        <f>IFERROR(B227/B$207,"nm")</f>
        <v>0.20985120574653668</v>
      </c>
      <c r="C229" s="93">
        <f t="shared" ref="C229:I229" si="805">IFERROR(C227/C$207,"nm")</f>
        <v>0.24101594163739529</v>
      </c>
      <c r="D229" s="93">
        <f t="shared" si="805"/>
        <v>0.20425531914893616</v>
      </c>
      <c r="E229" s="93" t="str">
        <f t="shared" si="805"/>
        <v>nm</v>
      </c>
      <c r="F229" s="93" t="str">
        <f t="shared" si="805"/>
        <v>nm</v>
      </c>
      <c r="G229" s="93" t="str">
        <f t="shared" si="805"/>
        <v>nm</v>
      </c>
      <c r="H229" s="93" t="str">
        <f t="shared" si="805"/>
        <v>nm</v>
      </c>
      <c r="I229" s="93" t="str">
        <f t="shared" si="805"/>
        <v>nm</v>
      </c>
      <c r="J229" s="93" t="str">
        <f>IFERROR(J227/J$207,"nm")</f>
        <v>nm</v>
      </c>
      <c r="K229" s="93" t="str">
        <f>IFERROR(K227/K$207,"nm")</f>
        <v>nm</v>
      </c>
      <c r="L229" s="93" t="str">
        <f t="shared" ref="L229:N229" si="806">IFERROR(L227/L$207,"nm")</f>
        <v>nm</v>
      </c>
      <c r="M229" s="93" t="str">
        <f t="shared" si="806"/>
        <v>nm</v>
      </c>
      <c r="N229" s="93" t="str">
        <f t="shared" si="806"/>
        <v>nm</v>
      </c>
      <c r="O229" s="86"/>
      <c r="P229" s="86"/>
    </row>
    <row r="230" spans="1:16" x14ac:dyDescent="0.75">
      <c r="A230" s="85" t="s">
        <v>136</v>
      </c>
      <c r="B230" s="86">
        <f>Historicals!B194</f>
        <v>37</v>
      </c>
      <c r="C230" s="86">
        <f>Historicals!C194</f>
        <v>51</v>
      </c>
      <c r="D230" s="86">
        <f>Historicals!D194</f>
        <v>0</v>
      </c>
      <c r="E230" s="86">
        <f>Historicals!E194</f>
        <v>0</v>
      </c>
      <c r="F230" s="86">
        <f>Historicals!F194</f>
        <v>0</v>
      </c>
      <c r="G230" s="86">
        <f>Historicals!G194</f>
        <v>0</v>
      </c>
      <c r="H230" s="86">
        <f>Historicals!H194</f>
        <v>0</v>
      </c>
      <c r="I230" s="86">
        <f>Historicals!I194</f>
        <v>0</v>
      </c>
      <c r="J230" s="113">
        <f t="shared" ref="J207:K270" si="807">SUM(B230:I230)/8</f>
        <v>11</v>
      </c>
      <c r="K230" s="113">
        <f>J230*(1+K231)</f>
        <v>0</v>
      </c>
      <c r="L230" s="113">
        <f t="shared" ref="L230:N230" si="808">K230*(1+L231)</f>
        <v>0</v>
      </c>
      <c r="M230" s="113">
        <f t="shared" si="808"/>
        <v>0</v>
      </c>
      <c r="N230" s="113">
        <f t="shared" si="808"/>
        <v>0</v>
      </c>
      <c r="O230" s="86"/>
      <c r="P230" s="86"/>
    </row>
    <row r="231" spans="1:16" x14ac:dyDescent="0.75">
      <c r="A231" s="87" t="s">
        <v>130</v>
      </c>
      <c r="B231" s="45" t="str">
        <f t="shared" ref="B231" si="809">+IFERROR(B230/A230-1,"nm")</f>
        <v>nm</v>
      </c>
      <c r="C231" s="45">
        <f t="shared" ref="C231" si="810">+IFERROR(C230/B230-1,"nm")</f>
        <v>0.37837837837837829</v>
      </c>
      <c r="D231" s="45">
        <f t="shared" ref="D231" si="811">+IFERROR(D230/C230-1,"nm")</f>
        <v>-1</v>
      </c>
      <c r="E231" s="45" t="str">
        <f t="shared" ref="E231" si="812">+IFERROR(E230/D230-1,"nm")</f>
        <v>nm</v>
      </c>
      <c r="F231" s="45" t="str">
        <f t="shared" ref="F231" si="813">+IFERROR(F230/E230-1,"nm")</f>
        <v>nm</v>
      </c>
      <c r="G231" s="45" t="str">
        <f t="shared" ref="G231" si="814">+IFERROR(G230/F230-1,"nm")</f>
        <v>nm</v>
      </c>
      <c r="H231" s="45" t="str">
        <f t="shared" ref="H231" si="815">+IFERROR(H230/G230-1,"nm")</f>
        <v>nm</v>
      </c>
      <c r="I231" s="45" t="str">
        <f t="shared" ref="I231" si="816">+IFERROR(I230/H230-1,"nm")</f>
        <v>nm</v>
      </c>
      <c r="J231" s="112">
        <f>$D$231</f>
        <v>-1</v>
      </c>
      <c r="K231" s="112">
        <f t="shared" ref="K231:N231" si="817">$D$231</f>
        <v>-1</v>
      </c>
      <c r="L231" s="112">
        <f t="shared" si="817"/>
        <v>-1</v>
      </c>
      <c r="M231" s="112">
        <f t="shared" si="817"/>
        <v>-1</v>
      </c>
      <c r="N231" s="112">
        <f t="shared" si="817"/>
        <v>-1</v>
      </c>
      <c r="O231" s="86"/>
      <c r="P231" s="86"/>
    </row>
    <row r="232" spans="1:16" x14ac:dyDescent="0.75">
      <c r="A232" s="87" t="s">
        <v>157</v>
      </c>
      <c r="B232" s="93">
        <f>IFERROR(B230/B$207,"nm")</f>
        <v>9.4920472036942021E-3</v>
      </c>
      <c r="C232" s="93">
        <f t="shared" ref="C232:I232" si="818">IFERROR(C230/C$207,"nm")</f>
        <v>1.3780059443393677E-2</v>
      </c>
      <c r="D232" s="93">
        <f t="shared" si="818"/>
        <v>0</v>
      </c>
      <c r="E232" s="93" t="str">
        <f t="shared" si="818"/>
        <v>nm</v>
      </c>
      <c r="F232" s="93" t="str">
        <f t="shared" si="818"/>
        <v>nm</v>
      </c>
      <c r="G232" s="93" t="str">
        <f t="shared" si="818"/>
        <v>nm</v>
      </c>
      <c r="H232" s="93" t="str">
        <f t="shared" si="818"/>
        <v>nm</v>
      </c>
      <c r="I232" s="93" t="str">
        <f t="shared" si="818"/>
        <v>nm</v>
      </c>
      <c r="J232" s="93" t="str">
        <f>IFERROR(J230/J$207,"nm")</f>
        <v>nm</v>
      </c>
      <c r="K232" s="93" t="str">
        <f>IFERROR(K230/K$207,"nm")</f>
        <v>nm</v>
      </c>
      <c r="L232" s="93" t="str">
        <f t="shared" ref="L232:N232" si="819">IFERROR(L230/L$207,"nm")</f>
        <v>nm</v>
      </c>
      <c r="M232" s="93" t="str">
        <f t="shared" si="819"/>
        <v>nm</v>
      </c>
      <c r="N232" s="93" t="str">
        <f t="shared" si="819"/>
        <v>nm</v>
      </c>
      <c r="O232" s="86"/>
      <c r="P232" s="86"/>
    </row>
    <row r="233" spans="1:16" x14ac:dyDescent="0.75">
      <c r="A233" s="89" t="s">
        <v>158</v>
      </c>
      <c r="B233" s="89"/>
      <c r="C233" s="89"/>
      <c r="D233" s="89"/>
      <c r="E233" s="89"/>
      <c r="F233" s="89"/>
      <c r="G233" s="89"/>
      <c r="H233" s="89"/>
      <c r="I233" s="89"/>
      <c r="J233" s="129"/>
      <c r="K233" s="131"/>
      <c r="L233" s="90"/>
      <c r="M233" s="90"/>
      <c r="N233" s="90"/>
      <c r="O233" s="86"/>
      <c r="P233" s="86"/>
    </row>
    <row r="234" spans="1:16" s="97" customFormat="1" x14ac:dyDescent="0.75">
      <c r="A234" s="95" t="s">
        <v>137</v>
      </c>
      <c r="B234" s="98">
        <f>Historicals!B146</f>
        <v>115</v>
      </c>
      <c r="C234" s="98">
        <f>Historicals!C146</f>
        <v>73</v>
      </c>
      <c r="D234" s="98">
        <f>Historicals!D146</f>
        <v>73</v>
      </c>
      <c r="E234" s="98">
        <f>Historicals!E146</f>
        <v>88</v>
      </c>
      <c r="F234" s="98">
        <f>Historicals!F146</f>
        <v>42</v>
      </c>
      <c r="G234" s="98">
        <f>Historicals!G146</f>
        <v>30</v>
      </c>
      <c r="H234" s="98">
        <f>Historicals!H146</f>
        <v>25</v>
      </c>
      <c r="I234" s="98">
        <f>Historicals!I146</f>
        <v>102</v>
      </c>
      <c r="J234" s="113">
        <f>I234*(1+J235)</f>
        <v>126.80071140443833</v>
      </c>
      <c r="K234" s="113">
        <f>J234*(1+K235)</f>
        <v>157.63157267325153</v>
      </c>
      <c r="L234" s="113">
        <f t="shared" ref="L234:N234" si="820">K234*(1+L235)</f>
        <v>195.95877994871287</v>
      </c>
      <c r="M234" s="113">
        <f t="shared" si="820"/>
        <v>243.60502650433898</v>
      </c>
      <c r="N234" s="113">
        <f t="shared" si="820"/>
        <v>302.83618296516897</v>
      </c>
      <c r="O234" s="96"/>
      <c r="P234" s="96"/>
    </row>
    <row r="235" spans="1:16" x14ac:dyDescent="0.75">
      <c r="A235" s="87" t="s">
        <v>130</v>
      </c>
      <c r="B235" s="45" t="str">
        <f>+IFERROR(B234/A234-1,"nm")</f>
        <v>nm</v>
      </c>
      <c r="C235" s="45">
        <f t="shared" ref="C235:I235" si="821">+IFERROR(C234/B234-1,"nm")</f>
        <v>-0.36521739130434783</v>
      </c>
      <c r="D235" s="45">
        <f t="shared" si="821"/>
        <v>0</v>
      </c>
      <c r="E235" s="45">
        <f t="shared" si="821"/>
        <v>0.20547945205479445</v>
      </c>
      <c r="F235" s="45">
        <f t="shared" si="821"/>
        <v>-0.52272727272727271</v>
      </c>
      <c r="G235" s="45">
        <f t="shared" si="821"/>
        <v>-0.2857142857142857</v>
      </c>
      <c r="H235" s="45">
        <f t="shared" si="821"/>
        <v>-0.16666666666666663</v>
      </c>
      <c r="I235" s="111">
        <f t="shared" si="821"/>
        <v>3.08</v>
      </c>
      <c r="J235" s="112">
        <f t="shared" si="807"/>
        <v>0.24314422945527769</v>
      </c>
      <c r="K235" s="92">
        <v>0.24314422945527769</v>
      </c>
      <c r="L235" s="92">
        <v>0.24314422945527769</v>
      </c>
      <c r="M235" s="92">
        <v>0.24314422945527769</v>
      </c>
      <c r="N235" s="92">
        <v>0.24314422945527769</v>
      </c>
      <c r="O235" s="86"/>
      <c r="P235" s="86"/>
    </row>
    <row r="236" spans="1:16" x14ac:dyDescent="0.75">
      <c r="A236" s="87" t="s">
        <v>138</v>
      </c>
      <c r="B236" s="45">
        <f>Historicals!B250</f>
        <v>-0.02</v>
      </c>
      <c r="C236" s="45">
        <f>Historicals!C250</f>
        <v>-0.30000000000000004</v>
      </c>
      <c r="D236" s="45">
        <f>Historicals!D250</f>
        <v>0.02</v>
      </c>
      <c r="E236" s="45">
        <f>Historicals!E250</f>
        <v>0.12000000000000001</v>
      </c>
      <c r="F236" s="45">
        <f>Historicals!F250</f>
        <v>-0.53</v>
      </c>
      <c r="G236" s="45">
        <f>Historicals!G250</f>
        <v>-0.26</v>
      </c>
      <c r="H236" s="45">
        <f>Historicals!H250</f>
        <v>0</v>
      </c>
      <c r="I236" s="45">
        <f>Historicals!I250</f>
        <v>3.02</v>
      </c>
      <c r="J236" s="112">
        <f t="shared" si="807"/>
        <v>0.25624999999999998</v>
      </c>
      <c r="K236" s="92">
        <v>0.25624999999999998</v>
      </c>
      <c r="L236" s="92">
        <v>0.25624999999999998</v>
      </c>
      <c r="M236" s="92">
        <v>0.25624999999999998</v>
      </c>
      <c r="N236" s="92">
        <v>0.25624999999999998</v>
      </c>
      <c r="O236" s="86"/>
      <c r="P236" s="86"/>
    </row>
    <row r="237" spans="1:16" x14ac:dyDescent="0.75">
      <c r="A237" s="87" t="s">
        <v>139</v>
      </c>
      <c r="B237" s="45" t="str">
        <f t="shared" ref="B237:K237" si="822">+IFERROR(B235-B236,"nm")</f>
        <v>nm</v>
      </c>
      <c r="C237" s="45">
        <f t="shared" si="822"/>
        <v>-6.5217391304347783E-2</v>
      </c>
      <c r="D237" s="45">
        <f t="shared" si="822"/>
        <v>-0.02</v>
      </c>
      <c r="E237" s="45">
        <f t="shared" si="822"/>
        <v>8.5479452054794444E-2</v>
      </c>
      <c r="F237" s="45">
        <f t="shared" si="822"/>
        <v>7.2727272727273196E-3</v>
      </c>
      <c r="G237" s="45">
        <f t="shared" si="822"/>
        <v>-2.571428571428569E-2</v>
      </c>
      <c r="H237" s="45">
        <f t="shared" si="822"/>
        <v>-0.16666666666666663</v>
      </c>
      <c r="I237" s="45">
        <f t="shared" si="822"/>
        <v>6.0000000000000053E-2</v>
      </c>
      <c r="J237" s="45">
        <f t="shared" si="822"/>
        <v>-1.3105770544722284E-2</v>
      </c>
      <c r="K237" s="45">
        <f t="shared" si="822"/>
        <v>-1.3105770544722284E-2</v>
      </c>
      <c r="L237" s="45">
        <f t="shared" ref="L237:N237" si="823">+IFERROR(L235-L236,"nm")</f>
        <v>-1.3105770544722284E-2</v>
      </c>
      <c r="M237" s="45">
        <f t="shared" si="823"/>
        <v>-1.3105770544722284E-2</v>
      </c>
      <c r="N237" s="45">
        <f t="shared" si="823"/>
        <v>-1.3105770544722284E-2</v>
      </c>
      <c r="O237" s="86"/>
      <c r="P237" s="86"/>
    </row>
    <row r="238" spans="1:16" x14ac:dyDescent="0.75">
      <c r="A238" s="85" t="s">
        <v>131</v>
      </c>
      <c r="B238" s="46">
        <f t="shared" ref="B238:I238" si="824">+B244+B241</f>
        <v>-2267</v>
      </c>
      <c r="C238" s="46">
        <f t="shared" si="824"/>
        <v>-2596</v>
      </c>
      <c r="D238" s="46">
        <f t="shared" si="824"/>
        <v>-2444</v>
      </c>
      <c r="E238" s="46">
        <f t="shared" si="824"/>
        <v>-2441</v>
      </c>
      <c r="F238" s="46">
        <f t="shared" si="824"/>
        <v>-3067</v>
      </c>
      <c r="G238" s="46">
        <f t="shared" si="824"/>
        <v>-3254</v>
      </c>
      <c r="H238" s="46">
        <f t="shared" si="824"/>
        <v>-3434</v>
      </c>
      <c r="I238" s="46">
        <f t="shared" si="824"/>
        <v>-4042</v>
      </c>
      <c r="J238" s="113">
        <f>I238*(1+J239)</f>
        <v>-4362.9045067841616</v>
      </c>
      <c r="K238" s="113">
        <f>J238*(1+K239)</f>
        <v>-4709.2864263526835</v>
      </c>
      <c r="L238" s="113">
        <f t="shared" ref="L238:N238" si="825">K238*(1+L239)</f>
        <v>-9792.4549006900343</v>
      </c>
      <c r="M238" s="113">
        <f t="shared" si="825"/>
        <v>-30154.812230549083</v>
      </c>
      <c r="N238" s="113">
        <f t="shared" si="825"/>
        <v>-123013.31501472805</v>
      </c>
      <c r="O238" s="86"/>
      <c r="P238" s="86"/>
    </row>
    <row r="239" spans="1:16" x14ac:dyDescent="0.75">
      <c r="A239" s="87" t="s">
        <v>130</v>
      </c>
      <c r="B239" s="45" t="str">
        <f t="shared" ref="B239" si="826">+IFERROR(B238/A238-1,"nm")</f>
        <v>nm</v>
      </c>
      <c r="C239" s="45">
        <f t="shared" ref="C239" si="827">+IFERROR(C238/B238-1,"nm")</f>
        <v>0.145125716806352</v>
      </c>
      <c r="D239" s="45">
        <f t="shared" ref="D239" si="828">+IFERROR(D238/C238-1,"nm")</f>
        <v>-5.8551617873651818E-2</v>
      </c>
      <c r="E239" s="45">
        <f t="shared" ref="E239" si="829">+IFERROR(E238/D238-1,"nm")</f>
        <v>-1.2274959083469206E-3</v>
      </c>
      <c r="F239" s="45">
        <f t="shared" ref="F239" si="830">+IFERROR(F238/E238-1,"nm")</f>
        <v>0.25645227365833678</v>
      </c>
      <c r="G239" s="45">
        <f t="shared" ref="G239" si="831">+IFERROR(G238/F238-1,"nm")</f>
        <v>6.0971633518095869E-2</v>
      </c>
      <c r="H239" s="45">
        <f t="shared" ref="H239" si="832">+IFERROR(H238/G238-1,"nm")</f>
        <v>5.5316533497234088E-2</v>
      </c>
      <c r="I239" s="45">
        <f t="shared" ref="I239" si="833">+IFERROR(I238/H238-1,"nm")</f>
        <v>0.1770529994175889</v>
      </c>
      <c r="J239" s="112">
        <f t="shared" si="807"/>
        <v>7.9392505389451112E-2</v>
      </c>
      <c r="K239" s="92">
        <v>7.9392505389451112E-2</v>
      </c>
      <c r="L239" s="92">
        <v>1.07939250538945</v>
      </c>
      <c r="M239" s="92">
        <v>2.0793925053894502</v>
      </c>
      <c r="N239" s="92">
        <v>3.0793925053894502</v>
      </c>
      <c r="O239" s="86"/>
      <c r="P239" s="86"/>
    </row>
    <row r="240" spans="1:16" x14ac:dyDescent="0.75">
      <c r="A240" s="87" t="s">
        <v>132</v>
      </c>
      <c r="B240" s="93">
        <f>IFERROR(B238/B$234,"nm")</f>
        <v>-19.713043478260868</v>
      </c>
      <c r="C240" s="93">
        <f t="shared" ref="C240:I240" si="834">IFERROR(C238/C$234,"nm")</f>
        <v>-35.561643835616437</v>
      </c>
      <c r="D240" s="93">
        <f t="shared" si="834"/>
        <v>-33.479452054794521</v>
      </c>
      <c r="E240" s="93">
        <f t="shared" si="834"/>
        <v>-27.738636363636363</v>
      </c>
      <c r="F240" s="93">
        <f t="shared" si="834"/>
        <v>-73.023809523809518</v>
      </c>
      <c r="G240" s="93">
        <f t="shared" si="834"/>
        <v>-108.46666666666667</v>
      </c>
      <c r="H240" s="93">
        <f t="shared" si="834"/>
        <v>-137.36000000000001</v>
      </c>
      <c r="I240" s="93">
        <f t="shared" si="834"/>
        <v>-39.627450980392155</v>
      </c>
      <c r="J240" s="91">
        <f>IFERROR(J238/J$234,"nm")</f>
        <v>-34.407571207297259</v>
      </c>
      <c r="K240" s="91">
        <f>IFERROR(K238/K$234,"nm")</f>
        <v>-29.875274010710935</v>
      </c>
      <c r="L240" s="91">
        <f t="shared" ref="L240:N240" si="835">IFERROR(L238/L$234,"nm")</f>
        <v>-49.972014028934836</v>
      </c>
      <c r="M240" s="91">
        <f t="shared" si="835"/>
        <v>-123.78567332235232</v>
      </c>
      <c r="N240" s="91">
        <f t="shared" si="835"/>
        <v>-406.20415239111821</v>
      </c>
      <c r="O240" s="86"/>
      <c r="P240" s="86"/>
    </row>
    <row r="241" spans="1:16" x14ac:dyDescent="0.75">
      <c r="A241" s="85" t="s">
        <v>133</v>
      </c>
      <c r="B241" s="102">
        <f>Historicals!B210</f>
        <v>0</v>
      </c>
      <c r="C241" s="102">
        <f>Historicals!C210</f>
        <v>0</v>
      </c>
      <c r="D241" s="102">
        <f>Historicals!D210</f>
        <v>233</v>
      </c>
      <c r="E241" s="102">
        <f>Historicals!E210</f>
        <v>217</v>
      </c>
      <c r="F241" s="102">
        <f>Historicals!F210</f>
        <v>195</v>
      </c>
      <c r="G241" s="102">
        <f>Historicals!G210</f>
        <v>214</v>
      </c>
      <c r="H241" s="102">
        <f>Historicals!H210</f>
        <v>222</v>
      </c>
      <c r="I241" s="102">
        <f>Historicals!I210</f>
        <v>220</v>
      </c>
      <c r="J241" s="113">
        <f>I241*(1+J242)</f>
        <v>218.78334636456989</v>
      </c>
      <c r="K241" s="113">
        <f>J241*(1+K242)</f>
        <v>217.57342112036073</v>
      </c>
      <c r="L241" s="113">
        <f t="shared" ref="L241:N241" si="836">K241*(1+L242)</f>
        <v>433.94360817808928</v>
      </c>
      <c r="M241" s="113">
        <f t="shared" si="836"/>
        <v>1299.4310105867153</v>
      </c>
      <c r="N241" s="113">
        <f t="shared" si="836"/>
        <v>5190.5378720604012</v>
      </c>
      <c r="O241" s="86"/>
      <c r="P241" s="86"/>
    </row>
    <row r="242" spans="1:16" x14ac:dyDescent="0.75">
      <c r="A242" s="87" t="s">
        <v>130</v>
      </c>
      <c r="B242" s="45" t="str">
        <f t="shared" ref="B242" si="837">+IFERROR(B241/A241-1,"nm")</f>
        <v>nm</v>
      </c>
      <c r="C242" s="45" t="str">
        <f t="shared" ref="C242" si="838">+IFERROR(C241/B241-1,"nm")</f>
        <v>nm</v>
      </c>
      <c r="D242" s="45" t="str">
        <f t="shared" ref="D242" si="839">+IFERROR(D241/C241-1,"nm")</f>
        <v>nm</v>
      </c>
      <c r="E242" s="45">
        <f t="shared" ref="E242" si="840">+IFERROR(E241/D241-1,"nm")</f>
        <v>-6.8669527896995763E-2</v>
      </c>
      <c r="F242" s="45">
        <f t="shared" ref="F242" si="841">+IFERROR(F241/E241-1,"nm")</f>
        <v>-0.10138248847926268</v>
      </c>
      <c r="G242" s="45">
        <f t="shared" ref="G242" si="842">+IFERROR(G241/F241-1,"nm")</f>
        <v>9.7435897435897534E-2</v>
      </c>
      <c r="H242" s="45">
        <f t="shared" ref="H242" si="843">+IFERROR(H241/G241-1,"nm")</f>
        <v>3.7383177570093462E-2</v>
      </c>
      <c r="I242" s="45">
        <f t="shared" ref="I242" si="844">+IFERROR(I241/H241-1,"nm")</f>
        <v>-9.009009009009028E-3</v>
      </c>
      <c r="J242" s="112">
        <f t="shared" si="807"/>
        <v>-5.5302437974095592E-3</v>
      </c>
      <c r="K242" s="92">
        <v>-5.5302437974095592E-3</v>
      </c>
      <c r="L242" s="92">
        <v>0.99446975620259004</v>
      </c>
      <c r="M242" s="92">
        <v>1.9944697562025899</v>
      </c>
      <c r="N242" s="92">
        <v>2.9944697562025899</v>
      </c>
      <c r="O242" s="86"/>
      <c r="P242" s="86"/>
    </row>
    <row r="243" spans="1:16" x14ac:dyDescent="0.75">
      <c r="A243" s="87" t="s">
        <v>157</v>
      </c>
      <c r="B243" s="93">
        <f>IFERROR(B241/B$234,"nm")</f>
        <v>0</v>
      </c>
      <c r="C243" s="93">
        <f t="shared" ref="C243:I243" si="845">IFERROR(C241/C$234,"nm")</f>
        <v>0</v>
      </c>
      <c r="D243" s="93">
        <f t="shared" si="845"/>
        <v>3.1917808219178081</v>
      </c>
      <c r="E243" s="93">
        <f t="shared" si="845"/>
        <v>2.4659090909090908</v>
      </c>
      <c r="F243" s="93">
        <f t="shared" si="845"/>
        <v>4.6428571428571432</v>
      </c>
      <c r="G243" s="93">
        <f t="shared" si="845"/>
        <v>7.1333333333333337</v>
      </c>
      <c r="H243" s="93">
        <f t="shared" si="845"/>
        <v>8.8800000000000008</v>
      </c>
      <c r="I243" s="93">
        <f t="shared" si="845"/>
        <v>2.1568627450980391</v>
      </c>
      <c r="J243" s="91">
        <f>IFERROR(J241/J$234,"nm")</f>
        <v>1.7254110323304697</v>
      </c>
      <c r="K243" s="91">
        <f>IFERROR(K241/K$234,"nm")</f>
        <v>1.3802654977715687</v>
      </c>
      <c r="L243" s="91">
        <f t="shared" ref="L243:N243" si="846">IFERROR(L241/L$234,"nm")</f>
        <v>2.2144637167656525</v>
      </c>
      <c r="M243" s="91">
        <f t="shared" si="846"/>
        <v>5.3341715860020251</v>
      </c>
      <c r="N243" s="91">
        <f t="shared" si="846"/>
        <v>17.139754639746588</v>
      </c>
      <c r="O243" s="86"/>
    </row>
    <row r="244" spans="1:16" x14ac:dyDescent="0.75">
      <c r="A244" s="85" t="s">
        <v>135</v>
      </c>
      <c r="B244" s="103">
        <f>Historicals!B165</f>
        <v>-2267</v>
      </c>
      <c r="C244" s="103">
        <f>Historicals!C165</f>
        <v>-2596</v>
      </c>
      <c r="D244" s="103">
        <f>Historicals!D165</f>
        <v>-2677</v>
      </c>
      <c r="E244" s="103">
        <f>Historicals!E165</f>
        <v>-2658</v>
      </c>
      <c r="F244" s="103">
        <f>Historicals!F165</f>
        <v>-3262</v>
      </c>
      <c r="G244" s="103">
        <f>Historicals!G165</f>
        <v>-3468</v>
      </c>
      <c r="H244" s="103">
        <f>Historicals!H165</f>
        <v>-3656</v>
      </c>
      <c r="I244" s="103">
        <f>Historicals!I165</f>
        <v>-4262</v>
      </c>
      <c r="J244" s="113">
        <f>I244*(1+J245)</f>
        <v>-4624.0488433936207</v>
      </c>
      <c r="K244" s="113">
        <f>J244*(1+K245)</f>
        <v>-5016.8530516400479</v>
      </c>
      <c r="L244" s="113">
        <f t="shared" ref="L244:N244" si="847">K244*(1+L245)</f>
        <v>-10459.87828648566</v>
      </c>
      <c r="M244" s="113">
        <f t="shared" si="847"/>
        <v>-32268.181747223367</v>
      </c>
      <c r="N244" s="113">
        <f t="shared" si="847"/>
        <v>-131813.84803065739</v>
      </c>
      <c r="O244" s="86"/>
    </row>
    <row r="245" spans="1:16" x14ac:dyDescent="0.75">
      <c r="A245" s="87" t="s">
        <v>130</v>
      </c>
      <c r="B245" s="45" t="str">
        <f t="shared" ref="B245" si="848">+IFERROR(B244/A244-1,"nm")</f>
        <v>nm</v>
      </c>
      <c r="C245" s="45">
        <f t="shared" ref="C245" si="849">+IFERROR(C244/B244-1,"nm")</f>
        <v>0.145125716806352</v>
      </c>
      <c r="D245" s="45">
        <f t="shared" ref="D245" si="850">+IFERROR(D244/C244-1,"nm")</f>
        <v>3.1201848998459125E-2</v>
      </c>
      <c r="E245" s="45">
        <f t="shared" ref="E245" si="851">+IFERROR(E244/D244-1,"nm")</f>
        <v>-7.097497198356395E-3</v>
      </c>
      <c r="F245" s="45">
        <f t="shared" ref="F245" si="852">+IFERROR(F244/E244-1,"nm")</f>
        <v>0.22723852520692245</v>
      </c>
      <c r="G245" s="45">
        <f t="shared" ref="G245" si="853">+IFERROR(G244/F244-1,"nm")</f>
        <v>6.3151440833844275E-2</v>
      </c>
      <c r="H245" s="45">
        <f t="shared" ref="H245" si="854">+IFERROR(H244/G244-1,"nm")</f>
        <v>5.4209919261822392E-2</v>
      </c>
      <c r="I245" s="45">
        <f t="shared" ref="I245" si="855">+IFERROR(I244/H244-1,"nm")</f>
        <v>0.16575492341356668</v>
      </c>
      <c r="J245" s="112">
        <f t="shared" si="807"/>
        <v>8.4948109665326316E-2</v>
      </c>
      <c r="K245" s="91">
        <v>8.4948109665326316E-2</v>
      </c>
      <c r="L245" s="91">
        <v>1.08494810966533</v>
      </c>
      <c r="M245" s="91">
        <v>2.08494810966533</v>
      </c>
      <c r="N245" s="91">
        <v>3.08494810966533</v>
      </c>
      <c r="O245" s="86"/>
    </row>
    <row r="246" spans="1:16" x14ac:dyDescent="0.75">
      <c r="A246" s="87" t="s">
        <v>132</v>
      </c>
      <c r="B246" s="93">
        <f>IFERROR(B244/B$234,"nm")</f>
        <v>-19.713043478260868</v>
      </c>
      <c r="C246" s="93">
        <f t="shared" ref="C246:I246" si="856">IFERROR(C244/C$234,"nm")</f>
        <v>-35.561643835616437</v>
      </c>
      <c r="D246" s="93">
        <f t="shared" si="856"/>
        <v>-36.671232876712331</v>
      </c>
      <c r="E246" s="93">
        <f t="shared" si="856"/>
        <v>-30.204545454545453</v>
      </c>
      <c r="F246" s="93">
        <f t="shared" si="856"/>
        <v>-77.666666666666671</v>
      </c>
      <c r="G246" s="93">
        <f t="shared" si="856"/>
        <v>-115.6</v>
      </c>
      <c r="H246" s="93">
        <f t="shared" si="856"/>
        <v>-146.24</v>
      </c>
      <c r="I246" s="93">
        <f t="shared" si="856"/>
        <v>-41.784313725490193</v>
      </c>
      <c r="J246" s="91">
        <f>IFERROR(J244/J$234,"nm")</f>
        <v>-36.467057575449594</v>
      </c>
      <c r="K246" s="91">
        <f>IFERROR(K244/K$234,"nm")</f>
        <v>-31.826448005053475</v>
      </c>
      <c r="L246" s="91">
        <f t="shared" ref="L246:N246" si="857">IFERROR(L244/L$234,"nm")</f>
        <v>-53.377951675465944</v>
      </c>
      <c r="M246" s="91">
        <f t="shared" si="857"/>
        <v>-132.46106704062043</v>
      </c>
      <c r="N246" s="91">
        <f t="shared" si="857"/>
        <v>-435.26452730986279</v>
      </c>
      <c r="O246" s="86"/>
    </row>
    <row r="247" spans="1:16" x14ac:dyDescent="0.75">
      <c r="A247" s="85" t="s">
        <v>136</v>
      </c>
      <c r="B247" s="103">
        <f>Historicals!B195</f>
        <v>225</v>
      </c>
      <c r="C247" s="103">
        <f>Historicals!C195</f>
        <v>258</v>
      </c>
      <c r="D247" s="103">
        <f>Historicals!D195</f>
        <v>0</v>
      </c>
      <c r="E247" s="103">
        <f>Historicals!E195</f>
        <v>286</v>
      </c>
      <c r="F247" s="103">
        <f>Historicals!F195</f>
        <v>278</v>
      </c>
      <c r="G247" s="103">
        <f>Historicals!G195</f>
        <v>438</v>
      </c>
      <c r="H247" s="103">
        <f>Historicals!H195</f>
        <v>278</v>
      </c>
      <c r="I247" s="103">
        <f>Historicals!I195</f>
        <v>222</v>
      </c>
      <c r="J247" s="113">
        <f>I247*(1+J248)</f>
        <v>197.78808488643514</v>
      </c>
      <c r="K247" s="113">
        <f>J247*(1+K248)</f>
        <v>176.21678613983636</v>
      </c>
      <c r="L247" s="113">
        <f t="shared" ref="L247:N247" si="858">K247*(1+L248)</f>
        <v>333.21489720038016</v>
      </c>
      <c r="M247" s="113">
        <f t="shared" si="858"/>
        <v>963.3033816660477</v>
      </c>
      <c r="N247" s="113">
        <f t="shared" si="858"/>
        <v>3748.153077540283</v>
      </c>
      <c r="O247" s="86"/>
    </row>
    <row r="248" spans="1:16" x14ac:dyDescent="0.75">
      <c r="A248" s="87" t="s">
        <v>130</v>
      </c>
      <c r="B248" s="45" t="str">
        <f t="shared" ref="B248" si="859">+IFERROR(B247/A247-1,"nm")</f>
        <v>nm</v>
      </c>
      <c r="C248" s="45">
        <f t="shared" ref="C248" si="860">+IFERROR(C247/B247-1,"nm")</f>
        <v>0.14666666666666672</v>
      </c>
      <c r="D248" s="45">
        <f t="shared" ref="D248" si="861">+IFERROR(D247/C247-1,"nm")</f>
        <v>-1</v>
      </c>
      <c r="E248" s="45" t="str">
        <f t="shared" ref="E248" si="862">+IFERROR(E247/D247-1,"nm")</f>
        <v>nm</v>
      </c>
      <c r="F248" s="45">
        <f t="shared" ref="F248" si="863">+IFERROR(F247/E247-1,"nm")</f>
        <v>-2.7972027972028024E-2</v>
      </c>
      <c r="G248" s="45">
        <f t="shared" ref="G248" si="864">+IFERROR(G247/F247-1,"nm")</f>
        <v>0.57553956834532372</v>
      </c>
      <c r="H248" s="45">
        <f t="shared" ref="H248" si="865">+IFERROR(H247/G247-1,"nm")</f>
        <v>-0.36529680365296802</v>
      </c>
      <c r="I248" s="45">
        <f t="shared" ref="I248" si="866">+IFERROR(I247/H247-1,"nm")</f>
        <v>-0.20143884892086328</v>
      </c>
      <c r="J248" s="112">
        <f t="shared" si="807"/>
        <v>-0.10906268069173361</v>
      </c>
      <c r="K248" s="92">
        <v>-0.10906268069173361</v>
      </c>
      <c r="L248" s="92">
        <v>0.89093731930826603</v>
      </c>
      <c r="M248" s="92">
        <v>1.8909373193082699</v>
      </c>
      <c r="N248" s="92">
        <v>2.8909373193082701</v>
      </c>
      <c r="O248" s="86"/>
    </row>
    <row r="249" spans="1:16" x14ac:dyDescent="0.75">
      <c r="A249" s="87" t="s">
        <v>157</v>
      </c>
      <c r="B249" s="93">
        <f>IFERROR(B247/B$234,"nm")</f>
        <v>1.9565217391304348</v>
      </c>
      <c r="C249" s="93">
        <f t="shared" ref="C249:I249" si="867">IFERROR(C247/C$234,"nm")</f>
        <v>3.5342465753424657</v>
      </c>
      <c r="D249" s="93">
        <f t="shared" si="867"/>
        <v>0</v>
      </c>
      <c r="E249" s="93">
        <f t="shared" si="867"/>
        <v>3.25</v>
      </c>
      <c r="F249" s="93">
        <f t="shared" si="867"/>
        <v>6.6190476190476186</v>
      </c>
      <c r="G249" s="93">
        <f t="shared" si="867"/>
        <v>14.6</v>
      </c>
      <c r="H249" s="93">
        <f t="shared" si="867"/>
        <v>11.12</v>
      </c>
      <c r="I249" s="93">
        <f t="shared" si="867"/>
        <v>2.1764705882352939</v>
      </c>
      <c r="J249" s="91">
        <f>IFERROR(J247/J$234,"nm")</f>
        <v>1.5598341893806764</v>
      </c>
      <c r="K249" s="91">
        <f>IFERROR(K247/K$234,"nm")</f>
        <v>1.1179028614090492</v>
      </c>
      <c r="L249" s="91">
        <f t="shared" ref="L249:N249" si="868">IFERROR(L247/L$234,"nm")</f>
        <v>1.7004336181700586</v>
      </c>
      <c r="M249" s="91">
        <f t="shared" si="868"/>
        <v>3.9543657841924285</v>
      </c>
      <c r="N249" s="91">
        <f t="shared" si="868"/>
        <v>12.376833708709706</v>
      </c>
      <c r="O249" s="86"/>
    </row>
    <row r="250" spans="1:16" x14ac:dyDescent="0.75">
      <c r="A250" s="89" t="s">
        <v>105</v>
      </c>
      <c r="B250" s="89"/>
      <c r="C250" s="89"/>
      <c r="D250" s="89"/>
      <c r="E250" s="89"/>
      <c r="F250" s="89"/>
      <c r="G250" s="89"/>
      <c r="H250" s="89"/>
      <c r="I250" s="89"/>
      <c r="J250" s="129"/>
      <c r="K250" s="131"/>
      <c r="L250" s="90"/>
      <c r="M250" s="90"/>
      <c r="N250" s="90"/>
      <c r="O250" s="86"/>
    </row>
    <row r="251" spans="1:16" s="97" customFormat="1" x14ac:dyDescent="0.75">
      <c r="A251" s="95" t="s">
        <v>137</v>
      </c>
      <c r="B251" s="118">
        <f>Historicals!B148</f>
        <v>1982</v>
      </c>
      <c r="C251" s="118">
        <f>Historicals!C148</f>
        <v>1955</v>
      </c>
      <c r="D251" s="118">
        <f>Historicals!D148</f>
        <v>2042</v>
      </c>
      <c r="E251" s="118">
        <f>Historicals!E148</f>
        <v>1886</v>
      </c>
      <c r="F251" s="118">
        <f>Historicals!F148</f>
        <v>1906</v>
      </c>
      <c r="G251" s="118">
        <f>Historicals!G148</f>
        <v>1846</v>
      </c>
      <c r="H251" s="118">
        <f>Historicals!H148</f>
        <v>2205</v>
      </c>
      <c r="I251" s="118">
        <f>Historicals!I148</f>
        <v>2346</v>
      </c>
      <c r="J251" s="113">
        <f>I251*(1+J252)</f>
        <v>2496.0163265306123</v>
      </c>
      <c r="K251" s="113">
        <f>J251*(1+K252)</f>
        <v>2655.6255338053588</v>
      </c>
      <c r="L251" s="113">
        <f t="shared" ref="L251:N251" si="869">K251*(1+L252)</f>
        <v>2825.4410441303276</v>
      </c>
      <c r="M251" s="113">
        <f t="shared" si="869"/>
        <v>3006.1155054556684</v>
      </c>
      <c r="N251" s="113">
        <f t="shared" si="869"/>
        <v>3198.3432996820852</v>
      </c>
      <c r="O251" s="96"/>
    </row>
    <row r="252" spans="1:16" x14ac:dyDescent="0.75">
      <c r="A252" s="110" t="s">
        <v>130</v>
      </c>
      <c r="B252" s="106" t="str">
        <f>+IFERROR(B251/A251-1,"nm")</f>
        <v>nm</v>
      </c>
      <c r="C252" s="106">
        <f t="shared" ref="C252:I252" si="870">+IFERROR(C251/B251-1,"nm")</f>
        <v>-1.3622603430877955E-2</v>
      </c>
      <c r="D252" s="106">
        <f t="shared" si="870"/>
        <v>4.4501278772378416E-2</v>
      </c>
      <c r="E252" s="106">
        <f t="shared" si="870"/>
        <v>-7.6395690499510338E-2</v>
      </c>
      <c r="F252" s="106">
        <f t="shared" si="870"/>
        <v>1.0604453870625585E-2</v>
      </c>
      <c r="G252" s="106">
        <f t="shared" si="870"/>
        <v>-3.147953830010497E-2</v>
      </c>
      <c r="H252" s="106">
        <f t="shared" si="870"/>
        <v>0.19447453954496208</v>
      </c>
      <c r="I252" s="106">
        <f t="shared" si="870"/>
        <v>6.3945578231292544E-2</v>
      </c>
      <c r="J252" s="112">
        <f>$I$252</f>
        <v>6.3945578231292544E-2</v>
      </c>
      <c r="K252" s="112">
        <f t="shared" ref="K252:N252" si="871">$I$252</f>
        <v>6.3945578231292544E-2</v>
      </c>
      <c r="L252" s="112">
        <f t="shared" si="871"/>
        <v>6.3945578231292544E-2</v>
      </c>
      <c r="M252" s="112">
        <f t="shared" si="871"/>
        <v>6.3945578231292544E-2</v>
      </c>
      <c r="N252" s="112">
        <f t="shared" si="871"/>
        <v>6.3945578231292544E-2</v>
      </c>
      <c r="O252" s="86"/>
    </row>
    <row r="253" spans="1:16" x14ac:dyDescent="0.75">
      <c r="A253" s="110" t="s">
        <v>138</v>
      </c>
      <c r="B253" s="109">
        <f>Historicals!B252</f>
        <v>0.21000000000000002</v>
      </c>
      <c r="C253" s="109">
        <f>Historicals!C252</f>
        <v>0.02</v>
      </c>
      <c r="D253" s="109">
        <f>Historicals!D252</f>
        <v>-0.11</v>
      </c>
      <c r="E253" s="109">
        <f>Historicals!E252</f>
        <v>0.06</v>
      </c>
      <c r="F253" s="109">
        <f>Historicals!F252</f>
        <v>0.03</v>
      </c>
      <c r="G253" s="109">
        <f>Historicals!G252</f>
        <v>-0.01</v>
      </c>
      <c r="H253" s="109">
        <f>Historicals!H252</f>
        <v>0</v>
      </c>
      <c r="I253" s="109">
        <f>Historicals!I252</f>
        <v>7.0000000000000007E-2</v>
      </c>
      <c r="J253" s="112">
        <f>$I$253</f>
        <v>7.0000000000000007E-2</v>
      </c>
      <c r="K253" s="112">
        <f t="shared" ref="K253:N253" si="872">$I$253</f>
        <v>7.0000000000000007E-2</v>
      </c>
      <c r="L253" s="112">
        <f t="shared" si="872"/>
        <v>7.0000000000000007E-2</v>
      </c>
      <c r="M253" s="112">
        <f t="shared" si="872"/>
        <v>7.0000000000000007E-2</v>
      </c>
      <c r="N253" s="112">
        <f t="shared" si="872"/>
        <v>7.0000000000000007E-2</v>
      </c>
      <c r="O253" s="86"/>
    </row>
    <row r="254" spans="1:16" x14ac:dyDescent="0.75">
      <c r="A254" s="110" t="s">
        <v>139</v>
      </c>
      <c r="B254" s="106" t="str">
        <f>+IFERROR(B252-B253,"nm")</f>
        <v>nm</v>
      </c>
      <c r="C254" s="106">
        <f t="shared" ref="C254:K254" si="873">+IFERROR(C252-C253,"nm")</f>
        <v>-3.3622603430877959E-2</v>
      </c>
      <c r="D254" s="106">
        <f t="shared" si="873"/>
        <v>0.1545012787723784</v>
      </c>
      <c r="E254" s="106">
        <f t="shared" si="873"/>
        <v>-0.13639569049951034</v>
      </c>
      <c r="F254" s="106">
        <f t="shared" si="873"/>
        <v>-1.9395546129374414E-2</v>
      </c>
      <c r="G254" s="106">
        <f t="shared" si="873"/>
        <v>-2.1479538300104968E-2</v>
      </c>
      <c r="H254" s="106">
        <f t="shared" si="873"/>
        <v>0.19447453954496208</v>
      </c>
      <c r="I254" s="106">
        <f t="shared" si="873"/>
        <v>-6.0544217687074631E-3</v>
      </c>
      <c r="J254" s="45">
        <f t="shared" si="873"/>
        <v>-6.0544217687074631E-3</v>
      </c>
      <c r="K254" s="45">
        <f t="shared" si="873"/>
        <v>-6.0544217687074631E-3</v>
      </c>
      <c r="L254" s="45">
        <f t="shared" ref="L254" si="874">+IFERROR(L252-L253,"nm")</f>
        <v>-6.0544217687074631E-3</v>
      </c>
      <c r="M254" s="45">
        <f t="shared" ref="M254" si="875">+IFERROR(M252-M253,"nm")</f>
        <v>-6.0544217687074631E-3</v>
      </c>
      <c r="N254" s="45">
        <f t="shared" ref="N254" si="876">+IFERROR(N252-N253,"nm")</f>
        <v>-6.0544217687074631E-3</v>
      </c>
      <c r="O254" s="86"/>
    </row>
    <row r="255" spans="1:16" x14ac:dyDescent="0.75">
      <c r="A255" s="85" t="s">
        <v>131</v>
      </c>
      <c r="B255" s="108">
        <f t="shared" ref="B255:N255" si="877">+B261+B258</f>
        <v>535</v>
      </c>
      <c r="C255" s="108">
        <f t="shared" si="877"/>
        <v>514</v>
      </c>
      <c r="D255" s="108">
        <f t="shared" si="877"/>
        <v>505</v>
      </c>
      <c r="E255" s="108">
        <f t="shared" si="877"/>
        <v>343</v>
      </c>
      <c r="F255" s="108">
        <f t="shared" si="877"/>
        <v>334</v>
      </c>
      <c r="G255" s="108">
        <f t="shared" si="877"/>
        <v>322</v>
      </c>
      <c r="H255" s="108">
        <f t="shared" si="877"/>
        <v>569</v>
      </c>
      <c r="I255" s="108">
        <f t="shared" si="877"/>
        <v>691</v>
      </c>
      <c r="J255" s="108">
        <f t="shared" si="877"/>
        <v>842.85295367615822</v>
      </c>
      <c r="K255" s="108">
        <f t="shared" si="877"/>
        <v>1031.2485947626067</v>
      </c>
      <c r="L255" s="108">
        <f t="shared" si="877"/>
        <v>1264.4655048965283</v>
      </c>
      <c r="M255" s="108">
        <f t="shared" si="877"/>
        <v>1552.7341759419246</v>
      </c>
      <c r="N255" s="108">
        <f t="shared" si="877"/>
        <v>1908.6851835294635</v>
      </c>
      <c r="O255" s="86"/>
    </row>
    <row r="256" spans="1:16" s="112" customFormat="1" x14ac:dyDescent="0.75">
      <c r="A256" s="110" t="s">
        <v>130</v>
      </c>
      <c r="B256" s="111" t="str">
        <f t="shared" ref="B256" si="878">+IFERROR(B255/A255-1,"nm")</f>
        <v>nm</v>
      </c>
      <c r="C256" s="111">
        <f t="shared" ref="C256" si="879">+IFERROR(C255/B255-1,"nm")</f>
        <v>-3.9252336448598157E-2</v>
      </c>
      <c r="D256" s="111">
        <f t="shared" ref="D256" si="880">+IFERROR(D255/C255-1,"nm")</f>
        <v>-1.7509727626459193E-2</v>
      </c>
      <c r="E256" s="111">
        <f t="shared" ref="E256" si="881">+IFERROR(E255/D255-1,"nm")</f>
        <v>-0.32079207920792074</v>
      </c>
      <c r="F256" s="111">
        <f t="shared" ref="F256" si="882">+IFERROR(F255/E255-1,"nm")</f>
        <v>-2.6239067055393583E-2</v>
      </c>
      <c r="G256" s="111">
        <f t="shared" ref="G256" si="883">+IFERROR(G255/F255-1,"nm")</f>
        <v>-3.59281437125748E-2</v>
      </c>
      <c r="H256" s="111">
        <f t="shared" ref="H256" si="884">+IFERROR(H255/G255-1,"nm")</f>
        <v>0.76708074534161486</v>
      </c>
      <c r="I256" s="111">
        <f t="shared" ref="I256" si="885">+IFERROR(I255/H255-1,"nm")</f>
        <v>0.21441124780316345</v>
      </c>
      <c r="J256" s="111">
        <f t="shared" ref="J256" si="886">+IFERROR(J255/I255-1,"nm")</f>
        <v>0.21975825423467188</v>
      </c>
      <c r="K256" s="111">
        <f t="shared" ref="K256" si="887">+IFERROR(K255/J255-1,"nm")</f>
        <v>0.22352136308563497</v>
      </c>
      <c r="L256" s="111">
        <f t="shared" ref="L256" si="888">+IFERROR(L255/K255-1,"nm")</f>
        <v>0.22615003920330978</v>
      </c>
      <c r="M256" s="111">
        <f t="shared" ref="M256" si="889">+IFERROR(M255/L255-1,"nm")</f>
        <v>0.22797669839873214</v>
      </c>
      <c r="N256" s="111">
        <f t="shared" ref="N256" si="890">+IFERROR(N255/M255-1,"nm")</f>
        <v>0.2292414330170911</v>
      </c>
      <c r="O256" s="91"/>
    </row>
    <row r="257" spans="1:15" x14ac:dyDescent="0.75">
      <c r="A257" s="110" t="s">
        <v>132</v>
      </c>
      <c r="B257" s="114">
        <f>IFERROR(B255/B$251,"nm")</f>
        <v>0.26992936427850656</v>
      </c>
      <c r="C257" s="114">
        <f t="shared" ref="C257:I257" si="891">IFERROR(C255/C$251,"nm")</f>
        <v>0.26291560102301792</v>
      </c>
      <c r="D257" s="114">
        <f t="shared" si="891"/>
        <v>0.24730656219392752</v>
      </c>
      <c r="E257" s="114">
        <f t="shared" si="891"/>
        <v>0.18186638388123011</v>
      </c>
      <c r="F257" s="114">
        <f t="shared" si="891"/>
        <v>0.17523609653725078</v>
      </c>
      <c r="G257" s="114">
        <f t="shared" si="891"/>
        <v>0.17443120260021669</v>
      </c>
      <c r="H257" s="114">
        <f t="shared" si="891"/>
        <v>0.25804988662131517</v>
      </c>
      <c r="I257" s="114">
        <f t="shared" si="891"/>
        <v>0.29454390451832907</v>
      </c>
      <c r="J257" s="91">
        <f>IFERROR(J255/J$251,"nm")</f>
        <v>0.33767926303899559</v>
      </c>
      <c r="K257" s="91">
        <f>IFERROR(K255/K$251,"nm")</f>
        <v>0.38832605788546048</v>
      </c>
      <c r="L257" s="91">
        <f t="shared" ref="L257:N257" si="892">IFERROR(L255/L$251,"nm")</f>
        <v>0.44752853984455782</v>
      </c>
      <c r="M257" s="91">
        <f t="shared" si="892"/>
        <v>0.51652512124831362</v>
      </c>
      <c r="N257" s="91">
        <f t="shared" si="892"/>
        <v>0.59677308052552913</v>
      </c>
      <c r="O257" s="86"/>
    </row>
    <row r="258" spans="1:15" x14ac:dyDescent="0.75">
      <c r="A258" s="85" t="s">
        <v>133</v>
      </c>
      <c r="B258" s="105">
        <f>Historicals!B212</f>
        <v>18</v>
      </c>
      <c r="C258" s="105">
        <f>Historicals!C212</f>
        <v>27</v>
      </c>
      <c r="D258" s="105">
        <f>Historicals!D212</f>
        <v>28</v>
      </c>
      <c r="E258" s="105">
        <f>Historicals!E212</f>
        <v>33</v>
      </c>
      <c r="F258" s="105">
        <f>Historicals!F212</f>
        <v>31</v>
      </c>
      <c r="G258" s="105">
        <f>Historicals!G212</f>
        <v>25</v>
      </c>
      <c r="H258" s="105">
        <f>Historicals!H212</f>
        <v>26</v>
      </c>
      <c r="I258" s="105">
        <f>Historicals!I212</f>
        <v>22</v>
      </c>
      <c r="J258" s="113">
        <f>I258*(1+J259)</f>
        <v>18.615384615384617</v>
      </c>
      <c r="K258" s="113">
        <f t="shared" ref="K258:N258" si="893">J258*(1+K259)</f>
        <v>15.75147928994083</v>
      </c>
      <c r="L258" s="113">
        <f t="shared" si="893"/>
        <v>13.328174783796086</v>
      </c>
      <c r="M258" s="113">
        <f t="shared" si="893"/>
        <v>11.277686355519766</v>
      </c>
      <c r="N258" s="113">
        <f t="shared" si="893"/>
        <v>9.5426576854398011</v>
      </c>
      <c r="O258" s="86"/>
    </row>
    <row r="259" spans="1:15" s="112" customFormat="1" x14ac:dyDescent="0.75">
      <c r="A259" s="110" t="s">
        <v>130</v>
      </c>
      <c r="B259" s="106" t="str">
        <f t="shared" ref="B259" si="894">+IFERROR(B258/A258-1,"nm")</f>
        <v>nm</v>
      </c>
      <c r="C259" s="106">
        <f t="shared" ref="C259" si="895">+IFERROR(C258/B258-1,"nm")</f>
        <v>0.5</v>
      </c>
      <c r="D259" s="106">
        <f t="shared" ref="D259" si="896">+IFERROR(D258/C258-1,"nm")</f>
        <v>3.7037037037036979E-2</v>
      </c>
      <c r="E259" s="106">
        <f t="shared" ref="E259" si="897">+IFERROR(E258/D258-1,"nm")</f>
        <v>0.1785714285714286</v>
      </c>
      <c r="F259" s="106">
        <f t="shared" ref="F259" si="898">+IFERROR(F258/E258-1,"nm")</f>
        <v>-6.0606060606060552E-2</v>
      </c>
      <c r="G259" s="106">
        <f t="shared" ref="G259" si="899">+IFERROR(G258/F258-1,"nm")</f>
        <v>-0.19354838709677424</v>
      </c>
      <c r="H259" s="106">
        <f t="shared" ref="H259" si="900">+IFERROR(H258/G258-1,"nm")</f>
        <v>4.0000000000000036E-2</v>
      </c>
      <c r="I259" s="106">
        <f t="shared" ref="I259" si="901">+IFERROR(I258/H258-1,"nm")</f>
        <v>-0.15384615384615385</v>
      </c>
      <c r="J259" s="112">
        <f>$I$259</f>
        <v>-0.15384615384615385</v>
      </c>
      <c r="K259" s="112">
        <f t="shared" ref="K259:N259" si="902">$I$259</f>
        <v>-0.15384615384615385</v>
      </c>
      <c r="L259" s="112">
        <f t="shared" si="902"/>
        <v>-0.15384615384615385</v>
      </c>
      <c r="M259" s="112">
        <f t="shared" si="902"/>
        <v>-0.15384615384615385</v>
      </c>
      <c r="N259" s="112">
        <f t="shared" si="902"/>
        <v>-0.15384615384615385</v>
      </c>
      <c r="O259" s="91"/>
    </row>
    <row r="260" spans="1:15" s="112" customFormat="1" x14ac:dyDescent="0.75">
      <c r="A260" s="110" t="s">
        <v>157</v>
      </c>
      <c r="B260" s="114">
        <f>IFERROR(B258/B$251,"nm")</f>
        <v>9.0817356205852677E-3</v>
      </c>
      <c r="C260" s="114">
        <f t="shared" ref="C260:I260" si="903">IFERROR(C258/C$251,"nm")</f>
        <v>1.3810741687979539E-2</v>
      </c>
      <c r="D260" s="114">
        <f t="shared" si="903"/>
        <v>1.3712047012732615E-2</v>
      </c>
      <c r="E260" s="114">
        <f t="shared" si="903"/>
        <v>1.7497348886532343E-2</v>
      </c>
      <c r="F260" s="114">
        <f t="shared" si="903"/>
        <v>1.6264428121720881E-2</v>
      </c>
      <c r="G260" s="114">
        <f t="shared" si="903"/>
        <v>1.3542795232936078E-2</v>
      </c>
      <c r="H260" s="114">
        <f t="shared" si="903"/>
        <v>1.1791383219954649E-2</v>
      </c>
      <c r="I260" s="114">
        <f t="shared" si="903"/>
        <v>9.3776641091219103E-3</v>
      </c>
      <c r="J260" s="91">
        <f>IFERROR(J258/J$251,"nm")</f>
        <v>7.4580380014017946E-3</v>
      </c>
      <c r="K260" s="91">
        <f>IFERROR(K258/K$251,"nm")</f>
        <v>5.9313630967276721E-3</v>
      </c>
      <c r="L260" s="91">
        <f t="shared" ref="L260:N260" si="904">IFERROR(L258/L$251,"nm")</f>
        <v>4.7172015184972675E-3</v>
      </c>
      <c r="M260" s="91">
        <f t="shared" si="904"/>
        <v>3.7515811801151298E-3</v>
      </c>
      <c r="N260" s="91">
        <f t="shared" si="904"/>
        <v>2.9836252057083238E-3</v>
      </c>
      <c r="O260" s="91"/>
    </row>
    <row r="261" spans="1:15" x14ac:dyDescent="0.75">
      <c r="A261" s="85" t="s">
        <v>135</v>
      </c>
      <c r="B261" s="105">
        <f>Historicals!B167</f>
        <v>517</v>
      </c>
      <c r="C261" s="105">
        <f>Historicals!C167</f>
        <v>487</v>
      </c>
      <c r="D261" s="105">
        <f>Historicals!D167</f>
        <v>477</v>
      </c>
      <c r="E261" s="105">
        <f>Historicals!E167</f>
        <v>310</v>
      </c>
      <c r="F261" s="105">
        <f>Historicals!F167</f>
        <v>303</v>
      </c>
      <c r="G261" s="105">
        <f>Historicals!G167</f>
        <v>297</v>
      </c>
      <c r="H261" s="105">
        <f>Historicals!H167</f>
        <v>543</v>
      </c>
      <c r="I261" s="105">
        <f>Historicals!I167</f>
        <v>669</v>
      </c>
      <c r="J261" s="113">
        <f>I261*(1+J262)</f>
        <v>824.23756906077358</v>
      </c>
      <c r="K261" s="113">
        <f>J261*(1+K262)</f>
        <v>1015.4971154726659</v>
      </c>
      <c r="L261" s="113">
        <f t="shared" ref="L261:N261" si="905">K261*(1+L262)</f>
        <v>1251.1373301127321</v>
      </c>
      <c r="M261" s="113">
        <f t="shared" si="905"/>
        <v>1541.4564895864048</v>
      </c>
      <c r="N261" s="113">
        <f t="shared" si="905"/>
        <v>1899.1425258440238</v>
      </c>
      <c r="O261" s="86"/>
    </row>
    <row r="262" spans="1:15" s="112" customFormat="1" x14ac:dyDescent="0.75">
      <c r="A262" s="110" t="s">
        <v>130</v>
      </c>
      <c r="B262" s="106" t="str">
        <f t="shared" ref="B262" si="906">+IFERROR(B261/A261-1,"nm")</f>
        <v>nm</v>
      </c>
      <c r="C262" s="106">
        <f t="shared" ref="C262" si="907">+IFERROR(C261/B261-1,"nm")</f>
        <v>-5.8027079303675011E-2</v>
      </c>
      <c r="D262" s="106">
        <f t="shared" ref="D262" si="908">+IFERROR(D261/C261-1,"nm")</f>
        <v>-2.0533880903490731E-2</v>
      </c>
      <c r="E262" s="106">
        <f t="shared" ref="E262" si="909">+IFERROR(E261/D261-1,"nm")</f>
        <v>-0.35010482180293501</v>
      </c>
      <c r="F262" s="106">
        <f t="shared" ref="F262" si="910">+IFERROR(F261/E261-1,"nm")</f>
        <v>-2.2580645161290325E-2</v>
      </c>
      <c r="G262" s="106">
        <f t="shared" ref="G262" si="911">+IFERROR(G261/F261-1,"nm")</f>
        <v>-1.980198019801982E-2</v>
      </c>
      <c r="H262" s="106">
        <f t="shared" ref="H262" si="912">+IFERROR(H261/G261-1,"nm")</f>
        <v>0.82828282828282829</v>
      </c>
      <c r="I262" s="106">
        <f t="shared" ref="I262" si="913">+IFERROR(I261/H261-1,"nm")</f>
        <v>0.2320441988950277</v>
      </c>
      <c r="J262" s="137">
        <f>$I$262</f>
        <v>0.2320441988950277</v>
      </c>
      <c r="K262" s="137">
        <f t="shared" ref="K262:N262" si="914">$I$262</f>
        <v>0.2320441988950277</v>
      </c>
      <c r="L262" s="137">
        <f t="shared" si="914"/>
        <v>0.2320441988950277</v>
      </c>
      <c r="M262" s="137">
        <f t="shared" si="914"/>
        <v>0.2320441988950277</v>
      </c>
      <c r="N262" s="137">
        <f t="shared" si="914"/>
        <v>0.2320441988950277</v>
      </c>
      <c r="O262" s="91"/>
    </row>
    <row r="263" spans="1:15" s="112" customFormat="1" x14ac:dyDescent="0.75">
      <c r="A263" s="110" t="s">
        <v>132</v>
      </c>
      <c r="B263" s="114">
        <f>IFERROR(B261/B$251,"nm")</f>
        <v>0.26084762865792127</v>
      </c>
      <c r="C263" s="114">
        <f t="shared" ref="C263:I263" si="915">IFERROR(C261/C$251,"nm")</f>
        <v>0.24910485933503837</v>
      </c>
      <c r="D263" s="114">
        <f t="shared" si="915"/>
        <v>0.23359451518119489</v>
      </c>
      <c r="E263" s="114">
        <f t="shared" si="915"/>
        <v>0.16436903499469777</v>
      </c>
      <c r="F263" s="114">
        <f t="shared" si="915"/>
        <v>0.1589716684155299</v>
      </c>
      <c r="G263" s="114">
        <f t="shared" si="915"/>
        <v>0.16088840736728061</v>
      </c>
      <c r="H263" s="114">
        <f t="shared" si="915"/>
        <v>0.24625850340136055</v>
      </c>
      <c r="I263" s="114">
        <f t="shared" si="915"/>
        <v>0.28516624040920718</v>
      </c>
      <c r="J263" s="91">
        <f>IFERROR(J261/J$251,"nm")</f>
        <v>0.33022122503759382</v>
      </c>
      <c r="K263" s="91">
        <f>IFERROR(K261/K$251,"nm")</f>
        <v>0.38239469478873284</v>
      </c>
      <c r="L263" s="91">
        <f t="shared" ref="L263:N263" si="916">IFERROR(L261/L$251,"nm")</f>
        <v>0.44281133832606051</v>
      </c>
      <c r="M263" s="91">
        <f t="shared" si="916"/>
        <v>0.51277354006819842</v>
      </c>
      <c r="N263" s="91">
        <f t="shared" si="916"/>
        <v>0.59378945531982086</v>
      </c>
      <c r="O263" s="91"/>
    </row>
    <row r="264" spans="1:15" x14ac:dyDescent="0.75">
      <c r="A264" s="85" t="s">
        <v>136</v>
      </c>
      <c r="B264" s="105">
        <f>Historicals!B197</f>
        <v>0</v>
      </c>
      <c r="C264" s="105">
        <f>Historicals!C197</f>
        <v>0</v>
      </c>
      <c r="D264" s="105">
        <f>Historicals!D197</f>
        <v>0</v>
      </c>
      <c r="E264" s="105">
        <f>Historicals!E197</f>
        <v>22</v>
      </c>
      <c r="F264" s="105">
        <f>Historicals!F197</f>
        <v>18</v>
      </c>
      <c r="G264" s="105">
        <f>Historicals!G197</f>
        <v>12</v>
      </c>
      <c r="H264" s="105">
        <f>Historicals!H197</f>
        <v>7</v>
      </c>
      <c r="I264" s="105">
        <f>Historicals!I197</f>
        <v>9</v>
      </c>
      <c r="J264" s="113">
        <f>I264*(1+J265)</f>
        <v>11.571428571428573</v>
      </c>
      <c r="K264" s="113">
        <f>J264*(1+K265)</f>
        <v>14.877551020408166</v>
      </c>
      <c r="L264" s="113">
        <f t="shared" ref="L264:N264" si="917">K264*(1+L265)</f>
        <v>19.128279883381929</v>
      </c>
      <c r="M264" s="113">
        <f t="shared" si="917"/>
        <v>24.593502707205339</v>
      </c>
      <c r="N264" s="113">
        <f t="shared" si="917"/>
        <v>31.620217766406867</v>
      </c>
      <c r="O264" s="86"/>
    </row>
    <row r="265" spans="1:15" s="112" customFormat="1" x14ac:dyDescent="0.75">
      <c r="A265" s="110" t="s">
        <v>130</v>
      </c>
      <c r="B265" s="111" t="str">
        <f t="shared" ref="B265" si="918">+IFERROR(B264/A264-1,"nm")</f>
        <v>nm</v>
      </c>
      <c r="C265" s="111" t="str">
        <f t="shared" ref="C265" si="919">+IFERROR(C264/B264-1,"nm")</f>
        <v>nm</v>
      </c>
      <c r="D265" s="111" t="str">
        <f t="shared" ref="D265" si="920">+IFERROR(D264/C264-1,"nm")</f>
        <v>nm</v>
      </c>
      <c r="E265" s="111" t="str">
        <f t="shared" ref="E265" si="921">+IFERROR(E264/D264-1,"nm")</f>
        <v>nm</v>
      </c>
      <c r="F265" s="111">
        <f t="shared" ref="F265" si="922">+IFERROR(F264/E264-1,"nm")</f>
        <v>-0.18181818181818177</v>
      </c>
      <c r="G265" s="111">
        <f t="shared" ref="G265" si="923">+IFERROR(G264/F264-1,"nm")</f>
        <v>-0.33333333333333337</v>
      </c>
      <c r="H265" s="111">
        <f t="shared" ref="H265" si="924">+IFERROR(H264/G264-1,"nm")</f>
        <v>-0.41666666666666663</v>
      </c>
      <c r="I265" s="111">
        <f t="shared" ref="I265" si="925">+IFERROR(I264/H264-1,"nm")</f>
        <v>0.28571428571428581</v>
      </c>
      <c r="J265" s="112">
        <f>$I$265</f>
        <v>0.28571428571428581</v>
      </c>
      <c r="K265" s="112">
        <f t="shared" ref="K265:N265" si="926">$I$265</f>
        <v>0.28571428571428581</v>
      </c>
      <c r="L265" s="112">
        <f t="shared" si="926"/>
        <v>0.28571428571428581</v>
      </c>
      <c r="M265" s="112">
        <f t="shared" si="926"/>
        <v>0.28571428571428581</v>
      </c>
      <c r="N265" s="112">
        <f t="shared" si="926"/>
        <v>0.28571428571428581</v>
      </c>
      <c r="O265" s="91"/>
    </row>
    <row r="266" spans="1:15" s="112" customFormat="1" x14ac:dyDescent="0.75">
      <c r="A266" s="110" t="s">
        <v>157</v>
      </c>
      <c r="B266" s="114">
        <f>IFERROR(B264/B$251,"nm")</f>
        <v>0</v>
      </c>
      <c r="C266" s="114">
        <f t="shared" ref="C266:I266" si="927">IFERROR(C264/C$251,"nm")</f>
        <v>0</v>
      </c>
      <c r="D266" s="114">
        <f t="shared" si="927"/>
        <v>0</v>
      </c>
      <c r="E266" s="114">
        <f t="shared" si="927"/>
        <v>1.166489925768823E-2</v>
      </c>
      <c r="F266" s="114">
        <f t="shared" si="927"/>
        <v>9.4438614900314802E-3</v>
      </c>
      <c r="G266" s="114">
        <f t="shared" si="927"/>
        <v>6.5005417118093175E-3</v>
      </c>
      <c r="H266" s="114">
        <f t="shared" si="927"/>
        <v>3.1746031746031746E-3</v>
      </c>
      <c r="I266" s="114">
        <f t="shared" si="927"/>
        <v>3.8363171355498722E-3</v>
      </c>
      <c r="J266" s="91">
        <f>IFERROR(J264/J$251,"nm")</f>
        <v>4.6359586868217765E-3</v>
      </c>
      <c r="K266" s="91">
        <f>IFERROR(K264/K$251,"nm")</f>
        <v>5.6022774412360357E-3</v>
      </c>
      <c r="L266" s="91">
        <f t="shared" ref="L266:N266" si="928">IFERROR(L264/L$251,"nm")</f>
        <v>6.7700155779642623E-3</v>
      </c>
      <c r="M266" s="91">
        <f t="shared" si="928"/>
        <v>8.1811569324504192E-3</v>
      </c>
      <c r="N266" s="91">
        <f t="shared" si="928"/>
        <v>9.8864364465033848E-3</v>
      </c>
      <c r="O266" s="91"/>
    </row>
    <row r="267" spans="1:15" x14ac:dyDescent="0.75">
      <c r="A267" s="89" t="s">
        <v>109</v>
      </c>
      <c r="B267" s="89"/>
      <c r="C267" s="89"/>
      <c r="D267" s="89"/>
      <c r="E267" s="89"/>
      <c r="F267" s="89"/>
      <c r="G267" s="89"/>
      <c r="H267" s="89"/>
      <c r="I267" s="89"/>
      <c r="J267" s="128"/>
      <c r="K267" s="131"/>
      <c r="L267" s="90"/>
      <c r="M267" s="90"/>
      <c r="N267" s="90"/>
      <c r="O267" s="86"/>
    </row>
    <row r="268" spans="1:15" s="101" customFormat="1" x14ac:dyDescent="0.75">
      <c r="A268" s="99" t="s">
        <v>137</v>
      </c>
      <c r="B268" s="119">
        <f>Historicals!B153</f>
        <v>-82</v>
      </c>
      <c r="C268" s="119">
        <f>Historicals!C153</f>
        <v>-86</v>
      </c>
      <c r="D268" s="119">
        <f>Historicals!D153</f>
        <v>75</v>
      </c>
      <c r="E268" s="119">
        <f>Historicals!E153</f>
        <v>26</v>
      </c>
      <c r="F268" s="119">
        <f>Historicals!F153</f>
        <v>-7</v>
      </c>
      <c r="G268" s="119">
        <f>Historicals!G153</f>
        <v>-11</v>
      </c>
      <c r="H268" s="119">
        <f>Historicals!H153</f>
        <v>40</v>
      </c>
      <c r="I268" s="119">
        <f>Historicals!I153</f>
        <v>-72</v>
      </c>
      <c r="J268" s="113">
        <f>I268*(1+J269)</f>
        <v>129.6</v>
      </c>
      <c r="K268" s="113">
        <f>J268*(1+K269)</f>
        <v>-233.27999999999997</v>
      </c>
      <c r="L268" s="113">
        <f t="shared" ref="L268:N268" si="929">K268*(1+L269)</f>
        <v>419.90399999999988</v>
      </c>
      <c r="M268" s="113">
        <f t="shared" si="929"/>
        <v>-755.82719999999972</v>
      </c>
      <c r="N268" s="113">
        <f t="shared" si="929"/>
        <v>1360.4889599999995</v>
      </c>
      <c r="O268" s="100"/>
    </row>
    <row r="269" spans="1:15" x14ac:dyDescent="0.75">
      <c r="A269" s="87" t="s">
        <v>130</v>
      </c>
      <c r="B269" s="45" t="str">
        <f>+IFERROR(B268/A268-1,"nm")</f>
        <v>nm</v>
      </c>
      <c r="C269" s="45">
        <f t="shared" ref="C269:I269" si="930">+IFERROR(C268/B268-1,"nm")</f>
        <v>4.8780487804878092E-2</v>
      </c>
      <c r="D269" s="45">
        <f t="shared" si="930"/>
        <v>-1.8720930232558139</v>
      </c>
      <c r="E269" s="45">
        <f t="shared" si="930"/>
        <v>-0.65333333333333332</v>
      </c>
      <c r="F269" s="45">
        <f t="shared" si="930"/>
        <v>-1.2692307692307692</v>
      </c>
      <c r="G269" s="45">
        <f t="shared" si="930"/>
        <v>0.5714285714285714</v>
      </c>
      <c r="H269" s="45">
        <f t="shared" si="930"/>
        <v>-4.6363636363636367</v>
      </c>
      <c r="I269" s="45">
        <f t="shared" si="930"/>
        <v>-2.8</v>
      </c>
      <c r="J269" s="112">
        <f>$I$269</f>
        <v>-2.8</v>
      </c>
      <c r="K269" s="112">
        <f t="shared" ref="K269:N269" si="931">$I$269</f>
        <v>-2.8</v>
      </c>
      <c r="L269" s="112">
        <f t="shared" si="931"/>
        <v>-2.8</v>
      </c>
      <c r="M269" s="112">
        <f t="shared" si="931"/>
        <v>-2.8</v>
      </c>
      <c r="N269" s="112">
        <f t="shared" si="931"/>
        <v>-2.8</v>
      </c>
      <c r="O269" s="86"/>
    </row>
    <row r="270" spans="1:15" x14ac:dyDescent="0.75">
      <c r="A270" s="87" t="s">
        <v>138</v>
      </c>
      <c r="B270" s="86">
        <f>Historicals!B257</f>
        <v>0</v>
      </c>
      <c r="C270" s="86">
        <f>Historicals!C257</f>
        <v>0</v>
      </c>
      <c r="D270" s="86">
        <f>Historicals!D257</f>
        <v>0</v>
      </c>
      <c r="E270" s="86">
        <f>Historicals!E257</f>
        <v>0</v>
      </c>
      <c r="F270" s="86">
        <f>Historicals!F257</f>
        <v>0</v>
      </c>
      <c r="G270" s="86">
        <f>Historicals!G257</f>
        <v>0</v>
      </c>
      <c r="H270" s="86">
        <f>Historicals!H257</f>
        <v>0</v>
      </c>
      <c r="I270" s="86">
        <f>Historicals!I257</f>
        <v>0</v>
      </c>
      <c r="J270" s="112">
        <f t="shared" si="807"/>
        <v>0</v>
      </c>
      <c r="K270" s="92">
        <v>0</v>
      </c>
      <c r="L270" s="92">
        <v>0</v>
      </c>
      <c r="M270" s="92">
        <v>0</v>
      </c>
      <c r="N270" s="92">
        <v>0</v>
      </c>
      <c r="O270" s="86"/>
    </row>
    <row r="271" spans="1:15" x14ac:dyDescent="0.75">
      <c r="A271" s="87" t="s">
        <v>139</v>
      </c>
      <c r="B271" s="45" t="str">
        <f t="shared" ref="B271:K271" si="932">+IFERROR(B269-B270,"nm")</f>
        <v>nm</v>
      </c>
      <c r="C271" s="45">
        <f t="shared" si="932"/>
        <v>4.8780487804878092E-2</v>
      </c>
      <c r="D271" s="45">
        <f t="shared" si="932"/>
        <v>-1.8720930232558139</v>
      </c>
      <c r="E271" s="45">
        <f t="shared" si="932"/>
        <v>-0.65333333333333332</v>
      </c>
      <c r="F271" s="45">
        <f t="shared" si="932"/>
        <v>-1.2692307692307692</v>
      </c>
      <c r="G271" s="45">
        <f t="shared" si="932"/>
        <v>0.5714285714285714</v>
      </c>
      <c r="H271" s="45">
        <f t="shared" si="932"/>
        <v>-4.6363636363636367</v>
      </c>
      <c r="I271" s="45">
        <f t="shared" si="932"/>
        <v>-2.8</v>
      </c>
      <c r="J271" s="45">
        <f t="shared" si="932"/>
        <v>-2.8</v>
      </c>
      <c r="K271" s="45">
        <f t="shared" si="932"/>
        <v>-2.8</v>
      </c>
      <c r="L271" s="45">
        <f t="shared" ref="L271:N271" si="933">+IFERROR(L269-L270,"nm")</f>
        <v>-2.8</v>
      </c>
      <c r="M271" s="45">
        <f t="shared" si="933"/>
        <v>-2.8</v>
      </c>
      <c r="N271" s="45">
        <f t="shared" si="933"/>
        <v>-2.8</v>
      </c>
    </row>
    <row r="272" spans="1:15" x14ac:dyDescent="0.75">
      <c r="A272" s="85" t="s">
        <v>131</v>
      </c>
      <c r="B272" s="46">
        <f t="shared" ref="B272:N272" si="934">+B278+B275</f>
        <v>-1022</v>
      </c>
      <c r="C272" s="46">
        <f t="shared" si="934"/>
        <v>-1089</v>
      </c>
      <c r="D272" s="46">
        <f t="shared" si="934"/>
        <v>-633</v>
      </c>
      <c r="E272" s="46">
        <f t="shared" si="934"/>
        <v>-1346</v>
      </c>
      <c r="F272" s="46">
        <f t="shared" si="934"/>
        <v>-1694</v>
      </c>
      <c r="G272" s="46">
        <f t="shared" si="934"/>
        <v>-1855</v>
      </c>
      <c r="H272" s="46">
        <f t="shared" si="934"/>
        <v>-2120</v>
      </c>
      <c r="I272" s="46">
        <f t="shared" si="934"/>
        <v>-2085</v>
      </c>
      <c r="J272" s="46">
        <f t="shared" si="934"/>
        <v>-2009.0837571870857</v>
      </c>
      <c r="K272" s="46">
        <f t="shared" si="934"/>
        <v>-1924.9493108343022</v>
      </c>
      <c r="L272" s="46">
        <f t="shared" si="934"/>
        <v>-1830.2562500054323</v>
      </c>
      <c r="M272" s="46">
        <f t="shared" si="934"/>
        <v>-1722.0621115609649</v>
      </c>
      <c r="N272" s="46">
        <f t="shared" si="934"/>
        <v>-1596.6664183212274</v>
      </c>
    </row>
    <row r="273" spans="1:14" x14ac:dyDescent="0.75">
      <c r="A273" s="87" t="s">
        <v>130</v>
      </c>
      <c r="B273" s="45" t="str">
        <f t="shared" ref="B273" si="935">+IFERROR(B272/A272-1,"nm")</f>
        <v>nm</v>
      </c>
      <c r="C273" s="45">
        <f t="shared" ref="C273" si="936">+IFERROR(C272/B272-1,"nm")</f>
        <v>6.5557729941291498E-2</v>
      </c>
      <c r="D273" s="45">
        <f t="shared" ref="D273" si="937">+IFERROR(D272/C272-1,"nm")</f>
        <v>-0.41873278236914602</v>
      </c>
      <c r="E273" s="45">
        <f t="shared" ref="E273" si="938">+IFERROR(E272/D272-1,"nm")</f>
        <v>1.126382306477093</v>
      </c>
      <c r="F273" s="45">
        <f t="shared" ref="F273" si="939">+IFERROR(F272/E272-1,"nm")</f>
        <v>0.25854383358098065</v>
      </c>
      <c r="G273" s="45">
        <f t="shared" ref="G273" si="940">+IFERROR(G272/F272-1,"nm")</f>
        <v>9.5041322314049603E-2</v>
      </c>
      <c r="H273" s="45">
        <f t="shared" ref="H273" si="941">+IFERROR(H272/G272-1,"nm")</f>
        <v>0.14285714285714279</v>
      </c>
      <c r="I273" s="45">
        <f t="shared" ref="I273" si="942">+IFERROR(I272/H272-1,"nm")</f>
        <v>-1.650943396226412E-2</v>
      </c>
      <c r="J273" s="45">
        <f t="shared" ref="J273" si="943">+IFERROR(J272/I272-1,"nm")</f>
        <v>-3.6410668015786296E-2</v>
      </c>
      <c r="K273" s="45">
        <f t="shared" ref="K273" si="944">+IFERROR(K272/J272-1,"nm")</f>
        <v>-4.1877022822871202E-2</v>
      </c>
      <c r="L273" s="45">
        <f t="shared" ref="L273" si="945">+IFERROR(L272/K272-1,"nm")</f>
        <v>-4.9192495769059263E-2</v>
      </c>
      <c r="M273" s="45">
        <f t="shared" ref="M273" si="946">+IFERROR(M272/L272-1,"nm")</f>
        <v>-5.9114202420642581E-2</v>
      </c>
      <c r="N273" s="45">
        <f t="shared" ref="N273" si="947">+IFERROR(N272/M272-1,"nm")</f>
        <v>-7.2817172155348331E-2</v>
      </c>
    </row>
    <row r="274" spans="1:14" x14ac:dyDescent="0.75">
      <c r="A274" s="87" t="s">
        <v>132</v>
      </c>
      <c r="B274" s="93">
        <f>IFERROR(B272/B$268,"nm")</f>
        <v>12.463414634146341</v>
      </c>
      <c r="C274" s="93">
        <f t="shared" ref="C274:I274" si="948">IFERROR(C272/C$268,"nm")</f>
        <v>12.662790697674419</v>
      </c>
      <c r="D274" s="93">
        <f t="shared" si="948"/>
        <v>-8.44</v>
      </c>
      <c r="E274" s="93">
        <f t="shared" si="948"/>
        <v>-51.769230769230766</v>
      </c>
      <c r="F274" s="93">
        <f t="shared" si="948"/>
        <v>242</v>
      </c>
      <c r="G274" s="93">
        <f t="shared" si="948"/>
        <v>168.63636363636363</v>
      </c>
      <c r="H274" s="93">
        <f t="shared" si="948"/>
        <v>-53</v>
      </c>
      <c r="I274" s="93">
        <f t="shared" si="948"/>
        <v>28.958333333333332</v>
      </c>
      <c r="J274" s="91">
        <f>IFERROR(J272/J$268,"nm")</f>
        <v>-15.502189484468254</v>
      </c>
      <c r="K274" s="91">
        <f>IFERROR(K272/K$268,"nm")</f>
        <v>8.2516688564570568</v>
      </c>
      <c r="L274" s="91">
        <f t="shared" ref="L274:N274" si="949">IFERROR(L272/L$268,"nm")</f>
        <v>-4.3587492617489545</v>
      </c>
      <c r="M274" s="91">
        <f t="shared" si="949"/>
        <v>2.2783807086606114</v>
      </c>
      <c r="N274" s="91">
        <f t="shared" si="949"/>
        <v>-1.1735974824236928</v>
      </c>
    </row>
    <row r="275" spans="1:14" x14ac:dyDescent="0.75">
      <c r="A275" s="85" t="s">
        <v>133</v>
      </c>
      <c r="B275">
        <f>Historicals!B213</f>
        <v>75</v>
      </c>
      <c r="C275">
        <f>Historicals!C213</f>
        <v>84</v>
      </c>
      <c r="D275">
        <f>Historicals!D213</f>
        <v>91</v>
      </c>
      <c r="E275">
        <f>Historicals!E213</f>
        <v>110</v>
      </c>
      <c r="F275">
        <f>Historicals!F213</f>
        <v>116</v>
      </c>
      <c r="G275">
        <f>Historicals!G213</f>
        <v>112</v>
      </c>
      <c r="H275">
        <f>Historicals!H213</f>
        <v>141</v>
      </c>
      <c r="I275">
        <f>Historicals!I213</f>
        <v>134</v>
      </c>
      <c r="J275" s="113">
        <f>I275*(1+J276)</f>
        <v>168.69642857142856</v>
      </c>
      <c r="K275" s="113">
        <f>J275*(1+K276)</f>
        <v>212.37675382653057</v>
      </c>
      <c r="L275" s="113">
        <f t="shared" ref="L275:N275" si="950">K275*(1+L276)</f>
        <v>267.36716329947154</v>
      </c>
      <c r="M275" s="113">
        <f t="shared" si="950"/>
        <v>336.59616093951325</v>
      </c>
      <c r="N275" s="113">
        <f t="shared" si="950"/>
        <v>423.75052403992294</v>
      </c>
    </row>
    <row r="276" spans="1:14" x14ac:dyDescent="0.75">
      <c r="A276" s="87" t="s">
        <v>130</v>
      </c>
      <c r="B276" s="45" t="str">
        <f t="shared" ref="B276" si="951">+IFERROR(B275/A275-1,"nm")</f>
        <v>nm</v>
      </c>
      <c r="C276" s="45">
        <f t="shared" ref="C276" si="952">+IFERROR(C275/B275-1,"nm")</f>
        <v>0.12000000000000011</v>
      </c>
      <c r="D276" s="45">
        <f t="shared" ref="D276" si="953">+IFERROR(D275/C275-1,"nm")</f>
        <v>8.3333333333333259E-2</v>
      </c>
      <c r="E276" s="45">
        <f t="shared" ref="E276" si="954">+IFERROR(E275/D275-1,"nm")</f>
        <v>0.20879120879120872</v>
      </c>
      <c r="F276" s="45">
        <f t="shared" ref="F276" si="955">+IFERROR(F275/E275-1,"nm")</f>
        <v>5.4545454545454453E-2</v>
      </c>
      <c r="G276" s="45">
        <f t="shared" ref="G276" si="956">+IFERROR(G275/F275-1,"nm")</f>
        <v>-3.4482758620689613E-2</v>
      </c>
      <c r="H276" s="45">
        <f t="shared" ref="H276" si="957">+IFERROR(H275/G275-1,"nm")</f>
        <v>0.2589285714285714</v>
      </c>
      <c r="I276" s="45">
        <f>$H$276</f>
        <v>0.2589285714285714</v>
      </c>
      <c r="J276" s="45">
        <f t="shared" ref="J276:N276" si="958">$H$276</f>
        <v>0.2589285714285714</v>
      </c>
      <c r="K276" s="45">
        <f t="shared" si="958"/>
        <v>0.2589285714285714</v>
      </c>
      <c r="L276" s="45">
        <f t="shared" si="958"/>
        <v>0.2589285714285714</v>
      </c>
      <c r="M276" s="45">
        <f t="shared" si="958"/>
        <v>0.2589285714285714</v>
      </c>
      <c r="N276" s="45">
        <f t="shared" si="958"/>
        <v>0.2589285714285714</v>
      </c>
    </row>
    <row r="277" spans="1:14" x14ac:dyDescent="0.75">
      <c r="A277" s="87" t="s">
        <v>157</v>
      </c>
      <c r="B277" s="93">
        <f>IFERROR(B275/B$268,"nm")</f>
        <v>-0.91463414634146345</v>
      </c>
      <c r="C277" s="93">
        <f t="shared" ref="C277:I277" si="959">IFERROR(C275/C$268,"nm")</f>
        <v>-0.97674418604651159</v>
      </c>
      <c r="D277" s="93">
        <f t="shared" si="959"/>
        <v>1.2133333333333334</v>
      </c>
      <c r="E277" s="93">
        <f t="shared" si="959"/>
        <v>4.2307692307692308</v>
      </c>
      <c r="F277" s="93">
        <f t="shared" si="959"/>
        <v>-16.571428571428573</v>
      </c>
      <c r="G277" s="93">
        <f t="shared" si="959"/>
        <v>-10.181818181818182</v>
      </c>
      <c r="H277" s="93">
        <f t="shared" si="959"/>
        <v>3.5249999999999999</v>
      </c>
      <c r="I277" s="93">
        <f t="shared" si="959"/>
        <v>-1.8611111111111112</v>
      </c>
      <c r="J277" s="91">
        <f>IFERROR(J275/J$268,"nm")</f>
        <v>1.3016699735449735</v>
      </c>
      <c r="K277" s="91">
        <f>IFERROR(K275/K$268,"nm")</f>
        <v>-0.91039417792579991</v>
      </c>
      <c r="L277" s="91">
        <f t="shared" ref="L277:N277" si="960">IFERROR(L275/L$268,"nm")</f>
        <v>0.63673402325167561</v>
      </c>
      <c r="M277" s="91">
        <f t="shared" si="960"/>
        <v>-0.44533480792899938</v>
      </c>
      <c r="N277" s="91">
        <f t="shared" si="960"/>
        <v>0.31146928530748469</v>
      </c>
    </row>
    <row r="278" spans="1:14" x14ac:dyDescent="0.75">
      <c r="A278" s="85" t="s">
        <v>135</v>
      </c>
      <c r="B278" s="104">
        <f>Historicals!B168</f>
        <v>-1097</v>
      </c>
      <c r="C278" s="104">
        <f>Historicals!C168</f>
        <v>-1173</v>
      </c>
      <c r="D278" s="104">
        <f>Historicals!D168</f>
        <v>-724</v>
      </c>
      <c r="E278" s="104">
        <f>Historicals!E168</f>
        <v>-1456</v>
      </c>
      <c r="F278" s="104">
        <f>Historicals!F168</f>
        <v>-1810</v>
      </c>
      <c r="G278" s="104">
        <f>Historicals!G168</f>
        <v>-1967</v>
      </c>
      <c r="H278" s="104">
        <f>Historicals!H168</f>
        <v>-2261</v>
      </c>
      <c r="I278" s="104">
        <f>Historicals!I168</f>
        <v>-2219</v>
      </c>
      <c r="J278" s="113">
        <f>I278*(1+J279)</f>
        <v>-2177.7801857585141</v>
      </c>
      <c r="K278" s="113">
        <f>J278*(1+K279)</f>
        <v>-2137.3260646608328</v>
      </c>
      <c r="L278" s="113">
        <f t="shared" ref="L278:N278" si="961">K278*(1+L279)</f>
        <v>-2097.6234133049038</v>
      </c>
      <c r="M278" s="113">
        <f t="shared" si="961"/>
        <v>-2058.6582725004782</v>
      </c>
      <c r="N278" s="113">
        <f t="shared" si="961"/>
        <v>-2020.4169423611504</v>
      </c>
    </row>
    <row r="279" spans="1:14" x14ac:dyDescent="0.75">
      <c r="A279" s="87" t="s">
        <v>130</v>
      </c>
      <c r="B279" s="45" t="str">
        <f t="shared" ref="B279" si="962">+IFERROR(B278/A278-1,"nm")</f>
        <v>nm</v>
      </c>
      <c r="C279" s="45">
        <f t="shared" ref="C279" si="963">+IFERROR(C278/B278-1,"nm")</f>
        <v>6.9279854147675568E-2</v>
      </c>
      <c r="D279" s="45">
        <f t="shared" ref="D279" si="964">+IFERROR(D278/C278-1,"nm")</f>
        <v>-0.38277919863597609</v>
      </c>
      <c r="E279" s="45">
        <f t="shared" ref="E279" si="965">+IFERROR(E278/D278-1,"nm")</f>
        <v>1.0110497237569063</v>
      </c>
      <c r="F279" s="45">
        <f t="shared" ref="F279" si="966">+IFERROR(F278/E278-1,"nm")</f>
        <v>0.24313186813186816</v>
      </c>
      <c r="G279" s="45">
        <f t="shared" ref="G279" si="967">+IFERROR(G278/F278-1,"nm")</f>
        <v>8.6740331491712785E-2</v>
      </c>
      <c r="H279" s="45">
        <f t="shared" ref="H279" si="968">+IFERROR(H278/G278-1,"nm")</f>
        <v>0.14946619217081847</v>
      </c>
      <c r="I279" s="45">
        <f t="shared" ref="I279" si="969">+IFERROR(I278/H278-1,"nm")</f>
        <v>-1.8575851393188847E-2</v>
      </c>
      <c r="J279" s="112">
        <f>$I$279</f>
        <v>-1.8575851393188847E-2</v>
      </c>
      <c r="K279" s="112">
        <f t="shared" ref="K279:N279" si="970">$I$279</f>
        <v>-1.8575851393188847E-2</v>
      </c>
      <c r="L279" s="112">
        <f t="shared" si="970"/>
        <v>-1.8575851393188847E-2</v>
      </c>
      <c r="M279" s="112">
        <f t="shared" si="970"/>
        <v>-1.8575851393188847E-2</v>
      </c>
      <c r="N279" s="112">
        <f t="shared" si="970"/>
        <v>-1.8575851393188847E-2</v>
      </c>
    </row>
    <row r="280" spans="1:14" x14ac:dyDescent="0.75">
      <c r="A280" s="87" t="s">
        <v>132</v>
      </c>
      <c r="B280" s="93">
        <f>IFERROR(B278/B$268,"nm")</f>
        <v>13.378048780487806</v>
      </c>
      <c r="C280" s="93">
        <f t="shared" ref="C280:N280" si="971">IFERROR(C278/C$268,"nm")</f>
        <v>13.63953488372093</v>
      </c>
      <c r="D280" s="93">
        <f t="shared" si="971"/>
        <v>-9.6533333333333342</v>
      </c>
      <c r="E280" s="93">
        <f t="shared" si="971"/>
        <v>-56</v>
      </c>
      <c r="F280" s="93">
        <f t="shared" si="971"/>
        <v>258.57142857142856</v>
      </c>
      <c r="G280" s="93">
        <f t="shared" si="971"/>
        <v>178.81818181818181</v>
      </c>
      <c r="H280" s="93">
        <f t="shared" si="971"/>
        <v>-56.524999999999999</v>
      </c>
      <c r="I280" s="93">
        <f t="shared" si="971"/>
        <v>30.819444444444443</v>
      </c>
      <c r="J280" s="93">
        <f t="shared" si="971"/>
        <v>-16.803859458013228</v>
      </c>
      <c r="K280" s="93">
        <f t="shared" si="971"/>
        <v>9.1620630343828573</v>
      </c>
      <c r="L280" s="93">
        <f t="shared" si="971"/>
        <v>-4.9954832850006294</v>
      </c>
      <c r="M280" s="93">
        <f t="shared" si="971"/>
        <v>2.7237155165896105</v>
      </c>
      <c r="N280" s="93">
        <f t="shared" si="971"/>
        <v>-1.4850667677311775</v>
      </c>
    </row>
    <row r="281" spans="1:14" x14ac:dyDescent="0.75">
      <c r="A281" s="85" t="s">
        <v>136</v>
      </c>
      <c r="B281">
        <f>Historicals!B198</f>
        <v>173</v>
      </c>
      <c r="C281">
        <f>Historicals!C198</f>
        <v>303</v>
      </c>
      <c r="D281">
        <f>Historicals!D198</f>
        <v>1105</v>
      </c>
      <c r="E281">
        <f>Historicals!E198</f>
        <v>159</v>
      </c>
      <c r="F281">
        <f>Historicals!F198</f>
        <v>377</v>
      </c>
      <c r="G281">
        <f>Historicals!G198</f>
        <v>318</v>
      </c>
      <c r="H281">
        <f>Historicals!H198</f>
        <v>11</v>
      </c>
      <c r="I281">
        <f>Historicals!I198</f>
        <v>50</v>
      </c>
      <c r="J281" s="113">
        <f>I281*(1+J282)</f>
        <v>42.175066312997352</v>
      </c>
      <c r="K281" s="113">
        <f>J281*(1+K282)</f>
        <v>35.574724370114481</v>
      </c>
      <c r="L281" s="113">
        <f t="shared" ref="L281:N281" si="972">K281*(1+L282)</f>
        <v>30.007327187523622</v>
      </c>
      <c r="M281" s="113">
        <f t="shared" si="972"/>
        <v>25.311220280192341</v>
      </c>
      <c r="N281" s="113">
        <f t="shared" si="972"/>
        <v>21.350047875599905</v>
      </c>
    </row>
    <row r="282" spans="1:14" x14ac:dyDescent="0.75">
      <c r="A282" s="87" t="s">
        <v>130</v>
      </c>
      <c r="B282" s="45" t="str">
        <f t="shared" ref="B282" si="973">+IFERROR(B281/A281-1,"nm")</f>
        <v>nm</v>
      </c>
      <c r="C282" s="45">
        <f t="shared" ref="C282" si="974">+IFERROR(C281/B281-1,"nm")</f>
        <v>0.75144508670520227</v>
      </c>
      <c r="D282" s="45">
        <f t="shared" ref="D282" si="975">+IFERROR(D281/C281-1,"nm")</f>
        <v>2.6468646864686467</v>
      </c>
      <c r="E282" s="45">
        <f t="shared" ref="E282" si="976">+IFERROR(E281/D281-1,"nm")</f>
        <v>-0.85610859728506794</v>
      </c>
      <c r="F282" s="45">
        <f t="shared" ref="F282" si="977">+IFERROR(F281/E281-1,"nm")</f>
        <v>1.3710691823899372</v>
      </c>
      <c r="G282" s="45">
        <f t="shared" ref="G282" si="978">+IFERROR(G281/F281-1,"nm")</f>
        <v>-0.156498673740053</v>
      </c>
      <c r="H282" s="45">
        <f t="shared" ref="H282" si="979">+IFERROR(H281/G281-1,"nm")</f>
        <v>-0.96540880503144655</v>
      </c>
      <c r="I282" s="45">
        <f t="shared" ref="I282" si="980">+IFERROR(I281/H281-1,"nm")</f>
        <v>3.5454545454545459</v>
      </c>
      <c r="J282" s="112">
        <f>$G$282</f>
        <v>-0.156498673740053</v>
      </c>
      <c r="K282" s="112">
        <f t="shared" ref="K282:N282" si="981">$G$282</f>
        <v>-0.156498673740053</v>
      </c>
      <c r="L282" s="112">
        <f t="shared" si="981"/>
        <v>-0.156498673740053</v>
      </c>
      <c r="M282" s="112">
        <f t="shared" si="981"/>
        <v>-0.156498673740053</v>
      </c>
      <c r="N282" s="112">
        <f t="shared" si="981"/>
        <v>-0.156498673740053</v>
      </c>
    </row>
    <row r="283" spans="1:14" x14ac:dyDescent="0.75">
      <c r="A283" s="87" t="s">
        <v>157</v>
      </c>
      <c r="B283" s="93">
        <f>IFERROR(B281/B$268,"nm")</f>
        <v>-2.1097560975609757</v>
      </c>
      <c r="C283" s="93">
        <f t="shared" ref="C283:I283" si="982">IFERROR(C281/C$268,"nm")</f>
        <v>-3.5232558139534884</v>
      </c>
      <c r="D283" s="93">
        <f t="shared" si="982"/>
        <v>14.733333333333333</v>
      </c>
      <c r="E283" s="93">
        <f t="shared" si="982"/>
        <v>6.115384615384615</v>
      </c>
      <c r="F283" s="93">
        <f t="shared" si="982"/>
        <v>-53.857142857142854</v>
      </c>
      <c r="G283" s="93">
        <f t="shared" si="982"/>
        <v>-28.90909090909091</v>
      </c>
      <c r="H283" s="93">
        <f t="shared" si="982"/>
        <v>0.27500000000000002</v>
      </c>
      <c r="I283" s="93">
        <f t="shared" si="982"/>
        <v>-0.69444444444444442</v>
      </c>
      <c r="J283" s="91">
        <f>IFERROR(J281/J$268,"nm")</f>
        <v>0.32542489439041167</v>
      </c>
      <c r="K283" s="91">
        <f>IFERROR(K281/K$268,"nm")</f>
        <v>-0.15249796112017527</v>
      </c>
      <c r="L283" s="91">
        <f t="shared" ref="L283:N283" si="983">IFERROR(L281/L$268,"nm")</f>
        <v>7.1462351364892041E-2</v>
      </c>
      <c r="M283" s="91">
        <f t="shared" si="983"/>
        <v>-3.3488104529967103E-2</v>
      </c>
      <c r="N283" s="91">
        <f t="shared" si="983"/>
        <v>1.5692922547199437E-2</v>
      </c>
    </row>
    <row r="284" spans="1:14" x14ac:dyDescent="0.75">
      <c r="J284" s="112"/>
    </row>
    <row r="285" spans="1:14" x14ac:dyDescent="0.75">
      <c r="J285"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Hammed Adesina</cp:lastModifiedBy>
  <dcterms:created xsi:type="dcterms:W3CDTF">2020-05-20T17:26:08Z</dcterms:created>
  <dcterms:modified xsi:type="dcterms:W3CDTF">2024-03-22T21:04:31Z</dcterms:modified>
</cp:coreProperties>
</file>