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13_ncr:1_{8A1BB678-D6CC-42E2-95B9-E36A571E8196}" xr6:coauthVersionLast="47" xr6:coauthVersionMax="47" xr10:uidLastSave="{00000000-0000-0000-0000-000000000000}"/>
  <bookViews>
    <workbookView xWindow="-90" yWindow="-90" windowWidth="19380" windowHeight="10260" activeTab="2" xr2:uid="{00000000-000D-0000-FFFF-FFFF00000000}"/>
  </bookViews>
  <sheets>
    <sheet name="Sheet1" sheetId="2" r:id="rId1"/>
    <sheet name="Historicals" sheetId="1" r:id="rId2"/>
    <sheet name="Segmental forecast" sheetId="3"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<sst xmlns="http://schemas.openxmlformats.org/spreadsheetml/2006/main">
  <si>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</si>
  <si>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</si>
  <si>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</si>
  <si>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</si>
  <si>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</si>
  <si>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</si>
  <si>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</si>
  <si>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</si>
  <si>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</si>
  <si>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</si>
  <si>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</si>
  <si>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</si>
  <si>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</si>
  <si>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</si>
  <si>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</si>
  <si>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</si>
  <si>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</si>
  <si>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</si>
  <si>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</si>
  <si>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</si>
  <si>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</si>
  <si>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</si>
  <si>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</si>
  <si>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</si>
  <si>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</si>
  <si>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</si>
  <si>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</si>
  <si>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</si>
  <si>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</si>
  <si>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</si>
  <si>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</si>
  <si>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</si>
  <si>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</si>
  <si>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</si>
  <si>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</si>
  <si>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</si>
  <si>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</si>
  <si>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</si>
  <si>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</si>
  <si>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</si>
  <si>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</si>
  <si>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</si>
  <si>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</si>
  <si>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</si>
  <si>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</si>
  <si>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</si>
  <si>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</si>
  <si>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</si>
  <si>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</si>
  <si>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</si>
  <si>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</si>
  <si>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</si>
  <si>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</si>
  <si>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</si>
  <si>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</si>
  <si>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</si>
  <si>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</si>
  <si>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</si>
  <si>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</si>
  <si>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</si>
  <si>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</si>
  <si>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</si>
  <si>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</si>
  <si>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</si>
  <si>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</si>
  <si>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</si>
  <si>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</si>
  <si>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</si>
  <si>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</si>
  <si>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</si>
  <si>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</si>
  <si>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</si>
  <si>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</si>
  <si>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</si>
  <si>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</si>
  <si>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</si>
  <si>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</si>
  <si>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</si>
  <si>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</si>
  <si>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</si>
  <si>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</si>
  <si>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</si>
  <si>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</si>
  <si>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</si>
  <si>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</si>
  <si>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</si>
  <si>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</si>
  <si>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</si>
  <si>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</si>
  <si>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</si>
  <si>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</si>
  <si>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</si>
  <si>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</si>
  <si>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</si>
  <si>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</si>
  <si>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</si>
  <si>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</si>
  <si>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</si>
  <si>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</si>
  <si>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</si>
  <si>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</si>
  <si>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</si>
  <si>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</si>
  <si>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</si>
  <si>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</si>
  <si>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</si>
  <si>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</si>
  <si>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</si>
  <si>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</si>
  <si>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</si>
  <si>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</si>
  <si>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</si>
  <si>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</si>
  <si>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</si>
  <si>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</si>
  <si>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</si>
  <si>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</si>
  <si>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cheme val="minor"/>
        <rFont val="Calibri"/>
        <sz val="16"/>
        <color rgb="FFFFFFFF"/>
        <family val="2"/>
      </rPr>
      <t>NIKE, INC.</t>
    </r>
    <r>
      <rPr>
        <b/>
        <scheme val="minor"/>
        <rFont val="Calibri"/>
        <sz val="20"/>
        <color rgb="FFFFFFFF"/>
        <family val="2"/>
      </rPr>
      <t xml:space="preserve">
</t>
    </r>
    <r>
      <rPr>
        <scheme val="minor"/>
        <rFont val="Calibri"/>
        <sz val="11"/>
        <color rgb="FFFFFFFF"/>
        <family val="2"/>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</si>
  <si>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</si>
  <si>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</si>
  <si>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</si>
  <si>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</si>
  <si>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</si>
  <si>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</si>
  <si>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</si>
  <si>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</si>
  <si>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</si>
  <si>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</si>
  <si>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</si>
  <si>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</si>
  <si>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</si>
  <si>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</si>
  <si>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</si>
  <si>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</si>
  <si>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</si>
  <si>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</si>
  <si>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</si>
  <si>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</si>
  <si>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</si>
  <si>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</si>
  <si>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</si>
  <si>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</si>
  <si>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</si>
  <si>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</si>
  <si>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</si>
  <si>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</si>
  <si>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</si>
  <si>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</si>
  <si>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</si>
  <si>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</si>
  <si>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</si>
  <si>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</si>
  <si>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</si>
  <si>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</si>
  <si>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</si>
  <si>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</si>
  <si>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</si>
  <si>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</si>
  <si>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</si>
  <si>
    <t>Assumption for Forecasting</t>
  </si>
  <si>
    <t>Organic Growth's Assumptions</t>
  </si>
  <si>
    <t>Growth rate of Revenue: After considering the trends in the growth rate, the average growth rate was used to forecast growth rate and the revenue. Avr Growth Rate= Total Growth rate divided by the number of years recorded in the historical data</t>
  </si>
  <si>
    <t>Assumptions for Forecasting: After considering the trends in the growth rate of revenue was kept cobstant and equal to the rate in 2022.</t>
  </si>
  <si>
    <t>Assumptions for Forecasting: After considering the trends in the growth rate of revenue was kept constant and equal to the rate in 2022.</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</si>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</sst>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70" formatCode="0.00_);\(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
      <patternFill patternType="solid">
        <fgColor rgb="FFFFC0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4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70" fontId="0" fillId="0" borderId="0" xfId="0" applyNumberFormat="1" applyAlignment="1">
      <alignment vertical="center" wrapText="1"/>
    </xf>
    <xf numFmtId="170" fontId="10" fillId="0" borderId="0" xfId="2" applyNumberFormat="1" applyFont="1" applyAlignment="1">
      <alignment horizontal="right"/>
    </xf>
    <xf numFmtId="170" fontId="0" fillId="0" borderId="0" xfId="0" applyNumberFormat="1"/>
    <xf numFmtId="170" fontId="2" fillId="0" borderId="0" xfId="0" applyNumberFormat="1" applyFont="1"/>
    <xf numFmtId="170"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43" fontId="0" fillId="0" borderId="0" xfId="1" applyFont="1"/>
    <xf numFmtId="170"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0" fontId="20" fillId="0" borderId="0" xfId="2" applyNumberFormat="1" applyFont="1" applyAlignment="1">
      <alignment horizontal="left" wrapText="1"/>
    </xf>
    <xf numFmtId="170" fontId="19" fillId="9" borderId="0" xfId="0" applyNumberFormat="1" applyFont="1" applyFill="1" applyAlignment="1">
      <alignment horizontal="right" wrapText="1"/>
    </xf>
    <xf numFmtId="170"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xf numFmtId="166" fontId="0" fillId="0" borderId="0" xfId="0" applyNumberFormat="1"/>
    <xf numFmtId="9" fontId="2" fillId="0" borderId="0" xfId="2" applyFont="1"/>
    <xf numFmtId="9" fontId="1" fillId="0" borderId="0" xfId="2" applyFont="1"/>
    <xf numFmtId="9" fontId="22" fillId="6" borderId="0" xfId="2" applyFont="1" applyFill="1"/>
    <xf numFmtId="9" fontId="0" fillId="6" borderId="0" xfId="2" applyFont="1" applyFill="1"/>
    <xf numFmtId="166" fontId="2" fillId="6" borderId="0" xfId="2" applyNumberFormat="1" applyFont="1" applyFill="1"/>
    <xf numFmtId="166" fontId="19" fillId="8" borderId="0" xfId="2" applyNumberFormat="1" applyFont="1" applyFill="1" applyAlignment="1">
      <alignment horizontal="left" wrapText="1"/>
    </xf>
    <xf numFmtId="10" fontId="0" fillId="0" borderId="0" xfId="2" applyNumberFormat="1" applyFont="1" applyAlignment="1">
      <alignment vertical="center" wrapText="1"/>
    </xf>
    <xf numFmtId="10" fontId="0" fillId="0" borderId="0" xfId="2" applyNumberFormat="1" applyFont="1"/>
    <xf numFmtId="0" fontId="2" fillId="10" borderId="0" xfId="0" applyFont="1" applyFill="1"/>
    <xf numFmtId="0" fontId="2" fillId="10" borderId="0" xfId="0" applyFont="1" applyFill="1" applyAlignment="1">
      <alignment wrapText="1"/>
    </xf>
    <xf numFmtId="4" fontId="0" fillId="0" borderId="0" xfId="2" applyNumberFormat="1" applyFont="1" applyAlignment="1">
      <alignment horizontal="right" vertical="center" wrapText="1"/>
    </xf>
    <xf numFmtId="9" fontId="0" fillId="0" borderId="0" xfId="2" applyNumberFormat="1" applyFont="1"/>
    <xf numFmtId="10" applyNumberFormat="1" fontId="10" applyFont="1" fillId="0" applyFill="1" applyAlignment="1" xfId="0">
      <alignment horizontal="right"/>
    </xf>
    <xf numFmtId="3" applyNumberFormat="1" fontId="0" applyFont="1" fillId="0" applyFill="1" applyAlignment="1" xfId="0">
      <alignment wrapText="1"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xdr:from>
      <xdr:col>0</xdr:col>
      <xdr:colOff>7210425</xdr:colOff>
      <xdr:row>11</xdr:row>
      <xdr:rowOff>76200</xdr:rowOff>
    </xdr:from>
    <xdr:to>
      <xdr:col>3</xdr:col>
      <xdr:colOff>457200</xdr:colOff>
      <xdr:row>21</xdr:row>
      <xdr:rowOff>123825</xdr:rowOff>
    </xdr:to>
    <xdr:grpSp>
      <xdr:nvGrpSpPr>
        <xdr:cNvPr id="14" name="Group 13"/>
        <xdr:cNvGrpSpPr/>
      </xdr:nvGrpSpPr>
      <xdr:grpSpPr>
        <a:xfrm>
          <a:off x="7210425" y="2181225"/>
          <a:ext cx="6762750" cy="1857375"/>
          <a:chOff x="487680" y="2049780"/>
          <a:chExt cx="6545580" cy="1874520"/>
        </a:xfrm>
      </xdr:grpSpPr>
      <xdr:sp>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xdr:cNvGrpSpPr/>
      </xdr:nvGrpSpPr>
      <xdr:grpSpPr>
        <a:xfrm>
          <a:off x="428625" y="2219325"/>
          <a:ext cx="4038600" cy="3495675"/>
          <a:chOff x="960120" y="1981200"/>
          <a:chExt cx="4038600" cy="2561469"/>
        </a:xfrm>
      </xdr:grpSpPr>
      <xdr:sp>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xdr:cNvGrpSpPr/>
      </xdr:nvGrpSpPr>
      <xdr:grpSpPr>
        <a:xfrm>
          <a:off x="4467225" y="1562100"/>
          <a:ext cx="1762125" cy="1085850"/>
          <a:chOff x="4549140" y="2903220"/>
          <a:chExt cx="1760220" cy="1104900"/>
        </a:xfrm>
      </xdr:grpSpPr>
      <xdr:cxnSp>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xdr:cNvGrpSpPr/>
      </xdr:nvGrpSpPr>
      <xdr:grpSpPr>
        <a:xfrm>
          <a:off x="4476750" y="2714625"/>
          <a:ext cx="1800225" cy="1095375"/>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xdr:cNvGrpSpPr/>
      </xdr:nvGrpSpPr>
      <xdr:grpSpPr>
        <a:xfrm>
          <a:off x="4495800" y="3848100"/>
          <a:ext cx="1943100" cy="1095375"/>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xdr:cNvGrpSpPr/>
      </xdr:nvGrpSpPr>
      <xdr:grpSpPr>
        <a:xfrm>
          <a:off x="4505325" y="4943475"/>
          <a:ext cx="2733675" cy="131445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xdr:nvCxnSpPr>
            <xdr:cNvPr id="197" name="Elbow Connector 196"/>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198" name="Elbow Connector 197"/>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193" name="Elbow Connector 192"/>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xdr:cNvGrpSpPr/>
      </xdr:nvGrpSpPr>
      <xdr:grpSpPr>
        <a:xfrm rot="5400000">
          <a:off x="3105150" y="5076825"/>
          <a:ext cx="1133475"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Id="rId1" Type="http://schemas.openxmlformats.org/officeDocument/2006/relationships/drawing" Target="../drawings/drawing1.xml"/></Relationships>
</file>

<file path=xl/worksheets/_rels/sheet2.xml.rels><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RowHeight="14.75" x14ac:dyDescent="0.75" outlineLevelRow="0" outlineLevelCol="0"/>
  <cols>
    <col min="1" max="1" width="176.08984375" style="19" customWidth="1"/>
  </cols>
  <sheetData>
    <row r="1" ht="23">
      <c r="A1" s="18" t="s">
        <v>21</v>
      </c>
    </row>
    <row r="2">
      <c r="A2" s="37" t="s">
        <v>141</v>
      </c>
    </row>
    <row r="3">
      <c r="A3" s="20" t="s">
        <v>142</v>
      </c>
    </row>
    <row r="4">
      <c r="A4" s="37" t="s">
        <v>20</v>
      </c>
    </row>
    <row r="5">
      <c r="A5" s="19" t="s">
        <v>143</v>
      </c>
    </row>
    <row r="6">
      <c r="A6" s="37"/>
    </row>
    <row r="7">
      <c r="A7" s="37"/>
    </row>
    <row r="10">
      <c r="A10" s="20"/>
    </row>
    <row r="11">
      <c r="A11" s="20"/>
    </row>
    <row r="1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topLeftCell="A1">
      <pane ySplit="1" topLeftCell="A112" activePane="bottomLeft" state="frozen"/>
      <selection pane="bottomLeft" activeCell="I119" sqref="I119" activeCellId="0"/>
    </sheetView>
  </sheetViews>
  <sheetFormatPr defaultRowHeight="14.75" x14ac:dyDescent="0.75" outlineLevelRow="0" outlineLevelCol="0"/>
  <cols>
    <col min="1" max="1" width="78.08984375" customWidth="1"/>
    <col min="2" max="2" width="9" bestFit="1" customWidth="1"/>
    <col min="3" max="3" width="9" bestFit="1" customWidth="1"/>
    <col min="4" max="4" width="9" bestFit="1" customWidth="1"/>
    <col min="5" max="5" width="9" bestFit="1" customWidth="1"/>
    <col min="6" max="6" width="9" bestFit="1" customWidth="1"/>
    <col min="7" max="7" width="9" bestFit="1" customWidth="1"/>
    <col min="8" max="8" width="10.453125" bestFit="1" customWidth="1"/>
    <col min="9" max="9" width="10.6796875" bestFit="1" customWidth="1"/>
  </cols>
  <sheetData>
    <row r="1" customHeight="1" ht="60">
      <c r="A1" s="15" t="s">
        <v>117</v>
      </c>
      <c r="B1" s="16">
        <f>+C1-1</f>
        <v>2015</v>
      </c>
      <c r="C1" s="16">
        <f>+D1-1</f>
        <v>2016</v>
      </c>
      <c r="D1" s="16">
        <f>+E1-1</f>
        <v>2017</v>
      </c>
      <c r="E1" s="16">
        <f>+F1-1</f>
        <v>2018</v>
      </c>
      <c r="F1" s="16">
        <f>+G1-1</f>
        <v>2019</v>
      </c>
      <c r="G1" s="16">
        <f>+H1-1</f>
        <v>2020</v>
      </c>
      <c r="H1" s="16">
        <f>+I1-1</f>
        <v>2021</v>
      </c>
      <c r="I1" s="16">
        <v>2022</v>
      </c>
      <c r="L1" s="16"/>
      <c r="M1" s="16"/>
      <c r="N1" s="16"/>
    </row>
    <row r="2">
      <c r="A2" s="49" t="s">
        <v>28</v>
      </c>
      <c r="B2" s="60">
        <v>30601</v>
      </c>
      <c r="C2" s="60">
        <v>32376</v>
      </c>
      <c r="D2" s="60">
        <v>34350</v>
      </c>
      <c r="E2" s="60">
        <v>36397</v>
      </c>
      <c r="F2" s="60">
        <v>39117</v>
      </c>
      <c r="G2" s="60">
        <v>37403</v>
      </c>
      <c r="H2" s="3">
        <v>44538</v>
      </c>
      <c r="I2" s="3">
        <v>46710</v>
      </c>
    </row>
    <row r="3">
      <c r="A3" s="22" t="s">
        <v>29</v>
      </c>
      <c r="B3" s="61">
        <v>16534</v>
      </c>
      <c r="C3" s="61">
        <v>17405</v>
      </c>
      <c r="D3" s="61">
        <v>19038</v>
      </c>
      <c r="E3" s="61">
        <v>20441</v>
      </c>
      <c r="F3" s="61">
        <v>21643</v>
      </c>
      <c r="G3" s="61">
        <v>21162</v>
      </c>
      <c r="H3" s="23">
        <v>24576</v>
      </c>
      <c r="I3" s="23">
        <v>25231</v>
      </c>
    </row>
    <row r="4" customFormat="1" s="1">
      <c r="A4" s="1" t="s">
        <v>4</v>
      </c>
      <c r="B4" s="62">
        <f>+B2-B3</f>
        <v>14067</v>
      </c>
      <c r="C4" s="62">
        <f>+C2-C3</f>
        <v>14971</v>
      </c>
      <c r="D4" s="62">
        <f>+D2-D3</f>
        <v>15312</v>
      </c>
      <c r="E4" s="62">
        <f>+E2-E3</f>
        <v>15956</v>
      </c>
      <c r="F4" s="62">
        <f>+F2-F3</f>
        <v>17474</v>
      </c>
      <c r="G4" s="62">
        <f>+G2-G3</f>
        <v>16241</v>
      </c>
      <c r="H4" s="9">
        <f>+H2-H3</f>
        <v>19962</v>
      </c>
      <c r="I4" s="9">
        <f>+I2-I3</f>
        <v>21479</v>
      </c>
    </row>
    <row r="5">
      <c r="A5" s="11" t="s">
        <v>22</v>
      </c>
      <c r="B5" s="63">
        <v>3213</v>
      </c>
      <c r="C5" s="64">
        <v>3278</v>
      </c>
      <c r="D5" s="60">
        <v>3341</v>
      </c>
      <c r="E5" s="60">
        <v>3577</v>
      </c>
      <c r="F5" s="60">
        <v>3753</v>
      </c>
      <c r="G5" s="60">
        <v>3592</v>
      </c>
      <c r="H5" s="3">
        <v>3114</v>
      </c>
      <c r="I5" s="3">
        <v>3850</v>
      </c>
    </row>
    <row r="6">
      <c r="A6" s="50" t="s">
        <v>23</v>
      </c>
      <c r="B6" s="61">
        <v>6679</v>
      </c>
      <c r="C6" s="61">
        <v>7191</v>
      </c>
      <c r="D6" s="61">
        <v>7222</v>
      </c>
      <c r="E6" s="61">
        <v>7934</v>
      </c>
      <c r="F6" s="61">
        <v>8949</v>
      </c>
      <c r="G6" s="61">
        <v>9534</v>
      </c>
      <c r="H6" s="3">
        <v>9911</v>
      </c>
      <c r="I6" s="3">
        <v>10954</v>
      </c>
    </row>
    <row r="7">
      <c r="A7" s="51" t="s">
        <v>24</v>
      </c>
      <c r="B7" s="65">
        <f>+B5+B6</f>
        <v>9892</v>
      </c>
      <c r="C7" s="65">
        <f>+C5+C6</f>
        <v>10469</v>
      </c>
      <c r="D7" s="65">
        <f>+D5+D6</f>
        <v>10563</v>
      </c>
      <c r="E7" s="65">
        <f>+E5+E6</f>
        <v>11511</v>
      </c>
      <c r="F7" s="65">
        <f>+F5+F6</f>
        <v>12702</v>
      </c>
      <c r="G7" s="65">
        <f>+G5+G6</f>
        <v>13126</v>
      </c>
      <c r="H7" s="21">
        <f>+H5+H6</f>
        <v>13025</v>
      </c>
      <c r="I7" s="21">
        <f>+I5+I6</f>
        <v>14804</v>
      </c>
    </row>
    <row r="8">
      <c r="A8" s="2" t="s">
        <v>25</v>
      </c>
      <c r="B8" s="60">
        <v>28</v>
      </c>
      <c r="C8" s="60">
        <v>19</v>
      </c>
      <c r="D8" s="60">
        <v>59</v>
      </c>
      <c r="E8" s="60">
        <v>54</v>
      </c>
      <c r="F8" s="60">
        <v>49</v>
      </c>
      <c r="G8" s="60">
        <v>89</v>
      </c>
      <c r="H8" s="3">
        <v>262</v>
      </c>
      <c r="I8" s="3">
        <v>205</v>
      </c>
    </row>
    <row r="9">
      <c r="A9" s="52" t="s">
        <v>5</v>
      </c>
      <c r="B9" s="61">
        <v>-58</v>
      </c>
      <c r="C9" s="61">
        <v>-140</v>
      </c>
      <c r="D9" s="61">
        <v>-196</v>
      </c>
      <c r="E9" s="61">
        <v>66</v>
      </c>
      <c r="F9" s="61">
        <v>-78</v>
      </c>
      <c r="G9" s="61">
        <v>139</v>
      </c>
      <c r="H9" s="3">
        <v>14</v>
      </c>
      <c r="I9" s="3">
        <v>-181</v>
      </c>
    </row>
    <row r="10">
      <c r="A10" s="53" t="s">
        <v>26</v>
      </c>
      <c r="B10" s="62">
        <f>+B4-B7-B8-B9</f>
        <v>4205</v>
      </c>
      <c r="C10" s="62">
        <f>+C4-C7-C8-C9</f>
        <v>4623</v>
      </c>
      <c r="D10" s="62">
        <f>+D4-D7-D8-D9</f>
        <v>4886</v>
      </c>
      <c r="E10" s="62">
        <f>+E4-E7-E8-E9</f>
        <v>4325</v>
      </c>
      <c r="F10" s="62">
        <f>+F4-F7-F8-F9</f>
        <v>4801</v>
      </c>
      <c r="G10" s="62">
        <f>+G4-G7-G8-G9</f>
        <v>2887</v>
      </c>
      <c r="H10" s="5">
        <f>+H4-H7-H8-H9</f>
        <v>6661</v>
      </c>
      <c r="I10" s="5">
        <f>+I4-I7-I8-I9</f>
        <v>6651</v>
      </c>
    </row>
    <row r="11">
      <c r="A11" s="52" t="s">
        <v>27</v>
      </c>
      <c r="B11" s="61">
        <v>932</v>
      </c>
      <c r="C11" s="61">
        <v>863</v>
      </c>
      <c r="D11" s="61">
        <v>646</v>
      </c>
      <c r="E11" s="66">
        <v>2392</v>
      </c>
      <c r="F11" s="67">
        <v>772</v>
      </c>
      <c r="G11" s="67">
        <v>348</v>
      </c>
      <c r="H11" s="3">
        <v>934</v>
      </c>
      <c r="I11" s="3">
        <v>605</v>
      </c>
    </row>
    <row r="12">
      <c r="A12" s="54" t="s">
        <v>30</v>
      </c>
      <c r="B12" s="68">
        <f>+B10-B11</f>
        <v>3273</v>
      </c>
      <c r="C12" s="68">
        <f>+C10-C11</f>
        <v>3760</v>
      </c>
      <c r="D12" s="68">
        <f>+D10-D11</f>
        <v>4240</v>
      </c>
      <c r="E12" s="68">
        <f>+E10-E11</f>
        <v>1933</v>
      </c>
      <c r="F12" s="68">
        <f>+F10-F11</f>
        <v>4029</v>
      </c>
      <c r="G12" s="68">
        <f>+G10-G11</f>
        <v>2539</v>
      </c>
      <c r="H12" s="7">
        <f>+H10-H11</f>
        <v>5727</v>
      </c>
      <c r="I12" s="7">
        <f>+I10-I11</f>
        <v>6046</v>
      </c>
    </row>
    <row r="13">
      <c r="A13" s="1" t="s">
        <v>8</v>
      </c>
      <c r="B13" s="49"/>
      <c r="C13" s="49"/>
      <c r="D13" s="49"/>
      <c r="E13" s="49"/>
      <c r="F13" s="49"/>
      <c r="G13" s="49"/>
    </row>
    <row r="14">
      <c r="A14" s="2" t="s">
        <v>6</v>
      </c>
      <c r="B14" s="60">
        <v>1.9</v>
      </c>
      <c r="C14" s="60">
        <v>2.21</v>
      </c>
      <c r="D14" s="60">
        <v>2.56</v>
      </c>
      <c r="E14" s="60">
        <v>1.19</v>
      </c>
      <c r="F14" s="60">
        <v>2.55</v>
      </c>
      <c r="G14" s="60">
        <v>1.6300000000000001</v>
      </c>
      <c r="H14">
        <v>3.64</v>
      </c>
      <c r="I14">
        <v>3.83</v>
      </c>
    </row>
    <row r="15">
      <c r="A15" s="2" t="s">
        <v>7</v>
      </c>
      <c r="B15" s="60">
        <v>1.85</v>
      </c>
      <c r="C15" s="60">
        <v>2.16</v>
      </c>
      <c r="D15" s="60">
        <v>2.51</v>
      </c>
      <c r="E15" s="60">
        <v>1.17</v>
      </c>
      <c r="F15" s="60">
        <v>2.49</v>
      </c>
      <c r="G15" s="60">
        <v>1.6</v>
      </c>
      <c r="H15">
        <v>3.56</v>
      </c>
      <c r="I15">
        <v>3.75</v>
      </c>
    </row>
    <row r="16">
      <c r="A16" s="2" t="s">
        <v>144</v>
      </c>
      <c r="B16" s="60">
        <v>0.54</v>
      </c>
      <c r="C16" s="60">
        <v>0.62</v>
      </c>
      <c r="D16" s="60">
        <v>0.7000000000000001</v>
      </c>
      <c r="E16" s="63"/>
      <c r="F16" s="63"/>
      <c r="G16" s="63"/>
    </row>
    <row r="17">
      <c r="A17" s="1" t="s">
        <v>9</v>
      </c>
      <c r="B17" s="49"/>
      <c r="C17" s="49"/>
      <c r="D17" s="49"/>
      <c r="E17" s="49"/>
      <c r="F17" s="49"/>
      <c r="G17" s="49"/>
    </row>
    <row r="18">
      <c r="A18" s="2" t="s">
        <v>6</v>
      </c>
      <c r="B18" s="63">
        <v>1723.5</v>
      </c>
      <c r="C18" s="63">
        <v>1697.9</v>
      </c>
      <c r="D18" s="63">
        <v>1657.8</v>
      </c>
      <c r="E18" s="60">
        <v>1623.8</v>
      </c>
      <c r="F18" s="60">
        <v>1579.7</v>
      </c>
      <c r="G18" s="64">
        <v>1558.8</v>
      </c>
      <c r="H18" s="8">
        <v>1573</v>
      </c>
      <c r="I18" s="8">
        <v>1578.8</v>
      </c>
    </row>
    <row r="19">
      <c r="A19" s="2" t="s">
        <v>7</v>
      </c>
      <c r="B19" s="63">
        <v>1768.8</v>
      </c>
      <c r="C19" s="63">
        <v>1742.5</v>
      </c>
      <c r="D19" s="64">
        <v>1692</v>
      </c>
      <c r="E19" s="60">
        <v>1659.1</v>
      </c>
      <c r="F19" s="60">
        <v>1618.4</v>
      </c>
      <c r="G19" s="64">
        <v>1591.6</v>
      </c>
      <c r="H19" s="8">
        <v>1609.4</v>
      </c>
      <c r="I19" s="8">
        <v>1610.8</v>
      </c>
    </row>
    <row r="20">
      <c r="B20" s="49"/>
      <c r="C20" s="49"/>
      <c r="D20" s="49"/>
      <c r="E20" s="49"/>
      <c r="F20" s="49"/>
      <c r="G20" s="49"/>
    </row>
    <row r="21" customFormat="1" s="12">
      <c r="A21" s="12" t="s">
        <v>2</v>
      </c>
      <c r="B21" s="69">
        <f>+ROUND(((B12/B19)-B15),2)</f>
        <v>0</v>
      </c>
      <c r="C21" s="69">
        <f>+ROUND(((C12/C19)-C15),2)</f>
        <v>0</v>
      </c>
      <c r="D21" s="69">
        <f>+ROUND(((D12/D19)-D15),2)</f>
        <v>0</v>
      </c>
      <c r="E21" s="69">
        <f>+ROUND(((E12/E19)-E15),2)</f>
        <v>0</v>
      </c>
      <c r="F21" s="69">
        <f>+ROUND(((F12/F19)-F15),2)</f>
        <v>0</v>
      </c>
      <c r="G21" s="69">
        <f>+ROUND(((G12/G19)-G15),2)</f>
        <v>0</v>
      </c>
      <c r="H21" s="13">
        <f>+ROUND(((H12/H19)-H15),2)</f>
        <v>0</v>
      </c>
      <c r="I21" s="13">
        <f>+ROUND(((I12/I19)-I15),2)</f>
        <v>0</v>
      </c>
    </row>
    <row r="22">
      <c r="B22" s="49"/>
      <c r="C22" s="49"/>
      <c r="D22" s="49"/>
      <c r="E22" s="49"/>
      <c r="F22" s="49"/>
      <c r="G22" s="49"/>
    </row>
    <row r="23">
      <c r="A23" s="14" t="s">
        <v>0</v>
      </c>
      <c r="B23" s="70"/>
      <c r="C23" s="70"/>
      <c r="D23" s="70"/>
      <c r="E23" s="70"/>
      <c r="F23" s="70"/>
      <c r="G23" s="70"/>
      <c r="H23" s="14"/>
      <c r="I23" s="14"/>
    </row>
    <row r="24">
      <c r="A24" s="1" t="s">
        <v>31</v>
      </c>
      <c r="B24" s="49"/>
      <c r="C24" s="49"/>
      <c r="D24" s="49"/>
      <c r="E24" s="49"/>
      <c r="F24" s="49"/>
      <c r="G24" s="49"/>
    </row>
    <row r="25">
      <c r="A25" s="10" t="s">
        <v>32</v>
      </c>
      <c r="B25" s="71"/>
      <c r="C25" s="71"/>
      <c r="D25" s="71"/>
      <c r="E25" s="71"/>
      <c r="F25" s="71"/>
      <c r="G25" s="71"/>
      <c r="H25" s="3"/>
      <c r="I25" s="3"/>
    </row>
    <row r="26">
      <c r="A26" s="11" t="s">
        <v>33</v>
      </c>
      <c r="B26" s="60">
        <v>3852</v>
      </c>
      <c r="C26" s="60">
        <v>3138</v>
      </c>
      <c r="D26" s="60">
        <v>3808</v>
      </c>
      <c r="E26" s="60">
        <v>4249</v>
      </c>
      <c r="F26" s="60">
        <v>4466</v>
      </c>
      <c r="G26" s="60">
        <v>8348</v>
      </c>
      <c r="H26" s="3">
        <v>9889</v>
      </c>
      <c r="I26" s="3">
        <v>8574</v>
      </c>
    </row>
    <row r="27">
      <c r="A27" s="11" t="s">
        <v>34</v>
      </c>
      <c r="B27" s="60">
        <v>2072</v>
      </c>
      <c r="C27" s="60">
        <v>2319</v>
      </c>
      <c r="D27" s="60">
        <v>2371</v>
      </c>
      <c r="E27" s="60">
        <v>996</v>
      </c>
      <c r="F27" s="60">
        <v>197</v>
      </c>
      <c r="G27" s="60">
        <v>439</v>
      </c>
      <c r="H27" s="3">
        <v>3587</v>
      </c>
      <c r="I27" s="3">
        <v>4423</v>
      </c>
    </row>
    <row r="28">
      <c r="A28" s="11" t="s">
        <v>35</v>
      </c>
      <c r="B28" s="60">
        <v>3358</v>
      </c>
      <c r="C28" s="60">
        <v>3241</v>
      </c>
      <c r="D28" s="60">
        <v>3677</v>
      </c>
      <c r="E28" s="60">
        <v>3498</v>
      </c>
      <c r="F28" s="60">
        <v>4272</v>
      </c>
      <c r="G28" s="60">
        <v>2749</v>
      </c>
      <c r="H28" s="3">
        <v>4463</v>
      </c>
      <c r="I28" s="3">
        <v>4667</v>
      </c>
    </row>
    <row r="29">
      <c r="A29" s="11" t="s">
        <v>36</v>
      </c>
      <c r="B29" s="60">
        <v>4337</v>
      </c>
      <c r="C29" s="60">
        <v>4838</v>
      </c>
      <c r="D29" s="60">
        <v>5055</v>
      </c>
      <c r="E29" s="60">
        <v>5261</v>
      </c>
      <c r="F29" s="60">
        <v>5622</v>
      </c>
      <c r="G29" s="60">
        <v>7367</v>
      </c>
      <c r="H29" s="3">
        <v>6854</v>
      </c>
      <c r="I29" s="3">
        <v>8420</v>
      </c>
    </row>
    <row r="30">
      <c r="A30" s="11" t="s">
        <v>149</v>
      </c>
      <c r="B30" s="60">
        <v>389</v>
      </c>
      <c r="C30" s="60"/>
      <c r="D30" s="60"/>
      <c r="E30" s="63"/>
      <c r="F30" s="63"/>
      <c r="G30" s="63"/>
      <c r="H30" s="3"/>
      <c r="I30" s="3"/>
    </row>
    <row r="31">
      <c r="A31" s="11" t="s">
        <v>37</v>
      </c>
      <c r="B31" s="60">
        <v>1968</v>
      </c>
      <c r="C31" s="60">
        <v>1489</v>
      </c>
      <c r="D31" s="60">
        <v>1150</v>
      </c>
      <c r="E31" s="60">
        <v>1130</v>
      </c>
      <c r="F31" s="60">
        <v>1968</v>
      </c>
      <c r="G31" s="60">
        <v>1653</v>
      </c>
      <c r="H31" s="3">
        <v>1498</v>
      </c>
      <c r="I31" s="3">
        <v>2129</v>
      </c>
    </row>
    <row r="32">
      <c r="A32" s="4" t="s">
        <v>10</v>
      </c>
      <c r="B32" s="72">
        <f>+SUM(B26:B31)</f>
        <v>15976</v>
      </c>
      <c r="C32" s="72">
        <f>+SUM(C26:C31)</f>
        <v>15025</v>
      </c>
      <c r="D32" s="72">
        <f>+SUM(D26:D31)</f>
        <v>16061</v>
      </c>
      <c r="E32" s="72">
        <f>+SUM(E26:E31)</f>
        <v>15134</v>
      </c>
      <c r="F32" s="72">
        <f>+SUM(F26:F31)</f>
        <v>16525</v>
      </c>
      <c r="G32" s="72">
        <f>+SUM(G26:G31)</f>
        <v>20556</v>
      </c>
      <c r="H32" s="5">
        <f>+SUM(H26:H31)</f>
        <v>26291</v>
      </c>
      <c r="I32" s="5">
        <f>+SUM(I26:I31)</f>
        <v>28213</v>
      </c>
    </row>
    <row r="33">
      <c r="A33" s="2" t="s">
        <v>38</v>
      </c>
      <c r="B33" s="60">
        <v>3011</v>
      </c>
      <c r="C33" s="60">
        <v>3520</v>
      </c>
      <c r="D33" s="64">
        <v>3989</v>
      </c>
      <c r="E33" s="60">
        <v>4454</v>
      </c>
      <c r="F33" s="60">
        <v>4744</v>
      </c>
      <c r="G33" s="60">
        <v>4866</v>
      </c>
      <c r="H33" s="3">
        <v>4904</v>
      </c>
      <c r="I33" s="3">
        <v>4791</v>
      </c>
    </row>
    <row r="34">
      <c r="A34" s="2" t="s">
        <v>39</v>
      </c>
      <c r="B34" s="63"/>
      <c r="C34" s="64"/>
      <c r="D34" s="64"/>
      <c r="E34" s="63"/>
      <c r="F34" s="60"/>
      <c r="G34" s="60">
        <v>3097</v>
      </c>
      <c r="H34" s="3">
        <v>3113</v>
      </c>
      <c r="I34" s="3">
        <v>2926</v>
      </c>
    </row>
    <row r="35">
      <c r="A35" s="2" t="s">
        <v>40</v>
      </c>
      <c r="B35" s="60">
        <v>281</v>
      </c>
      <c r="C35" s="60">
        <v>281</v>
      </c>
      <c r="D35" s="60">
        <v>283</v>
      </c>
      <c r="E35" s="60">
        <v>285</v>
      </c>
      <c r="F35" s="60">
        <v>283</v>
      </c>
      <c r="G35" s="60">
        <v>274</v>
      </c>
      <c r="H35" s="3">
        <v>269</v>
      </c>
      <c r="I35" s="3">
        <v>286</v>
      </c>
    </row>
    <row r="36">
      <c r="A36" s="2" t="s">
        <v>41</v>
      </c>
      <c r="B36" s="60">
        <v>131</v>
      </c>
      <c r="C36" s="60">
        <v>131</v>
      </c>
      <c r="D36" s="60">
        <v>139</v>
      </c>
      <c r="E36" s="60">
        <v>154</v>
      </c>
      <c r="F36" s="60">
        <v>154</v>
      </c>
      <c r="G36" s="60">
        <v>223</v>
      </c>
      <c r="H36" s="3">
        <v>242</v>
      </c>
      <c r="I36" s="3">
        <v>284</v>
      </c>
    </row>
    <row r="37">
      <c r="A37" s="52" t="s">
        <v>42</v>
      </c>
      <c r="B37" s="61">
        <v>2201</v>
      </c>
      <c r="C37" s="61">
        <v>2422</v>
      </c>
      <c r="D37" s="61">
        <v>2787</v>
      </c>
      <c r="E37" s="61">
        <v>2509</v>
      </c>
      <c r="F37" s="61">
        <v>2011</v>
      </c>
      <c r="G37" s="61">
        <v>2326</v>
      </c>
      <c r="H37" s="3">
        <v>2921</v>
      </c>
      <c r="I37" s="3">
        <v>3821</v>
      </c>
    </row>
    <row r="38">
      <c r="A38" s="54" t="s">
        <v>43</v>
      </c>
      <c r="B38" s="68">
        <f>+SUM(B32:B37)</f>
        <v>21600</v>
      </c>
      <c r="C38" s="68">
        <f>+SUM(C32:C37)</f>
        <v>21379</v>
      </c>
      <c r="D38" s="68">
        <f>+SUM(D32:D37)</f>
        <v>23259</v>
      </c>
      <c r="E38" s="68">
        <f>+SUM(E32:E37)</f>
        <v>22536</v>
      </c>
      <c r="F38" s="68">
        <f>+SUM(F32:F37)</f>
        <v>23717</v>
      </c>
      <c r="G38" s="68">
        <f>+SUM(G32:G37)</f>
        <v>31342</v>
      </c>
      <c r="H38" s="7">
        <f>+SUM(H32:H37)</f>
        <v>37740</v>
      </c>
      <c r="I38" s="7">
        <f>+SUM(I32:I37)</f>
        <v>40321</v>
      </c>
    </row>
    <row r="39">
      <c r="A39" s="1" t="s">
        <v>44</v>
      </c>
      <c r="B39" s="73"/>
      <c r="C39" s="73"/>
      <c r="D39" s="73"/>
      <c r="E39" s="73"/>
      <c r="F39" s="73"/>
      <c r="G39" s="73"/>
      <c r="H39" s="3"/>
      <c r="I39" s="3"/>
    </row>
    <row r="40">
      <c r="A40" s="2" t="s">
        <v>45</v>
      </c>
      <c r="B40" s="71"/>
      <c r="C40" s="71"/>
      <c r="D40" s="71"/>
      <c r="E40" s="71"/>
      <c r="F40" s="71"/>
      <c r="G40" s="71"/>
      <c r="H40" s="3"/>
      <c r="I40" s="3"/>
    </row>
    <row r="41">
      <c r="A41" s="11" t="s">
        <v>46</v>
      </c>
      <c r="B41" s="60">
        <v>107</v>
      </c>
      <c r="C41" s="60">
        <v>44</v>
      </c>
      <c r="D41" s="60">
        <v>6</v>
      </c>
      <c r="E41" s="60">
        <v>6</v>
      </c>
      <c r="F41" s="60">
        <v>6</v>
      </c>
      <c r="G41" s="60">
        <v>3</v>
      </c>
      <c r="H41" s="3">
        <v>0</v>
      </c>
      <c r="I41" s="3">
        <v>500</v>
      </c>
    </row>
    <row r="42">
      <c r="A42" s="11" t="s">
        <v>47</v>
      </c>
      <c r="B42" s="60">
        <v>74</v>
      </c>
      <c r="C42" s="60">
        <v>1</v>
      </c>
      <c r="D42" s="60">
        <v>325</v>
      </c>
      <c r="E42" s="60">
        <v>336</v>
      </c>
      <c r="F42" s="60">
        <v>9</v>
      </c>
      <c r="G42" s="60">
        <v>248</v>
      </c>
      <c r="H42" s="3">
        <v>2</v>
      </c>
      <c r="I42" s="3">
        <v>10</v>
      </c>
    </row>
    <row r="43">
      <c r="A43" s="11" t="s">
        <v>11</v>
      </c>
      <c r="B43" s="60">
        <v>2131</v>
      </c>
      <c r="C43" s="60">
        <v>2191</v>
      </c>
      <c r="D43" s="60">
        <v>2048</v>
      </c>
      <c r="E43" s="60">
        <v>2279</v>
      </c>
      <c r="F43" s="60">
        <v>2612</v>
      </c>
      <c r="G43" s="60">
        <v>2248</v>
      </c>
      <c r="H43" s="3">
        <v>2836</v>
      </c>
      <c r="I43" s="3">
        <v>3358</v>
      </c>
    </row>
    <row r="44">
      <c r="A44" s="11" t="s">
        <v>48</v>
      </c>
      <c r="B44" s="63"/>
      <c r="C44" s="64"/>
      <c r="D44" s="64"/>
      <c r="E44" s="63"/>
      <c r="F44" s="60"/>
      <c r="G44" s="60">
        <v>445</v>
      </c>
      <c r="H44" s="3">
        <v>467</v>
      </c>
      <c r="I44" s="3">
        <v>420</v>
      </c>
    </row>
    <row r="45">
      <c r="A45" s="11" t="s">
        <v>12</v>
      </c>
      <c r="B45" s="60">
        <v>3951</v>
      </c>
      <c r="C45" s="60">
        <v>3037</v>
      </c>
      <c r="D45" s="60">
        <v>3011</v>
      </c>
      <c r="E45" s="60">
        <v>3269</v>
      </c>
      <c r="F45" s="60">
        <v>5010</v>
      </c>
      <c r="G45" s="60">
        <v>5184</v>
      </c>
      <c r="H45" s="3">
        <v>6063</v>
      </c>
      <c r="I45" s="3">
        <v>6220</v>
      </c>
    </row>
    <row r="46">
      <c r="A46" s="50" t="s">
        <v>49</v>
      </c>
      <c r="B46" s="61">
        <v>71</v>
      </c>
      <c r="C46" s="61">
        <v>85</v>
      </c>
      <c r="D46" s="61">
        <v>84</v>
      </c>
      <c r="E46" s="61">
        <v>150</v>
      </c>
      <c r="F46" s="61">
        <v>229</v>
      </c>
      <c r="G46" s="61">
        <v>156</v>
      </c>
      <c r="H46" s="3">
        <v>306</v>
      </c>
      <c r="I46" s="3">
        <v>222</v>
      </c>
    </row>
    <row r="47">
      <c r="A47" s="53" t="s">
        <v>13</v>
      </c>
      <c r="B47" s="62">
        <f>+SUM(B41:B46)</f>
        <v>6334</v>
      </c>
      <c r="C47" s="62">
        <f>+SUM(C41:C46)</f>
        <v>5358</v>
      </c>
      <c r="D47" s="62">
        <f>+SUM(D41:D46)</f>
        <v>5474</v>
      </c>
      <c r="E47" s="62">
        <f>+SUM(E41:E46)</f>
        <v>6040</v>
      </c>
      <c r="F47" s="62">
        <f>+SUM(F41:F46)</f>
        <v>7866</v>
      </c>
      <c r="G47" s="62">
        <f>+SUM(G41:G46)</f>
        <v>8284</v>
      </c>
      <c r="H47" s="5">
        <f>+SUM(H41:H46)</f>
        <v>9674</v>
      </c>
      <c r="I47" s="5">
        <f>+SUM(I41:I46)</f>
        <v>10730</v>
      </c>
    </row>
    <row r="48">
      <c r="A48" s="2" t="s">
        <v>50</v>
      </c>
      <c r="B48" s="60">
        <v>1079</v>
      </c>
      <c r="C48" s="64">
        <v>1993</v>
      </c>
      <c r="D48" s="60">
        <v>3471</v>
      </c>
      <c r="E48" s="60">
        <v>3468</v>
      </c>
      <c r="F48" s="60">
        <v>3464</v>
      </c>
      <c r="G48" s="60">
        <v>9406</v>
      </c>
      <c r="H48" s="3">
        <v>9413</v>
      </c>
      <c r="I48" s="3">
        <v>8920</v>
      </c>
    </row>
    <row r="49">
      <c r="A49" s="2" t="s">
        <v>51</v>
      </c>
      <c r="B49" s="63"/>
      <c r="C49" s="64"/>
      <c r="D49" s="64"/>
      <c r="E49" s="63"/>
      <c r="F49" s="60"/>
      <c r="G49" s="60">
        <v>2913</v>
      </c>
      <c r="H49" s="3">
        <v>2931</v>
      </c>
      <c r="I49" s="3">
        <v>2777</v>
      </c>
    </row>
    <row r="50">
      <c r="A50" s="2" t="s">
        <v>52</v>
      </c>
      <c r="B50" s="60">
        <v>1480</v>
      </c>
      <c r="C50" s="60">
        <v>1770</v>
      </c>
      <c r="D50" s="60">
        <v>1907</v>
      </c>
      <c r="E50" s="60">
        <v>3216</v>
      </c>
      <c r="F50" s="60">
        <v>3347</v>
      </c>
      <c r="G50" s="60">
        <v>2684</v>
      </c>
      <c r="H50" s="3">
        <v>2955</v>
      </c>
      <c r="I50" s="3">
        <v>2613</v>
      </c>
    </row>
    <row r="51">
      <c r="A51" s="2" t="s">
        <v>53</v>
      </c>
      <c r="B51" s="63"/>
      <c r="C51" s="63"/>
      <c r="D51" s="63"/>
      <c r="E51" s="63"/>
      <c r="F51" s="64"/>
      <c r="G51" s="63"/>
      <c r="H51" s="3"/>
      <c r="I51" s="3"/>
    </row>
    <row r="52">
      <c r="A52" s="11" t="s">
        <v>54</v>
      </c>
      <c r="B52" s="60"/>
      <c r="C52" s="63"/>
      <c r="D52" s="60" t="s">
        <v>156</v>
      </c>
      <c r="E52" s="63"/>
      <c r="F52" s="64"/>
      <c r="G52" s="60"/>
      <c r="H52" s="3">
        <v>0</v>
      </c>
      <c r="I52" s="3">
        <v>0</v>
      </c>
    </row>
    <row r="53">
      <c r="A53" s="2" t="s">
        <v>55</v>
      </c>
      <c r="B53" s="63"/>
      <c r="C53" s="63"/>
      <c r="D53" s="63"/>
      <c r="E53" s="63"/>
      <c r="F53" s="64"/>
      <c r="G53" s="63"/>
      <c r="H53" s="3"/>
      <c r="I53" s="3"/>
    </row>
    <row r="54">
      <c r="A54" s="11" t="s">
        <v>56</v>
      </c>
      <c r="B54" s="63"/>
      <c r="C54" s="63"/>
      <c r="D54" s="63"/>
      <c r="E54" s="63"/>
      <c r="F54" s="64"/>
      <c r="G54" s="63"/>
      <c r="H54" s="3"/>
      <c r="I54" s="3"/>
    </row>
    <row r="55">
      <c r="A55" s="17" t="s">
        <v>57</v>
      </c>
      <c r="B55" s="60"/>
      <c r="C55" s="60"/>
      <c r="D55" s="60"/>
      <c r="E55" s="63"/>
      <c r="F55" s="64"/>
      <c r="G55" s="60"/>
      <c r="H55" s="3"/>
      <c r="I55" s="3"/>
    </row>
    <row r="56">
      <c r="A56" s="17" t="s">
        <v>58</v>
      </c>
      <c r="B56" s="60">
        <v>3</v>
      </c>
      <c r="C56" s="60">
        <v>3</v>
      </c>
      <c r="D56" s="60">
        <v>3</v>
      </c>
      <c r="E56" s="60">
        <v>3</v>
      </c>
      <c r="F56" s="64">
        <v>3</v>
      </c>
      <c r="G56" s="60">
        <v>3</v>
      </c>
      <c r="H56" s="3">
        <v>3</v>
      </c>
      <c r="I56" s="3">
        <v>3</v>
      </c>
    </row>
    <row r="57">
      <c r="A57" s="17" t="s">
        <v>59</v>
      </c>
      <c r="B57" s="60">
        <v>6773</v>
      </c>
      <c r="C57" s="60">
        <v>7786</v>
      </c>
      <c r="D57" s="60">
        <v>8638</v>
      </c>
      <c r="E57" s="60">
        <v>6384</v>
      </c>
      <c r="F57" s="60">
        <v>7163</v>
      </c>
      <c r="G57" s="60">
        <v>8299</v>
      </c>
      <c r="H57" s="3">
        <v>9965</v>
      </c>
      <c r="I57" s="3">
        <v>11484</v>
      </c>
    </row>
    <row r="58">
      <c r="A58" s="17" t="s">
        <v>60</v>
      </c>
      <c r="B58" s="60">
        <v>1246</v>
      </c>
      <c r="C58" s="60">
        <v>318</v>
      </c>
      <c r="D58" s="60">
        <v>-213</v>
      </c>
      <c r="E58" s="60">
        <v>-92</v>
      </c>
      <c r="F58" s="60">
        <v>231</v>
      </c>
      <c r="G58" s="60">
        <v>-56</v>
      </c>
      <c r="H58" s="3">
        <v>-380</v>
      </c>
      <c r="I58" s="3">
        <v>318</v>
      </c>
    </row>
    <row r="59">
      <c r="A59" s="55" t="s">
        <v>61</v>
      </c>
      <c r="B59" s="60">
        <v>4685</v>
      </c>
      <c r="C59" s="60">
        <v>4151</v>
      </c>
      <c r="D59" s="60">
        <v>3979</v>
      </c>
      <c r="E59" s="60">
        <v>3517</v>
      </c>
      <c r="F59" s="60">
        <v>1643</v>
      </c>
      <c r="G59" s="60">
        <v>-191</v>
      </c>
      <c r="H59" s="3">
        <v>3179</v>
      </c>
      <c r="I59" s="3">
        <v>3476</v>
      </c>
    </row>
    <row r="60">
      <c r="A60" s="54" t="s">
        <v>62</v>
      </c>
      <c r="B60" s="68">
        <f>+SUM(B55:B59)</f>
        <v>12707</v>
      </c>
      <c r="C60" s="68">
        <f>+SUM(C55:C59)</f>
        <v>12258</v>
      </c>
      <c r="D60" s="68">
        <f>+SUM(D55:D59)</f>
        <v>12407</v>
      </c>
      <c r="E60" s="68">
        <f>+SUM(E55:E59)</f>
        <v>9812</v>
      </c>
      <c r="F60" s="68">
        <f>+SUM(F55:F59)</f>
        <v>9040</v>
      </c>
      <c r="G60" s="68">
        <f>+SUM(G55:G59)</f>
        <v>8055</v>
      </c>
      <c r="H60" s="5">
        <f>+SUM(H55:H59)</f>
        <v>12767</v>
      </c>
      <c r="I60" s="5">
        <f>+SUM(I55:I59)</f>
        <v>15281</v>
      </c>
    </row>
    <row r="61">
      <c r="A61" s="56" t="s">
        <v>63</v>
      </c>
      <c r="B61" s="68">
        <f>+SUM(B47:B52)+B60</f>
        <v>21600</v>
      </c>
      <c r="C61" s="68">
        <f>+SUM(C47:C52)+C60</f>
        <v>21379</v>
      </c>
      <c r="D61" s="68">
        <f>+SUM(D47:D52)+D60</f>
        <v>23259</v>
      </c>
      <c r="E61" s="68">
        <f>+SUM(E47:E52)+E60</f>
        <v>22536</v>
      </c>
      <c r="F61" s="68">
        <f>+SUM(F47:F52)+F60</f>
        <v>23717</v>
      </c>
      <c r="G61" s="68">
        <f>+SUM(G47:G52)+G60</f>
        <v>31342</v>
      </c>
      <c r="H61" s="7">
        <f>+SUM(H47:H52)+H60</f>
        <v>37740</v>
      </c>
      <c r="I61" s="7">
        <f>+SUM(I47:I52)+I60</f>
        <v>40321</v>
      </c>
    </row>
    <row r="62" customFormat="1" s="12">
      <c r="A62" s="12" t="s">
        <v>3</v>
      </c>
      <c r="B62" s="74">
        <f>+B61-B38</f>
        <v>0</v>
      </c>
      <c r="C62" s="74">
        <f>+C61-C38</f>
        <v>0</v>
      </c>
      <c r="D62" s="74">
        <f>+D61-D38</f>
        <v>0</v>
      </c>
      <c r="E62" s="74">
        <f>+E61-E38</f>
        <v>0</v>
      </c>
      <c r="F62" s="74">
        <f>+F61-F38</f>
        <v>0</v>
      </c>
      <c r="G62" s="74">
        <f>+G61-G38</f>
        <v>0</v>
      </c>
      <c r="H62" s="13">
        <f>+H61-H38</f>
        <v>0</v>
      </c>
      <c r="I62" s="13">
        <f>+I61-I38</f>
        <v>0</v>
      </c>
    </row>
    <row r="63">
      <c r="A63" s="14" t="s">
        <v>1</v>
      </c>
      <c r="B63" s="70"/>
      <c r="C63" s="70"/>
      <c r="D63" s="70"/>
      <c r="E63" s="70"/>
      <c r="F63" s="70"/>
      <c r="G63" s="70"/>
      <c r="H63" s="14"/>
      <c r="I63" s="14"/>
    </row>
    <row r="64">
      <c r="A64" t="s">
        <v>15</v>
      </c>
      <c r="B64" s="49"/>
      <c r="C64" s="49"/>
      <c r="D64" s="49"/>
      <c r="E64" s="49"/>
      <c r="F64" s="49"/>
      <c r="G64" s="49"/>
    </row>
    <row r="65">
      <c r="A65" s="1" t="s">
        <v>64</v>
      </c>
      <c r="B65" s="49"/>
      <c r="C65" s="49"/>
      <c r="D65" s="49"/>
      <c r="E65" s="49"/>
      <c r="F65" s="49"/>
      <c r="G65" s="49"/>
    </row>
    <row r="66" customFormat="1" s="1">
      <c r="A66" s="10" t="s">
        <v>65</v>
      </c>
      <c r="B66" s="72">
        <f>B12</f>
        <v>3273</v>
      </c>
      <c r="C66" s="72">
        <f>C12</f>
        <v>3760</v>
      </c>
      <c r="D66" s="72">
        <f>D12</f>
        <v>4240</v>
      </c>
      <c r="E66" s="72">
        <f>E12</f>
        <v>1933</v>
      </c>
      <c r="F66" s="72">
        <f>F12</f>
        <v>4029</v>
      </c>
      <c r="G66" s="72">
        <f>G12</f>
        <v>2539</v>
      </c>
      <c r="H66" s="9">
        <f>+H12</f>
        <v>5727</v>
      </c>
      <c r="I66" s="9">
        <f>+I12</f>
        <v>6046</v>
      </c>
    </row>
    <row r="67" customFormat="1" s="1">
      <c r="A67" s="2" t="s">
        <v>66</v>
      </c>
      <c r="B67" s="71"/>
      <c r="C67" s="71"/>
      <c r="D67" s="71"/>
      <c r="E67" s="71"/>
      <c r="F67" s="71"/>
      <c r="G67" s="71"/>
      <c r="H67" s="3"/>
      <c r="I67" s="3"/>
    </row>
    <row r="68">
      <c r="A68" s="11" t="s">
        <v>67</v>
      </c>
      <c r="B68" s="60">
        <v>606</v>
      </c>
      <c r="C68" s="60">
        <v>649</v>
      </c>
      <c r="D68" s="60">
        <v>706</v>
      </c>
      <c r="E68" s="60">
        <v>747</v>
      </c>
      <c r="F68" s="60">
        <v>705</v>
      </c>
      <c r="G68" s="60">
        <v>721</v>
      </c>
      <c r="H68" s="3">
        <v>744</v>
      </c>
      <c r="I68" s="3">
        <v>717</v>
      </c>
    </row>
    <row r="69">
      <c r="A69" s="11" t="s">
        <v>68</v>
      </c>
      <c r="B69" s="60">
        <v>-113</v>
      </c>
      <c r="C69" s="60">
        <v>-80</v>
      </c>
      <c r="D69" s="60">
        <v>-273</v>
      </c>
      <c r="E69" s="60">
        <v>647</v>
      </c>
      <c r="F69" s="60">
        <v>34</v>
      </c>
      <c r="G69" s="60">
        <v>-380</v>
      </c>
      <c r="H69" s="3">
        <v>-385</v>
      </c>
      <c r="I69" s="3">
        <v>-650</v>
      </c>
    </row>
    <row r="70">
      <c r="A70" s="11" t="s">
        <v>69</v>
      </c>
      <c r="B70" s="60">
        <v>191</v>
      </c>
      <c r="C70" s="60">
        <v>236</v>
      </c>
      <c r="D70" s="60">
        <v>215</v>
      </c>
      <c r="E70" s="60">
        <v>218</v>
      </c>
      <c r="F70" s="60">
        <v>325</v>
      </c>
      <c r="G70" s="60">
        <v>429</v>
      </c>
      <c r="H70" s="3">
        <v>611</v>
      </c>
      <c r="I70" s="3">
        <v>638</v>
      </c>
    </row>
    <row r="71">
      <c r="A71" s="11" t="s">
        <v>70</v>
      </c>
      <c r="B71" s="60">
        <v>43</v>
      </c>
      <c r="C71" s="60">
        <v>13</v>
      </c>
      <c r="D71" s="60">
        <v>10</v>
      </c>
      <c r="E71" s="60">
        <v>27</v>
      </c>
      <c r="F71" s="60">
        <v>15</v>
      </c>
      <c r="G71" s="60">
        <v>398</v>
      </c>
      <c r="H71" s="3">
        <v>53</v>
      </c>
      <c r="I71" s="3">
        <v>123</v>
      </c>
    </row>
    <row r="72">
      <c r="A72" s="11" t="s">
        <v>71</v>
      </c>
      <c r="B72" s="60">
        <v>424</v>
      </c>
      <c r="C72" s="60">
        <v>98</v>
      </c>
      <c r="D72" s="60">
        <v>-117</v>
      </c>
      <c r="E72" s="60">
        <v>-99</v>
      </c>
      <c r="F72" s="60">
        <v>233</v>
      </c>
      <c r="G72" s="60">
        <v>23</v>
      </c>
      <c r="H72" s="3">
        <v>-138</v>
      </c>
      <c r="I72" s="3">
        <v>-26</v>
      </c>
    </row>
    <row r="73">
      <c r="A73" s="2" t="s">
        <v>72</v>
      </c>
      <c r="B73" s="63"/>
      <c r="C73" s="63"/>
      <c r="D73" s="63"/>
      <c r="E73" s="63"/>
      <c r="F73" s="63"/>
      <c r="G73" s="63"/>
      <c r="H73" s="3"/>
      <c r="I73" s="3"/>
    </row>
    <row r="74">
      <c r="A74" s="11" t="s">
        <v>73</v>
      </c>
      <c r="B74" s="60">
        <v>-216</v>
      </c>
      <c r="C74" s="60">
        <v>60</v>
      </c>
      <c r="D74" s="60">
        <v>-426</v>
      </c>
      <c r="E74" s="60">
        <v>187</v>
      </c>
      <c r="F74" s="60">
        <v>-270</v>
      </c>
      <c r="G74" s="60">
        <v>1239</v>
      </c>
      <c r="H74" s="3">
        <v>-1606</v>
      </c>
      <c r="I74" s="3">
        <v>-504</v>
      </c>
    </row>
    <row r="75">
      <c r="A75" s="11" t="s">
        <v>74</v>
      </c>
      <c r="B75" s="60">
        <v>-621</v>
      </c>
      <c r="C75" s="60">
        <v>-590</v>
      </c>
      <c r="D75" s="60">
        <v>-231</v>
      </c>
      <c r="E75" s="60">
        <v>-255</v>
      </c>
      <c r="F75" s="60">
        <v>-490</v>
      </c>
      <c r="G75" s="60">
        <v>-1854</v>
      </c>
      <c r="H75" s="3">
        <v>507</v>
      </c>
      <c r="I75" s="3">
        <v>-1676</v>
      </c>
    </row>
    <row r="76">
      <c r="A76" s="11" t="s">
        <v>99</v>
      </c>
      <c r="B76" s="60">
        <v>-144</v>
      </c>
      <c r="C76" s="60">
        <v>-161</v>
      </c>
      <c r="D76" s="60">
        <v>-120</v>
      </c>
      <c r="E76" s="60">
        <v>35</v>
      </c>
      <c r="F76" s="60">
        <v>-203</v>
      </c>
      <c r="G76" s="60">
        <v>-654</v>
      </c>
      <c r="H76" s="3">
        <v>-182</v>
      </c>
      <c r="I76" s="3">
        <v>-845</v>
      </c>
    </row>
    <row r="77">
      <c r="A77" s="11" t="s">
        <v>98</v>
      </c>
      <c r="B77" s="60">
        <v>1237</v>
      </c>
      <c r="C77" s="60">
        <v>-889</v>
      </c>
      <c r="D77" s="60">
        <v>-364</v>
      </c>
      <c r="E77" s="60">
        <v>1515</v>
      </c>
      <c r="F77" s="60">
        <v>1525</v>
      </c>
      <c r="G77" s="60">
        <v>24</v>
      </c>
      <c r="H77" s="3">
        <v>1326</v>
      </c>
      <c r="I77" s="3">
        <v>1365</v>
      </c>
    </row>
    <row r="78">
      <c r="A78" s="24" t="s">
        <v>75</v>
      </c>
      <c r="B78" s="72">
        <f>+SUM(B66:B77)</f>
        <v>4680</v>
      </c>
      <c r="C78" s="72">
        <f>+SUM(C66:C77)</f>
        <v>3096</v>
      </c>
      <c r="D78" s="72">
        <f>+SUM(D66:D77)</f>
        <v>3640</v>
      </c>
      <c r="E78" s="72">
        <f>+SUM(E66:E77)</f>
        <v>4955</v>
      </c>
      <c r="F78" s="72">
        <f>+SUM(F66:F77)</f>
        <v>5903</v>
      </c>
      <c r="G78" s="72">
        <f>+SUM(G66:G77)</f>
        <v>2485</v>
      </c>
      <c r="H78" s="25">
        <f>+SUM(H66:H77)</f>
        <v>6657</v>
      </c>
      <c r="I78" s="25">
        <f>+SUM(I66:I77)</f>
        <v>5188</v>
      </c>
    </row>
    <row r="79">
      <c r="A79" s="1" t="s">
        <v>76</v>
      </c>
      <c r="B79" s="71"/>
      <c r="C79" s="71"/>
      <c r="D79" s="71"/>
      <c r="E79" s="71"/>
      <c r="F79" s="71"/>
      <c r="G79" s="71"/>
      <c r="H79" s="3"/>
      <c r="I79" s="3"/>
    </row>
    <row r="80">
      <c r="A80" s="2" t="s">
        <v>77</v>
      </c>
      <c r="B80" s="60">
        <v>-4936</v>
      </c>
      <c r="C80" s="60">
        <v>-5367</v>
      </c>
      <c r="D80" s="60">
        <v>-5928</v>
      </c>
      <c r="E80" s="60">
        <v>-4783</v>
      </c>
      <c r="F80" s="60">
        <v>-2937</v>
      </c>
      <c r="G80" s="60">
        <v>-2426</v>
      </c>
      <c r="H80" s="3">
        <v>-9961</v>
      </c>
      <c r="I80" s="3">
        <v>-12913</v>
      </c>
    </row>
    <row r="81">
      <c r="A81" s="2" t="s">
        <v>78</v>
      </c>
      <c r="B81" s="60">
        <v>3655</v>
      </c>
      <c r="C81" s="60">
        <v>2924</v>
      </c>
      <c r="D81" s="60">
        <v>3623</v>
      </c>
      <c r="E81" s="60">
        <v>3613</v>
      </c>
      <c r="F81" s="60">
        <v>1715</v>
      </c>
      <c r="G81" s="60">
        <v>74</v>
      </c>
      <c r="H81" s="3">
        <v>4236</v>
      </c>
      <c r="I81" s="3">
        <v>8199</v>
      </c>
    </row>
    <row r="82">
      <c r="A82" s="2" t="s">
        <v>79</v>
      </c>
      <c r="B82" s="60">
        <v>2216</v>
      </c>
      <c r="C82" s="60">
        <v>2386</v>
      </c>
      <c r="D82" s="60">
        <v>2423</v>
      </c>
      <c r="E82" s="60">
        <v>2496</v>
      </c>
      <c r="F82" s="60">
        <v>2072</v>
      </c>
      <c r="G82" s="60">
        <v>2379</v>
      </c>
      <c r="H82" s="3">
        <v>2449</v>
      </c>
      <c r="I82" s="3">
        <v>3967</v>
      </c>
    </row>
    <row r="83">
      <c r="A83" s="2" t="s">
        <v>150</v>
      </c>
      <c r="B83" s="60">
        <v>-150</v>
      </c>
      <c r="C83" s="60">
        <v>150</v>
      </c>
      <c r="D83" s="60"/>
      <c r="E83" s="63"/>
      <c r="F83" s="63"/>
      <c r="G83" s="63"/>
      <c r="H83" s="3"/>
      <c r="I83" s="3"/>
    </row>
    <row r="84">
      <c r="A84" s="2" t="s">
        <v>14</v>
      </c>
      <c r="B84" s="60">
        <v>-963</v>
      </c>
      <c r="C84" s="60">
        <v>-1143</v>
      </c>
      <c r="D84" s="60">
        <v>-1105</v>
      </c>
      <c r="E84" s="60">
        <v>-1028</v>
      </c>
      <c r="F84" s="60">
        <v>-1119</v>
      </c>
      <c r="G84" s="60">
        <v>-1086</v>
      </c>
      <c r="H84" s="3">
        <v>-695</v>
      </c>
      <c r="I84" s="3">
        <v>-758</v>
      </c>
    </row>
    <row r="85">
      <c r="A85" s="2" t="s">
        <v>151</v>
      </c>
      <c r="B85" s="60">
        <v>3</v>
      </c>
      <c r="C85" s="60">
        <v>10</v>
      </c>
      <c r="D85" s="60">
        <v>13</v>
      </c>
      <c r="E85" s="63"/>
      <c r="F85" s="63"/>
      <c r="G85" s="63"/>
      <c r="H85" s="3"/>
      <c r="I85" s="3"/>
    </row>
    <row r="86">
      <c r="A86" s="2" t="s">
        <v>80</v>
      </c>
      <c r="B86" s="60" t="s">
        <v>156</v>
      </c>
      <c r="C86" s="60">
        <v>6</v>
      </c>
      <c r="D86" s="60">
        <v>-34</v>
      </c>
      <c r="E86" s="60">
        <v>-22</v>
      </c>
      <c r="F86" s="60">
        <v>5</v>
      </c>
      <c r="G86" s="60">
        <v>31</v>
      </c>
      <c r="H86" s="3">
        <v>171</v>
      </c>
      <c r="I86" s="3">
        <v>-19</v>
      </c>
    </row>
    <row r="87">
      <c r="A87" s="26" t="s">
        <v>81</v>
      </c>
      <c r="B87" s="72">
        <f>+SUM(B80:B86)</f>
        <v>-175</v>
      </c>
      <c r="C87" s="72">
        <f>+SUM(C80:C86)</f>
        <v>-1034</v>
      </c>
      <c r="D87" s="72">
        <f>+SUM(D80:D86)</f>
        <v>-1008</v>
      </c>
      <c r="E87" s="72">
        <f>+SUM(E80:E86)</f>
        <v>276</v>
      </c>
      <c r="F87" s="72">
        <f>+SUM(F80:F86)</f>
        <v>-264</v>
      </c>
      <c r="G87" s="72">
        <f>+SUM(G80:G86)</f>
        <v>-1028</v>
      </c>
      <c r="H87" s="25">
        <f>+SUM(H80:H86)</f>
        <v>-3800</v>
      </c>
      <c r="I87" s="25">
        <f>+SUM(I80:I86)</f>
        <v>-1524</v>
      </c>
    </row>
    <row r="88">
      <c r="A88" s="1" t="s">
        <v>82</v>
      </c>
      <c r="B88" s="71"/>
      <c r="C88" s="71"/>
      <c r="D88" s="71"/>
      <c r="E88" s="71"/>
      <c r="F88" s="71"/>
      <c r="G88" s="71"/>
      <c r="H88" s="3"/>
      <c r="I88" s="3"/>
    </row>
    <row r="89">
      <c r="A89" s="2" t="s">
        <v>83</v>
      </c>
      <c r="B89" s="60"/>
      <c r="C89" s="60">
        <v>981</v>
      </c>
      <c r="D89" s="60">
        <v>1482</v>
      </c>
      <c r="E89" s="60" t="s">
        <v>156</v>
      </c>
      <c r="F89" s="60" t="s">
        <v>156</v>
      </c>
      <c r="G89" s="60">
        <v>6134</v>
      </c>
      <c r="H89" s="3">
        <v>0</v>
      </c>
      <c r="I89" s="3">
        <v>0</v>
      </c>
    </row>
    <row r="90">
      <c r="A90" s="2" t="s">
        <v>152</v>
      </c>
      <c r="B90" s="60">
        <v>-7</v>
      </c>
      <c r="C90" s="60">
        <v>-106</v>
      </c>
      <c r="D90" s="60">
        <v>-44</v>
      </c>
      <c r="E90" s="63"/>
      <c r="F90" s="63"/>
      <c r="G90" s="63"/>
      <c r="H90" s="3"/>
      <c r="I90" s="3"/>
    </row>
    <row r="91">
      <c r="A91" s="2" t="s">
        <v>84</v>
      </c>
      <c r="B91" s="60">
        <v>-63</v>
      </c>
      <c r="C91" s="60">
        <v>-67</v>
      </c>
      <c r="D91" s="60">
        <v>327</v>
      </c>
      <c r="E91" s="60">
        <v>13</v>
      </c>
      <c r="F91" s="60">
        <v>-325</v>
      </c>
      <c r="G91" s="60">
        <v>49</v>
      </c>
      <c r="H91" s="3">
        <v>-52</v>
      </c>
      <c r="I91" s="3">
        <v>15</v>
      </c>
    </row>
    <row r="92">
      <c r="A92" s="2" t="s">
        <v>153</v>
      </c>
      <c r="B92" s="60">
        <v>-19</v>
      </c>
      <c r="C92" s="60">
        <v>-7</v>
      </c>
      <c r="D92" s="60">
        <v>-17</v>
      </c>
      <c r="E92" s="63"/>
      <c r="F92" s="63"/>
      <c r="G92" s="63"/>
      <c r="H92" s="3"/>
      <c r="I92" s="3"/>
    </row>
    <row r="93">
      <c r="A93" s="2" t="s">
        <v>85</v>
      </c>
      <c r="B93" s="64"/>
      <c r="C93" s="64"/>
      <c r="D93" s="64"/>
      <c r="E93" s="63"/>
      <c r="F93" s="63"/>
      <c r="G93" s="63"/>
      <c r="H93" s="3">
        <v>-197</v>
      </c>
      <c r="I93" s="3">
        <v>0</v>
      </c>
    </row>
    <row r="94">
      <c r="A94" s="2" t="s">
        <v>86</v>
      </c>
      <c r="B94" s="60">
        <v>514</v>
      </c>
      <c r="C94" s="60">
        <v>507</v>
      </c>
      <c r="D94" s="60">
        <v>489</v>
      </c>
      <c r="E94" s="60">
        <v>733</v>
      </c>
      <c r="F94" s="60">
        <v>700</v>
      </c>
      <c r="G94" s="60">
        <v>885</v>
      </c>
      <c r="H94" s="3">
        <v>1172</v>
      </c>
      <c r="I94" s="3">
        <v>1151</v>
      </c>
    </row>
    <row r="95">
      <c r="A95" s="2" t="s">
        <v>154</v>
      </c>
      <c r="B95" s="60">
        <v>218</v>
      </c>
      <c r="C95" s="60">
        <v>281</v>
      </c>
      <c r="D95" s="60">
        <v>177</v>
      </c>
      <c r="E95" s="63"/>
      <c r="F95" s="63"/>
      <c r="G95" s="63"/>
      <c r="H95" s="3"/>
      <c r="I95" s="3"/>
    </row>
    <row r="96">
      <c r="A96" s="2" t="s">
        <v>16</v>
      </c>
      <c r="B96" s="60">
        <v>-2534</v>
      </c>
      <c r="C96" s="60">
        <v>-3238</v>
      </c>
      <c r="D96" s="60">
        <v>-3223</v>
      </c>
      <c r="E96" s="60">
        <v>-4254</v>
      </c>
      <c r="F96" s="60">
        <v>-4286</v>
      </c>
      <c r="G96" s="60">
        <v>-3067</v>
      </c>
      <c r="H96" s="3">
        <v>-608</v>
      </c>
      <c r="I96" s="3">
        <v>-4014</v>
      </c>
    </row>
    <row r="97">
      <c r="A97" s="2" t="s">
        <v>87</v>
      </c>
      <c r="B97" s="60">
        <v>-899</v>
      </c>
      <c r="C97" s="60">
        <v>-1022</v>
      </c>
      <c r="D97" s="60">
        <v>-1133</v>
      </c>
      <c r="E97" s="60">
        <v>-1243</v>
      </c>
      <c r="F97" s="60">
        <v>-1332</v>
      </c>
      <c r="G97" s="60">
        <v>-1452</v>
      </c>
      <c r="H97" s="3">
        <v>-1638</v>
      </c>
      <c r="I97" s="3">
        <v>-1837</v>
      </c>
    </row>
    <row r="98">
      <c r="A98" s="2" t="s">
        <v>88</v>
      </c>
      <c r="B98" s="64"/>
      <c r="C98" s="64"/>
      <c r="D98" s="64"/>
      <c r="E98" s="60">
        <v>-84</v>
      </c>
      <c r="F98" s="60">
        <v>-50</v>
      </c>
      <c r="G98" s="60">
        <v>-58</v>
      </c>
      <c r="H98" s="3">
        <v>-136</v>
      </c>
      <c r="I98" s="3">
        <v>-151</v>
      </c>
    </row>
    <row r="99">
      <c r="A99" s="26" t="s">
        <v>89</v>
      </c>
      <c r="B99" s="72">
        <f>+SUM(B89:B98)</f>
        <v>-2790</v>
      </c>
      <c r="C99" s="72">
        <f>+SUM(C89:C98)</f>
        <v>-2671</v>
      </c>
      <c r="D99" s="72">
        <f>+SUM(D89:D98)</f>
        <v>-1942</v>
      </c>
      <c r="E99" s="72">
        <f>+SUM(E89:E98)</f>
        <v>-4835</v>
      </c>
      <c r="F99" s="72">
        <f>+SUM(F89:F98)</f>
        <v>-5293</v>
      </c>
      <c r="G99" s="72">
        <f>+SUM(G89:G98)</f>
        <v>2491</v>
      </c>
      <c r="H99" s="25">
        <f>+SUM(H89:H98)</f>
        <v>-1459</v>
      </c>
      <c r="I99" s="25">
        <f>+SUM(I89:I98)</f>
        <v>-4836</v>
      </c>
    </row>
    <row r="100">
      <c r="A100" s="2" t="s">
        <v>90</v>
      </c>
      <c r="B100" s="64">
        <v>-83</v>
      </c>
      <c r="C100" s="64">
        <v>-105</v>
      </c>
      <c r="D100" s="64">
        <v>-20</v>
      </c>
      <c r="E100" s="60">
        <v>45</v>
      </c>
      <c r="F100" s="60">
        <v>-129</v>
      </c>
      <c r="G100" s="60">
        <v>-66</v>
      </c>
      <c r="H100" s="3">
        <v>143</v>
      </c>
      <c r="I100" s="3">
        <v>-143</v>
      </c>
    </row>
    <row r="101">
      <c r="A101" s="26" t="s">
        <v>91</v>
      </c>
      <c r="B101" s="72">
        <f>+B78+B87+B99+B100</f>
        <v>1632</v>
      </c>
      <c r="C101" s="72">
        <f>+C78+C87+C99+C100</f>
        <v>-714</v>
      </c>
      <c r="D101" s="72">
        <f>+D78+D87+D99+D100</f>
        <v>670</v>
      </c>
      <c r="E101" s="72">
        <f>+E78+E87+E99+E100</f>
        <v>441</v>
      </c>
      <c r="F101" s="72">
        <f>+F78+F87+F99+F100</f>
        <v>217</v>
      </c>
      <c r="G101" s="72">
        <f>+G78+G87+G99+G100</f>
        <v>3882</v>
      </c>
      <c r="H101" s="25">
        <f>+H78+H87+H99+H100</f>
        <v>1541</v>
      </c>
      <c r="I101" s="25">
        <f>+I78+I87+I99+I100</f>
        <v>-1315</v>
      </c>
    </row>
    <row r="102">
      <c r="A102" t="s">
        <v>92</v>
      </c>
      <c r="B102" s="60">
        <v>2220</v>
      </c>
      <c r="C102" s="60">
        <v>3852</v>
      </c>
      <c r="D102" s="60">
        <v>3138</v>
      </c>
      <c r="E102" s="60">
        <v>3808</v>
      </c>
      <c r="F102" s="60">
        <v>4249</v>
      </c>
      <c r="G102" s="60">
        <v>4466</v>
      </c>
      <c r="H102" s="3">
        <v>8348</v>
      </c>
      <c r="I102" s="3">
        <f>+H103</f>
        <v>9889</v>
      </c>
    </row>
    <row r="103">
      <c r="A103" s="6" t="s">
        <v>93</v>
      </c>
      <c r="B103" s="72">
        <f>+B101+B102</f>
        <v>3852</v>
      </c>
      <c r="C103" s="72">
        <f>+C101+C102</f>
        <v>3138</v>
      </c>
      <c r="D103" s="72">
        <f>+D101+D102</f>
        <v>3808</v>
      </c>
      <c r="E103" s="72">
        <f>+E101+E102</f>
        <v>4249</v>
      </c>
      <c r="F103" s="72">
        <f>+F101+F102</f>
        <v>4466</v>
      </c>
      <c r="G103" s="72">
        <f>+G101+G102</f>
        <v>8348</v>
      </c>
      <c r="H103" s="7">
        <f>+H101+H102</f>
        <v>9889</v>
      </c>
      <c r="I103" s="7">
        <f>+I101+I102</f>
        <v>8574</v>
      </c>
    </row>
    <row r="104" customFormat="1" s="12">
      <c r="A104" s="12" t="s">
        <v>19</v>
      </c>
      <c r="B104" s="69">
        <f>+B103-B26</f>
        <v>0</v>
      </c>
      <c r="C104" s="69">
        <f>+C103-C26</f>
        <v>0</v>
      </c>
      <c r="D104" s="69">
        <f>+D103-D26</f>
        <v>0</v>
      </c>
      <c r="E104" s="69">
        <f>+E103-E26</f>
        <v>0</v>
      </c>
      <c r="F104" s="69">
        <f>+F103-F26</f>
        <v>0</v>
      </c>
      <c r="G104" s="69">
        <f>+G103-G26</f>
        <v>0</v>
      </c>
      <c r="H104" s="13">
        <f>+H103-H26</f>
        <v>0</v>
      </c>
      <c r="I104" s="13">
        <f>+I103-I26</f>
        <v>0</v>
      </c>
    </row>
    <row r="105">
      <c r="A105" t="s">
        <v>94</v>
      </c>
      <c r="B105" s="71"/>
      <c r="C105" s="71"/>
      <c r="D105" s="71"/>
      <c r="E105" s="71"/>
      <c r="F105" s="71"/>
      <c r="G105" s="71"/>
      <c r="H105" s="3"/>
      <c r="I105" s="3"/>
    </row>
    <row r="106">
      <c r="A106" s="2" t="s">
        <v>17</v>
      </c>
      <c r="B106" s="71"/>
      <c r="C106" s="71"/>
      <c r="D106" s="71"/>
      <c r="E106" s="71"/>
      <c r="F106" s="71"/>
      <c r="G106" s="71"/>
      <c r="H106" s="3"/>
      <c r="I106" s="3"/>
    </row>
    <row r="107">
      <c r="A107" s="11" t="s">
        <v>95</v>
      </c>
      <c r="B107" s="60">
        <v>53</v>
      </c>
      <c r="C107" s="60">
        <v>70</v>
      </c>
      <c r="D107" s="60">
        <v>98</v>
      </c>
      <c r="E107" s="60">
        <v>125</v>
      </c>
      <c r="F107" s="60">
        <v>153</v>
      </c>
      <c r="G107" s="60">
        <v>140</v>
      </c>
      <c r="H107" s="3">
        <v>293</v>
      </c>
      <c r="I107" s="3">
        <v>290</v>
      </c>
    </row>
    <row r="108">
      <c r="A108" s="11" t="s">
        <v>18</v>
      </c>
      <c r="B108" s="60">
        <v>1262</v>
      </c>
      <c r="C108" s="60">
        <v>748</v>
      </c>
      <c r="D108" s="60">
        <v>703</v>
      </c>
      <c r="E108" s="60">
        <v>529</v>
      </c>
      <c r="F108" s="60">
        <v>757</v>
      </c>
      <c r="G108" s="60">
        <v>1028</v>
      </c>
      <c r="H108" s="3">
        <v>1177</v>
      </c>
      <c r="I108" s="3">
        <v>1231</v>
      </c>
    </row>
    <row r="109">
      <c r="A109" s="11" t="s">
        <v>96</v>
      </c>
      <c r="B109" s="60">
        <v>206</v>
      </c>
      <c r="C109" s="60">
        <v>252</v>
      </c>
      <c r="D109" s="60">
        <v>266</v>
      </c>
      <c r="E109" s="60">
        <v>294</v>
      </c>
      <c r="F109" s="60">
        <v>160</v>
      </c>
      <c r="G109" s="60">
        <v>121</v>
      </c>
      <c r="H109" s="3">
        <v>179</v>
      </c>
      <c r="I109" s="3">
        <v>160</v>
      </c>
    </row>
    <row r="110">
      <c r="A110" s="11" t="s">
        <v>97</v>
      </c>
      <c r="B110" s="60">
        <v>240</v>
      </c>
      <c r="C110" s="60">
        <v>271</v>
      </c>
      <c r="D110" s="60">
        <v>300</v>
      </c>
      <c r="E110" s="60">
        <v>320</v>
      </c>
      <c r="F110" s="60">
        <v>347</v>
      </c>
      <c r="G110" s="60">
        <v>385</v>
      </c>
      <c r="H110" s="3">
        <v>438</v>
      </c>
      <c r="I110" s="3">
        <v>480</v>
      </c>
    </row>
    <row r="111">
      <c r="B111" s="49"/>
      <c r="C111" s="49"/>
      <c r="D111" s="49"/>
      <c r="E111" s="49"/>
      <c r="F111" s="49"/>
      <c r="G111" s="49"/>
    </row>
    <row r="112">
      <c r="A112" s="14" t="s">
        <v>100</v>
      </c>
      <c r="B112" s="70"/>
      <c r="C112" s="70"/>
      <c r="D112" s="70"/>
      <c r="E112" s="70"/>
      <c r="F112" s="70"/>
      <c r="G112" s="70"/>
      <c r="H112" s="14"/>
      <c r="I112" s="14"/>
    </row>
    <row r="113">
      <c r="A113" s="27" t="s">
        <v>110</v>
      </c>
      <c r="B113" s="71"/>
      <c r="C113" s="71"/>
      <c r="D113" s="71"/>
      <c r="E113" s="71"/>
      <c r="F113" s="71"/>
      <c r="G113" s="71"/>
      <c r="H113" s="3"/>
      <c r="I113" s="3"/>
    </row>
    <row r="114">
      <c r="A114" s="2" t="s">
        <v>101</v>
      </c>
      <c r="B114" s="71">
        <f>+SUM(B115:B117)</f>
        <v>13740</v>
      </c>
      <c r="C114" s="71">
        <f>+SUM(C115:C117)</f>
        <v>14764</v>
      </c>
      <c r="D114" s="71">
        <f>+SUM(D115:D117)</f>
        <v>15216</v>
      </c>
      <c r="E114" s="71">
        <f>+SUM(E115:E117)</f>
        <v>14855</v>
      </c>
      <c r="F114" s="71">
        <f>+SUM(F115:F117)</f>
        <v>15902</v>
      </c>
      <c r="G114" s="71">
        <f>+SUM(G115:G117)</f>
        <v>14484</v>
      </c>
      <c r="H114" s="3">
        <f>+SUM(H115:H117)</f>
        <v>17179</v>
      </c>
      <c r="I114" s="3">
        <f>+SUM(I115:I117)</f>
        <v>18353</v>
      </c>
    </row>
    <row r="115">
      <c r="A115" s="11" t="s">
        <v>114</v>
      </c>
      <c r="B115" s="60">
        <v>8506</v>
      </c>
      <c r="C115" s="60">
        <v>9299</v>
      </c>
      <c r="D115" s="60">
        <v>9684</v>
      </c>
      <c r="E115" s="60">
        <v>9322</v>
      </c>
      <c r="F115" s="60">
        <v>10045</v>
      </c>
      <c r="G115" s="60">
        <v>9329</v>
      </c>
      <c r="H115" s="8">
        <v>11644</v>
      </c>
      <c r="I115" s="8">
        <v>12228</v>
      </c>
    </row>
    <row r="116">
      <c r="A116" s="11" t="s">
        <v>115</v>
      </c>
      <c r="B116" s="60">
        <v>4410</v>
      </c>
      <c r="C116" s="60">
        <v>4746</v>
      </c>
      <c r="D116" s="60">
        <v>4886</v>
      </c>
      <c r="E116" s="60">
        <v>4938</v>
      </c>
      <c r="F116" s="60">
        <v>5260</v>
      </c>
      <c r="G116" s="60">
        <v>4639</v>
      </c>
      <c r="H116" s="8">
        <v>5028</v>
      </c>
      <c r="I116" s="8">
        <v>5492</v>
      </c>
    </row>
    <row r="117">
      <c r="A117" s="11" t="s">
        <v>116</v>
      </c>
      <c r="B117" s="60">
        <v>824</v>
      </c>
      <c r="C117" s="60">
        <v>719</v>
      </c>
      <c r="D117" s="60">
        <v>646</v>
      </c>
      <c r="E117" s="60">
        <v>595</v>
      </c>
      <c r="F117" s="60">
        <v>597</v>
      </c>
      <c r="G117" s="60">
        <v>516</v>
      </c>
      <c r="H117">
        <v>507</v>
      </c>
      <c r="I117">
        <v>633</v>
      </c>
    </row>
    <row r="118">
      <c r="A118" s="2" t="s">
        <v>102</v>
      </c>
      <c r="B118" s="71">
        <f>+SUM(B119:B121)</f>
        <v>0</v>
      </c>
      <c r="C118" s="71">
        <f>+SUM(C119:C121)</f>
        <v>0</v>
      </c>
      <c r="D118" s="71">
        <f>+SUM(D119:D121)</f>
        <v>0</v>
      </c>
      <c r="E118" s="71">
        <f>+SUM(E119:E121)</f>
        <v>9242</v>
      </c>
      <c r="F118" s="71">
        <f>+SUM(F119:F121)</f>
        <v>9812</v>
      </c>
      <c r="G118" s="71">
        <f>+SUM(G119:G121)</f>
        <v>9347</v>
      </c>
      <c r="H118" s="3">
        <f>+SUM(H119:H121)</f>
        <v>11456</v>
      </c>
      <c r="I118" s="3">
        <f>+SUM(I119:I121)</f>
        <v>12479</v>
      </c>
    </row>
    <row r="119">
      <c r="A119" s="11" t="s">
        <v>114</v>
      </c>
      <c r="B119" s="49"/>
      <c r="C119" s="49"/>
      <c r="D119" s="49"/>
      <c r="E119" s="60">
        <v>5875</v>
      </c>
      <c r="F119" s="60">
        <v>6293</v>
      </c>
      <c r="G119" s="60">
        <v>5892</v>
      </c>
      <c r="H119" s="8">
        <v>6970</v>
      </c>
      <c r="I119" s="8">
        <v>7388</v>
      </c>
    </row>
    <row r="120">
      <c r="A120" s="11" t="s">
        <v>115</v>
      </c>
      <c r="B120" s="49"/>
      <c r="C120" s="49"/>
      <c r="D120" s="49"/>
      <c r="E120" s="60">
        <v>2940</v>
      </c>
      <c r="F120" s="60">
        <v>3087</v>
      </c>
      <c r="G120" s="60">
        <v>3053</v>
      </c>
      <c r="H120" s="8">
        <v>3996</v>
      </c>
      <c r="I120" s="8">
        <v>4527</v>
      </c>
    </row>
    <row r="121">
      <c r="A121" s="11" t="s">
        <v>116</v>
      </c>
      <c r="B121" s="49"/>
      <c r="C121" s="49"/>
      <c r="D121" s="49"/>
      <c r="E121" s="60">
        <v>427</v>
      </c>
      <c r="F121" s="60">
        <v>432</v>
      </c>
      <c r="G121" s="60">
        <v>402</v>
      </c>
      <c r="H121">
        <v>490</v>
      </c>
      <c r="I121">
        <v>564</v>
      </c>
    </row>
    <row r="122">
      <c r="A122" s="11" t="s">
        <v>145</v>
      </c>
      <c r="B122" s="71">
        <f>+SUM(B123:B125)</f>
        <v>5705</v>
      </c>
      <c r="C122" s="71">
        <f>+SUM(C123:C125)</f>
        <v>5884</v>
      </c>
      <c r="D122" s="71">
        <f>+SUM(D123:D125)</f>
        <v>6211</v>
      </c>
      <c r="E122" s="71">
        <f>+SUM(E123:E125)</f>
        <v>0</v>
      </c>
      <c r="F122" s="71">
        <f>+SUM(F123:F125)</f>
        <v>0</v>
      </c>
      <c r="G122" s="71">
        <f>+SUM(G123:G125)</f>
        <v>0</v>
      </c>
    </row>
    <row r="123">
      <c r="A123" s="11" t="s">
        <v>114</v>
      </c>
      <c r="B123" s="60">
        <v>3876</v>
      </c>
      <c r="C123" s="60">
        <v>3985</v>
      </c>
      <c r="D123" s="60">
        <v>4068</v>
      </c>
      <c r="E123" s="60"/>
      <c r="F123" s="60"/>
      <c r="G123" s="60"/>
    </row>
    <row r="124">
      <c r="A124" s="11" t="s">
        <v>115</v>
      </c>
      <c r="B124" s="60">
        <v>1552</v>
      </c>
      <c r="C124" s="60">
        <v>1628</v>
      </c>
      <c r="D124" s="60">
        <v>1868</v>
      </c>
      <c r="E124" s="60"/>
      <c r="F124" s="60"/>
      <c r="G124" s="60"/>
    </row>
    <row r="125">
      <c r="A125" s="11" t="s">
        <v>116</v>
      </c>
      <c r="B125" s="60">
        <v>277</v>
      </c>
      <c r="C125" s="60">
        <v>271</v>
      </c>
      <c r="D125" s="60">
        <v>275</v>
      </c>
      <c r="E125" s="60"/>
      <c r="F125" s="60"/>
      <c r="G125" s="60"/>
    </row>
    <row r="126">
      <c r="A126" s="11" t="s">
        <v>146</v>
      </c>
      <c r="B126" s="71">
        <f>+SUM(B127:B129)</f>
        <v>1421</v>
      </c>
      <c r="C126" s="71">
        <f>+SUM(C127:C129)</f>
        <v>1431</v>
      </c>
      <c r="D126" s="71">
        <f>+SUM(D127:D129)</f>
        <v>1487</v>
      </c>
      <c r="E126" s="71">
        <f>+SUM(E127:E129)</f>
        <v>0</v>
      </c>
      <c r="F126" s="71">
        <f>+SUM(F127:F129)</f>
        <v>0</v>
      </c>
      <c r="G126" s="71">
        <f>+SUM(G127:G129)</f>
        <v>0</v>
      </c>
    </row>
    <row r="127">
      <c r="A127" s="11" t="s">
        <v>114</v>
      </c>
      <c r="B127" s="60">
        <v>827</v>
      </c>
      <c r="C127" s="60">
        <v>882</v>
      </c>
      <c r="D127" s="60">
        <v>927</v>
      </c>
      <c r="E127" s="60"/>
      <c r="F127" s="60"/>
      <c r="G127" s="60"/>
    </row>
    <row r="128">
      <c r="A128" s="11" t="s">
        <v>115</v>
      </c>
      <c r="B128" s="60">
        <v>499</v>
      </c>
      <c r="C128" s="60">
        <v>463</v>
      </c>
      <c r="D128" s="60">
        <v>471</v>
      </c>
      <c r="E128" s="60"/>
      <c r="F128" s="60"/>
      <c r="G128" s="60"/>
    </row>
    <row r="129">
      <c r="A129" s="11" t="s">
        <v>116</v>
      </c>
      <c r="B129" s="60">
        <v>95</v>
      </c>
      <c r="C129" s="60">
        <v>86</v>
      </c>
      <c r="D129" s="60">
        <v>89</v>
      </c>
      <c r="E129" s="60"/>
      <c r="F129" s="60"/>
      <c r="G129" s="60"/>
    </row>
    <row r="130">
      <c r="A130" s="2" t="s">
        <v>103</v>
      </c>
      <c r="B130" s="71">
        <f>+SUM(B131:B133)</f>
        <v>3067</v>
      </c>
      <c r="C130" s="71">
        <f>+SUM(C131:C133)</f>
        <v>3785</v>
      </c>
      <c r="D130" s="71">
        <f>+SUM(D131:D133)</f>
        <v>4237</v>
      </c>
      <c r="E130" s="71">
        <f>+SUM(E131:E133)</f>
        <v>5134</v>
      </c>
      <c r="F130" s="71">
        <f>+SUM(F131:F133)</f>
        <v>6208</v>
      </c>
      <c r="G130" s="71">
        <f>+SUM(G131:G133)</f>
        <v>6679</v>
      </c>
      <c r="H130" s="3">
        <f>+SUM(H131:H133)</f>
        <v>8290</v>
      </c>
      <c r="I130" s="3">
        <f>+SUM(I131:I133)</f>
        <v>7547</v>
      </c>
    </row>
    <row r="131">
      <c r="A131" s="11" t="s">
        <v>114</v>
      </c>
      <c r="B131" s="60">
        <v>2016</v>
      </c>
      <c r="C131" s="60">
        <v>2599</v>
      </c>
      <c r="D131" s="60">
        <v>2920</v>
      </c>
      <c r="E131" s="60">
        <v>3496</v>
      </c>
      <c r="F131" s="60">
        <v>4262</v>
      </c>
      <c r="G131" s="60">
        <v>4635</v>
      </c>
      <c r="H131" s="8">
        <v>5748</v>
      </c>
      <c r="I131" s="8">
        <v>5416</v>
      </c>
    </row>
    <row r="132">
      <c r="A132" s="11" t="s">
        <v>115</v>
      </c>
      <c r="B132" s="60">
        <v>925</v>
      </c>
      <c r="C132" s="60">
        <v>1055</v>
      </c>
      <c r="D132" s="60">
        <v>1188</v>
      </c>
      <c r="E132" s="60">
        <v>1508</v>
      </c>
      <c r="F132" s="60">
        <v>1808</v>
      </c>
      <c r="G132" s="60">
        <v>1896</v>
      </c>
      <c r="H132" s="8">
        <v>2347</v>
      </c>
      <c r="I132" s="8">
        <v>1938</v>
      </c>
    </row>
    <row r="133">
      <c r="A133" s="11" t="s">
        <v>116</v>
      </c>
      <c r="B133" s="60">
        <v>126</v>
      </c>
      <c r="C133" s="60">
        <v>131</v>
      </c>
      <c r="D133" s="60">
        <v>129</v>
      </c>
      <c r="E133" s="60">
        <v>130</v>
      </c>
      <c r="F133" s="60">
        <v>138</v>
      </c>
      <c r="G133" s="60">
        <v>148</v>
      </c>
      <c r="H133">
        <v>195</v>
      </c>
      <c r="I133">
        <v>193</v>
      </c>
    </row>
    <row r="134">
      <c r="A134" s="11" t="s">
        <v>147</v>
      </c>
      <c r="B134" s="71">
        <f>+SUM(B135:B137)</f>
        <v>755</v>
      </c>
      <c r="C134" s="71">
        <f>+SUM(C135:C137)</f>
        <v>869</v>
      </c>
      <c r="D134" s="71">
        <f>+SUM(D135:D137)</f>
        <v>1014</v>
      </c>
      <c r="E134" s="71">
        <f>+SUM(E135:E137)</f>
        <v>0</v>
      </c>
      <c r="F134" s="71">
        <f>+SUM(F135:F137)</f>
        <v>0</v>
      </c>
      <c r="G134" s="71">
        <f>+SUM(G135:G137)</f>
        <v>0</v>
      </c>
    </row>
    <row r="135">
      <c r="A135" s="11" t="s">
        <v>114</v>
      </c>
      <c r="B135" s="60">
        <v>452</v>
      </c>
      <c r="C135" s="60">
        <v>570</v>
      </c>
      <c r="D135" s="60">
        <v>666</v>
      </c>
      <c r="E135" s="60"/>
      <c r="F135" s="60"/>
      <c r="G135" s="60"/>
    </row>
    <row r="136">
      <c r="A136" s="11" t="s">
        <v>115</v>
      </c>
      <c r="B136" s="60">
        <v>230</v>
      </c>
      <c r="C136" s="60">
        <v>228</v>
      </c>
      <c r="D136" s="60">
        <v>275</v>
      </c>
      <c r="E136" s="60"/>
      <c r="F136" s="60"/>
      <c r="G136" s="60"/>
    </row>
    <row r="137">
      <c r="A137" s="11" t="s">
        <v>116</v>
      </c>
      <c r="B137" s="60">
        <v>73</v>
      </c>
      <c r="C137" s="60">
        <v>71</v>
      </c>
      <c r="D137" s="60">
        <v>73</v>
      </c>
      <c r="E137" s="60"/>
      <c r="F137" s="60"/>
      <c r="G137" s="60"/>
    </row>
    <row r="138">
      <c r="A138" s="2" t="s">
        <v>107</v>
      </c>
      <c r="B138" s="71">
        <f>+SUM(B139:B141)</f>
        <v>0</v>
      </c>
      <c r="C138" s="71">
        <f>+SUM(C139:C141)</f>
        <v>0</v>
      </c>
      <c r="D138" s="71">
        <f>+SUM(D139:D141)</f>
        <v>0</v>
      </c>
      <c r="E138" s="71">
        <f>+SUM(E139:E141)</f>
        <v>5166</v>
      </c>
      <c r="F138" s="71">
        <f>+SUM(F139:F141)</f>
        <v>5254</v>
      </c>
      <c r="G138" s="71">
        <f>+SUM(G139:G141)</f>
        <v>5028</v>
      </c>
      <c r="H138" s="3">
        <f>+SUM(H139:H141)</f>
        <v>5343</v>
      </c>
      <c r="I138" s="3">
        <f>+SUM(I139:I141)</f>
        <v>5955</v>
      </c>
    </row>
    <row r="139" customFormat="1" s="12">
      <c r="A139" s="11" t="s">
        <v>114</v>
      </c>
      <c r="B139" s="49"/>
      <c r="C139" s="49"/>
      <c r="D139" s="49"/>
      <c r="E139" s="60">
        <v>3575</v>
      </c>
      <c r="F139" s="60">
        <v>3622</v>
      </c>
      <c r="G139" s="60">
        <v>3449</v>
      </c>
      <c r="H139" s="8">
        <v>3659</v>
      </c>
      <c r="I139" s="8">
        <v>4111</v>
      </c>
    </row>
    <row r="140">
      <c r="A140" s="11" t="s">
        <v>115</v>
      </c>
      <c r="B140" s="49"/>
      <c r="C140" s="49"/>
      <c r="D140" s="49"/>
      <c r="E140" s="60">
        <v>1347</v>
      </c>
      <c r="F140" s="60">
        <v>1395</v>
      </c>
      <c r="G140" s="60">
        <v>1365</v>
      </c>
      <c r="H140" s="8">
        <v>1494</v>
      </c>
      <c r="I140" s="8">
        <v>1610</v>
      </c>
    </row>
    <row r="141">
      <c r="A141" s="11" t="s">
        <v>116</v>
      </c>
      <c r="B141" s="49"/>
      <c r="C141" s="49"/>
      <c r="D141" s="49"/>
      <c r="E141" s="60">
        <v>244</v>
      </c>
      <c r="F141" s="60">
        <v>237</v>
      </c>
      <c r="G141" s="60">
        <v>214</v>
      </c>
      <c r="H141">
        <v>190</v>
      </c>
      <c r="I141">
        <v>234</v>
      </c>
    </row>
    <row r="142">
      <c r="A142" s="11" t="s">
        <v>148</v>
      </c>
      <c r="B142" s="71">
        <f>+SUM(B143:B145)</f>
        <v>3898</v>
      </c>
      <c r="C142" s="71">
        <f>+SUM(C143:C145)</f>
        <v>3701</v>
      </c>
      <c r="D142" s="71">
        <f>+SUM(D143:D145)</f>
        <v>3995</v>
      </c>
      <c r="E142" s="71">
        <f>+SUM(E143:E145)</f>
        <v>0</v>
      </c>
      <c r="F142" s="71">
        <f>+SUM(F143:F145)</f>
        <v>0</v>
      </c>
      <c r="G142" s="71">
        <f>+SUM(G143:G145)</f>
        <v>0</v>
      </c>
    </row>
    <row r="143">
      <c r="A143" s="11" t="s">
        <v>114</v>
      </c>
      <c r="B143" s="60">
        <v>2641</v>
      </c>
      <c r="C143" s="60">
        <v>2536</v>
      </c>
      <c r="D143" s="60">
        <v>2816</v>
      </c>
      <c r="E143" s="64"/>
      <c r="F143" s="64"/>
      <c r="G143" s="60"/>
    </row>
    <row r="144">
      <c r="A144" s="11" t="s">
        <v>115</v>
      </c>
      <c r="B144" s="60">
        <v>1021</v>
      </c>
      <c r="C144" s="60">
        <v>947</v>
      </c>
      <c r="D144" s="60">
        <v>966</v>
      </c>
      <c r="E144" s="64"/>
      <c r="F144" s="64"/>
      <c r="G144" s="60"/>
    </row>
    <row r="145">
      <c r="A145" s="11" t="s">
        <v>116</v>
      </c>
      <c r="B145" s="60">
        <v>236</v>
      </c>
      <c r="C145" s="60">
        <v>218</v>
      </c>
      <c r="D145" s="60">
        <v>213</v>
      </c>
      <c r="E145" s="64"/>
      <c r="F145" s="64"/>
      <c r="G145" s="60"/>
    </row>
    <row r="146">
      <c r="A146" s="2" t="s">
        <v>108</v>
      </c>
      <c r="B146" s="64">
        <v>115</v>
      </c>
      <c r="C146" s="64">
        <v>73</v>
      </c>
      <c r="D146" s="64">
        <v>73</v>
      </c>
      <c r="E146" s="64">
        <v>88</v>
      </c>
      <c r="F146" s="64">
        <v>42</v>
      </c>
      <c r="G146" s="64">
        <v>30</v>
      </c>
      <c r="H146" s="3">
        <v>25</v>
      </c>
      <c r="I146" s="3">
        <v>102</v>
      </c>
    </row>
    <row r="147">
      <c r="A147" s="4" t="s">
        <v>104</v>
      </c>
      <c r="B147" s="75">
        <f>+B114+B118+B122+B126+B130+B134+B138+B142+B146</f>
        <v>28701</v>
      </c>
      <c r="C147" s="75">
        <f>+C114+C118+C122+C126+C130+C134+C138+C142+C146</f>
        <v>30507</v>
      </c>
      <c r="D147" s="75">
        <f>+D114+D118+D122+D126+D130+D134+D138+D142+D146</f>
        <v>32233</v>
      </c>
      <c r="E147" s="75">
        <f>+E114+E118+E122+E126+E130+E134+E138+E142+E146</f>
        <v>34485</v>
      </c>
      <c r="F147" s="75">
        <f>+F114+F118+F122+F126+F130+F134+F138+F142+F146</f>
        <v>37218</v>
      </c>
      <c r="G147" s="75">
        <f>+G114+G118+G122+G126+G130+G134+G138+G142+G146</f>
        <v>35568</v>
      </c>
      <c r="H147" s="5">
        <f>+H114+H118+H130+H138+H146</f>
        <v>42293</v>
      </c>
      <c r="I147" s="5">
        <f>+I114+I118+I130+I138+I146</f>
        <v>44436</v>
      </c>
    </row>
    <row r="148">
      <c r="A148" s="2" t="s">
        <v>105</v>
      </c>
      <c r="B148" s="64">
        <v>1982</v>
      </c>
      <c r="C148" s="71">
        <v>1955</v>
      </c>
      <c r="D148" s="71">
        <v>2042</v>
      </c>
      <c r="E148" s="71">
        <v>1886</v>
      </c>
      <c r="F148" s="71">
        <f>SUM(F149:F152)</f>
        <v>1906</v>
      </c>
      <c r="G148" s="71">
        <f>SUM(G149:G152)</f>
        <v>1846</v>
      </c>
      <c r="H148" s="3">
        <f>+SUM(H149:H152)</f>
        <v>2205</v>
      </c>
      <c r="I148" s="3">
        <f>+SUM(I149:I152)</f>
        <v>2346</v>
      </c>
    </row>
    <row r="149">
      <c r="A149" s="11" t="s">
        <v>114</v>
      </c>
      <c r="B149" s="71"/>
      <c r="C149" s="71"/>
      <c r="D149" s="76"/>
      <c r="E149" s="76"/>
      <c r="F149" s="71">
        <v>1658</v>
      </c>
      <c r="G149" s="71">
        <v>1642</v>
      </c>
      <c r="H149" s="3">
        <v>1986</v>
      </c>
      <c r="I149" s="3">
        <v>2094</v>
      </c>
    </row>
    <row r="150" customFormat="1" s="12">
      <c r="A150" s="11" t="s">
        <v>115</v>
      </c>
      <c r="B150" s="71"/>
      <c r="C150" s="71"/>
      <c r="D150" s="71"/>
      <c r="E150" s="71"/>
      <c r="F150" s="71">
        <v>118</v>
      </c>
      <c r="G150" s="71">
        <v>89</v>
      </c>
      <c r="H150" s="3">
        <v>104</v>
      </c>
      <c r="I150" s="3">
        <v>103</v>
      </c>
    </row>
    <row r="151">
      <c r="A151" s="11" t="s">
        <v>116</v>
      </c>
      <c r="B151" s="71"/>
      <c r="C151" s="71"/>
      <c r="D151" s="71"/>
      <c r="E151" s="71"/>
      <c r="F151" s="71">
        <v>24</v>
      </c>
      <c r="G151" s="71">
        <v>25</v>
      </c>
      <c r="H151" s="3">
        <v>29</v>
      </c>
      <c r="I151" s="3">
        <v>26</v>
      </c>
    </row>
    <row r="152">
      <c r="A152" s="11" t="s">
        <v>122</v>
      </c>
      <c r="B152" s="71"/>
      <c r="C152" s="71"/>
      <c r="D152" s="71"/>
      <c r="E152" s="71"/>
      <c r="F152" s="71">
        <v>106</v>
      </c>
      <c r="G152" s="71">
        <v>90</v>
      </c>
      <c r="H152" s="3">
        <v>86</v>
      </c>
      <c r="I152" s="3">
        <v>123</v>
      </c>
    </row>
    <row r="153">
      <c r="A153" s="2" t="s">
        <v>109</v>
      </c>
      <c r="B153" s="64">
        <v>-82</v>
      </c>
      <c r="C153" s="64">
        <v>-86</v>
      </c>
      <c r="D153" s="64">
        <v>75</v>
      </c>
      <c r="E153" s="64">
        <v>26</v>
      </c>
      <c r="F153" s="64">
        <v>-7</v>
      </c>
      <c r="G153" s="64">
        <v>-11</v>
      </c>
      <c r="H153" s="3">
        <v>40</v>
      </c>
      <c r="I153" s="3">
        <v>-72</v>
      </c>
    </row>
    <row r="154">
      <c r="A154" s="6" t="s">
        <v>106</v>
      </c>
      <c r="B154" s="72">
        <f>+B147+B148+B153</f>
        <v>30601</v>
      </c>
      <c r="C154" s="72">
        <f>+C147+C148+C153</f>
        <v>32376</v>
      </c>
      <c r="D154" s="72">
        <f>+D147+D148+D153</f>
        <v>34350</v>
      </c>
      <c r="E154" s="72">
        <f>+E147+E148+E153</f>
        <v>36397</v>
      </c>
      <c r="F154" s="72">
        <f>+F147+F148+F153</f>
        <v>39117</v>
      </c>
      <c r="G154" s="72">
        <f>+G147+G148+G153</f>
        <v>37403</v>
      </c>
      <c r="H154" s="7">
        <f>+H147+H148+H153</f>
        <v>44538</v>
      </c>
      <c r="I154" s="7">
        <f>+I147+I148+I153</f>
        <v>46710</v>
      </c>
    </row>
    <row r="155">
      <c r="A155" s="12" t="s">
        <v>112</v>
      </c>
      <c r="B155" s="69">
        <f>+I154-I2</f>
        <v>0</v>
      </c>
      <c r="C155" s="69">
        <f>+C154-C2</f>
        <v>0</v>
      </c>
      <c r="D155" s="69">
        <f>+D154-D2</f>
        <v>0</v>
      </c>
      <c r="E155" s="69">
        <f>+E154-E2</f>
        <v>0</v>
      </c>
      <c r="F155" s="69">
        <f>+F154-F2</f>
        <v>0</v>
      </c>
      <c r="G155" s="69">
        <f>+G154-G2</f>
        <v>0</v>
      </c>
      <c r="H155" s="13">
        <f>+H154-H2</f>
        <v>0</v>
      </c>
    </row>
    <row r="156">
      <c r="A156" s="1" t="s">
        <v>111</v>
      </c>
      <c r="B156" s="49"/>
      <c r="C156" s="49"/>
      <c r="D156" s="49"/>
      <c r="E156" s="49"/>
      <c r="F156" s="49"/>
      <c r="G156" s="49"/>
    </row>
    <row r="157">
      <c r="A157" s="2" t="s">
        <v>101</v>
      </c>
      <c r="B157" s="64">
        <v>3645</v>
      </c>
      <c r="C157" s="64">
        <v>3763</v>
      </c>
      <c r="D157" s="64">
        <v>3875</v>
      </c>
      <c r="E157" s="60">
        <v>3600</v>
      </c>
      <c r="F157" s="60">
        <v>3925</v>
      </c>
      <c r="G157" s="60">
        <v>2899</v>
      </c>
      <c r="H157" s="3">
        <v>5089</v>
      </c>
      <c r="I157" s="3">
        <v>5114</v>
      </c>
    </row>
    <row r="158">
      <c r="A158" s="2" t="s">
        <v>102</v>
      </c>
      <c r="B158" s="64"/>
      <c r="C158" s="64"/>
      <c r="D158" s="64"/>
      <c r="E158" s="60">
        <v>1587</v>
      </c>
      <c r="F158" s="60">
        <v>1995</v>
      </c>
      <c r="G158" s="60">
        <v>1541</v>
      </c>
      <c r="H158" s="3">
        <v>2435</v>
      </c>
      <c r="I158" s="3">
        <v>3293</v>
      </c>
    </row>
    <row r="159">
      <c r="A159" s="2" t="s">
        <v>145</v>
      </c>
      <c r="B159" s="64">
        <v>1275</v>
      </c>
      <c r="C159" s="64">
        <v>1434</v>
      </c>
      <c r="D159" s="64">
        <v>1203</v>
      </c>
      <c r="E159" s="64"/>
      <c r="F159" s="64"/>
      <c r="G159" s="60"/>
      <c r="H159" s="47"/>
      <c r="I159" s="47"/>
    </row>
    <row r="160">
      <c r="A160" s="2" t="s">
        <v>146</v>
      </c>
      <c r="B160" s="64">
        <v>249</v>
      </c>
      <c r="C160" s="64">
        <v>289</v>
      </c>
      <c r="D160" s="64">
        <v>244</v>
      </c>
      <c r="E160" s="64"/>
      <c r="F160" s="64"/>
      <c r="G160" s="60"/>
      <c r="H160" s="47"/>
      <c r="I160" s="47"/>
    </row>
    <row r="161">
      <c r="A161" s="2" t="s">
        <v>103</v>
      </c>
      <c r="B161" s="64">
        <v>993</v>
      </c>
      <c r="C161" s="64">
        <v>1372</v>
      </c>
      <c r="D161" s="64">
        <v>1507</v>
      </c>
      <c r="E161" s="60">
        <v>1807</v>
      </c>
      <c r="F161" s="60">
        <v>2376</v>
      </c>
      <c r="G161" s="60">
        <v>2490</v>
      </c>
      <c r="H161" s="3">
        <v>3243</v>
      </c>
      <c r="I161" s="3">
        <v>2365</v>
      </c>
    </row>
    <row r="162">
      <c r="A162" s="2" t="s">
        <v>107</v>
      </c>
      <c r="B162" s="64"/>
      <c r="C162" s="64"/>
      <c r="D162" s="64"/>
      <c r="E162" s="60">
        <v>1189</v>
      </c>
      <c r="F162" s="60">
        <v>1323</v>
      </c>
      <c r="G162" s="60">
        <v>1184</v>
      </c>
      <c r="H162" s="3">
        <v>1530</v>
      </c>
      <c r="I162" s="3">
        <v>1896</v>
      </c>
    </row>
    <row r="163">
      <c r="A163" s="2" t="s">
        <v>147</v>
      </c>
      <c r="B163" s="64">
        <v>100</v>
      </c>
      <c r="C163" s="64">
        <v>174</v>
      </c>
      <c r="D163" s="64">
        <v>224</v>
      </c>
      <c r="E163" s="64"/>
      <c r="F163" s="64"/>
      <c r="G163" s="60"/>
      <c r="H163" s="47"/>
      <c r="I163" s="47"/>
    </row>
    <row r="164">
      <c r="A164" s="2" t="s">
        <v>148</v>
      </c>
      <c r="B164" s="64">
        <v>818</v>
      </c>
      <c r="C164" s="64">
        <v>892</v>
      </c>
      <c r="D164" s="64">
        <v>816</v>
      </c>
      <c r="E164" s="64"/>
      <c r="F164" s="64"/>
      <c r="G164" s="60"/>
      <c r="H164" s="47"/>
      <c r="I164" s="47"/>
    </row>
    <row r="165" ht="15">
      <c r="A165" s="2" t="s">
        <v>108</v>
      </c>
      <c r="B165" s="64">
        <v>-2267</v>
      </c>
      <c r="C165" s="64">
        <v>-2596</v>
      </c>
      <c r="D165" s="77">
        <v>-2677</v>
      </c>
      <c r="E165" s="60">
        <v>-2658</v>
      </c>
      <c r="F165" s="60">
        <v>-3262</v>
      </c>
      <c r="G165" s="60">
        <v>-3468</v>
      </c>
      <c r="H165" s="3">
        <v>-3656</v>
      </c>
      <c r="I165" s="3">
        <v>-4262</v>
      </c>
    </row>
    <row r="166">
      <c r="A166" s="4" t="s">
        <v>104</v>
      </c>
      <c r="B166" s="72">
        <f>+SUM(B157:B165)</f>
        <v>4813</v>
      </c>
      <c r="C166" s="72">
        <f>+SUM(C157:C165)</f>
        <v>5328</v>
      </c>
      <c r="D166" s="72">
        <f>+SUM(D157:D165)</f>
        <v>5192</v>
      </c>
      <c r="E166" s="72">
        <f>+SUM(E157:E165)</f>
        <v>5525</v>
      </c>
      <c r="F166" s="72">
        <f>+SUM(F157:F165)</f>
        <v>6357</v>
      </c>
      <c r="G166" s="72">
        <f>+SUM(G157:G165)</f>
        <v>4646</v>
      </c>
      <c r="H166" s="5">
        <f>+SUM(H157:H165)</f>
        <v>8641</v>
      </c>
      <c r="I166" s="5">
        <f>+SUM(I157:I165)</f>
        <v>8406</v>
      </c>
    </row>
    <row r="167">
      <c r="A167" s="2" t="s">
        <v>105</v>
      </c>
      <c r="B167" s="64">
        <v>517</v>
      </c>
      <c r="C167" s="64">
        <v>487</v>
      </c>
      <c r="D167" s="64">
        <v>477</v>
      </c>
      <c r="E167" s="60">
        <v>310</v>
      </c>
      <c r="F167" s="60">
        <v>303</v>
      </c>
      <c r="G167" s="60">
        <v>297</v>
      </c>
      <c r="H167" s="3">
        <v>543</v>
      </c>
      <c r="I167" s="3">
        <v>669</v>
      </c>
    </row>
    <row r="168">
      <c r="A168" s="2" t="s">
        <v>109</v>
      </c>
      <c r="B168" s="64">
        <v>-1097</v>
      </c>
      <c r="C168" s="64">
        <v>-1173</v>
      </c>
      <c r="D168" s="64">
        <v>-724</v>
      </c>
      <c r="E168" s="60">
        <v>-1456</v>
      </c>
      <c r="F168" s="60">
        <v>-1810</v>
      </c>
      <c r="G168" s="60">
        <v>-1967</v>
      </c>
      <c r="H168" s="3">
        <v>-2261</v>
      </c>
      <c r="I168" s="3">
        <v>-2219</v>
      </c>
    </row>
    <row r="169">
      <c r="A169" s="6" t="s">
        <v>113</v>
      </c>
      <c r="B169" s="72">
        <f>+SUM(B166:B168)</f>
        <v>4233</v>
      </c>
      <c r="C169" s="72">
        <f>+SUM(C166:C168)</f>
        <v>4642</v>
      </c>
      <c r="D169" s="72">
        <f>+SUM(D166:D168)</f>
        <v>4945</v>
      </c>
      <c r="E169" s="72">
        <f>+SUM(E166:E168)</f>
        <v>4379</v>
      </c>
      <c r="F169" s="72">
        <f>+SUM(F166:F168)</f>
        <v>4850</v>
      </c>
      <c r="G169" s="72">
        <f>+SUM(G166:G168)</f>
        <v>2976</v>
      </c>
      <c r="H169" s="7">
        <f>+SUM(H166:H168)</f>
        <v>6923</v>
      </c>
      <c r="I169" s="7">
        <f>+SUM(I166:I168)</f>
        <v>6856</v>
      </c>
    </row>
    <row r="170">
      <c r="A170" s="12" t="s">
        <v>112</v>
      </c>
      <c r="B170" s="69">
        <f>+B169-B10-B8</f>
        <v>0</v>
      </c>
      <c r="C170" s="69">
        <f>+C169-C10-C8</f>
        <v>0</v>
      </c>
      <c r="D170" s="69">
        <f>+D169-D10-D8</f>
        <v>0</v>
      </c>
      <c r="E170" s="69">
        <f>+E169-E10-E8</f>
        <v>0</v>
      </c>
      <c r="F170" s="69">
        <f>+F169-F10-F8</f>
        <v>0</v>
      </c>
      <c r="G170" s="69">
        <f>+G169-G10-G8</f>
        <v>0</v>
      </c>
      <c r="H170" s="13">
        <f>+H169-H10-H8</f>
        <v>0</v>
      </c>
      <c r="I170" s="13">
        <f>+I169-I10-I8</f>
        <v>0</v>
      </c>
    </row>
    <row r="171">
      <c r="A171" s="1" t="s">
        <v>118</v>
      </c>
      <c r="B171" s="49"/>
      <c r="C171" s="49"/>
      <c r="D171" s="49"/>
      <c r="E171" s="49"/>
      <c r="F171" s="49"/>
      <c r="G171" s="49"/>
    </row>
    <row r="172">
      <c r="A172" s="2" t="s">
        <v>101</v>
      </c>
      <c r="B172" s="78">
        <v>632</v>
      </c>
      <c r="C172" s="78">
        <v>742</v>
      </c>
      <c r="D172" s="78">
        <v>819</v>
      </c>
      <c r="E172" s="78">
        <v>848</v>
      </c>
      <c r="F172" s="78">
        <v>814</v>
      </c>
      <c r="G172" s="78">
        <v>645</v>
      </c>
      <c r="H172" s="3">
        <v>617</v>
      </c>
      <c r="I172" s="3">
        <v>639</v>
      </c>
    </row>
    <row r="173">
      <c r="A173" s="2" t="s">
        <v>102</v>
      </c>
      <c r="B173" s="49"/>
      <c r="C173" s="49"/>
      <c r="D173" s="78">
        <v>709</v>
      </c>
      <c r="E173" s="78">
        <v>849</v>
      </c>
      <c r="F173" s="78">
        <v>929</v>
      </c>
      <c r="G173" s="78">
        <v>885</v>
      </c>
      <c r="H173" s="3">
        <v>982</v>
      </c>
      <c r="I173" s="3">
        <v>920</v>
      </c>
    </row>
    <row r="174">
      <c r="A174" s="2" t="s">
        <v>145</v>
      </c>
      <c r="B174" s="78">
        <v>451</v>
      </c>
      <c r="C174" s="78">
        <v>589</v>
      </c>
      <c r="D174" s="49"/>
      <c r="E174" s="49"/>
      <c r="F174" s="49"/>
      <c r="G174" s="49"/>
      <c r="H174" s="47"/>
      <c r="I174" s="47"/>
    </row>
    <row r="175">
      <c r="A175" s="2" t="s">
        <v>146</v>
      </c>
      <c r="B175" s="78">
        <v>47</v>
      </c>
      <c r="C175" s="78">
        <v>50</v>
      </c>
      <c r="D175" s="49"/>
      <c r="E175" s="49"/>
      <c r="F175" s="49"/>
      <c r="G175" s="49"/>
      <c r="H175" s="47"/>
      <c r="I175" s="47"/>
    </row>
    <row r="176">
      <c r="A176" s="2" t="s">
        <v>103</v>
      </c>
      <c r="B176" s="78">
        <v>254</v>
      </c>
      <c r="C176" s="78">
        <v>234</v>
      </c>
      <c r="D176" s="78">
        <v>225</v>
      </c>
      <c r="E176" s="78">
        <v>256</v>
      </c>
      <c r="F176" s="78">
        <v>237</v>
      </c>
      <c r="G176" s="78">
        <v>214</v>
      </c>
      <c r="H176" s="3">
        <v>288</v>
      </c>
      <c r="I176" s="3">
        <v>303</v>
      </c>
    </row>
    <row r="177">
      <c r="A177" s="2" t="s">
        <v>119</v>
      </c>
      <c r="B177" s="78">
        <v>205</v>
      </c>
      <c r="C177" s="78">
        <v>223</v>
      </c>
      <c r="D177" s="78">
        <v>340</v>
      </c>
      <c r="E177" s="78">
        <v>339</v>
      </c>
      <c r="F177" s="78">
        <v>326</v>
      </c>
      <c r="G177" s="78">
        <v>296</v>
      </c>
      <c r="H177" s="3">
        <v>304</v>
      </c>
      <c r="I177" s="3">
        <v>274</v>
      </c>
    </row>
    <row r="178">
      <c r="A178" s="2" t="s">
        <v>147</v>
      </c>
      <c r="B178" s="78">
        <v>103</v>
      </c>
      <c r="C178" s="78">
        <v>109</v>
      </c>
      <c r="D178" s="49"/>
      <c r="E178" s="49"/>
      <c r="F178" s="49"/>
      <c r="G178" s="49"/>
      <c r="H178" s="47"/>
      <c r="I178" s="47"/>
    </row>
    <row r="179">
      <c r="A179" s="2" t="s">
        <v>148</v>
      </c>
      <c r="B179" s="78">
        <v>484</v>
      </c>
      <c r="C179" s="78">
        <v>511</v>
      </c>
      <c r="D179" s="49"/>
      <c r="E179" s="49"/>
      <c r="F179" s="49"/>
      <c r="G179" s="49"/>
      <c r="H179" s="47"/>
      <c r="I179" s="47"/>
    </row>
    <row r="180">
      <c r="A180" s="2" t="s">
        <v>108</v>
      </c>
      <c r="B180" s="71"/>
      <c r="C180" s="71"/>
      <c r="D180" s="78">
        <v>533</v>
      </c>
      <c r="E180" s="78">
        <v>597</v>
      </c>
      <c r="F180" s="78">
        <v>665</v>
      </c>
      <c r="G180" s="78">
        <v>830</v>
      </c>
      <c r="H180" s="3">
        <v>780</v>
      </c>
      <c r="I180" s="3">
        <v>789</v>
      </c>
    </row>
    <row r="181">
      <c r="A181" s="4" t="s">
        <v>120</v>
      </c>
      <c r="B181" s="72">
        <f>+SUM(B172:B180)</f>
        <v>2176</v>
      </c>
      <c r="C181" s="72">
        <f>+SUM(C172:C180)</f>
        <v>2458</v>
      </c>
      <c r="D181" s="72">
        <f>+SUM(D172:D180)</f>
        <v>2626</v>
      </c>
      <c r="E181" s="72">
        <f>+SUM(E172:E180)</f>
        <v>2889</v>
      </c>
      <c r="F181" s="72">
        <f>+SUM(F172:F180)</f>
        <v>2971</v>
      </c>
      <c r="G181" s="72">
        <f>+SUM(G172:G180)</f>
        <v>2870</v>
      </c>
      <c r="H181" s="5">
        <f>+SUM(H172:H180)</f>
        <v>2971</v>
      </c>
      <c r="I181" s="5">
        <f>+SUM(I172:I180)</f>
        <v>2925</v>
      </c>
    </row>
    <row r="182">
      <c r="A182" s="2" t="s">
        <v>105</v>
      </c>
      <c r="B182" s="71">
        <v>122</v>
      </c>
      <c r="C182" s="71">
        <v>125</v>
      </c>
      <c r="D182" s="71">
        <v>125</v>
      </c>
      <c r="E182" s="71">
        <v>115</v>
      </c>
      <c r="F182" s="71">
        <v>100</v>
      </c>
      <c r="G182" s="71">
        <v>80</v>
      </c>
      <c r="H182" s="3">
        <v>63</v>
      </c>
      <c r="I182" s="3">
        <v>49</v>
      </c>
    </row>
    <row r="183">
      <c r="A183" s="2" t="s">
        <v>109</v>
      </c>
      <c r="B183" s="71">
        <v>713</v>
      </c>
      <c r="C183" s="71">
        <v>937</v>
      </c>
      <c r="D183" s="71">
        <v>1238</v>
      </c>
      <c r="E183" s="71">
        <v>1450</v>
      </c>
      <c r="F183" s="71">
        <v>1673</v>
      </c>
      <c r="G183" s="71">
        <v>1916</v>
      </c>
      <c r="H183" s="3">
        <v>1870</v>
      </c>
      <c r="I183" s="3">
        <v>1817</v>
      </c>
    </row>
    <row r="184">
      <c r="A184" s="6" t="s">
        <v>121</v>
      </c>
      <c r="B184" s="72">
        <f>+SUM(B181:B183)</f>
        <v>3011</v>
      </c>
      <c r="C184" s="72">
        <f>+SUM(C181:C183)</f>
        <v>3520</v>
      </c>
      <c r="D184" s="72">
        <f>+SUM(D181:D183)</f>
        <v>3989</v>
      </c>
      <c r="E184" s="72">
        <f>+SUM(E181:E183)</f>
        <v>4454</v>
      </c>
      <c r="F184" s="72">
        <f>+SUM(F181:F183)</f>
        <v>4744</v>
      </c>
      <c r="G184" s="72">
        <f>+SUM(G181:G183)</f>
        <v>4866</v>
      </c>
      <c r="H184" s="7">
        <f>+SUM(H181:H183)</f>
        <v>4904</v>
      </c>
      <c r="I184" s="7">
        <f>+SUM(I181:I183)</f>
        <v>4791</v>
      </c>
    </row>
    <row r="185">
      <c r="A185" s="12" t="s">
        <v>112</v>
      </c>
      <c r="B185" s="69">
        <f>+B184-B33</f>
        <v>0</v>
      </c>
      <c r="C185" s="69">
        <f>+C184-C33</f>
        <v>0</v>
      </c>
      <c r="D185" s="69">
        <f>+D184-D33</f>
        <v>0</v>
      </c>
      <c r="E185" s="69">
        <f>+E184-E33</f>
        <v>0</v>
      </c>
      <c r="F185" s="69">
        <f>+F184-F33</f>
        <v>0</v>
      </c>
      <c r="G185" s="69">
        <f>+G184-G33</f>
        <v>0</v>
      </c>
      <c r="H185" s="13">
        <f>+H184-H33</f>
        <v>0</v>
      </c>
      <c r="I185" s="13">
        <f>+I184-I33</f>
        <v>0</v>
      </c>
    </row>
    <row r="186">
      <c r="A186" s="1" t="s">
        <v>123</v>
      </c>
      <c r="B186" s="49"/>
      <c r="C186" s="49"/>
      <c r="D186" s="49"/>
      <c r="E186" s="49"/>
      <c r="F186" s="49"/>
      <c r="G186" s="49"/>
    </row>
    <row r="187">
      <c r="A187" s="2" t="s">
        <v>101</v>
      </c>
      <c r="B187" s="78">
        <v>208</v>
      </c>
      <c r="C187" s="78">
        <v>242</v>
      </c>
      <c r="D187" s="71"/>
      <c r="E187" s="78">
        <v>196</v>
      </c>
      <c r="F187" s="78">
        <v>117</v>
      </c>
      <c r="G187" s="78">
        <v>110</v>
      </c>
    </row>
    <row r="188">
      <c r="A188" s="2" t="s">
        <v>102</v>
      </c>
      <c r="B188" s="49"/>
      <c r="C188" s="49"/>
      <c r="D188" s="71"/>
      <c r="E188" s="78">
        <v>240</v>
      </c>
      <c r="F188" s="78">
        <v>233</v>
      </c>
      <c r="G188" s="78">
        <v>139</v>
      </c>
    </row>
    <row r="189">
      <c r="A189" s="2" t="s">
        <v>145</v>
      </c>
      <c r="B189" s="78">
        <v>216</v>
      </c>
      <c r="C189" s="78">
        <v>215</v>
      </c>
      <c r="D189" s="71"/>
      <c r="E189" s="49"/>
      <c r="F189" s="49"/>
      <c r="G189" s="49"/>
      <c r="H189" s="3">
        <v>98</v>
      </c>
      <c r="I189" s="3">
        <v>146</v>
      </c>
    </row>
    <row r="190">
      <c r="A190" s="2" t="s">
        <v>146</v>
      </c>
      <c r="B190" s="78">
        <v>20</v>
      </c>
      <c r="C190" s="78">
        <v>17</v>
      </c>
      <c r="D190" s="71"/>
      <c r="E190" s="49"/>
      <c r="F190" s="49"/>
      <c r="G190" s="49"/>
      <c r="H190" s="3">
        <v>153</v>
      </c>
      <c r="I190" s="3">
        <v>197</v>
      </c>
    </row>
    <row r="191">
      <c r="A191" s="2" t="s">
        <v>103</v>
      </c>
      <c r="B191" s="78">
        <v>69</v>
      </c>
      <c r="C191" s="78">
        <v>44</v>
      </c>
      <c r="D191" s="71"/>
      <c r="E191" s="78">
        <v>76</v>
      </c>
      <c r="F191" s="78">
        <v>49</v>
      </c>
      <c r="G191" s="78">
        <v>28</v>
      </c>
      <c r="H191" s="3">
        <v>94</v>
      </c>
      <c r="I191" s="3">
        <v>78</v>
      </c>
    </row>
    <row r="192">
      <c r="A192" s="2" t="s">
        <v>119</v>
      </c>
      <c r="B192" s="49"/>
      <c r="C192" s="49"/>
      <c r="D192" s="71"/>
      <c r="E192" s="78">
        <v>49</v>
      </c>
      <c r="F192" s="78">
        <v>47</v>
      </c>
      <c r="G192" s="78">
        <v>41</v>
      </c>
      <c r="H192" s="3">
        <v>54</v>
      </c>
      <c r="I192" s="3">
        <v>56</v>
      </c>
    </row>
    <row r="193">
      <c r="A193" s="2" t="s">
        <v>147</v>
      </c>
      <c r="B193" s="78">
        <v>15</v>
      </c>
      <c r="C193" s="78">
        <v>13</v>
      </c>
      <c r="D193" s="71"/>
      <c r="E193" s="49"/>
      <c r="F193" s="49"/>
      <c r="G193" s="49"/>
      <c r="H193" s="47"/>
      <c r="I193" s="47"/>
    </row>
    <row r="194">
      <c r="A194" s="2" t="s">
        <v>148</v>
      </c>
      <c r="B194" s="78">
        <v>37</v>
      </c>
      <c r="C194" s="78">
        <v>51</v>
      </c>
      <c r="D194" s="71"/>
      <c r="E194" s="49"/>
      <c r="F194" s="49"/>
      <c r="G194" s="49"/>
      <c r="H194" s="47"/>
      <c r="I194" s="47"/>
    </row>
    <row r="195">
      <c r="A195" s="2" t="s">
        <v>108</v>
      </c>
      <c r="B195" s="78">
        <v>225</v>
      </c>
      <c r="C195" s="78">
        <v>258</v>
      </c>
      <c r="D195" s="71"/>
      <c r="E195" s="78">
        <v>286</v>
      </c>
      <c r="F195" s="78">
        <v>278</v>
      </c>
      <c r="G195" s="78">
        <v>438</v>
      </c>
      <c r="H195" s="3">
        <v>278</v>
      </c>
      <c r="I195" s="3">
        <v>222</v>
      </c>
    </row>
    <row r="196">
      <c r="A196" s="4" t="s">
        <v>120</v>
      </c>
      <c r="B196" s="72">
        <f>+SUM(B187:B195)</f>
        <v>790</v>
      </c>
      <c r="C196" s="72">
        <f>+SUM(C187:C195)</f>
        <v>840</v>
      </c>
      <c r="D196" s="72">
        <f>+SUM(D187:D195)</f>
        <v>0</v>
      </c>
      <c r="E196" s="72">
        <f>+SUM(E187:E195)</f>
        <v>847</v>
      </c>
      <c r="F196" s="72">
        <f>+SUM(F187:F195)</f>
        <v>724</v>
      </c>
      <c r="G196" s="72">
        <f>+SUM(G187:G195)</f>
        <v>756</v>
      </c>
      <c r="H196" s="5">
        <f>+SUM(H189:H195)</f>
        <v>677</v>
      </c>
      <c r="I196" s="5">
        <f>+SUM(I189:I195)</f>
        <v>699</v>
      </c>
    </row>
    <row r="197">
      <c r="A197" s="2" t="s">
        <v>105</v>
      </c>
      <c r="B197" s="71"/>
      <c r="C197" s="71"/>
      <c r="D197" s="71"/>
      <c r="E197" s="71">
        <v>22</v>
      </c>
      <c r="F197" s="71">
        <v>18</v>
      </c>
      <c r="G197" s="71">
        <v>12</v>
      </c>
      <c r="H197" s="3">
        <v>7</v>
      </c>
      <c r="I197" s="3">
        <v>9</v>
      </c>
    </row>
    <row r="198">
      <c r="A198" s="2" t="s">
        <v>109</v>
      </c>
      <c r="B198" s="71">
        <f>-(SUM(B196:B197)+B84)</f>
        <v>173</v>
      </c>
      <c r="C198" s="71">
        <f>-(SUM(C196:C197)+C84)</f>
        <v>303</v>
      </c>
      <c r="D198" s="71">
        <f>-(SUM(D196:D197)+D84)</f>
        <v>1105</v>
      </c>
      <c r="E198" s="71">
        <f>-(SUM(E196:E197)+E84)</f>
        <v>159</v>
      </c>
      <c r="F198" s="71">
        <f>-(SUM(F196:F197)+F84)</f>
        <v>377</v>
      </c>
      <c r="G198" s="71">
        <f>-(SUM(G196:G197)+G84)</f>
        <v>318</v>
      </c>
      <c r="H198" s="3">
        <f>-(SUM(H196:H197)+H84)</f>
        <v>11</v>
      </c>
      <c r="I198" s="3">
        <f>-(SUM(I196:I197)+I84)</f>
        <v>50</v>
      </c>
    </row>
    <row r="199">
      <c r="A199" s="6" t="s">
        <v>124</v>
      </c>
      <c r="B199" s="72">
        <f>+SUM(B196:B198)</f>
        <v>963</v>
      </c>
      <c r="C199" s="72">
        <f>+SUM(C196:C198)</f>
        <v>1143</v>
      </c>
      <c r="D199" s="72">
        <f>+SUM(D196:D198)</f>
        <v>1105</v>
      </c>
      <c r="E199" s="72">
        <f>+SUM(E196:E198)</f>
        <v>1028</v>
      </c>
      <c r="F199" s="72">
        <f>+SUM(F196:F198)</f>
        <v>1119</v>
      </c>
      <c r="G199" s="72">
        <f>+SUM(G196:G198)</f>
        <v>1086</v>
      </c>
      <c r="H199" s="7">
        <f>+SUM(H196:H198)</f>
        <v>695</v>
      </c>
      <c r="I199" s="7">
        <f>+SUM(I196:I198)</f>
        <v>758</v>
      </c>
    </row>
    <row r="200">
      <c r="A200" s="12" t="s">
        <v>112</v>
      </c>
      <c r="B200" s="69">
        <f>+B199+B84</f>
        <v>0</v>
      </c>
      <c r="C200" s="69">
        <f>+C199+C84</f>
        <v>0</v>
      </c>
      <c r="D200" s="69">
        <f>+D199+D84</f>
        <v>0</v>
      </c>
      <c r="E200" s="69">
        <f>+E199+E84</f>
        <v>0</v>
      </c>
      <c r="F200" s="69">
        <f>+F199+F84</f>
        <v>0</v>
      </c>
      <c r="G200" s="69">
        <f>+G199+G84</f>
        <v>0</v>
      </c>
      <c r="H200" s="13">
        <f>+H199+H84</f>
        <v>0</v>
      </c>
      <c r="I200" s="13">
        <f>+I199+I84</f>
        <v>0</v>
      </c>
    </row>
    <row r="201">
      <c r="A201" s="1" t="s">
        <v>125</v>
      </c>
      <c r="B201" s="49"/>
      <c r="C201" s="49"/>
      <c r="D201" s="49"/>
      <c r="E201" s="49"/>
      <c r="F201" s="49"/>
      <c r="G201" s="49"/>
    </row>
    <row r="202">
      <c r="A202" s="2" t="s">
        <v>101</v>
      </c>
      <c r="B202" s="78">
        <v>121</v>
      </c>
      <c r="C202" s="78">
        <v>133</v>
      </c>
      <c r="D202" s="78">
        <v>140</v>
      </c>
      <c r="E202" s="78">
        <v>160</v>
      </c>
      <c r="F202" s="78">
        <v>149</v>
      </c>
      <c r="G202" s="78">
        <v>148</v>
      </c>
      <c r="H202" s="3">
        <v>130</v>
      </c>
      <c r="I202" s="3">
        <v>124</v>
      </c>
    </row>
    <row r="203">
      <c r="A203" s="2" t="s">
        <v>102</v>
      </c>
      <c r="B203" s="49"/>
      <c r="C203" s="49"/>
      <c r="D203" s="78">
        <v>106</v>
      </c>
      <c r="E203" s="78">
        <v>116</v>
      </c>
      <c r="F203" s="78">
        <v>111</v>
      </c>
      <c r="G203" s="78">
        <v>132</v>
      </c>
      <c r="H203" s="3">
        <v>136</v>
      </c>
      <c r="I203" s="3">
        <v>134</v>
      </c>
    </row>
    <row r="204">
      <c r="A204" s="2" t="s">
        <v>145</v>
      </c>
      <c r="B204" s="78">
        <v>75</v>
      </c>
      <c r="C204" s="78">
        <v>72</v>
      </c>
      <c r="D204" s="49"/>
      <c r="E204" s="49"/>
      <c r="F204" s="49"/>
      <c r="G204" s="49"/>
      <c r="H204" s="47"/>
      <c r="I204" s="47"/>
    </row>
    <row r="205">
      <c r="A205" s="2" t="s">
        <v>146</v>
      </c>
      <c r="B205" s="78">
        <v>12</v>
      </c>
      <c r="C205" s="78">
        <v>12</v>
      </c>
      <c r="D205" s="49"/>
      <c r="E205" s="49"/>
      <c r="F205" s="49"/>
      <c r="G205" s="49"/>
      <c r="H205" s="47"/>
      <c r="I205" s="47"/>
    </row>
    <row r="206">
      <c r="A206" s="2" t="s">
        <v>103</v>
      </c>
      <c r="B206" s="78">
        <v>46</v>
      </c>
      <c r="C206" s="78">
        <v>48</v>
      </c>
      <c r="D206" s="78">
        <v>54</v>
      </c>
      <c r="E206" s="78">
        <v>56</v>
      </c>
      <c r="F206" s="78">
        <v>50</v>
      </c>
      <c r="G206" s="78">
        <v>44</v>
      </c>
      <c r="H206" s="3">
        <v>46</v>
      </c>
      <c r="I206" s="3">
        <v>41</v>
      </c>
    </row>
    <row r="207">
      <c r="A207" s="2" t="s">
        <v>119</v>
      </c>
      <c r="B207" s="78">
        <v>22</v>
      </c>
      <c r="C207" s="78">
        <v>18</v>
      </c>
      <c r="D207" s="78">
        <v>54</v>
      </c>
      <c r="E207" s="78">
        <v>55</v>
      </c>
      <c r="F207" s="78">
        <v>53</v>
      </c>
      <c r="G207" s="78">
        <v>46</v>
      </c>
      <c r="H207" s="3">
        <v>43</v>
      </c>
      <c r="I207" s="3">
        <v>42</v>
      </c>
    </row>
    <row r="208">
      <c r="A208" s="2" t="s">
        <v>147</v>
      </c>
      <c r="B208" s="78">
        <v>27</v>
      </c>
      <c r="C208" s="78">
        <v>25</v>
      </c>
      <c r="D208" s="49"/>
      <c r="E208" s="49"/>
      <c r="F208" s="49"/>
      <c r="G208" s="49"/>
      <c r="H208" s="47"/>
      <c r="I208" s="47"/>
    </row>
    <row r="209">
      <c r="A209" s="2" t="s">
        <v>148</v>
      </c>
      <c r="B209" s="78">
        <v>210</v>
      </c>
      <c r="C209" s="78">
        <v>230</v>
      </c>
      <c r="D209" s="49"/>
      <c r="E209" s="49"/>
      <c r="F209" s="49"/>
      <c r="G209" s="49"/>
      <c r="H209" s="47"/>
      <c r="I209" s="47"/>
    </row>
    <row r="210">
      <c r="A210" s="2" t="s">
        <v>108</v>
      </c>
      <c r="B210" s="71"/>
      <c r="C210" s="71"/>
      <c r="D210" s="78">
        <v>233</v>
      </c>
      <c r="E210" s="78">
        <v>217</v>
      </c>
      <c r="F210" s="78">
        <v>195</v>
      </c>
      <c r="G210" s="78">
        <v>214</v>
      </c>
      <c r="H210" s="3">
        <v>222</v>
      </c>
      <c r="I210" s="3">
        <v>220</v>
      </c>
    </row>
    <row r="211">
      <c r="A211" s="4" t="s">
        <v>120</v>
      </c>
      <c r="B211" s="72">
        <f>+SUM(B202:B210)</f>
        <v>513</v>
      </c>
      <c r="C211" s="72">
        <f>+SUM(C202:C210)</f>
        <v>538</v>
      </c>
      <c r="D211" s="72">
        <f>+SUM(D202:D210)</f>
        <v>587</v>
      </c>
      <c r="E211" s="72">
        <f>+SUM(E202:E210)</f>
        <v>604</v>
      </c>
      <c r="F211" s="72">
        <f>+SUM(F202:F210)</f>
        <v>558</v>
      </c>
      <c r="G211" s="72">
        <f>+SUM(G202:G210)</f>
        <v>584</v>
      </c>
      <c r="H211" s="5">
        <f>+SUM(H202:H210)</f>
        <v>577</v>
      </c>
      <c r="I211" s="5">
        <f>+SUM(I202:I210)</f>
        <v>561</v>
      </c>
    </row>
    <row r="212">
      <c r="A212" s="2" t="s">
        <v>105</v>
      </c>
      <c r="B212" s="71">
        <v>18</v>
      </c>
      <c r="C212" s="71">
        <v>27</v>
      </c>
      <c r="D212" s="78">
        <v>28</v>
      </c>
      <c r="E212" s="78">
        <v>33</v>
      </c>
      <c r="F212" s="78">
        <v>31</v>
      </c>
      <c r="G212" s="78">
        <v>25</v>
      </c>
      <c r="H212" s="3">
        <v>26</v>
      </c>
      <c r="I212" s="3">
        <v>22</v>
      </c>
    </row>
    <row r="213">
      <c r="A213" s="2" t="s">
        <v>109</v>
      </c>
      <c r="B213" s="71">
        <v>75</v>
      </c>
      <c r="C213" s="71">
        <v>84</v>
      </c>
      <c r="D213" s="78">
        <v>91</v>
      </c>
      <c r="E213" s="78">
        <v>110</v>
      </c>
      <c r="F213" s="78">
        <v>116</v>
      </c>
      <c r="G213" s="78">
        <v>112</v>
      </c>
      <c r="H213" s="3">
        <v>141</v>
      </c>
      <c r="I213" s="3">
        <v>134</v>
      </c>
    </row>
    <row r="214">
      <c r="A214" s="6" t="s">
        <v>126</v>
      </c>
      <c r="B214" s="72">
        <f>+SUM(B211:B213)</f>
        <v>606</v>
      </c>
      <c r="C214" s="72">
        <f>+SUM(C211:C213)</f>
        <v>649</v>
      </c>
      <c r="D214" s="72">
        <f>+SUM(D211:D213)</f>
        <v>706</v>
      </c>
      <c r="E214" s="72">
        <f>+SUM(E211:E213)</f>
        <v>747</v>
      </c>
      <c r="F214" s="72">
        <f>+SUM(F211:F213)</f>
        <v>705</v>
      </c>
      <c r="G214" s="72">
        <f>+SUM(G211:G213)</f>
        <v>721</v>
      </c>
      <c r="H214" s="7">
        <f>+SUM(H211:H213)</f>
        <v>744</v>
      </c>
      <c r="I214" s="7">
        <f>+SUM(I211:I213)</f>
        <v>717</v>
      </c>
    </row>
    <row r="215">
      <c r="A215" s="12" t="s">
        <v>112</v>
      </c>
      <c r="B215" s="69">
        <f>+B214-B68</f>
        <v>0</v>
      </c>
      <c r="C215" s="69">
        <f>+C214-C68</f>
        <v>0</v>
      </c>
      <c r="D215" s="69">
        <f>+D214-D68</f>
        <v>0</v>
      </c>
      <c r="E215" s="69">
        <f>+E214-E68</f>
        <v>0</v>
      </c>
      <c r="F215" s="69">
        <f>+F214-F68</f>
        <v>0</v>
      </c>
      <c r="G215" s="69">
        <f>+G214-G68</f>
        <v>0</v>
      </c>
      <c r="H215" s="13">
        <f>+H214-H68</f>
        <v>0</v>
      </c>
      <c r="I215" s="13">
        <f>+I214-I68</f>
        <v>0</v>
      </c>
    </row>
    <row r="216">
      <c r="A216" s="14" t="s">
        <v>127</v>
      </c>
      <c r="B216" s="70"/>
      <c r="C216" s="70"/>
      <c r="D216" s="70"/>
      <c r="E216" s="70"/>
      <c r="F216" s="70"/>
      <c r="G216" s="70"/>
      <c r="H216" s="14"/>
      <c r="I216" s="14"/>
    </row>
    <row r="217">
      <c r="A217" s="27" t="s">
        <v>128</v>
      </c>
      <c r="B217" s="49"/>
      <c r="C217" s="49"/>
      <c r="D217" s="49"/>
      <c r="E217" s="49"/>
      <c r="F217" s="49"/>
      <c r="G217" s="49"/>
      <c r="K217" t="s">
        <v>160</v>
      </c>
    </row>
    <row r="218">
      <c r="A218" s="32" t="s">
        <v>101</v>
      </c>
      <c r="B218" s="79">
        <v>0.12000000000000001</v>
      </c>
      <c r="C218" s="79">
        <v>8E-2</v>
      </c>
      <c r="D218" s="79">
        <v>3E-2</v>
      </c>
      <c r="E218" s="79">
        <v>-2E-2</v>
      </c>
      <c r="F218" s="79">
        <v>7E-2</v>
      </c>
      <c r="G218" s="79">
        <v>-9E-2</v>
      </c>
      <c r="H218" s="33"/>
      <c r="I218" s="33">
        <v>7E-2</v>
      </c>
      <c r="K218" s="126">
        <f>SUM(B218:I218)/8</f>
        <v>3.25E-2</v>
      </c>
    </row>
    <row r="219">
      <c r="A219" s="30" t="s">
        <v>114</v>
      </c>
      <c r="B219" s="80">
        <v>0.14</v>
      </c>
      <c r="C219" s="80">
        <v>0.1</v>
      </c>
      <c r="D219" s="80">
        <v>4E-2</v>
      </c>
      <c r="E219" s="80">
        <v>-4E-2</v>
      </c>
      <c r="F219" s="80">
        <v>8E-2</v>
      </c>
      <c r="G219" s="80">
        <v>-7E-2</v>
      </c>
      <c r="H219" s="29"/>
      <c r="I219" s="29">
        <v>5E-2</v>
      </c>
      <c r="K219" s="112">
        <f>SUM(B219:I219)/8</f>
        <v>3.75E-2</v>
      </c>
    </row>
    <row r="220">
      <c r="A220" s="30" t="s">
        <v>115</v>
      </c>
      <c r="B220" s="80">
        <v>0.12000000000000001</v>
      </c>
      <c r="C220" s="80">
        <v>8E-2</v>
      </c>
      <c r="D220" s="80">
        <v>3E-2</v>
      </c>
      <c r="E220" s="80">
        <v>1E-2</v>
      </c>
      <c r="F220" s="80">
        <v>7E-2</v>
      </c>
      <c r="G220" s="80">
        <v>-0.12000000000000001</v>
      </c>
      <c r="H220" s="29"/>
      <c r="I220" s="29">
        <v>9E-2</v>
      </c>
      <c r="K220" s="112">
        <f>SUM(B220:I220)/8</f>
        <v>3.5E-2</v>
      </c>
    </row>
    <row r="221">
      <c r="A221" s="30" t="s">
        <v>116</v>
      </c>
      <c r="B221" s="80">
        <v>-5E-2</v>
      </c>
      <c r="C221" s="80">
        <v>-0.13</v>
      </c>
      <c r="D221" s="80">
        <v>-0.1</v>
      </c>
      <c r="E221" s="80">
        <v>-8E-2</v>
      </c>
      <c r="F221" s="80">
        <v>0</v>
      </c>
      <c r="G221" s="80">
        <v>-0.14</v>
      </c>
      <c r="H221" s="29"/>
      <c r="I221" s="29">
        <v>0.25</v>
      </c>
      <c r="K221" s="112">
        <f>SUM(B221:I221)/8</f>
        <v>-3.125E-2</v>
      </c>
    </row>
    <row r="222">
      <c r="A222" s="32" t="s">
        <v>102</v>
      </c>
      <c r="B222" s="79"/>
      <c r="C222" s="81"/>
      <c r="D222" s="79">
        <v>0.1</v>
      </c>
      <c r="E222" s="79">
        <v>9E-2</v>
      </c>
      <c r="F222" s="79">
        <v>0.11</v>
      </c>
      <c r="G222" s="79">
        <v>-1E-2</v>
      </c>
      <c r="H222" s="33"/>
      <c r="I222" s="33">
        <v>0.12</v>
      </c>
      <c r="K222" s="126">
        <f>SUM(B222:I222)/8</f>
        <v>5.125E-2</v>
      </c>
    </row>
    <row r="223">
      <c r="A223" s="30" t="s">
        <v>114</v>
      </c>
      <c r="B223" s="80"/>
      <c r="C223" s="80"/>
      <c r="D223" s="80">
        <v>8E-2</v>
      </c>
      <c r="E223" s="80">
        <v>6E-2</v>
      </c>
      <c r="F223" s="80">
        <v>0.12000000000000001</v>
      </c>
      <c r="G223" s="80">
        <v>-3E-2</v>
      </c>
      <c r="H223" s="29"/>
      <c r="I223" s="29">
        <v>9E-2</v>
      </c>
      <c r="K223" s="112">
        <f>SUM(B223:I223)/8</f>
        <v>4E-2</v>
      </c>
    </row>
    <row r="224">
      <c r="A224" s="30" t="s">
        <v>115</v>
      </c>
      <c r="B224" s="80"/>
      <c r="C224" s="80"/>
      <c r="D224" s="80">
        <v>0.17</v>
      </c>
      <c r="E224" s="80">
        <v>0.16</v>
      </c>
      <c r="F224" s="80">
        <v>9E-2</v>
      </c>
      <c r="G224" s="80">
        <v>2E-2</v>
      </c>
      <c r="H224" s="29"/>
      <c r="I224" s="29">
        <v>0.16</v>
      </c>
      <c r="K224" s="112">
        <f>SUM(B224:I224)/8</f>
        <v>7.500000000000001E-2</v>
      </c>
    </row>
    <row r="225">
      <c r="A225" s="30" t="s">
        <v>116</v>
      </c>
      <c r="B225" s="80"/>
      <c r="C225" s="80"/>
      <c r="D225" s="80">
        <v>7E-2</v>
      </c>
      <c r="E225" s="80">
        <v>6E-2</v>
      </c>
      <c r="F225" s="80">
        <v>5E-2</v>
      </c>
      <c r="G225" s="80">
        <v>-3E-2</v>
      </c>
      <c r="H225" s="29"/>
      <c r="I225" s="29">
        <v>0.17</v>
      </c>
      <c r="K225" s="112">
        <f>SUM(B225:I225)/8</f>
        <v>4E-2</v>
      </c>
    </row>
    <row r="226">
      <c r="A226" s="57" t="s">
        <v>145</v>
      </c>
      <c r="B226" s="79">
        <v>0.21000000000000002</v>
      </c>
      <c r="C226" s="79">
        <v>0.14</v>
      </c>
      <c r="D226" s="79"/>
      <c r="E226" s="79"/>
      <c r="F226" s="79"/>
      <c r="G226" s="79"/>
      <c r="H226" s="48"/>
      <c r="I226" s="48"/>
      <c r="K226" s="126">
        <f>SUM(B226:I226)/8</f>
        <v>4.3750000000000004E-2</v>
      </c>
    </row>
    <row r="227">
      <c r="A227" s="30" t="s">
        <v>114</v>
      </c>
      <c r="B227" s="80">
        <v>0.25</v>
      </c>
      <c r="C227" s="80">
        <v>0.14</v>
      </c>
      <c r="D227" s="80"/>
      <c r="E227" s="80"/>
      <c r="F227" s="80"/>
      <c r="G227" s="80"/>
      <c r="H227" s="48"/>
      <c r="I227" s="48"/>
      <c r="K227" s="127">
        <f>SUM(B227:I227)/8</f>
        <v>4.875E-2</v>
      </c>
    </row>
    <row r="228">
      <c r="A228" s="30" t="s">
        <v>115</v>
      </c>
      <c r="B228" s="80">
        <v>0.14</v>
      </c>
      <c r="C228" s="80">
        <v>0.16</v>
      </c>
      <c r="D228" s="80"/>
      <c r="E228" s="80"/>
      <c r="F228" s="80"/>
      <c r="G228" s="80"/>
      <c r="H228" s="48"/>
      <c r="I228" s="48"/>
      <c r="K228" s="127">
        <f>SUM(B228:I228)/8</f>
        <v>3.7500000000000006E-2</v>
      </c>
    </row>
    <row r="229">
      <c r="A229" s="30" t="s">
        <v>116</v>
      </c>
      <c r="B229" s="80">
        <v>0.15000000000000002</v>
      </c>
      <c r="C229" s="80">
        <v>8E-2</v>
      </c>
      <c r="D229" s="80"/>
      <c r="E229" s="80"/>
      <c r="F229" s="80"/>
      <c r="G229" s="80"/>
      <c r="H229" s="48"/>
      <c r="I229" s="48"/>
      <c r="K229" s="127">
        <f>SUM(B229:I229)/8</f>
        <v>2.8750000000000005E-2</v>
      </c>
    </row>
    <row r="230">
      <c r="A230" s="57" t="s">
        <v>146</v>
      </c>
      <c r="B230" s="79">
        <v>0.15000000000000002</v>
      </c>
      <c r="C230" s="79">
        <v>0.17</v>
      </c>
      <c r="D230" s="79"/>
      <c r="E230" s="79"/>
      <c r="F230" s="79"/>
      <c r="G230" s="79"/>
      <c r="H230" s="48"/>
      <c r="I230" s="48"/>
      <c r="K230" s="126">
        <f>SUM(B230:I230)/8</f>
        <v>4.000000000000001E-2</v>
      </c>
    </row>
    <row r="231">
      <c r="A231" s="30" t="s">
        <v>114</v>
      </c>
      <c r="B231" s="80">
        <v>0.22</v>
      </c>
      <c r="C231" s="80">
        <v>0.23</v>
      </c>
      <c r="D231" s="80"/>
      <c r="E231" s="80"/>
      <c r="F231" s="80"/>
      <c r="G231" s="80"/>
      <c r="H231" s="48"/>
      <c r="I231" s="48"/>
      <c r="K231" s="127">
        <f>SUM(B231:I231)/8</f>
        <v>5.625E-2</v>
      </c>
    </row>
    <row r="232">
      <c r="A232" s="30" t="s">
        <v>155</v>
      </c>
      <c r="B232" s="80">
        <v>5E-2</v>
      </c>
      <c r="C232" s="80">
        <v>9E-2</v>
      </c>
      <c r="D232" s="80"/>
      <c r="E232" s="80"/>
      <c r="F232" s="80"/>
      <c r="G232" s="80"/>
      <c r="H232" s="48"/>
      <c r="I232" s="48"/>
      <c r="K232" s="127">
        <f>SUM(B232:I232)/8</f>
        <v>1.75E-2</v>
      </c>
    </row>
    <row r="233">
      <c r="A233" s="30" t="s">
        <v>116</v>
      </c>
      <c r="B233" s="80">
        <v>0.14</v>
      </c>
      <c r="C233" s="80">
        <v>7E-2</v>
      </c>
      <c r="D233" s="80"/>
      <c r="E233" s="80"/>
      <c r="F233" s="80"/>
      <c r="G233" s="80"/>
      <c r="H233" s="48"/>
      <c r="I233" s="48"/>
      <c r="K233" s="127">
        <f>SUM(B233:I233)/8</f>
        <v>2.6250000000000002E-2</v>
      </c>
    </row>
    <row r="234">
      <c r="A234" s="32" t="s">
        <v>103</v>
      </c>
      <c r="B234" s="79">
        <v>0.19</v>
      </c>
      <c r="C234" s="79">
        <v>0.27</v>
      </c>
      <c r="D234" s="79">
        <v>0.17</v>
      </c>
      <c r="E234" s="79">
        <v>0.18</v>
      </c>
      <c r="F234" s="79">
        <v>0.24000000000000002</v>
      </c>
      <c r="G234" s="79">
        <v>0.11</v>
      </c>
      <c r="H234" s="33"/>
      <c r="I234" s="33">
        <v>-0.13</v>
      </c>
      <c r="K234" s="126">
        <f>SUM(B234:I234)/8</f>
        <v>0.12875000000000003</v>
      </c>
    </row>
    <row r="235">
      <c r="A235" s="30" t="s">
        <v>114</v>
      </c>
      <c r="B235" s="80">
        <v>0.28</v>
      </c>
      <c r="C235" s="80">
        <v>0.33000000000000007</v>
      </c>
      <c r="D235" s="80">
        <v>0.18</v>
      </c>
      <c r="E235" s="80">
        <v>0.16</v>
      </c>
      <c r="F235" s="80">
        <v>0.25</v>
      </c>
      <c r="G235" s="80">
        <v>0.12000000000000001</v>
      </c>
      <c r="H235" s="29"/>
      <c r="I235" s="29">
        <v>-0.1</v>
      </c>
      <c r="K235" s="127">
        <f>SUM(B235:I235)/8</f>
        <v>0.15250000000000002</v>
      </c>
    </row>
    <row r="236">
      <c r="A236" s="30" t="s">
        <v>115</v>
      </c>
      <c r="B236" s="80">
        <v>7E-2</v>
      </c>
      <c r="C236" s="80">
        <v>0.17</v>
      </c>
      <c r="D236" s="80">
        <v>0.18</v>
      </c>
      <c r="E236" s="80">
        <v>0.23</v>
      </c>
      <c r="F236" s="80">
        <v>0.23</v>
      </c>
      <c r="G236" s="80">
        <v>8E-2</v>
      </c>
      <c r="H236" s="29"/>
      <c r="I236" s="29">
        <v>-0.21</v>
      </c>
      <c r="K236" s="127">
        <f>SUM(B236:I236)/8</f>
        <v>9.375E-2</v>
      </c>
    </row>
    <row r="237">
      <c r="A237" s="30" t="s">
        <v>116</v>
      </c>
      <c r="B237" s="80">
        <v>1E-2</v>
      </c>
      <c r="C237" s="80">
        <v>7E-2</v>
      </c>
      <c r="D237" s="80">
        <v>3E-2</v>
      </c>
      <c r="E237" s="80">
        <v>-1E-2</v>
      </c>
      <c r="F237" s="80">
        <v>8E-2</v>
      </c>
      <c r="G237" s="80">
        <v>0.11</v>
      </c>
      <c r="H237" s="29"/>
      <c r="I237" s="29">
        <v>-6E-2</v>
      </c>
      <c r="K237" s="127">
        <f>SUM(B237:I237)/8</f>
        <v>2.8749999999999998E-2</v>
      </c>
    </row>
    <row r="238">
      <c r="A238" s="32" t="s">
        <v>107</v>
      </c>
      <c r="B238" s="79"/>
      <c r="C238" s="79"/>
      <c r="D238" s="79">
        <v>0.13</v>
      </c>
      <c r="E238" s="79">
        <v>0.1</v>
      </c>
      <c r="F238" s="79">
        <v>0.13</v>
      </c>
      <c r="G238" s="79">
        <v>1E-2</v>
      </c>
      <c r="H238" s="33"/>
      <c r="I238" s="33">
        <v>0.16</v>
      </c>
      <c r="K238" s="126">
        <f>SUM(B238:I238)/8</f>
        <v>6.625E-2</v>
      </c>
    </row>
    <row r="239">
      <c r="A239" s="30" t="s">
        <v>114</v>
      </c>
      <c r="B239" s="80"/>
      <c r="C239" s="80"/>
      <c r="D239" s="80">
        <v>0.16</v>
      </c>
      <c r="E239" s="80">
        <v>9E-2</v>
      </c>
      <c r="F239" s="80">
        <v>0.12000000000000001</v>
      </c>
      <c r="G239" s="80">
        <v>0</v>
      </c>
      <c r="H239" s="29"/>
      <c r="I239" s="29">
        <v>0.17</v>
      </c>
      <c r="K239" s="127">
        <f>SUM(B239:I239)/8</f>
        <v>6.75E-2</v>
      </c>
    </row>
    <row r="240">
      <c r="A240" s="30" t="s">
        <v>115</v>
      </c>
      <c r="B240" s="80"/>
      <c r="C240" s="80"/>
      <c r="D240" s="80">
        <v>9E-2</v>
      </c>
      <c r="E240" s="80">
        <v>0.15000000000000002</v>
      </c>
      <c r="F240" s="80">
        <v>0.15000000000000002</v>
      </c>
      <c r="G240" s="80">
        <v>3E-2</v>
      </c>
      <c r="H240" s="29"/>
      <c r="I240" s="29">
        <v>0.12</v>
      </c>
      <c r="K240" s="127">
        <f>SUM(B240:I240)/8</f>
        <v>6.75E-2</v>
      </c>
    </row>
    <row r="241">
      <c r="A241" s="30" t="s">
        <v>116</v>
      </c>
      <c r="B241" s="80"/>
      <c r="C241" s="80"/>
      <c r="D241" s="80">
        <v>-1E-2</v>
      </c>
      <c r="E241" s="80">
        <v>-8E-2</v>
      </c>
      <c r="F241" s="80">
        <v>8E-2</v>
      </c>
      <c r="G241" s="80">
        <v>-4</v>
      </c>
      <c r="H241" s="29"/>
      <c r="I241" s="29">
        <v>0.28</v>
      </c>
      <c r="K241" s="127">
        <f>SUM(B241:I241)/8</f>
        <v>-0.46624999999999994</v>
      </c>
    </row>
    <row r="242">
      <c r="A242" s="58" t="s">
        <v>147</v>
      </c>
      <c r="B242" s="82">
        <v>9E-2</v>
      </c>
      <c r="C242" s="82">
        <v>0.34</v>
      </c>
      <c r="D242" s="82"/>
      <c r="E242" s="82"/>
      <c r="F242" s="82"/>
      <c r="G242" s="82"/>
      <c r="H242" s="48"/>
      <c r="I242" s="48"/>
      <c r="K242" s="126">
        <f>SUM(B242:I242)/8</f>
        <v>5.3750000000000006E-2</v>
      </c>
    </row>
    <row r="243">
      <c r="A243" s="59" t="s">
        <v>114</v>
      </c>
      <c r="B243" s="83">
        <v>0.23</v>
      </c>
      <c r="C243" s="83">
        <v>5E-2</v>
      </c>
      <c r="D243" s="83"/>
      <c r="E243" s="83"/>
      <c r="F243" s="83"/>
      <c r="G243" s="83"/>
      <c r="H243" s="48"/>
      <c r="I243" s="48"/>
      <c r="K243" s="127">
        <f>SUM(B243:I243)/8</f>
        <v>3.5E-2</v>
      </c>
    </row>
    <row r="244">
      <c r="A244" s="59" t="s">
        <v>115</v>
      </c>
      <c r="B244" s="83">
        <v>-8E-2</v>
      </c>
      <c r="C244" s="83">
        <v>3E-2</v>
      </c>
      <c r="D244" s="83"/>
      <c r="E244" s="83"/>
      <c r="F244" s="83"/>
      <c r="G244" s="83"/>
      <c r="H244" s="48"/>
      <c r="I244" s="48"/>
      <c r="K244" s="127">
        <f>SUM(B244:I244)/8</f>
        <v>-6.25E-3</v>
      </c>
    </row>
    <row r="245">
      <c r="A245" s="59" t="s">
        <v>116</v>
      </c>
      <c r="B245" s="83">
        <v>-6E-2</v>
      </c>
      <c r="C245" s="83">
        <v>0.22</v>
      </c>
      <c r="D245" s="83"/>
      <c r="E245" s="83"/>
      <c r="F245" s="83"/>
      <c r="G245" s="83"/>
      <c r="H245" s="48"/>
      <c r="I245" s="48"/>
      <c r="K245" s="127">
        <f>SUM(B245:I245)/8</f>
        <v>2E-2</v>
      </c>
    </row>
    <row r="246">
      <c r="A246" s="58" t="s">
        <v>148</v>
      </c>
      <c r="B246" s="82">
        <v>8E-2</v>
      </c>
      <c r="C246" s="82">
        <v>0.13</v>
      </c>
      <c r="D246" s="82"/>
      <c r="E246" s="82"/>
      <c r="F246" s="82"/>
      <c r="G246" s="82"/>
      <c r="H246" s="48"/>
      <c r="I246" s="48"/>
      <c r="K246" s="126">
        <f>SUM(B246:I246)/8</f>
        <v>2.6250000000000002E-2</v>
      </c>
    </row>
    <row r="247">
      <c r="A247" s="59" t="s">
        <v>114</v>
      </c>
      <c r="B247" s="83">
        <v>9E-2</v>
      </c>
      <c r="C247" s="83">
        <v>0.14</v>
      </c>
      <c r="D247" s="83"/>
      <c r="E247" s="83"/>
      <c r="F247" s="83"/>
      <c r="G247" s="83"/>
      <c r="H247" s="48"/>
      <c r="I247" s="48"/>
      <c r="K247" s="127">
        <f>SUM(B247:I247)/8</f>
        <v>2.875E-2</v>
      </c>
    </row>
    <row r="248">
      <c r="A248" s="59" t="s">
        <v>115</v>
      </c>
      <c r="B248" s="83">
        <v>5E-2</v>
      </c>
      <c r="C248" s="83">
        <v>0.11</v>
      </c>
      <c r="D248" s="83"/>
      <c r="E248" s="83"/>
      <c r="F248" s="83"/>
      <c r="G248" s="83"/>
      <c r="H248" s="48"/>
      <c r="I248" s="48"/>
      <c r="K248" s="127">
        <f>SUM(B248:I248)/8</f>
        <v>2E-2</v>
      </c>
    </row>
    <row r="249">
      <c r="A249" s="59" t="s">
        <v>116</v>
      </c>
      <c r="B249" s="83">
        <v>5E-2</v>
      </c>
      <c r="C249" s="83">
        <v>0.11</v>
      </c>
      <c r="D249" s="83"/>
      <c r="E249" s="83"/>
      <c r="F249" s="83"/>
      <c r="G249" s="83"/>
      <c r="H249" s="48"/>
      <c r="I249" s="48"/>
      <c r="K249" s="127">
        <f>SUM(B249:I249)/8</f>
        <v>2E-2</v>
      </c>
    </row>
    <row r="250">
      <c r="A250" s="32" t="s">
        <v>108</v>
      </c>
      <c r="B250" s="79">
        <v>-2E-2</v>
      </c>
      <c r="C250" s="79">
        <v>-0.30000000000000004</v>
      </c>
      <c r="D250" s="79">
        <v>2E-2</v>
      </c>
      <c r="E250" s="79">
        <v>0.12000000000000001</v>
      </c>
      <c r="F250" s="79">
        <v>-0.53</v>
      </c>
      <c r="G250" s="79">
        <v>-0.26</v>
      </c>
      <c r="H250" s="33"/>
      <c r="I250" s="33">
        <v>3.02</v>
      </c>
      <c r="K250" s="126">
        <f>SUM(B250:I250)/8</f>
        <v>0.25625</v>
      </c>
    </row>
    <row r="251">
      <c r="A251" s="34" t="s">
        <v>104</v>
      </c>
      <c r="B251" s="79">
        <v>0.14</v>
      </c>
      <c r="C251" s="79">
        <v>0.13</v>
      </c>
      <c r="D251" s="79">
        <v>8E-2</v>
      </c>
      <c r="E251" s="79">
        <v>5E-2</v>
      </c>
      <c r="F251" s="79">
        <v>0.11</v>
      </c>
      <c r="G251" s="79">
        <v>-2E-2</v>
      </c>
      <c r="H251" s="36"/>
      <c r="I251" s="36">
        <v>6E-2</v>
      </c>
      <c r="K251" s="126">
        <f>SUM(B251:I251)/8</f>
        <v>6.875E-2</v>
      </c>
    </row>
    <row r="252">
      <c r="A252" s="32" t="s">
        <v>105</v>
      </c>
      <c r="B252" s="79">
        <v>0.21000000000000002</v>
      </c>
      <c r="C252" s="79">
        <v>2E-2</v>
      </c>
      <c r="D252" s="79">
        <v>-0.11</v>
      </c>
      <c r="E252" s="79">
        <v>6E-2</v>
      </c>
      <c r="F252" s="79">
        <v>3E-2</v>
      </c>
      <c r="G252" s="79">
        <v>-1E-2</v>
      </c>
      <c r="H252" s="33"/>
      <c r="I252" s="33">
        <v>7E-2</v>
      </c>
      <c r="K252" s="126">
        <f>SUM(B252:I252)/8</f>
        <v>3.375E-2</v>
      </c>
    </row>
    <row r="253">
      <c r="A253" s="30" t="s">
        <v>114</v>
      </c>
      <c r="B253" s="80"/>
      <c r="C253" s="80"/>
      <c r="D253" s="80"/>
      <c r="E253" s="80"/>
      <c r="F253" s="80">
        <v>5E-2</v>
      </c>
      <c r="G253" s="80">
        <v>1E-2</v>
      </c>
      <c r="H253" s="29"/>
      <c r="I253" s="29">
        <v>6E-2</v>
      </c>
      <c r="K253" s="127">
        <f>SUM(B253:I253)/8</f>
        <v>1.5E-2</v>
      </c>
    </row>
    <row r="254">
      <c r="A254" s="30" t="s">
        <v>115</v>
      </c>
      <c r="B254" s="80"/>
      <c r="C254" s="80"/>
      <c r="D254" s="80"/>
      <c r="E254" s="80"/>
      <c r="F254" s="80">
        <v>-0.17</v>
      </c>
      <c r="G254" s="80">
        <v>-0.22</v>
      </c>
      <c r="H254" s="29"/>
      <c r="I254" s="29">
        <v>-3E-2</v>
      </c>
      <c r="K254" s="127">
        <f>SUM(B254:I254)/8</f>
        <v>-5.2500000000000005E-2</v>
      </c>
    </row>
    <row r="255">
      <c r="A255" s="30" t="s">
        <v>116</v>
      </c>
      <c r="B255" s="80"/>
      <c r="C255" s="80"/>
      <c r="D255" s="80"/>
      <c r="E255" s="80"/>
      <c r="F255" s="80">
        <v>-0.14</v>
      </c>
      <c r="G255" s="80">
        <v>8E-2</v>
      </c>
      <c r="H255" s="29"/>
      <c r="I255" s="29">
        <v>-0.16</v>
      </c>
      <c r="K255" s="127">
        <f>SUM(B255:I255)/8</f>
        <v>-2.7500000000000004E-2</v>
      </c>
    </row>
    <row r="256">
      <c r="A256" s="30" t="s">
        <v>122</v>
      </c>
      <c r="B256" s="80"/>
      <c r="C256" s="80"/>
      <c r="D256" s="80"/>
      <c r="E256" s="80"/>
      <c r="F256" s="80">
        <v>4E-2</v>
      </c>
      <c r="G256" s="80">
        <v>-0.14</v>
      </c>
      <c r="H256" s="29"/>
      <c r="I256" s="29">
        <v>0.42</v>
      </c>
      <c r="K256" s="127">
        <f>SUM(B256:I256)/8</f>
        <v>3.9999999999999994E-2</v>
      </c>
    </row>
    <row r="257">
      <c r="A257" s="28" t="s">
        <v>109</v>
      </c>
      <c r="B257" s="80">
        <v>0</v>
      </c>
      <c r="C257" s="80">
        <v>0</v>
      </c>
      <c r="D257" s="80">
        <v>0</v>
      </c>
      <c r="E257" s="80">
        <v>0</v>
      </c>
      <c r="F257" s="80">
        <v>0</v>
      </c>
      <c r="G257" s="80">
        <v>0</v>
      </c>
      <c r="H257" s="29"/>
      <c r="I257" s="29">
        <v>0</v>
      </c>
      <c r="K257" s="127">
        <f>SUM(B257:I257)/8</f>
        <v>0</v>
      </c>
    </row>
    <row r="258">
      <c r="A258" s="31" t="s">
        <v>106</v>
      </c>
      <c r="B258" s="79">
        <v>0.14</v>
      </c>
      <c r="C258" s="79">
        <v>0.12000000000000001</v>
      </c>
      <c r="D258" s="79">
        <v>8E-2</v>
      </c>
      <c r="E258" s="79">
        <v>4E-2</v>
      </c>
      <c r="F258" s="79">
        <v>0.11</v>
      </c>
      <c r="G258" s="79">
        <v>-2E-2</v>
      </c>
      <c r="H258" s="35"/>
      <c r="I258" s="35">
        <v>6E-2</v>
      </c>
      <c r="K258" s="126">
        <f>SUM(B258:I258)/8</f>
        <v>6.625E-2</v>
      </c>
    </row>
    <row r="259">
      <c r="B259" s="84"/>
      <c r="C259" s="84"/>
      <c r="D259" s="84"/>
      <c r="E259" s="84"/>
      <c r="F259" s="84"/>
      <c r="G259" s="84"/>
    </row>
    <row r="260">
      <c r="B260" s="84"/>
      <c r="C260" s="84"/>
      <c r="D260" s="84"/>
      <c r="E260" s="84"/>
      <c r="F260" s="84"/>
      <c r="G260" s="84"/>
    </row>
    <row r="261">
      <c r="A261" s="134" t="s">
        <v>159</v>
      </c>
      <c r="B261" s="84"/>
      <c r="C261" s="84"/>
      <c r="D261" s="84"/>
      <c r="E261" s="84"/>
      <c r="F261" s="84"/>
      <c r="G261" s="84"/>
    </row>
    <row r="262" ht="44">
      <c r="A262" s="135" t="s">
        <v>161</v>
      </c>
      <c r="B262" s="84"/>
      <c r="C262" s="84"/>
      <c r="D262" s="84"/>
      <c r="E262" s="84"/>
      <c r="F262" s="84"/>
      <c r="G262" s="84"/>
      <c r="J262" s="122"/>
      <c r="K262" s="122"/>
      <c r="L262" s="122"/>
      <c r="M262" s="122"/>
      <c r="N262" s="122"/>
    </row>
    <row r="263">
      <c r="A263" s="40"/>
      <c r="B263" s="84"/>
      <c r="C263" s="84"/>
      <c r="D263" s="84"/>
      <c r="E263" s="84"/>
      <c r="F263" s="84"/>
      <c r="G263" s="84"/>
      <c r="J263" s="125"/>
      <c r="K263" s="125"/>
      <c r="L263" s="125"/>
      <c r="M263" s="125"/>
      <c r="N263" s="125"/>
    </row>
    <row r="264">
      <c r="B264" s="84"/>
      <c r="C264" s="84"/>
      <c r="D264" s="84"/>
      <c r="E264" s="84"/>
      <c r="F264" s="84"/>
      <c r="G264" s="84"/>
    </row>
    <row r="265">
      <c r="B265" s="84"/>
      <c r="C265" s="84"/>
      <c r="D265" s="84"/>
      <c r="E265" s="84"/>
      <c r="F265" s="84"/>
      <c r="G265" s="84"/>
    </row>
    <row r="266">
      <c r="B266" s="84"/>
      <c r="C266" s="84"/>
      <c r="D266" s="84"/>
      <c r="E266" s="84"/>
      <c r="F266" s="84"/>
      <c r="G266" s="84"/>
    </row>
    <row r="267">
      <c r="B267" s="84"/>
      <c r="C267" s="84"/>
      <c r="D267" s="84"/>
      <c r="E267" s="84"/>
      <c r="F267" s="84"/>
      <c r="G267" s="84"/>
    </row>
    <row r="268">
      <c r="B268" s="84"/>
      <c r="C268" s="84"/>
      <c r="D268" s="84"/>
      <c r="E268" s="84"/>
      <c r="F268" s="84"/>
      <c r="G268" s="84"/>
    </row>
    <row r="269">
      <c r="B269" s="84"/>
      <c r="C269" s="84"/>
      <c r="D269" s="84"/>
      <c r="E269" s="84"/>
      <c r="F269" s="84"/>
      <c r="G269" s="84"/>
    </row>
    <row r="270">
      <c r="B270" s="84"/>
      <c r="C270" s="84"/>
      <c r="D270" s="84"/>
      <c r="E270" s="84"/>
      <c r="F270" s="84"/>
      <c r="G270" s="84"/>
    </row>
    <row r="271">
      <c r="B271" s="84"/>
      <c r="C271" s="84"/>
      <c r="D271" s="84"/>
      <c r="E271" s="84"/>
      <c r="F271" s="84"/>
      <c r="G271" s="84"/>
    </row>
    <row r="272">
      <c r="B272" s="84"/>
      <c r="C272" s="84"/>
      <c r="D272" s="84"/>
      <c r="E272" s="84"/>
      <c r="F272" s="84"/>
      <c r="G272" s="84"/>
    </row>
    <row r="273">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5"/>
  <sheetViews>
    <sheetView workbookViewId="0" topLeftCell="A1" tabSelected="1">
      <pane xSplit="1" topLeftCell="H1" activePane="topRight" state="frozen"/>
      <selection pane="topRight" activeCell="K14" sqref="K14:N14" activeCellId="0"/>
    </sheetView>
  </sheetViews>
  <sheetFormatPr defaultRowHeight="14.75" x14ac:dyDescent="0.75" outlineLevelRow="0" outlineLevelCol="0"/>
  <cols>
    <col min="1" max="1" width="48.76953125" customWidth="1"/>
    <col min="2" max="2" width="11.76953125" customWidth="1"/>
    <col min="3" max="3" width="11.76953125" customWidth="1"/>
    <col min="4" max="4" width="11.76953125" customWidth="1"/>
    <col min="5" max="5" width="11.76953125" customWidth="1"/>
    <col min="6" max="6" width="11.76953125" customWidth="1"/>
    <col min="7" max="7" width="11.76953125" customWidth="1"/>
    <col min="8" max="8" width="11.76953125" customWidth="1"/>
    <col min="9" max="9" width="11.76953125" customWidth="1"/>
    <col min="10" max="10" width="11.76953125" customWidth="1"/>
    <col min="11" max="11" width="11.76953125" customWidth="1"/>
    <col min="12" max="12" width="11.76953125" customWidth="1"/>
    <col min="13" max="13" width="12.36328125" bestFit="1" customWidth="1"/>
    <col min="14" max="14" width="13.40625" bestFit="1" customWidth="1"/>
    <col min="16" max="16" width="67.31640625" customWidth="1"/>
  </cols>
  <sheetData>
    <row r="1" customHeight="1" ht="60">
      <c r="A1" s="15" t="s">
        <v>117</v>
      </c>
      <c r="B1" s="16">
        <f>+C1-1</f>
        <v>2015</v>
      </c>
      <c r="C1" s="16">
        <f>+D1-1</f>
        <v>2016</v>
      </c>
      <c r="D1" s="16">
        <f>+E1-1</f>
        <v>2017</v>
      </c>
      <c r="E1" s="16">
        <f>+F1-1</f>
        <v>2018</v>
      </c>
      <c r="F1" s="16">
        <f>+G1-1</f>
        <v>2019</v>
      </c>
      <c r="G1" s="16">
        <f>+H1-1</f>
        <v>2020</v>
      </c>
      <c r="H1" s="16">
        <f>+I1-1</f>
        <v>2021</v>
      </c>
      <c r="I1" s="16">
        <v>2022</v>
      </c>
      <c r="J1" s="38">
        <f>+I1+1</f>
        <v>2023</v>
      </c>
      <c r="K1" s="38">
        <f>+J1+1</f>
        <v>2024</v>
      </c>
      <c r="L1" s="38">
        <f>+K1+1</f>
        <v>2025</v>
      </c>
      <c r="M1" s="38">
        <f>+L1+1</f>
        <v>2026</v>
      </c>
      <c r="N1" s="38">
        <f>+M1+1</f>
        <v>2027</v>
      </c>
      <c r="P1" s="135" t="s">
        <v>163</v>
      </c>
    </row>
    <row r="2">
      <c r="A2" s="39" t="s">
        <v>129</v>
      </c>
      <c r="B2" s="39"/>
      <c r="C2" s="39"/>
      <c r="D2" s="39"/>
      <c r="E2" s="39"/>
      <c r="F2" s="39"/>
      <c r="G2" s="39"/>
      <c r="H2" s="39"/>
      <c r="I2" s="39"/>
      <c r="J2" s="38"/>
      <c r="K2" s="38"/>
      <c r="L2" s="38"/>
      <c r="M2" s="38"/>
      <c r="N2" s="38"/>
    </row>
    <row r="3" customFormat="1" s="1">
      <c r="A3" s="40" t="s">
        <v>140</v>
      </c>
      <c r="B3" s="124">
        <f>B18+B45+B72+B99+B126+B153+B180+B207+B234+B251+B268</f>
        <v>30601</v>
      </c>
      <c r="C3" s="124">
        <f>C18+C45+C72+C99+C126+C153+C180+C207+C234+C251+C268</f>
        <v>32376</v>
      </c>
      <c r="D3" s="124">
        <f>D18+D45+D72+D99+D126+D153+D180+D207+D234+D251+D268</f>
        <v>34350</v>
      </c>
      <c r="E3" s="124">
        <f>E18+E45+E72+E99+E126+E153+E180+E207+E234+E251+E268</f>
        <v>36397</v>
      </c>
      <c r="F3" s="124">
        <f>F18+F45+F72+F99+F126+F153+F180+F207+F234+F251+F268</f>
        <v>39117</v>
      </c>
      <c r="G3" s="124">
        <f>G18+G45+G72+G99+G126+G153+G180+G207+G234+G251+G268</f>
        <v>37403</v>
      </c>
      <c r="H3" s="124">
        <f>H18+H45+H72+H99+H126+H153+H180+H207+H234+H251+H268</f>
        <v>44538</v>
      </c>
      <c r="I3" s="124">
        <f>I18+I45+I72+I99+I126+I153+I180+I207+I234+I251+I268</f>
        <v>46710</v>
      </c>
      <c r="J3" s="124">
        <f>J18+J45+J72+J99+J126+J153+J180+J207+J234+J251+J268</f>
        <v>46710</v>
      </c>
      <c r="K3" s="124">
        <f>K18+K45+K72+K99+K126+K153+K180+K207+K234+K251+K268</f>
        <v>46710</v>
      </c>
      <c r="L3" s="124">
        <f>L18+L45+L72+L99+L126+L153+L180+L207+L234+L251+L268</f>
        <v>46710</v>
      </c>
      <c r="M3" s="124">
        <f>M18+M45+M72+M99+M126+M153+M180+M207+M234+M251+M268</f>
        <v>46710</v>
      </c>
      <c r="N3" s="124">
        <f>N18+N45+N72+N99+N126+N153+N180+N207+N234+N251+N268</f>
        <v>46710</v>
      </c>
    </row>
    <row r="4" customFormat="1" s="122">
      <c r="A4" s="121" t="s">
        <v>130</v>
      </c>
      <c r="B4" s="116" t="str">
        <f>IFERROR(B3/A3-1,"nm")</f>
        <v>nm</v>
      </c>
      <c r="C4" s="116">
        <f>IFERROR(C3/B3-1,"nm")</f>
        <v>5.8004640371229765E-2</v>
      </c>
      <c r="D4" s="116">
        <f>IFERROR(D3/C3-1,"nm")</f>
        <v>6.0971089696071123E-2</v>
      </c>
      <c r="E4" s="116">
        <f>IFERROR(E3/D3-1,"nm")</f>
        <v>5.95924308588065E-2</v>
      </c>
      <c r="F4" s="116">
        <f>IFERROR(F3/E3-1,"nm")</f>
        <v>7.473143390938808E-2</v>
      </c>
      <c r="G4" s="116">
        <f>IFERROR(G3/F3-1,"nm")</f>
        <v>-4.381726615026715E-2</v>
      </c>
      <c r="H4" s="116">
        <f>IFERROR(H3/G3-1,"nm")</f>
        <v>0.1907600994572627</v>
      </c>
      <c r="I4" s="116">
        <f>IFERROR(I3/H3-1,"nm")</f>
        <v>4.876734473932376E-2</v>
      </c>
      <c r="J4" s="116">
        <f>IFERROR(J3/I3-1,"nm")</f>
        <v>0</v>
      </c>
      <c r="K4" s="116">
        <f>IFERROR(K3/J3-1,"nm")</f>
        <v>0</v>
      </c>
      <c r="L4" s="116">
        <f>IFERROR(L3/K3-1,"nm")</f>
        <v>0</v>
      </c>
      <c r="M4" s="116">
        <f>IFERROR(M3/L3-1,"nm")</f>
        <v>0</v>
      </c>
      <c r="N4" s="116">
        <f>IFERROR(N3/M3-1,"nm")</f>
        <v>0</v>
      </c>
    </row>
    <row r="5">
      <c r="A5" s="40" t="s">
        <v>131</v>
      </c>
      <c r="B5" s="120">
        <f>B32+B59+B86+B113+B140+B167+B194+B221+B238+B255+B272</f>
        <v>4839</v>
      </c>
      <c r="C5" s="120">
        <f>C32+C59+C86+C113+C140+C167+C194+C221+C238+C255+C272</f>
        <v>5291</v>
      </c>
      <c r="D5" s="120">
        <f>D32+D59+D86+D113+D140+D167+D194+D221+D238+D255+D272</f>
        <v>5651</v>
      </c>
      <c r="E5" s="120">
        <f>E32+E59+E86+E113+E140+E167+E194+E221+E238+E255+E272</f>
        <v>5126</v>
      </c>
      <c r="F5" s="120">
        <f>F32+F59+F86+F113+F140+F167+F194+F221+F238+F255+F272</f>
        <v>5555</v>
      </c>
      <c r="G5" s="120">
        <f>G32+G59+G86+G113+G140+G167+G194+G221+G238+G255+G272</f>
        <v>3697</v>
      </c>
      <c r="H5" s="120">
        <f>H32+H59+H86+H113+H140+H167+H194+H221+H238+H255+H272</f>
        <v>7667</v>
      </c>
      <c r="I5" s="120">
        <f>I32+I59+I86+I113+I140+I167+I194+I221+I238+I255+I272</f>
        <v>7573</v>
      </c>
      <c r="J5" s="120">
        <f>J32+J59+J86+J113+J140+J167+J194+J221+J238+J255+J272</f>
        <v>7573</v>
      </c>
      <c r="K5" s="120">
        <f>K32+K59+K86+K113+K140+K167+K194+K221+K238+K255+K272</f>
        <v>7573</v>
      </c>
      <c r="L5" s="120">
        <f>L32+L59+L86+L113+L140+L167+L194+L221+L238+L255+L272</f>
        <v>7573</v>
      </c>
      <c r="M5" s="120">
        <f>M32+M59+M86+M113+M140+M167+M194+M221+M238+M255+M272</f>
        <v>7573</v>
      </c>
      <c r="N5" s="120">
        <f>N32+N59+N86+N113+N140+N167+N194+N221+N238+N255+N272</f>
        <v>7573</v>
      </c>
    </row>
    <row r="6" customFormat="1" s="122">
      <c r="A6" s="121" t="s">
        <v>130</v>
      </c>
      <c r="B6" s="116" t="str">
        <f>IFERROR(B5/A5-1,"nm")</f>
        <v>nm</v>
      </c>
      <c r="C6" s="116">
        <f>IFERROR(C5/B5-1,"nm")</f>
        <v>9.340772886960114E-2</v>
      </c>
      <c r="D6" s="116">
        <f>IFERROR(D5/C5-1,"nm")</f>
        <v>6.804006804006812E-2</v>
      </c>
      <c r="E6" s="116">
        <f>IFERROR(E5/D5-1,"nm")</f>
        <v>-9.290391081224558E-2</v>
      </c>
      <c r="F6" s="116">
        <f>IFERROR(F5/E5-1,"nm")</f>
        <v>8.369098712446355E-2</v>
      </c>
      <c r="G6" s="116">
        <f>IFERROR(G5/F5-1,"nm")</f>
        <v>-0.3344734473447345</v>
      </c>
      <c r="H6" s="116">
        <f>IFERROR(H5/G5-1,"nm")</f>
        <v>1.073843657019205</v>
      </c>
      <c r="I6" s="116">
        <f>IFERROR(I5/H5-1,"nm")</f>
        <v>-1.2260336507108338E-2</v>
      </c>
      <c r="J6" s="116">
        <f>IFERROR(J5/I5-1,"nm")</f>
        <v>0</v>
      </c>
      <c r="K6" s="116">
        <f>IFERROR(K5/J5-1,"nm")</f>
        <v>0</v>
      </c>
      <c r="L6" s="116">
        <f>IFERROR(L5/K5-1,"nm")</f>
        <v>0</v>
      </c>
      <c r="M6" s="116">
        <f>IFERROR(M5/L5-1,"nm")</f>
        <v>0</v>
      </c>
      <c r="N6" s="116">
        <f>IFERROR(N5/M5-1,"nm")</f>
        <v>0</v>
      </c>
    </row>
    <row r="7" customFormat="1" s="122">
      <c r="A7" s="121" t="s">
        <v>132</v>
      </c>
      <c r="B7" s="122">
        <f>IFERROR(B5/B$3,"nm")</f>
        <v>0.15813208718669325</v>
      </c>
      <c r="C7" s="122">
        <f>IFERROR(C5/C$3,"nm")</f>
        <v>0.16342352359772672</v>
      </c>
      <c r="D7" s="122">
        <f>IFERROR(D5/D$3,"nm")</f>
        <v>0.16451237263464338</v>
      </c>
      <c r="E7" s="122">
        <f>IFERROR(E5/E$3,"nm")</f>
        <v>0.1408357831689425</v>
      </c>
      <c r="F7" s="122">
        <f>IFERROR(F5/F$3,"nm")</f>
        <v>0.14200986783240024</v>
      </c>
      <c r="G7" s="122">
        <f>IFERROR(G5/G$3,"nm")</f>
        <v>9.884233884982488E-2</v>
      </c>
      <c r="H7" s="122">
        <f>IFERROR(H5/H$3,"nm")</f>
        <v>0.17214513449189456</v>
      </c>
      <c r="I7" s="122">
        <f>IFERROR(I5/I$3,"nm")</f>
        <v>0.16212802397773496</v>
      </c>
      <c r="J7" s="122">
        <f>IFERROR(J5/J$3,"nm")</f>
        <v>0.16212802397773496</v>
      </c>
      <c r="K7" s="122">
        <f>IFERROR(K5/K$3,"nm")</f>
        <v>0.16212802397773496</v>
      </c>
      <c r="L7" s="122">
        <f>IFERROR(L5/L$3,"nm")</f>
        <v>0.16212802397773496</v>
      </c>
      <c r="M7" s="122">
        <f>IFERROR(M5/M$3,"nm")</f>
        <v>0.16212802397773496</v>
      </c>
      <c r="N7" s="122">
        <f>IFERROR(N5/N$3,"nm")</f>
        <v>0.16212802397773496</v>
      </c>
    </row>
    <row r="8">
      <c r="A8" s="40" t="s">
        <v>133</v>
      </c>
      <c r="B8" s="120">
        <f>B35+B62+B89+B116+B143+B170+B197+B224+B241+B258+B275</f>
        <v>606</v>
      </c>
      <c r="C8" s="120">
        <f>C35+C62+C89+C116+C143+C170+C197+C224+C241+C258+C275</f>
        <v>649</v>
      </c>
      <c r="D8" s="120">
        <f>D35+D62+D89+D116+D143+D170+D197+D224+D241+D258+D275</f>
        <v>706</v>
      </c>
      <c r="E8" s="120">
        <f>E35+E62+E89+E116+E143+E170+E197+E224+E241+E258+E275</f>
        <v>747</v>
      </c>
      <c r="F8" s="120">
        <f>F35+F62+F89+F116+F143+F170+F197+F224+F241+F258+F275</f>
        <v>705</v>
      </c>
      <c r="G8" s="120">
        <f>G35+G62+G89+G116+G143+G170+G197+G224+G241+G258+G275</f>
        <v>721</v>
      </c>
      <c r="H8" s="120">
        <f>H35+H62+H89+H116+H143+H170+H197+H224+H241+H258+H275</f>
        <v>744</v>
      </c>
      <c r="I8" s="120">
        <f>I35+I62+I89+I116+I143+I170+I197+I224+I241+I258+I275</f>
        <v>717</v>
      </c>
      <c r="J8" s="120">
        <f>J35+J62+J89+J116+J143+J170+J197+J224+J241+J258+J275</f>
        <v>717</v>
      </c>
      <c r="K8" s="120">
        <f>K35+K62+K89+K116+K143+K170+K197+K224+K241+K258+K275</f>
        <v>717</v>
      </c>
      <c r="L8" s="120">
        <f>L35+L62+L89+L116+L143+L170+L197+L224+L241+L258+L275</f>
        <v>717</v>
      </c>
      <c r="M8" s="120">
        <f>M35+M62+M89+M116+M143+M170+M197+M224+M241+M258+M275</f>
        <v>717</v>
      </c>
      <c r="N8" s="120">
        <f>N35+N62+N89+N116+N143+N170+N197+N224+N241+N258+N275</f>
        <v>717</v>
      </c>
    </row>
    <row r="9" customFormat="1" s="122">
      <c r="A9" s="121" t="s">
        <v>130</v>
      </c>
      <c r="B9" s="116" t="str">
        <f>IFERROR(B8/A8-1,"nm")</f>
        <v>nm</v>
      </c>
      <c r="C9" s="116">
        <f>IFERROR(C8/B8-1,"nm")</f>
        <v>7.095709570957087E-2</v>
      </c>
      <c r="D9" s="116">
        <f>IFERROR(D8/C8-1,"nm")</f>
        <v>8.782742681047773E-2</v>
      </c>
      <c r="E9" s="116">
        <f>IFERROR(E8/D8-1,"nm")</f>
        <v>5.8073654390934815E-2</v>
      </c>
      <c r="F9" s="116">
        <f>IFERROR(F8/E8-1,"nm")</f>
        <v>-5.622489959839361E-2</v>
      </c>
      <c r="G9" s="116">
        <f>IFERROR(G8/F8-1,"nm")</f>
        <v>2.269503546099294E-2</v>
      </c>
      <c r="H9" s="116">
        <f>IFERROR(H8/G8-1,"nm")</f>
        <v>3.190013869625519E-2</v>
      </c>
      <c r="I9" s="116">
        <f>IFERROR(I8/H8-1,"nm")</f>
        <v>-3.629032258064513E-2</v>
      </c>
      <c r="J9" s="116">
        <f>IFERROR(J8/I8-1,"nm")</f>
        <v>0</v>
      </c>
      <c r="K9" s="116">
        <f>IFERROR(K8/J8-1,"nm")</f>
        <v>0</v>
      </c>
      <c r="L9" s="116">
        <f>IFERROR(L8/K8-1,"nm")</f>
        <v>0</v>
      </c>
      <c r="M9" s="116">
        <f>IFERROR(M8/L8-1,"nm")</f>
        <v>0</v>
      </c>
      <c r="N9" s="116">
        <f>IFERROR(N8/M8-1,"nm")</f>
        <v>0</v>
      </c>
    </row>
    <row r="10" customFormat="1" s="122">
      <c r="A10" s="121" t="s">
        <v>134</v>
      </c>
      <c r="B10" s="122">
        <f>IFERROR(B8/B$3,"nm")</f>
        <v>1.9803274402797295E-2</v>
      </c>
      <c r="C10" s="122">
        <f>IFERROR(C8/C$3,"nm")</f>
        <v>2.004571287373363E-2</v>
      </c>
      <c r="D10" s="122">
        <f>IFERROR(D8/D$3,"nm")</f>
        <v>2.0553129548762736E-2</v>
      </c>
      <c r="E10" s="122">
        <f>IFERROR(E8/E$3,"nm")</f>
        <v>2.0523669533203285E-2</v>
      </c>
      <c r="F10" s="122">
        <f>IFERROR(F8/F$3,"nm")</f>
        <v>1.8022854513382928E-2</v>
      </c>
      <c r="G10" s="122">
        <f>IFERROR(G8/G$3,"nm")</f>
        <v>1.9276528620698875E-2</v>
      </c>
      <c r="H10" s="122">
        <f>IFERROR(H8/H$3,"nm")</f>
        <v>1.6704836319547355E-2</v>
      </c>
      <c r="I10" s="122">
        <f>IFERROR(I8/I$3,"nm")</f>
        <v>1.5350032113037893E-2</v>
      </c>
      <c r="J10" s="122">
        <f>IFERROR(J8/J$3,"nm")</f>
        <v>1.5350032113037893E-2</v>
      </c>
      <c r="K10" s="122">
        <f>IFERROR(K8/K$3,"nm")</f>
        <v>1.5350032113037893E-2</v>
      </c>
      <c r="L10" s="122">
        <f>IFERROR(L8/L$3,"nm")</f>
        <v>1.5350032113037893E-2</v>
      </c>
      <c r="M10" s="122">
        <f>IFERROR(M8/M$3,"nm")</f>
        <v>1.5350032113037893E-2</v>
      </c>
      <c r="N10" s="122">
        <f>IFERROR(N8/N$3,"nm")</f>
        <v>1.5350032113037893E-2</v>
      </c>
    </row>
    <row r="11" ht="15">
      <c r="A11" s="40" t="s">
        <v>135</v>
      </c>
      <c r="B11" s="120">
        <f>B38+B65+B92+B119+B146+B173+B200+B227+B244+B261+B278</f>
        <v>4233</v>
      </c>
      <c r="C11" s="120">
        <f>C38+C65+C92+C119+C146+C173+C200+C227+C244+C261+C278</f>
        <v>4642</v>
      </c>
      <c r="D11" s="120">
        <f>D38+D65+D92+D119+D146+D173+D200+D227+D244+D261+D278</f>
        <v>4945</v>
      </c>
      <c r="E11" s="120">
        <f>E38+E65+E92+E119+E146+E173+E200+E227+E244+E261+E278</f>
        <v>4379</v>
      </c>
      <c r="F11" s="120">
        <f>F38+F65+F92+F119+F146+F173+F200+F227+F244+F261+F278</f>
        <v>4850</v>
      </c>
      <c r="G11" s="120">
        <f>G38+G65+G92+G119+G146+G173+G200+G227+G244+G261+G278</f>
        <v>2976</v>
      </c>
      <c r="H11" s="120">
        <f>H38+H65+H92+H119+H146+H173+H200+H227+H244+H261+H278</f>
        <v>6923</v>
      </c>
      <c r="I11" s="120">
        <f>I38+I65+I92+I119+I146+I173+I200+I227+I244+I261+I278</f>
        <v>6856</v>
      </c>
      <c r="J11" s="120">
        <f>J38+J65+J92+J119+J146+J173+J200+J227+J244+J261+J278</f>
        <v>6856</v>
      </c>
      <c r="K11" s="120">
        <f>K38+K65+K92+K119+K146+K173+K200+K227+K244+K261+K278</f>
        <v>6856</v>
      </c>
      <c r="L11" s="113">
        <f>L38+L65+L92+L119+L146+L173+L200+L227+L244+L261+L278</f>
        <v>6856</v>
      </c>
      <c r="M11" s="113">
        <f>M38+M65+M92+M119+M146+M173+M200+M227+M244+M261+M278</f>
        <v>6856</v>
      </c>
      <c r="N11" s="113">
        <f>N38+N65+N92+N119+N146+N173+N200+N227+N244+N261+N278</f>
        <v>6856</v>
      </c>
    </row>
    <row r="12" ht="15" customFormat="1" s="122">
      <c r="A12" s="121" t="s">
        <v>130</v>
      </c>
      <c r="B12" s="116" t="str">
        <f>IFERROR(B11/A11-1,"nm")</f>
        <v>nm</v>
      </c>
      <c r="C12" s="116">
        <f>IFERROR(C11/B11-1,"nm")</f>
        <v>9.662178124261755E-2</v>
      </c>
      <c r="D12" s="116">
        <f>IFERROR(D11/C11-1,"nm")</f>
        <v>6.527358897027136E-2</v>
      </c>
      <c r="E12" s="116">
        <f>IFERROR(E11/D11-1,"nm")</f>
        <v>-0.11445904954499497</v>
      </c>
      <c r="F12" s="116">
        <f>IFERROR(F11/E11-1,"nm")</f>
        <v>0.10755880337976698</v>
      </c>
      <c r="G12" s="116">
        <f>IFERROR(G11/F11-1,"nm")</f>
        <v>-0.3863917525773196</v>
      </c>
      <c r="H12" s="116">
        <f>IFERROR(H11/G11-1,"nm")</f>
        <v>1.32627688172043</v>
      </c>
      <c r="I12" s="116">
        <f>IFERROR(I11/H11-1,"nm")</f>
        <v>-9.67788530983682E-3</v>
      </c>
      <c r="J12" s="116">
        <f>IFERROR(J11/I11-1,"nm")</f>
        <v>0</v>
      </c>
      <c r="K12" s="116">
        <f>IFERROR(K11/J11-1,"nm")</f>
        <v>0</v>
      </c>
      <c r="L12" s="116">
        <f>IFERROR(L11/K11-1,"nm")</f>
        <v>0</v>
      </c>
      <c r="M12" s="116">
        <f>IFERROR(M11/L11-1,"nm")</f>
        <v>0</v>
      </c>
      <c r="N12" s="116">
        <f>IFERROR(N11/M11-1,"nm")</f>
        <v>0</v>
      </c>
    </row>
    <row r="13" ht="15" customFormat="1" s="122">
      <c r="A13" s="121" t="s">
        <v>132</v>
      </c>
      <c r="B13" s="122">
        <f>IFERROR(B11/B$3,"nm")</f>
        <v>0.13832881278389594</v>
      </c>
      <c r="C13" s="122">
        <f>IFERROR(C11/C$3,"nm")</f>
        <v>0.14337781072399308</v>
      </c>
      <c r="D13" s="122">
        <f>IFERROR(D11/D$3,"nm")</f>
        <v>0.14395924308588065</v>
      </c>
      <c r="E13" s="122">
        <f>IFERROR(E11/E$3,"nm")</f>
        <v>0.12031211363573921</v>
      </c>
      <c r="F13" s="122">
        <f>IFERROR(F11/F$3,"nm")</f>
        <v>0.1239870133190173</v>
      </c>
      <c r="G13" s="122">
        <f>IFERROR(G11/G$3,"nm")</f>
        <v>7.956581022912601E-2</v>
      </c>
      <c r="H13" s="122">
        <f>IFERROR(H11/H$3,"nm")</f>
        <v>0.1554402981723472</v>
      </c>
      <c r="I13" s="122">
        <f>IFERROR(I11/I$3,"nm")</f>
        <v>0.14677799186469706</v>
      </c>
      <c r="J13" s="122">
        <f>IFERROR(J11/J$3,"nm")</f>
        <v>0.14677799186469706</v>
      </c>
      <c r="K13" s="122">
        <f>IFERROR(K11/K$3,"nm")</f>
        <v>0.14677799186469706</v>
      </c>
      <c r="L13" s="81">
        <f>IFERROR(L11/L$3,"nm")</f>
        <v>0.14677799186469706</v>
      </c>
      <c r="M13" s="81">
        <f>IFERROR(M11/M$3,"nm")</f>
        <v>0.14677799186469706</v>
      </c>
      <c r="N13" s="81">
        <f>IFERROR(N11/N$3,"nm")</f>
        <v>0.14677799186469706</v>
      </c>
    </row>
    <row r="14" ht="15">
      <c r="A14" s="40" t="s">
        <v>136</v>
      </c>
      <c r="B14" s="120">
        <f>B41+B68+B95+B122+B149+B176+B203+B230+B247+B264+B281</f>
        <v>963</v>
      </c>
      <c r="C14" s="120">
        <f>C41+C68+C95+C122+C149+C176+C203+C230+C247+C264+C281</f>
        <v>1143</v>
      </c>
      <c r="D14" s="120">
        <f>D41+D68+D95+D122+D149+D176+D203+D230+D247+D264+D281</f>
        <v>1105</v>
      </c>
      <c r="E14" s="120">
        <f>E41+E68+E95+E122+E149+E176+E203+E230+E247+E264+E281</f>
        <v>1028</v>
      </c>
      <c r="F14" s="120">
        <f>F41+F68+F95+F122+F149+F176+F203+F230+F247+F264+F281</f>
        <v>1119</v>
      </c>
      <c r="G14" s="120">
        <f>G41+G68+G95+G122+G149+G176+G203+G230+G247+G264+G281</f>
        <v>1086</v>
      </c>
      <c r="H14" s="120">
        <f>H41+H68+H95+H122+H149+H176+H203+H230+H247+H264+H281</f>
        <v>695</v>
      </c>
      <c r="I14" s="120">
        <f>I41+I68+I95+I122+I149+I176+I203+I230+I247+I264+I281</f>
        <v>758</v>
      </c>
      <c r="J14" s="120">
        <f>J41+J68+J95+J122+J149+J176+J203+J230+J247+J264+J281</f>
        <v>758</v>
      </c>
      <c r="K14" s="113">
        <f>K41+K68+K95+K122+K149+K176+K203+K230+K247+K264+K281</f>
        <v>758</v>
      </c>
      <c r="L14" s="113">
        <f>L41+L68+L95+L122+L149+L176+L203+L230+L247+L264+L281</f>
        <v>758</v>
      </c>
      <c r="M14" s="113">
        <f>M41+M68+M95+M122+M149+M176+M203+M230+M247+M264+M281</f>
        <v>758</v>
      </c>
      <c r="N14" s="113">
        <f>N41+N68+N95+N122+N149+N176+N203+N230+N247+N264+N281</f>
        <v>758</v>
      </c>
    </row>
    <row r="15" ht="15" customFormat="1" s="122">
      <c r="A15" s="121" t="s">
        <v>130</v>
      </c>
      <c r="B15" s="116" t="str">
        <f>IFERROR(B14/A14-1,"nm")</f>
        <v>nm</v>
      </c>
      <c r="C15" s="116">
        <f>IFERROR(C14/B14-1,"nm")</f>
        <v>0.1869158878504673</v>
      </c>
      <c r="D15" s="116">
        <f>IFERROR(D14/C14-1,"nm")</f>
        <v>-3.324584426946631E-2</v>
      </c>
      <c r="E15" s="116">
        <f>IFERROR(E14/D14-1,"nm")</f>
        <v>-6.968325791855201E-2</v>
      </c>
      <c r="F15" s="116">
        <f>IFERROR(F14/E14-1,"nm")</f>
        <v>8.852140077821002E-2</v>
      </c>
      <c r="G15" s="116">
        <f>IFERROR(G14/F14-1,"nm")</f>
        <v>-2.9490616621983934E-2</v>
      </c>
      <c r="H15" s="116">
        <f>IFERROR(H14/G14-1,"nm")</f>
        <v>-0.36003683241252304</v>
      </c>
      <c r="I15" s="116">
        <f>IFERROR(I14/H14-1,"nm")</f>
        <v>9.064748201438855E-2</v>
      </c>
      <c r="J15" s="116">
        <f>IFERROR(J14/I14-1,"nm")</f>
        <v>0</v>
      </c>
      <c r="K15" s="116">
        <f>IFERROR(K14/J14-1,"nm")</f>
        <v>0</v>
      </c>
      <c r="L15" s="116">
        <f>IFERROR(L14/K14-1,"nm")</f>
        <v>0</v>
      </c>
      <c r="M15" s="116">
        <f>IFERROR(M14/L14-1,"nm")</f>
        <v>0</v>
      </c>
      <c r="N15" s="116">
        <f>IFERROR(N14/M14-1,"nm")</f>
        <v>0</v>
      </c>
    </row>
    <row r="16" customFormat="1" s="122">
      <c r="A16" s="121" t="s">
        <v>134</v>
      </c>
      <c r="B16" s="122">
        <f>IFERROR(B14/B$3,"nm")</f>
        <v>3.146955981830659E-2</v>
      </c>
      <c r="C16" s="122">
        <f>IFERROR(C14/C$3,"nm")</f>
        <v>3.530392883617495E-2</v>
      </c>
      <c r="D16" s="122">
        <f>IFERROR(D14/D$3,"nm")</f>
        <v>3.2168850072780204E-2</v>
      </c>
      <c r="E16" s="122">
        <f>IFERROR(E14/E$3,"nm")</f>
        <v>2.8244086051048164E-2</v>
      </c>
      <c r="F16" s="122">
        <f>IFERROR(F14/F$3,"nm")</f>
        <v>2.8606488227624818E-2</v>
      </c>
      <c r="G16" s="122">
        <f>IFERROR(G14/G$3,"nm")</f>
        <v>2.903510413603187E-2</v>
      </c>
      <c r="H16" s="122">
        <f>IFERROR(H14/H$3,"nm")</f>
        <v>1.5604652207104046E-2</v>
      </c>
      <c r="I16" s="122">
        <f>IFERROR(I14/I$3,"nm")</f>
        <v>1.6227788482123744E-2</v>
      </c>
      <c r="J16" s="122">
        <f>IFERROR(J14/J$3,"nm")</f>
        <v>1.6227788482123744E-2</v>
      </c>
      <c r="K16" s="122">
        <f>IFERROR(K14/K$3,"nm")</f>
        <v>1.6227788482123744E-2</v>
      </c>
      <c r="L16" s="122">
        <f>IFERROR(L14/L$3,"nm")</f>
        <v>1.6227788482123744E-2</v>
      </c>
      <c r="M16" s="122">
        <f>IFERROR(M14/M$3,"nm")</f>
        <v>1.6227788482123744E-2</v>
      </c>
      <c r="N16" s="122">
        <f>IFERROR(N14/N$3,"nm")</f>
        <v>1.6227788482123744E-2</v>
      </c>
    </row>
    <row r="17">
      <c r="A17" s="41" t="str">
        <f>+Historicals!A114</f>
        <v>North America</v>
      </c>
      <c r="B17" s="41"/>
      <c r="C17" s="41"/>
      <c r="D17" s="41"/>
      <c r="E17" s="41"/>
      <c r="F17" s="41"/>
      <c r="G17" s="41"/>
      <c r="H17" s="41"/>
      <c r="I17" s="41"/>
      <c r="J17" s="38"/>
      <c r="K17" s="38"/>
      <c r="L17" s="38"/>
      <c r="M17" s="38"/>
      <c r="N17" s="38"/>
    </row>
    <row r="18">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c r="J18" s="113">
        <f>J20+J24+J28</f>
        <v>18353</v>
      </c>
      <c r="K18" s="113">
        <f>K20+K24+K28</f>
        <v>18353</v>
      </c>
      <c r="L18" s="113">
        <f>L20+L24+L28</f>
        <v>18353</v>
      </c>
      <c r="M18" s="113">
        <f>M20+M24+M28</f>
        <v>18353</v>
      </c>
      <c r="N18" s="113">
        <f>N20+N24+N28</f>
        <v>18353</v>
      </c>
    </row>
    <row r="19" ht="15" customFormat="1" s="122">
      <c r="A19" s="123" t="s">
        <v>130</v>
      </c>
      <c r="B19" s="45" t="str">
        <f>+IFERROR(B18/A18-1,"nm")</f>
        <v>nm</v>
      </c>
      <c r="C19" s="45">
        <f>+IFERROR(C18/B18-1,"nm")</f>
        <v>7.452692867540023E-2</v>
      </c>
      <c r="D19" s="45">
        <f>+IFERROR(D18/C18-1,"nm")</f>
        <v>3.0615009482525046E-2</v>
      </c>
      <c r="E19" s="45">
        <f>+IFERROR(E18/D18-1,"nm")</f>
        <v>-2.372502628811779E-2</v>
      </c>
      <c r="F19" s="45">
        <f>+IFERROR(F18/E18-1,"nm")</f>
        <v>7.048131942107028E-2</v>
      </c>
      <c r="G19" s="45">
        <f>+IFERROR(G18/F18-1,"nm")</f>
        <v>-8.917117343730352E-2</v>
      </c>
      <c r="H19" s="45">
        <f>+IFERROR(H18/G18-1,"nm")</f>
        <v>0.1860673847003591</v>
      </c>
      <c r="I19" s="45">
        <f>+IFERROR(I18/H18-1,"nm")</f>
        <v>6.833925141160724E-2</v>
      </c>
      <c r="J19" s="133">
        <v>0</v>
      </c>
      <c r="K19" s="133">
        <v>0</v>
      </c>
      <c r="L19" s="133">
        <v>0</v>
      </c>
      <c r="M19" s="133">
        <v>0</v>
      </c>
      <c r="N19" s="133">
        <v>0</v>
      </c>
    </row>
    <row r="20">
      <c r="A20" s="43"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c r="J20" s="113">
        <f>I20*(1+J21)</f>
        <v>12228</v>
      </c>
      <c r="K20" s="113">
        <f>$J$20</f>
        <v>12228</v>
      </c>
      <c r="L20" s="113">
        <f>$J$20</f>
        <v>12228</v>
      </c>
      <c r="M20" s="113">
        <f>$J$20</f>
        <v>12228</v>
      </c>
      <c r="N20" s="113">
        <f>$J$20</f>
        <v>12228</v>
      </c>
    </row>
    <row r="21" ht="15">
      <c r="A21" s="42" t="s">
        <v>130</v>
      </c>
      <c r="B21" s="45" t="str">
        <f>+IFERROR(B20/A20-1,"nm")</f>
        <v>nm</v>
      </c>
      <c r="C21" s="45">
        <f>+IFERROR(C20/B20-1,"nm")</f>
        <v>9.322830942863858E-2</v>
      </c>
      <c r="D21" s="45">
        <f>+IFERROR(D20/C20-1,"nm")</f>
        <v>4.1402301322722934E-2</v>
      </c>
      <c r="E21" s="45">
        <f>+IFERROR(E20/D20-1,"nm")</f>
        <v>-3.738124741842219E-2</v>
      </c>
      <c r="F21" s="45">
        <f>+IFERROR(F20/E20-1,"nm")</f>
        <v>7.755846384895948E-2</v>
      </c>
      <c r="G21" s="45">
        <f>+IFERROR(G20/F20-1,"nm")</f>
        <v>-7.127924340467895E-2</v>
      </c>
      <c r="H21" s="45">
        <f>+IFERROR(H20/G20-1,"nm")</f>
        <v>0.24815092721620746</v>
      </c>
      <c r="I21" s="45">
        <f>+IFERROR(I20/H20-1,"nm")</f>
        <v>5.015458605290268E-2</v>
      </c>
      <c r="J21" s="133">
        <v>0</v>
      </c>
      <c r="K21" s="133">
        <v>0</v>
      </c>
      <c r="L21" s="133">
        <v>0</v>
      </c>
      <c r="M21" s="133">
        <v>0</v>
      </c>
      <c r="N21" s="133">
        <v>0</v>
      </c>
    </row>
    <row r="22" ht="15">
      <c r="A22" s="42" t="s">
        <v>138</v>
      </c>
      <c r="B22" s="45">
        <f>+Historicals!B219</f>
        <v>0.14</v>
      </c>
      <c r="C22" s="45">
        <f>+Historicals!C219</f>
        <v>0.1</v>
      </c>
      <c r="D22" s="45">
        <f>+Historicals!D219</f>
        <v>4E-2</v>
      </c>
      <c r="E22" s="45">
        <f>+Historicals!E219</f>
        <v>-4E-2</v>
      </c>
      <c r="F22" s="45">
        <f>+Historicals!F219</f>
        <v>8E-2</v>
      </c>
      <c r="G22" s="45">
        <f>+Historicals!G219</f>
        <v>-7E-2</v>
      </c>
      <c r="H22" s="45">
        <f>+Historicals!H219</f>
        <v>0</v>
      </c>
      <c r="I22" s="45">
        <f>+Historicals!I219</f>
        <v>5E-2</v>
      </c>
      <c r="J22" s="133">
        <v>0</v>
      </c>
      <c r="K22" s="133">
        <v>0</v>
      </c>
      <c r="L22" s="133">
        <v>0</v>
      </c>
      <c r="M22" s="133">
        <v>0</v>
      </c>
      <c r="N22" s="133">
        <v>0</v>
      </c>
    </row>
    <row r="23">
      <c r="A23" s="42" t="s">
        <v>139</v>
      </c>
      <c r="B23" s="45" t="str">
        <f>+IFERROR(B21-B22,"nm")</f>
        <v>nm</v>
      </c>
      <c r="C23" s="45">
        <f>+IFERROR(C21-C22,"nm")</f>
        <v>-6.771690571361427E-3</v>
      </c>
      <c r="D23" s="45">
        <f>+IFERROR(D21-D22,"nm")</f>
        <v>1.4023013227229333E-3</v>
      </c>
      <c r="E23" s="45">
        <f>+IFERROR(E21-E22,"nm")</f>
        <v>2.6187525815778087E-3</v>
      </c>
      <c r="F23" s="45">
        <f>+IFERROR(F21-F22,"nm")</f>
        <v>-2.4415361510405215E-3</v>
      </c>
      <c r="G23" s="45">
        <f>+IFERROR(G21-G22,"nm")</f>
        <v>-1.2792434046789425E-3</v>
      </c>
      <c r="H23" s="45">
        <f>+IFERROR(H21-H22,"nm")</f>
        <v>0.24815092721620746</v>
      </c>
      <c r="I23" s="45">
        <f>+IFERROR(I21-I22,"nm")</f>
        <v>1.5458605290268046E-4</v>
      </c>
      <c r="J23" s="45">
        <f>+IFERROR(J21-J22,"nm")</f>
        <v>0</v>
      </c>
      <c r="K23" s="45">
        <f>+IFERROR(K21-K22,"nm")</f>
        <v>0</v>
      </c>
      <c r="L23" s="45">
        <f>+IFERROR(L21-L22,"nm")</f>
        <v>0</v>
      </c>
      <c r="M23" s="45">
        <f>+IFERROR(M21-M22,"nm")</f>
        <v>0</v>
      </c>
      <c r="N23" s="45">
        <f>+IFERROR(N21-N22,"nm")</f>
        <v>0</v>
      </c>
    </row>
    <row r="24">
      <c r="A24" s="43"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c r="J24" s="113">
        <f>I24*(1+J25)</f>
        <v>5492</v>
      </c>
      <c r="K24" s="113">
        <f>J24*(1+K25)</f>
        <v>5492</v>
      </c>
      <c r="L24" s="113">
        <f>K24*(1+L25)</f>
        <v>5492</v>
      </c>
      <c r="M24" s="113">
        <f>L24*(1+M25)</f>
        <v>5492</v>
      </c>
      <c r="N24" s="113">
        <f>M24*(1+N25)</f>
        <v>5492</v>
      </c>
    </row>
    <row r="25">
      <c r="A25" s="42" t="s">
        <v>130</v>
      </c>
      <c r="B25" s="45" t="str">
        <f>+IFERROR(B24/A24-1,"nm")</f>
        <v>nm</v>
      </c>
      <c r="C25" s="45">
        <f>+IFERROR(C24/B24-1,"nm")</f>
        <v>7.619047619047614E-2</v>
      </c>
      <c r="D25" s="45">
        <f>+IFERROR(D24/C24-1,"nm")</f>
        <v>2.9498525073746285E-2</v>
      </c>
      <c r="E25" s="45">
        <f>+IFERROR(E24/D24-1,"nm")</f>
        <v>1.0642652476463343E-2</v>
      </c>
      <c r="F25" s="45">
        <f>+IFERROR(F24/E24-1,"nm")</f>
        <v>6.520858647225602E-2</v>
      </c>
      <c r="G25" s="45">
        <f>+IFERROR(G24/F24-1,"nm")</f>
        <v>-0.11806083650190113</v>
      </c>
      <c r="H25" s="45">
        <f>+IFERROR(H24/G24-1,"nm")</f>
        <v>8.385427893942654E-2</v>
      </c>
      <c r="I25" s="45">
        <f>+IFERROR(I24/H24-1,"nm")</f>
        <v>9.228321400159101E-2</v>
      </c>
      <c r="J25" s="133">
        <v>0</v>
      </c>
      <c r="K25" s="125">
        <f>$J$25</f>
        <v>0</v>
      </c>
      <c r="L25" s="125">
        <f>$J$25</f>
        <v>0</v>
      </c>
      <c r="M25" s="125">
        <f>$J$25</f>
        <v>0</v>
      </c>
      <c r="N25" s="125">
        <f>$J$25</f>
        <v>0</v>
      </c>
    </row>
    <row r="26" ht="15">
      <c r="A26" s="42" t="s">
        <v>138</v>
      </c>
      <c r="B26" s="45">
        <f>+Historicals!B223</f>
        <v>0</v>
      </c>
      <c r="C26" s="45">
        <f>+Historicals!C223</f>
        <v>0</v>
      </c>
      <c r="D26" s="45">
        <f>+Historicals!D223</f>
        <v>8E-2</v>
      </c>
      <c r="E26" s="45">
        <f>+Historicals!E223</f>
        <v>6E-2</v>
      </c>
      <c r="F26" s="45">
        <f>+Historicals!F223</f>
        <v>0.12000000000000001</v>
      </c>
      <c r="G26" s="45">
        <f>+Historicals!G223</f>
        <v>-3E-2</v>
      </c>
      <c r="H26" s="45">
        <f>+Historicals!H223</f>
        <v>0</v>
      </c>
      <c r="I26" s="45">
        <f>+Historicals!I223</f>
        <v>9E-2</v>
      </c>
      <c r="J26" s="133">
        <v>0</v>
      </c>
      <c r="K26" s="133">
        <v>0</v>
      </c>
      <c r="L26" s="133">
        <v>0</v>
      </c>
      <c r="M26" s="133">
        <v>0</v>
      </c>
      <c r="N26" s="133">
        <v>0</v>
      </c>
    </row>
    <row r="27">
      <c r="A27" s="42" t="s">
        <v>139</v>
      </c>
      <c r="B27" s="45" t="str">
        <f>+IFERROR(B25-B26,"nm")</f>
        <v>nm</v>
      </c>
      <c r="C27" s="45">
        <f>+IFERROR(C25-C26,"nm")</f>
        <v>7.619047619047614E-2</v>
      </c>
      <c r="D27" s="45">
        <f>+IFERROR(D25-D26,"nm")</f>
        <v>-5.050147492625372E-2</v>
      </c>
      <c r="E27" s="45">
        <f>+IFERROR(E25-E26,"nm")</f>
        <v>-4.9357347523536654E-2</v>
      </c>
      <c r="F27" s="45">
        <f>+IFERROR(F25-F26,"nm")</f>
        <v>-5.4791413527743985E-2</v>
      </c>
      <c r="G27" s="45">
        <f>+IFERROR(G25-G26,"nm")</f>
        <v>-8.806083650190114E-2</v>
      </c>
      <c r="H27" s="45">
        <f>+IFERROR(H25-H26,"nm")</f>
        <v>8.385427893942654E-2</v>
      </c>
      <c r="I27" s="45">
        <f>+IFERROR(I25-I26,"nm")</f>
        <v>2.2832140015910107E-3</v>
      </c>
      <c r="J27" s="45">
        <f>+IFERROR(J25-J26,"nm")</f>
        <v>0</v>
      </c>
      <c r="K27" s="45">
        <f>+IFERROR(K25-K26,"nm")</f>
        <v>0</v>
      </c>
      <c r="L27" s="45">
        <f>+IFERROR(L25-L26,"nm")</f>
        <v>0</v>
      </c>
      <c r="M27" s="45">
        <f>+IFERROR(M25-M26,"nm")</f>
        <v>0</v>
      </c>
      <c r="N27" s="45">
        <f>+IFERROR(N25-N26,"nm")</f>
        <v>0</v>
      </c>
    </row>
    <row r="28">
      <c r="A28" s="43"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c r="J28" s="113">
        <f>I28*(1+J29)</f>
        <v>633</v>
      </c>
      <c r="K28" s="113">
        <f>J28*(1+K29)</f>
        <v>633</v>
      </c>
      <c r="L28" s="113">
        <f>K28*(1+L29)</f>
        <v>633</v>
      </c>
      <c r="M28" s="113">
        <f>L28*(1+M29)</f>
        <v>633</v>
      </c>
      <c r="N28" s="113">
        <f>M28*(1+N29)</f>
        <v>633</v>
      </c>
    </row>
    <row r="29">
      <c r="A29" s="42" t="s">
        <v>130</v>
      </c>
      <c r="B29" s="45" t="str">
        <f>+IFERROR(B28/A28-1,"nm")</f>
        <v>nm</v>
      </c>
      <c r="C29" s="45">
        <f>+IFERROR(C28/B28-1,"nm")</f>
        <v>-0.12742718446601942</v>
      </c>
      <c r="D29" s="45">
        <f>+IFERROR(D28/C28-1,"nm")</f>
        <v>-0.10152990264255912</v>
      </c>
      <c r="E29" s="45">
        <f>+IFERROR(E28/D28-1,"nm")</f>
        <v>-7.894736842105265E-2</v>
      </c>
      <c r="F29" s="45">
        <f>+IFERROR(F28/E28-1,"nm")</f>
        <v>3.361344537815114E-3</v>
      </c>
      <c r="G29" s="45">
        <f>+IFERROR(G28/F28-1,"nm")</f>
        <v>-0.13567839195979903</v>
      </c>
      <c r="H29" s="45">
        <f>+IFERROR(H28/G28-1,"nm")</f>
        <v>-1.744186046511631E-2</v>
      </c>
      <c r="I29" s="45">
        <f>+IFERROR(I28/H28-1,"nm")</f>
        <v>0.24852071005917153</v>
      </c>
      <c r="J29" s="133">
        <v>0</v>
      </c>
      <c r="K29" s="125">
        <f>$J$29</f>
        <v>0</v>
      </c>
      <c r="L29" s="125">
        <f>$J$29</f>
        <v>0</v>
      </c>
      <c r="M29" s="125">
        <f>$J$29</f>
        <v>0</v>
      </c>
      <c r="N29" s="125">
        <f>$J$29</f>
        <v>0</v>
      </c>
    </row>
    <row r="30" ht="15">
      <c r="A30" s="42" t="s">
        <v>138</v>
      </c>
      <c r="B30" s="45">
        <f>+Historicals!B221</f>
        <v>-5E-2</v>
      </c>
      <c r="C30" s="45">
        <f>+Historicals!C221</f>
        <v>-0.13</v>
      </c>
      <c r="D30" s="45">
        <f>+Historicals!D221</f>
        <v>-0.1</v>
      </c>
      <c r="E30" s="45">
        <f>+Historicals!E221</f>
        <v>-8E-2</v>
      </c>
      <c r="F30" s="45">
        <f>+Historicals!F221</f>
        <v>0</v>
      </c>
      <c r="G30" s="45">
        <f>+Historicals!G221</f>
        <v>-0.14</v>
      </c>
      <c r="H30" s="45">
        <f>+Historicals!H221</f>
        <v>0</v>
      </c>
      <c r="I30" s="45">
        <f>+Historicals!I221</f>
        <v>0.25</v>
      </c>
      <c r="J30" s="133">
        <v>0</v>
      </c>
      <c r="K30" s="133">
        <v>0</v>
      </c>
      <c r="L30" s="133">
        <v>0</v>
      </c>
      <c r="M30" s="133">
        <v>0</v>
      </c>
      <c r="N30" s="133">
        <v>0</v>
      </c>
    </row>
    <row r="31">
      <c r="A31" s="42" t="s">
        <v>139</v>
      </c>
      <c r="B31" s="45" t="str">
        <f>+IFERROR(B29-B30,"nm")</f>
        <v>nm</v>
      </c>
      <c r="C31" s="45">
        <f>+IFERROR(C29-C30,"nm")</f>
        <v>2.572815533980588E-3</v>
      </c>
      <c r="D31" s="45">
        <f>+IFERROR(D29-D30,"nm")</f>
        <v>-1.5299026425591167E-3</v>
      </c>
      <c r="E31" s="45">
        <f>+IFERROR(E29-E30,"nm")</f>
        <v>1.0526315789473467E-3</v>
      </c>
      <c r="F31" s="45">
        <f>+IFERROR(F29-F30,"nm")</f>
        <v>3.361344537815114E-3</v>
      </c>
      <c r="G31" s="45">
        <f>+IFERROR(G29-G30,"nm")</f>
        <v>4.321608040200986E-3</v>
      </c>
      <c r="H31" s="45">
        <f>+IFERROR(H29-H30,"nm")</f>
        <v>-1.744186046511631E-2</v>
      </c>
      <c r="I31" s="45">
        <f>+IFERROR(I29-I30,"nm")</f>
        <v>-1.4792899408284654E-3</v>
      </c>
      <c r="J31" s="45">
        <f>+IFERROR(J29-J30,"nm")</f>
        <v>0</v>
      </c>
      <c r="K31" s="45">
        <f>+IFERROR(K29-K30,"nm")</f>
        <v>0</v>
      </c>
      <c r="L31" s="45">
        <f>+IFERROR(L29-L30,"nm")</f>
        <v>0</v>
      </c>
      <c r="M31" s="45">
        <f>+IFERROR(M29-M30,"nm")</f>
        <v>0</v>
      </c>
      <c r="N31" s="45">
        <f>+IFERROR(N29-N30,"nm")</f>
        <v>0</v>
      </c>
    </row>
    <row r="32">
      <c r="A32" s="9" t="s">
        <v>131</v>
      </c>
      <c r="B32" s="46">
        <f>+B38+B35</f>
        <v>3766</v>
      </c>
      <c r="C32" s="46">
        <f>+C38+C35</f>
        <v>3896</v>
      </c>
      <c r="D32" s="46">
        <f>+D38+D35</f>
        <v>4015</v>
      </c>
      <c r="E32" s="46">
        <f>+E38+E35</f>
        <v>3760</v>
      </c>
      <c r="F32" s="46">
        <f>+F38+F35</f>
        <v>4074</v>
      </c>
      <c r="G32" s="46">
        <f>+G38+G35</f>
        <v>3047</v>
      </c>
      <c r="H32" s="46">
        <f>+H38+H35</f>
        <v>5219</v>
      </c>
      <c r="I32" s="46">
        <f>+I38+I35</f>
        <v>5238</v>
      </c>
      <c r="J32" s="46">
        <f>+J38+J35</f>
        <v>5238</v>
      </c>
      <c r="K32" s="46">
        <f>+K38+K35</f>
        <v>5238</v>
      </c>
      <c r="L32" s="46">
        <f>+L38+L35</f>
        <v>5238</v>
      </c>
      <c r="M32" s="46">
        <f>+M38+M35</f>
        <v>5238</v>
      </c>
      <c r="N32" s="46">
        <f>+N38+N35</f>
        <v>5238</v>
      </c>
    </row>
    <row r="33">
      <c r="A33" s="44" t="s">
        <v>130</v>
      </c>
      <c r="B33" s="45" t="str">
        <f>+IFERROR(B32/A32-1,"nm")</f>
        <v>nm</v>
      </c>
      <c r="C33" s="45">
        <f>+IFERROR(C32/B32-1,"nm")</f>
        <v>3.451938396176324E-2</v>
      </c>
      <c r="D33" s="45">
        <f>+IFERROR(D32/C32-1,"nm")</f>
        <v>3.054414784394255E-2</v>
      </c>
      <c r="E33" s="45">
        <f>+IFERROR(E32/D32-1,"nm")</f>
        <v>-6.351183063511834E-2</v>
      </c>
      <c r="F33" s="45">
        <f>+IFERROR(F32/E32-1,"nm")</f>
        <v>8.351063829787231E-2</v>
      </c>
      <c r="G33" s="45">
        <f>+IFERROR(G32/F32-1,"nm")</f>
        <v>-0.25208640157093765</v>
      </c>
      <c r="H33" s="45">
        <f>+IFERROR(H32/G32-1,"nm")</f>
        <v>0.7128322940597309</v>
      </c>
      <c r="I33" s="45">
        <f>+IFERROR(I32/H32-1,"nm")</f>
        <v>3.6405441655489312E-3</v>
      </c>
      <c r="J33" s="138">
        <f>+IFERROR(J32/I32-1,"nm")</f>
        <v>0</v>
      </c>
      <c r="K33" s="45">
        <f>+IFERROR(K32/J32-1,"nm")</f>
        <v>0</v>
      </c>
      <c r="L33" s="45">
        <f>+IFERROR(L32/K32-1,"nm")</f>
        <v>0</v>
      </c>
      <c r="M33" s="45">
        <f>+IFERROR(M32/L32-1,"nm")</f>
        <v>0</v>
      </c>
      <c r="N33" s="45">
        <f>+IFERROR(N32/M32-1,"nm")</f>
        <v>0</v>
      </c>
    </row>
    <row r="34">
      <c r="A34" s="44" t="s">
        <v>132</v>
      </c>
      <c r="B34" s="45">
        <f>+IFERROR(B32/B$18,"nm")</f>
        <v>0.2740902474526929</v>
      </c>
      <c r="C34" s="45">
        <f>+IFERROR(C32/C$18,"nm")</f>
        <v>0.26388512598211866</v>
      </c>
      <c r="D34" s="45">
        <f>+IFERROR(D32/D$18,"nm")</f>
        <v>0.26386698212407994</v>
      </c>
      <c r="E34" s="45">
        <f>+IFERROR(E32/E$18,"nm")</f>
        <v>0.2531134298216089</v>
      </c>
      <c r="F34" s="45">
        <f>+IFERROR(F32/F$18,"nm")</f>
        <v>0.2561941894101371</v>
      </c>
      <c r="G34" s="45">
        <f>+IFERROR(G32/G$18,"nm")</f>
        <v>0.2103700635183651</v>
      </c>
      <c r="H34" s="45">
        <f>+IFERROR(H32/H$18,"nm")</f>
        <v>0.30380115256999823</v>
      </c>
      <c r="I34" s="45">
        <f>+IFERROR(I32/I$18,"nm")</f>
        <v>0.28540293140086087</v>
      </c>
      <c r="J34" s="45">
        <f>+IFERROR(J32/J$18,"nm")</f>
        <v>0.28540293140086087</v>
      </c>
      <c r="K34" s="45">
        <f>+IFERROR(K32/K$18,"nm")</f>
        <v>0.28540293140086087</v>
      </c>
      <c r="L34" s="45">
        <f>+IFERROR(L32/L$18,"nm")</f>
        <v>0.28540293140086087</v>
      </c>
      <c r="M34" s="45">
        <f>+IFERROR(M32/M$18,"nm")</f>
        <v>0.28540293140086087</v>
      </c>
      <c r="N34" s="45">
        <f>+IFERROR(N32/N$18,"nm")</f>
        <v>0.28540293140086087</v>
      </c>
    </row>
    <row r="35">
      <c r="A35" s="9" t="s">
        <v>133</v>
      </c>
      <c r="B35" s="9">
        <f>+Historicals!B202</f>
        <v>121</v>
      </c>
      <c r="C35" s="9">
        <f>+Historicals!C202</f>
        <v>133</v>
      </c>
      <c r="D35" s="9">
        <f>+Historicals!D202</f>
        <v>140</v>
      </c>
      <c r="E35" s="9">
        <f>+Historicals!E202</f>
        <v>160</v>
      </c>
      <c r="F35" s="9">
        <f>+Historicals!F202</f>
        <v>149</v>
      </c>
      <c r="G35" s="9">
        <f>+Historicals!G202</f>
        <v>148</v>
      </c>
      <c r="H35" s="9">
        <f>+Historicals!H202</f>
        <v>130</v>
      </c>
      <c r="I35" s="9">
        <f>+Historicals!I202</f>
        <v>124</v>
      </c>
      <c r="J35" s="113">
        <f>I35*(1+J36)</f>
        <v>124</v>
      </c>
      <c r="K35" s="113">
        <f>J35*(1+K36)</f>
        <v>124</v>
      </c>
      <c r="L35" s="113">
        <f>K35*(1+L36)</f>
        <v>124</v>
      </c>
      <c r="M35" s="113">
        <f>L35*(1+M36)</f>
        <v>124</v>
      </c>
      <c r="N35" s="113">
        <f>M35*(1+N36)</f>
        <v>124</v>
      </c>
    </row>
    <row r="36" ht="15">
      <c r="A36" s="44" t="s">
        <v>130</v>
      </c>
      <c r="B36" s="45" t="str">
        <f>+IFERROR(B35/A35-1,"nm")</f>
        <v>nm</v>
      </c>
      <c r="C36" s="45">
        <f>+IFERROR(C35/B35-1,"nm")</f>
        <v>9.917355371900816E-2</v>
      </c>
      <c r="D36" s="45">
        <f>+IFERROR(D35/C35-1,"nm")</f>
        <v>5.263157894736836E-2</v>
      </c>
      <c r="E36" s="45">
        <f>+IFERROR(E35/D35-1,"nm")</f>
        <v>0.1428571428571428</v>
      </c>
      <c r="F36" s="45">
        <f>+IFERROR(F35/E35-1,"nm")</f>
        <v>-6.874999999999998E-2</v>
      </c>
      <c r="G36" s="45">
        <f>+IFERROR(G35/F35-1,"nm")</f>
        <v>-6.711409395973145E-3</v>
      </c>
      <c r="H36" s="45">
        <f>+IFERROR(H35/G35-1,"nm")</f>
        <v>-0.1216216216216216</v>
      </c>
      <c r="I36" s="45">
        <f>+IFERROR(I35/H35-1,"nm")</f>
        <v>-4.61538461538461E-2</v>
      </c>
      <c r="J36" s="133">
        <v>0</v>
      </c>
      <c r="K36" s="133">
        <v>0</v>
      </c>
      <c r="L36" s="133">
        <v>0</v>
      </c>
      <c r="M36" s="133">
        <v>0</v>
      </c>
      <c r="N36" s="133">
        <v>0</v>
      </c>
    </row>
    <row r="37">
      <c r="A37" s="44" t="s">
        <v>134</v>
      </c>
      <c r="B37" s="45">
        <f>+IFERROR(B35/B$18,"nm")</f>
        <v>8.806404657933042E-3</v>
      </c>
      <c r="C37" s="45">
        <f>+IFERROR(C35/C$18,"nm")</f>
        <v>9.008398807911135E-3</v>
      </c>
      <c r="D37" s="45">
        <f>+IFERROR(D35/D$18,"nm")</f>
        <v>9.200841219768665E-3</v>
      </c>
      <c r="E37" s="45">
        <f>+IFERROR(E35/E$18,"nm")</f>
        <v>1.0770784247728038E-2</v>
      </c>
      <c r="F37" s="45">
        <f>+IFERROR(F35/F$18,"nm")</f>
        <v>9.369890579801282E-3</v>
      </c>
      <c r="G37" s="45">
        <f>+IFERROR(G35/G$18,"nm")</f>
        <v>1.0218171775752554E-2</v>
      </c>
      <c r="H37" s="45">
        <f>+IFERROR(H35/H$18,"nm")</f>
        <v>7.567378776413063E-3</v>
      </c>
      <c r="I37" s="45">
        <f>+IFERROR(I35/I$18,"nm")</f>
        <v>6.7563886013185855E-3</v>
      </c>
      <c r="J37" s="45">
        <f>+IFERROR(J35/J$18,"nm")</f>
        <v>6.7563886013185855E-3</v>
      </c>
      <c r="K37" s="45">
        <f>+IFERROR(K35/K$18,"nm")</f>
        <v>6.7563886013185855E-3</v>
      </c>
      <c r="L37" s="45">
        <f>+IFERROR(L35/L$18,"nm")</f>
        <v>6.7563886013185855E-3</v>
      </c>
      <c r="M37" s="45">
        <f>+IFERROR(M35/M$18,"nm")</f>
        <v>6.7563886013185855E-3</v>
      </c>
      <c r="N37" s="45">
        <f>+IFERROR(N35/N$18,"nm")</f>
        <v>6.7563886013185855E-3</v>
      </c>
    </row>
    <row r="38" ht="15">
      <c r="A38" s="9" t="s">
        <v>135</v>
      </c>
      <c r="B38" s="9">
        <f>+Historicals!B157</f>
        <v>3645</v>
      </c>
      <c r="C38" s="9">
        <f>+Historicals!C157</f>
        <v>3763</v>
      </c>
      <c r="D38" s="9">
        <f>+Historicals!D157</f>
        <v>3875</v>
      </c>
      <c r="E38" s="9">
        <f>+Historicals!E157</f>
        <v>3600</v>
      </c>
      <c r="F38" s="9">
        <f>+Historicals!F157</f>
        <v>3925</v>
      </c>
      <c r="G38" s="9">
        <f>+Historicals!G157</f>
        <v>2899</v>
      </c>
      <c r="H38" s="9">
        <f>+Historicals!H157</f>
        <v>5089</v>
      </c>
      <c r="I38" s="9">
        <f>+Historicals!I157</f>
        <v>5114</v>
      </c>
      <c r="J38" s="113">
        <f>I38*(1+J39)</f>
        <v>5114</v>
      </c>
      <c r="K38" s="113">
        <f>J38*(1+K39)</f>
        <v>5114</v>
      </c>
      <c r="L38" s="113">
        <f>K38*(1+L39)</f>
        <v>5114</v>
      </c>
      <c r="M38" s="113">
        <f>L38*(1+M39)</f>
        <v>5114</v>
      </c>
      <c r="N38" s="113">
        <f>M38*(1+N39)</f>
        <v>5114</v>
      </c>
    </row>
    <row r="39" ht="15">
      <c r="A39" s="44" t="s">
        <v>130</v>
      </c>
      <c r="B39" s="45" t="str">
        <f>+IFERROR(B38/A38-1,"nm")</f>
        <v>nm</v>
      </c>
      <c r="C39" s="45">
        <f>+IFERROR(C38/B38-1,"nm")</f>
        <v>3.237311385459529E-2</v>
      </c>
      <c r="D39" s="45">
        <f>+IFERROR(D38/C38-1,"nm")</f>
        <v>2.976348657985639E-2</v>
      </c>
      <c r="E39" s="45">
        <f>+IFERROR(E38/D38-1,"nm")</f>
        <v>-7.096774193548383E-2</v>
      </c>
      <c r="F39" s="45">
        <f>+IFERROR(F38/E38-1,"nm")</f>
        <v>9.027777777777768E-2</v>
      </c>
      <c r="G39" s="45">
        <f>+IFERROR(G38/F38-1,"nm")</f>
        <v>-0.2614012738853503</v>
      </c>
      <c r="H39" s="45">
        <f>+IFERROR(H38/G38-1,"nm")</f>
        <v>0.7554329078992756</v>
      </c>
      <c r="I39" s="45">
        <f>+IFERROR(I38/H38-1,"nm")</f>
        <v>4.9125564943997E-3</v>
      </c>
      <c r="J39" s="133">
        <v>0</v>
      </c>
      <c r="K39" s="133">
        <v>0</v>
      </c>
      <c r="L39" s="133">
        <v>0</v>
      </c>
      <c r="M39" s="133">
        <v>0</v>
      </c>
      <c r="N39" s="133">
        <v>0</v>
      </c>
    </row>
    <row r="40" ht="15">
      <c r="A40" s="44" t="s">
        <v>132</v>
      </c>
      <c r="B40" s="45">
        <f>+IFERROR(B38/B$18,"nm")</f>
        <v>0.2652838427947598</v>
      </c>
      <c r="C40" s="45">
        <f>+IFERROR(C38/C$18,"nm")</f>
        <v>0.2548767271742075</v>
      </c>
      <c r="D40" s="45">
        <f>+IFERROR(D38/D$18,"nm")</f>
        <v>0.2546661409043113</v>
      </c>
      <c r="E40" s="45">
        <f>+IFERROR(E38/E$18,"nm")</f>
        <v>0.24234264557388085</v>
      </c>
      <c r="F40" s="45">
        <f>+IFERROR(F38/F$18,"nm")</f>
        <v>0.2468242988303358</v>
      </c>
      <c r="G40" s="45">
        <f>+IFERROR(G38/G$18,"nm")</f>
        <v>0.20015189174261253</v>
      </c>
      <c r="H40" s="45">
        <f>+IFERROR(H38/H$18,"nm")</f>
        <v>0.2962337737935852</v>
      </c>
      <c r="I40" s="45">
        <f>+IFERROR(I38/I$18,"nm")</f>
        <v>0.2786465427995423</v>
      </c>
      <c r="J40" s="45">
        <f>+IFERROR(J38/J$18,"nm")</f>
        <v>0.2786465427995423</v>
      </c>
      <c r="K40" s="45">
        <f>+IFERROR(K38/K$18,"nm")</f>
        <v>0.2786465427995423</v>
      </c>
      <c r="L40" s="45">
        <f>+IFERROR(L38/L$18,"nm")</f>
        <v>0.2786465427995423</v>
      </c>
      <c r="M40" s="45">
        <f>+IFERROR(M38/M$18,"nm")</f>
        <v>0.2786465427995423</v>
      </c>
      <c r="N40" s="45">
        <f>+IFERROR(N38/N$18,"nm")</f>
        <v>0.2786465427995423</v>
      </c>
    </row>
    <row r="41" ht="15">
      <c r="A41" s="9" t="s">
        <v>136</v>
      </c>
      <c r="B41" s="9">
        <f>Historicals!B187</f>
        <v>208</v>
      </c>
      <c r="C41" s="9">
        <f>Historicals!C187</f>
        <v>242</v>
      </c>
      <c r="D41" s="9">
        <f>Historicals!D187</f>
        <v>0</v>
      </c>
      <c r="E41" s="9">
        <f>Historicals!E187</f>
        <v>196</v>
      </c>
      <c r="F41" s="9">
        <f>Historicals!F187</f>
        <v>117</v>
      </c>
      <c r="G41" s="9">
        <f>Historicals!G187</f>
        <v>110</v>
      </c>
      <c r="H41" s="9">
        <f>Historicals!H187</f>
        <v>0</v>
      </c>
      <c r="I41" s="9">
        <f>Historicals!I187</f>
        <v>0</v>
      </c>
      <c r="J41" s="113">
        <f>I41*(1+J42)</f>
        <v>0</v>
      </c>
      <c r="K41" s="113">
        <f>J41*(1+K42)</f>
        <v>0</v>
      </c>
      <c r="L41" s="113">
        <f>K41*(1+L42)</f>
        <v>0</v>
      </c>
      <c r="M41" s="113">
        <f>L41*(1+M42)</f>
        <v>0</v>
      </c>
      <c r="N41" s="113">
        <f>M41*(1+N42)</f>
        <v>0</v>
      </c>
    </row>
    <row r="42" ht="15">
      <c r="A42" s="44" t="s">
        <v>130</v>
      </c>
      <c r="B42" s="45" t="str">
        <f>+IFERROR(B41/A41-1,"nm")</f>
        <v>nm</v>
      </c>
      <c r="C42" s="45">
        <f>+IFERROR(C41/B41-1,"nm")</f>
        <v>0.16346153846153855</v>
      </c>
      <c r="D42" s="45">
        <f>+IFERROR(D41/C41-1,"nm")</f>
        <v>-1</v>
      </c>
      <c r="E42" s="45" t="str">
        <f>+IFERROR(E41/D41-1,"nm")</f>
        <v>nm</v>
      </c>
      <c r="F42" s="45">
        <f>+IFERROR(F41/E41-1,"nm")</f>
        <v>-0.40306122448979587</v>
      </c>
      <c r="G42" s="45">
        <f>+IFERROR(G41/F41-1,"nm")</f>
        <v>-5.982905982905984E-2</v>
      </c>
      <c r="H42" s="45">
        <f>+IFERROR(H41/G41-1,"nm")</f>
        <v>-1</v>
      </c>
      <c r="I42" s="45" t="str">
        <f>+IFERROR(I41/H41-1,"nm")</f>
        <v>nm</v>
      </c>
      <c r="J42" s="133">
        <v>0</v>
      </c>
      <c r="K42" s="133">
        <v>0</v>
      </c>
      <c r="L42" s="133">
        <v>0</v>
      </c>
      <c r="M42" s="133">
        <v>0</v>
      </c>
      <c r="N42" s="133">
        <v>0</v>
      </c>
    </row>
    <row r="43" ht="15">
      <c r="A43" s="44" t="s">
        <v>134</v>
      </c>
      <c r="B43" s="45">
        <f>+IFERROR(B41/B$18,"nm")</f>
        <v>1.5138282387190683E-2</v>
      </c>
      <c r="C43" s="45">
        <f>+IFERROR(C41/C$18,"nm")</f>
        <v>1.6391221891086428E-2</v>
      </c>
      <c r="D43" s="45">
        <f>+IFERROR(D41/D$18,"nm")</f>
        <v>0</v>
      </c>
      <c r="E43" s="45">
        <f>+IFERROR(E41/E$18,"nm")</f>
        <v>1.3194210703466847E-2</v>
      </c>
      <c r="F43" s="45">
        <f>+IFERROR(F41/F$18,"nm")</f>
        <v>7.357565086152686E-3</v>
      </c>
      <c r="G43" s="45">
        <f>+IFERROR(G41/G$18,"nm")</f>
        <v>7.594587130626899E-3</v>
      </c>
      <c r="H43" s="45">
        <f>+IFERROR(H41/H$18,"nm")</f>
        <v>0</v>
      </c>
      <c r="I43" s="45">
        <f>+IFERROR(I41/I$18,"nm")</f>
        <v>0</v>
      </c>
      <c r="J43" s="45">
        <f>$I$43</f>
        <v>0</v>
      </c>
      <c r="K43" s="45">
        <f>$I$43</f>
        <v>0</v>
      </c>
      <c r="L43" s="45">
        <f>$I$43</f>
        <v>0</v>
      </c>
      <c r="M43" s="45">
        <f>$I$43</f>
        <v>0</v>
      </c>
      <c r="N43" s="45">
        <f>$I$43</f>
        <v>0</v>
      </c>
    </row>
    <row r="44" ht="15">
      <c r="A44" s="41" t="str">
        <f>+Historicals!A118</f>
        <v>Europe, Middle East &amp; Africa</v>
      </c>
      <c r="B44" s="41"/>
      <c r="C44" s="41"/>
      <c r="D44" s="41"/>
      <c r="E44" s="41"/>
      <c r="F44" s="41"/>
      <c r="G44" s="41"/>
      <c r="H44" s="41"/>
      <c r="I44" s="41"/>
      <c r="J44" s="38"/>
      <c r="K44" s="130"/>
      <c r="L44" s="38"/>
      <c r="M44" s="38"/>
      <c r="N44" s="38"/>
    </row>
    <row r="45" ht="15">
      <c r="A45" s="85" t="s">
        <v>137</v>
      </c>
      <c r="B45" s="86">
        <f>Historicals!B118</f>
        <v>0</v>
      </c>
      <c r="C45" s="86">
        <f>Historicals!C118</f>
        <v>0</v>
      </c>
      <c r="D45" s="86">
        <f>Historicals!D118</f>
        <v>0</v>
      </c>
      <c r="E45" s="86">
        <f>Historicals!E118</f>
        <v>9242</v>
      </c>
      <c r="F45" s="86">
        <f>Historicals!F118</f>
        <v>9812</v>
      </c>
      <c r="G45" s="86">
        <f>Historicals!G118</f>
        <v>9347</v>
      </c>
      <c r="H45" s="86">
        <f>Historicals!H118</f>
        <v>11456</v>
      </c>
      <c r="I45" s="86">
        <f>Historicals!I118</f>
        <v>12479</v>
      </c>
      <c r="J45" s="113">
        <f>J47+J51+J55</f>
        <v>12479</v>
      </c>
      <c r="K45" s="113">
        <f>K47+K51+K55</f>
        <v>12479</v>
      </c>
      <c r="L45" s="113">
        <f>L47+L51+L55</f>
        <v>12479</v>
      </c>
      <c r="M45" s="113">
        <f>M47+M51+M55</f>
        <v>12479</v>
      </c>
      <c r="N45" s="113">
        <f>N47+N51+N55</f>
        <v>12479</v>
      </c>
      <c r="O45" s="86"/>
      <c r="P45" s="86"/>
    </row>
    <row r="46" ht="15">
      <c r="A46" s="87" t="s">
        <v>130</v>
      </c>
      <c r="B46" s="45" t="str">
        <f>+IFERROR(B45/A45-1,"nm")</f>
        <v>nm</v>
      </c>
      <c r="C46" s="45" t="str">
        <f>+IFERROR(C45/B45-1,"nm")</f>
        <v>nm</v>
      </c>
      <c r="D46" s="45" t="str">
        <f>+IFERROR(D45/C45-1,"nm")</f>
        <v>nm</v>
      </c>
      <c r="E46" s="45" t="str">
        <f>+IFERROR(E45/D45-1,"nm")</f>
        <v>nm</v>
      </c>
      <c r="F46" s="45">
        <f>+IFERROR(F45/E45-1,"nm")</f>
        <v>6.167496212940926E-2</v>
      </c>
      <c r="G46" s="45">
        <f>+IFERROR(G45/F45-1,"nm")</f>
        <v>-4.739094985731762E-2</v>
      </c>
      <c r="H46" s="45">
        <f>+IFERROR(H45/G45-1,"nm")</f>
        <v>0.22563389322777372</v>
      </c>
      <c r="I46" s="45">
        <f>+IFERROR(I45/H45-1,"nm")</f>
        <v>8.9298184357542E-2</v>
      </c>
      <c r="J46" s="133">
        <v>0</v>
      </c>
      <c r="K46" s="133">
        <v>0</v>
      </c>
      <c r="L46" s="133">
        <v>0</v>
      </c>
      <c r="M46" s="133">
        <v>0</v>
      </c>
      <c r="N46" s="133">
        <v>0</v>
      </c>
      <c r="O46" s="86"/>
      <c r="P46" s="86"/>
    </row>
    <row r="47" ht="15">
      <c r="A47" s="88" t="s">
        <v>114</v>
      </c>
      <c r="B47" s="86">
        <f>Historicals!B115</f>
        <v>8506</v>
      </c>
      <c r="C47" s="86">
        <f>Historicals!C115</f>
        <v>9299</v>
      </c>
      <c r="D47" s="86">
        <f>Historicals!D115</f>
        <v>9684</v>
      </c>
      <c r="E47" s="86">
        <f>Historicals!E115</f>
        <v>9322</v>
      </c>
      <c r="F47" s="86">
        <f>Historicals!F115</f>
        <v>10045</v>
      </c>
      <c r="G47" s="86">
        <f>Historicals!G115</f>
        <v>9329</v>
      </c>
      <c r="H47" s="86">
        <f>Historicals!H115</f>
        <v>11644</v>
      </c>
      <c r="I47" s="139">
        <f>Historicals!I119</f>
        <v>7388</v>
      </c>
      <c r="J47" s="113">
        <f>I47*(1+J48)</f>
        <v>7388</v>
      </c>
      <c r="K47" s="113">
        <f>J47*(1+K48)</f>
        <v>7388</v>
      </c>
      <c r="L47" s="113">
        <f>K47*(1+L48)</f>
        <v>7388</v>
      </c>
      <c r="M47" s="113">
        <f>L47*(1+M48)</f>
        <v>7388</v>
      </c>
      <c r="N47" s="113">
        <f>M47*(1+N48)</f>
        <v>7388</v>
      </c>
      <c r="O47" s="86"/>
      <c r="P47" s="86"/>
    </row>
    <row r="48" ht="15">
      <c r="A48" s="87" t="s">
        <v>130</v>
      </c>
      <c r="B48" s="45" t="str">
        <f>+IFERROR(B47/A47-1,"nm")</f>
        <v>nm</v>
      </c>
      <c r="C48" s="45">
        <f>+IFERROR(C47/B47-1,"nm")</f>
        <v>9.322830942863858E-2</v>
      </c>
      <c r="D48" s="45">
        <f>+IFERROR(D47/C47-1,"nm")</f>
        <v>4.1402301322722934E-2</v>
      </c>
      <c r="E48" s="45">
        <f>+IFERROR(E47/D47-1,"nm")</f>
        <v>-3.738124741842219E-2</v>
      </c>
      <c r="F48" s="45">
        <f>+IFERROR(F47/E47-1,"nm")</f>
        <v>7.755846384895948E-2</v>
      </c>
      <c r="G48" s="45">
        <f>+IFERROR(G47/F47-1,"nm")</f>
        <v>-7.127924340467895E-2</v>
      </c>
      <c r="H48" s="45">
        <f>+IFERROR(H47/G47-1,"nm")</f>
        <v>0.24815092721620746</v>
      </c>
      <c r="I48" s="45">
        <f>+IFERROR(I47/H47-1,"nm")</f>
        <v>-0.3655101339745792</v>
      </c>
      <c r="J48" s="133">
        <v>0</v>
      </c>
      <c r="K48" s="133">
        <v>0</v>
      </c>
      <c r="L48" s="133">
        <v>0</v>
      </c>
      <c r="M48" s="133">
        <v>0</v>
      </c>
      <c r="N48" s="133">
        <v>0</v>
      </c>
      <c r="O48" s="86"/>
      <c r="P48" s="86"/>
    </row>
    <row r="49" ht="15">
      <c r="A49" s="87" t="s">
        <v>138</v>
      </c>
      <c r="B49" s="92">
        <f>Historicals!B223</f>
        <v>0</v>
      </c>
      <c r="C49" s="92">
        <f>Historicals!C223</f>
        <v>0</v>
      </c>
      <c r="D49" s="92">
        <f>Historicals!D223</f>
        <v>8E-2</v>
      </c>
      <c r="E49" s="92">
        <f>Historicals!E223</f>
        <v>6E-2</v>
      </c>
      <c r="F49" s="92">
        <f>Historicals!F223</f>
        <v>0.12000000000000001</v>
      </c>
      <c r="G49" s="92">
        <f>Historicals!G223</f>
        <v>-3E-2</v>
      </c>
      <c r="H49" s="92">
        <f>Historicals!H223</f>
        <v>0</v>
      </c>
      <c r="I49" s="92">
        <f>Historicals!I223</f>
        <v>9E-2</v>
      </c>
      <c r="J49" s="133">
        <v>0</v>
      </c>
      <c r="K49" s="133">
        <v>0</v>
      </c>
      <c r="L49" s="133">
        <v>0</v>
      </c>
      <c r="M49" s="133">
        <v>0</v>
      </c>
      <c r="N49" s="133">
        <v>0</v>
      </c>
      <c r="O49" s="86"/>
      <c r="P49" s="86"/>
    </row>
    <row r="50" ht="15">
      <c r="A50" s="87" t="s">
        <v>139</v>
      </c>
      <c r="B50" s="45" t="str">
        <f>+IFERROR(B48-B49,"nm")</f>
        <v>nm</v>
      </c>
      <c r="C50" s="45">
        <f>+IFERROR(C48-C49,"nm")</f>
        <v>9.322830942863858E-2</v>
      </c>
      <c r="D50" s="45">
        <f>+IFERROR(D48-D49,"nm")</f>
        <v>-3.859769867727707E-2</v>
      </c>
      <c r="E50" s="45">
        <f>+IFERROR(E48-E49,"nm")</f>
        <v>-9.738124741842219E-2</v>
      </c>
      <c r="F50" s="45">
        <f>+IFERROR(F48-F49,"nm")</f>
        <v>-4.244153615104053E-2</v>
      </c>
      <c r="G50" s="45">
        <f>+IFERROR(G48-G49,"nm")</f>
        <v>-4.127924340467895E-2</v>
      </c>
      <c r="H50" s="45">
        <f>+IFERROR(H48-H49,"nm")</f>
        <v>0.24815092721620746</v>
      </c>
      <c r="I50" s="45">
        <f>+IFERROR(I48-I49,"nm")</f>
        <v>-0.4555101339745792</v>
      </c>
      <c r="J50" s="45">
        <f>+IFERROR(J48-J49,"nm")</f>
        <v>0</v>
      </c>
      <c r="K50" s="45">
        <f>+IFERROR(K48-K49,"nm")</f>
        <v>0</v>
      </c>
      <c r="L50" s="45">
        <f>+IFERROR(L48-L49,"nm")</f>
        <v>0</v>
      </c>
      <c r="M50" s="45">
        <f>+IFERROR(M48-M49,"nm")</f>
        <v>0</v>
      </c>
      <c r="N50" s="45">
        <f>+IFERROR(N48-N49,"nm")</f>
        <v>0</v>
      </c>
      <c r="O50" s="86"/>
      <c r="P50" s="86"/>
    </row>
    <row r="51" ht="15">
      <c r="A51" s="88" t="s">
        <v>115</v>
      </c>
      <c r="B51" s="86">
        <f>Historicals!B120</f>
        <v>0</v>
      </c>
      <c r="C51" s="86">
        <f>Historicals!C120</f>
        <v>0</v>
      </c>
      <c r="D51" s="86">
        <f>Historicals!D120</f>
        <v>0</v>
      </c>
      <c r="E51" s="86">
        <f>Historicals!E120</f>
        <v>2940</v>
      </c>
      <c r="F51" s="86">
        <f>Historicals!F120</f>
        <v>3087</v>
      </c>
      <c r="G51" s="86">
        <f>Historicals!G120</f>
        <v>3053</v>
      </c>
      <c r="H51" s="86">
        <f>Historicals!H120</f>
        <v>3996</v>
      </c>
      <c r="I51" s="86">
        <f>Historicals!I120</f>
        <v>4527</v>
      </c>
      <c r="J51" s="113">
        <f>I51*(1+J52)</f>
        <v>4527</v>
      </c>
      <c r="K51" s="113">
        <f>J51*(1+K52)</f>
        <v>4527</v>
      </c>
      <c r="L51" s="113">
        <f>K51*(1+L52)</f>
        <v>4527</v>
      </c>
      <c r="M51" s="113">
        <f>L51*(1+M52)</f>
        <v>4527</v>
      </c>
      <c r="N51" s="113">
        <f>M51*(1+N52)</f>
        <v>4527</v>
      </c>
      <c r="O51" s="86"/>
      <c r="P51" s="86"/>
    </row>
    <row r="52" ht="15">
      <c r="A52" s="87" t="s">
        <v>130</v>
      </c>
      <c r="B52" s="45" t="str">
        <f>+IFERROR(B51/A51-1,"nm")</f>
        <v>nm</v>
      </c>
      <c r="C52" s="45" t="str">
        <f>+IFERROR(C51/B51-1,"nm")</f>
        <v>nm</v>
      </c>
      <c r="D52" s="45" t="str">
        <f>+IFERROR(D51/C51-1,"nm")</f>
        <v>nm</v>
      </c>
      <c r="E52" s="45" t="str">
        <f>+IFERROR(E51/D51-1,"nm")</f>
        <v>nm</v>
      </c>
      <c r="F52" s="45">
        <f>+IFERROR(F51/E51-1,"nm")</f>
        <v>5.0000000000000044E-2</v>
      </c>
      <c r="G52" s="45">
        <f>+IFERROR(G51/F51-1,"nm")</f>
        <v>-1.1013929381276322E-2</v>
      </c>
      <c r="H52" s="45">
        <f>+IFERROR(H51/G51-1,"nm")</f>
        <v>0.30887651490337364</v>
      </c>
      <c r="I52" s="45">
        <f>+IFERROR(I51/H51-1,"nm")</f>
        <v>0.13288288288288297</v>
      </c>
      <c r="J52" s="133">
        <v>0</v>
      </c>
      <c r="K52" s="133">
        <v>0</v>
      </c>
      <c r="L52" s="133">
        <v>0</v>
      </c>
      <c r="M52" s="133">
        <v>0</v>
      </c>
      <c r="N52" s="133">
        <v>0</v>
      </c>
      <c r="O52" s="86"/>
      <c r="P52" s="86"/>
    </row>
    <row r="53" ht="15">
      <c r="A53" s="87" t="s">
        <v>138</v>
      </c>
      <c r="B53" s="92">
        <f>Historicals!B225</f>
        <v>0</v>
      </c>
      <c r="C53" s="92">
        <f>Historicals!C225</f>
        <v>0</v>
      </c>
      <c r="D53" s="92">
        <f>Historicals!D225</f>
        <v>7E-2</v>
      </c>
      <c r="E53" s="92">
        <f>Historicals!E225</f>
        <v>6E-2</v>
      </c>
      <c r="F53" s="92">
        <f>Historicals!F225</f>
        <v>5E-2</v>
      </c>
      <c r="G53" s="92">
        <f>Historicals!G225</f>
        <v>-3E-2</v>
      </c>
      <c r="H53" s="92">
        <f>Historicals!H225</f>
        <v>0</v>
      </c>
      <c r="I53" s="92">
        <f>Historicals!I225</f>
        <v>0.17</v>
      </c>
      <c r="J53" s="133">
        <v>0</v>
      </c>
      <c r="K53" s="133">
        <v>0</v>
      </c>
      <c r="L53" s="133">
        <v>0</v>
      </c>
      <c r="M53" s="133">
        <v>0</v>
      </c>
      <c r="N53" s="133">
        <v>0</v>
      </c>
      <c r="O53" s="86"/>
      <c r="P53" s="86"/>
    </row>
    <row r="54" ht="15">
      <c r="A54" s="87" t="s">
        <v>139</v>
      </c>
      <c r="B54" s="45" t="str">
        <f>+IFERROR(B52-B53,"nm")</f>
        <v>nm</v>
      </c>
      <c r="C54" s="45" t="str">
        <f>+IFERROR(C52-C53,"nm")</f>
        <v>nm</v>
      </c>
      <c r="D54" s="45" t="str">
        <f>+IFERROR(D52-D53,"nm")</f>
        <v>nm</v>
      </c>
      <c r="E54" s="45" t="str">
        <f>+IFERROR(E52-E53,"nm")</f>
        <v>nm</v>
      </c>
      <c r="F54" s="45">
        <f>+IFERROR(F52-F53,"nm")</f>
        <v>0</v>
      </c>
      <c r="G54" s="45">
        <f>+IFERROR(G52-G53,"nm")</f>
        <v>1.8986070618723677E-2</v>
      </c>
      <c r="H54" s="45">
        <f>+IFERROR(H52-H53,"nm")</f>
        <v>0.30887651490337364</v>
      </c>
      <c r="I54" s="45">
        <f>+IFERROR(I52-I53,"nm")</f>
        <v>-3.711711711711704E-2</v>
      </c>
      <c r="J54" s="45">
        <f>+IFERROR(J52-J53,"nm")</f>
        <v>0</v>
      </c>
      <c r="K54" s="45">
        <f>+IFERROR(K52-K53,"nm")</f>
        <v>0</v>
      </c>
      <c r="L54" s="45">
        <f>+IFERROR(L52-L53,"nm")</f>
        <v>0</v>
      </c>
      <c r="M54" s="45">
        <f>+IFERROR(M52-M53,"nm")</f>
        <v>0</v>
      </c>
      <c r="N54" s="45">
        <f>+IFERROR(N52-N53,"nm")</f>
        <v>0</v>
      </c>
      <c r="O54" s="86"/>
      <c r="P54" s="86"/>
    </row>
    <row r="55" ht="15">
      <c r="A55" s="88" t="s">
        <v>116</v>
      </c>
      <c r="B55" s="86">
        <f>Historicals!B117</f>
        <v>824</v>
      </c>
      <c r="C55" s="86">
        <f>Historicals!C117</f>
        <v>719</v>
      </c>
      <c r="D55" s="86">
        <f>Historicals!D117</f>
        <v>646</v>
      </c>
      <c r="E55" s="86">
        <f>Historicals!E117</f>
        <v>595</v>
      </c>
      <c r="F55" s="86">
        <f>Historicals!F117</f>
        <v>597</v>
      </c>
      <c r="G55" s="86">
        <f>Historicals!G117</f>
        <v>516</v>
      </c>
      <c r="H55" s="86">
        <f>Historicals!H117</f>
        <v>507</v>
      </c>
      <c r="I55" s="86">
        <f>Historicals!I121</f>
        <v>564</v>
      </c>
      <c r="J55" s="113">
        <f>I55*(1+J56)</f>
        <v>564</v>
      </c>
      <c r="K55" s="113">
        <f>J55*(1+K56)</f>
        <v>564</v>
      </c>
      <c r="L55" s="113">
        <f>K55*(1+L56)</f>
        <v>564</v>
      </c>
      <c r="M55" s="113">
        <f>L55*(1+M56)</f>
        <v>564</v>
      </c>
      <c r="N55" s="113">
        <f>M55*(1+N56)</f>
        <v>564</v>
      </c>
      <c r="O55" s="86"/>
      <c r="P55" s="86"/>
    </row>
    <row r="56" ht="15">
      <c r="A56" s="87" t="s">
        <v>130</v>
      </c>
      <c r="B56" s="45" t="str">
        <f>+IFERROR(B55/A55-1,"nm")</f>
        <v>nm</v>
      </c>
      <c r="C56" s="45">
        <f>+IFERROR(C55/B55-1,"nm")</f>
        <v>-0.12742718446601942</v>
      </c>
      <c r="D56" s="45">
        <f>+IFERROR(D55/C55-1,"nm")</f>
        <v>-0.10152990264255912</v>
      </c>
      <c r="E56" s="45">
        <f>+IFERROR(E55/D55-1,"nm")</f>
        <v>-7.894736842105265E-2</v>
      </c>
      <c r="F56" s="45">
        <f>+IFERROR(F55/E55-1,"nm")</f>
        <v>3.361344537815114E-3</v>
      </c>
      <c r="G56" s="45">
        <f>+IFERROR(G55/F55-1,"nm")</f>
        <v>-0.13567839195979903</v>
      </c>
      <c r="H56" s="45">
        <f>+IFERROR(H55/G55-1,"nm")</f>
        <v>-1.744186046511631E-2</v>
      </c>
      <c r="I56" s="45">
        <f>+IFERROR(I55/H55-1,"nm")</f>
        <v>0.11242603550295849</v>
      </c>
      <c r="J56" s="133">
        <v>0</v>
      </c>
      <c r="K56" s="133">
        <v>0</v>
      </c>
      <c r="L56" s="133">
        <v>0</v>
      </c>
      <c r="M56" s="133">
        <v>0</v>
      </c>
      <c r="N56" s="133">
        <v>0</v>
      </c>
      <c r="O56" s="86"/>
      <c r="P56" s="86"/>
    </row>
    <row r="57" ht="15" customFormat="1" s="122">
      <c r="A57" s="115" t="s">
        <v>138</v>
      </c>
      <c r="B57" s="92">
        <f>Historicals!B225</f>
        <v>0</v>
      </c>
      <c r="C57" s="92">
        <f>Historicals!C225</f>
        <v>0</v>
      </c>
      <c r="D57" s="92">
        <f>Historicals!D225</f>
        <v>7E-2</v>
      </c>
      <c r="E57" s="92">
        <f>Historicals!E225</f>
        <v>6E-2</v>
      </c>
      <c r="F57" s="92">
        <f>Historicals!F225</f>
        <v>5E-2</v>
      </c>
      <c r="G57" s="92">
        <f>Historicals!G225</f>
        <v>-3E-2</v>
      </c>
      <c r="H57" s="92">
        <f>Historicals!H225</f>
        <v>0</v>
      </c>
      <c r="I57" s="92">
        <f>Historicals!I225</f>
        <v>0.17</v>
      </c>
      <c r="J57" s="133">
        <v>0</v>
      </c>
      <c r="K57" s="133">
        <v>0</v>
      </c>
      <c r="L57" s="133">
        <v>0</v>
      </c>
      <c r="M57" s="133">
        <v>0</v>
      </c>
      <c r="N57" s="133">
        <v>0</v>
      </c>
      <c r="O57" s="92"/>
      <c r="P57" s="92"/>
    </row>
    <row r="58" ht="15">
      <c r="A58" s="87" t="s">
        <v>139</v>
      </c>
      <c r="B58" s="45" t="str">
        <f>+IFERROR(B56-B57,"nm")</f>
        <v>nm</v>
      </c>
      <c r="C58" s="45">
        <f>+IFERROR(C56-C57,"nm")</f>
        <v>-0.12742718446601942</v>
      </c>
      <c r="D58" s="45">
        <f>+IFERROR(D56-D57,"nm")</f>
        <v>-0.17152990264255913</v>
      </c>
      <c r="E58" s="45">
        <f>+IFERROR(E56-E57,"nm")</f>
        <v>-0.13894736842105265</v>
      </c>
      <c r="F58" s="45">
        <f>+IFERROR(F56-F57,"nm")</f>
        <v>-4.663865546218489E-2</v>
      </c>
      <c r="G58" s="45">
        <f>+IFERROR(G56-G57,"nm")</f>
        <v>-0.10567839195979903</v>
      </c>
      <c r="H58" s="45">
        <f>+IFERROR(H56-H57,"nm")</f>
        <v>-1.744186046511631E-2</v>
      </c>
      <c r="I58" s="45">
        <f>+IFERROR(I56-I57,"nm")</f>
        <v>-5.7573964497041524E-2</v>
      </c>
      <c r="J58" s="45">
        <f>+IFERROR(J56-J57,"nm")</f>
        <v>0</v>
      </c>
      <c r="K58" s="45">
        <f>+IFERROR(K56-K57,"nm")</f>
        <v>0</v>
      </c>
      <c r="L58" s="45">
        <f>+IFERROR(L56-L57,"nm")</f>
        <v>0</v>
      </c>
      <c r="M58" s="45">
        <f>+IFERROR(M56-M57,"nm")</f>
        <v>0</v>
      </c>
      <c r="N58" s="45">
        <f>+IFERROR(N56-N57,"nm")</f>
        <v>0</v>
      </c>
      <c r="O58" s="86"/>
      <c r="P58" s="86"/>
    </row>
    <row r="59" ht="15">
      <c r="A59" s="85" t="s">
        <v>131</v>
      </c>
      <c r="B59" s="46">
        <f>+B65+B62</f>
        <v>0</v>
      </c>
      <c r="C59" s="46">
        <f>+C65+C62</f>
        <v>0</v>
      </c>
      <c r="D59" s="46">
        <f>+D65+D62</f>
        <v>106</v>
      </c>
      <c r="E59" s="46">
        <f>+E65+E62</f>
        <v>1703</v>
      </c>
      <c r="F59" s="46">
        <f>+F65+F62</f>
        <v>2106</v>
      </c>
      <c r="G59" s="46">
        <f>+G65+G62</f>
        <v>1673</v>
      </c>
      <c r="H59" s="46">
        <f>+H65+H62</f>
        <v>2571</v>
      </c>
      <c r="I59" s="46">
        <f>+I65+I62</f>
        <v>3427</v>
      </c>
      <c r="J59" s="9">
        <f>+J65+J62</f>
        <v>3427</v>
      </c>
      <c r="K59" s="9">
        <f>+K65+K62</f>
        <v>3427</v>
      </c>
      <c r="L59" s="9">
        <f>+L65+L62</f>
        <v>3427</v>
      </c>
      <c r="M59" s="9">
        <f>+M65+M62</f>
        <v>3427</v>
      </c>
      <c r="N59" s="9">
        <f>+N65+N62</f>
        <v>3427</v>
      </c>
      <c r="O59" s="86"/>
      <c r="P59" s="86"/>
    </row>
    <row r="60" ht="15">
      <c r="A60" s="87" t="s">
        <v>130</v>
      </c>
      <c r="B60" s="45" t="str">
        <f>+IFERROR(B59/A59-1,"nm")</f>
        <v>nm</v>
      </c>
      <c r="C60" s="45" t="str">
        <f>+IFERROR(C59/B59-1,"nm")</f>
        <v>nm</v>
      </c>
      <c r="D60" s="45" t="str">
        <f>+IFERROR(D59/C59-1,"nm")</f>
        <v>nm</v>
      </c>
      <c r="E60" s="45">
        <f>+IFERROR(E59/D59-1,"nm")</f>
        <v>15.066037735849058</v>
      </c>
      <c r="F60" s="45">
        <f>+IFERROR(F59/E59-1,"nm")</f>
        <v>0.23664122137404586</v>
      </c>
      <c r="G60" s="45">
        <f>+IFERROR(G59/F59-1,"nm")</f>
        <v>-0.20560303893637222</v>
      </c>
      <c r="H60" s="45">
        <f>+IFERROR(H59/G59-1,"nm")</f>
        <v>0.5367603108188883</v>
      </c>
      <c r="I60" s="45">
        <f>+IFERROR(I59/H59-1,"nm")</f>
        <v>0.3329443796188254</v>
      </c>
      <c r="J60" s="133">
        <v>0</v>
      </c>
      <c r="K60" s="133">
        <v>0</v>
      </c>
      <c r="L60" s="133">
        <v>0</v>
      </c>
      <c r="M60" s="133">
        <v>0</v>
      </c>
      <c r="N60" s="133">
        <v>0</v>
      </c>
      <c r="O60" s="86"/>
      <c r="P60" s="86"/>
    </row>
    <row r="61" ht="15">
      <c r="A61" s="87" t="s">
        <v>132</v>
      </c>
      <c r="B61" s="45" t="str">
        <f>+IFERROR(B59/B$45,"nm")</f>
        <v>nm</v>
      </c>
      <c r="C61" s="45" t="str">
        <f>+IFERROR(C59/C$45,"nm")</f>
        <v>nm</v>
      </c>
      <c r="D61" s="45" t="str">
        <f>+IFERROR(D59/D$45,"nm")</f>
        <v>nm</v>
      </c>
      <c r="E61" s="45">
        <f>+IFERROR(E59/E$45,"nm")</f>
        <v>0.18426747457260334</v>
      </c>
      <c r="F61" s="45">
        <f>+IFERROR(F59/F$45,"nm")</f>
        <v>0.21463514064410924</v>
      </c>
      <c r="G61" s="45">
        <f>+IFERROR(G59/G$45,"nm")</f>
        <v>0.17898791055953783</v>
      </c>
      <c r="H61" s="45">
        <f>+IFERROR(H59/H$45,"nm")</f>
        <v>0.22442388268156424</v>
      </c>
      <c r="I61" s="45">
        <f>+IFERROR(I59/I$45,"nm")</f>
        <v>0.27462136389133746</v>
      </c>
      <c r="J61" s="45">
        <f>+IFERROR(J59/J$45,"nm")</f>
        <v>0.27462136389133746</v>
      </c>
      <c r="K61" s="45">
        <f>+IFERROR(K59/K$45,"nm")</f>
        <v>0.27462136389133746</v>
      </c>
      <c r="L61" s="45">
        <f>+IFERROR(L59/L$45,"nm")</f>
        <v>0.27462136389133746</v>
      </c>
      <c r="M61" s="45">
        <f>+IFERROR(M59/M$45,"nm")</f>
        <v>0.27462136389133746</v>
      </c>
      <c r="N61" s="45">
        <f>+IFERROR(N59/N$45,"nm")</f>
        <v>0.27462136389133746</v>
      </c>
      <c r="O61" s="86"/>
      <c r="P61" s="86"/>
    </row>
    <row r="62" ht="15">
      <c r="A62" s="85" t="s">
        <v>133</v>
      </c>
      <c r="B62" s="86">
        <f>Historicals!B203</f>
        <v>0</v>
      </c>
      <c r="C62" s="86">
        <f>Historicals!C203</f>
        <v>0</v>
      </c>
      <c r="D62" s="86">
        <f>Historicals!D203</f>
        <v>106</v>
      </c>
      <c r="E62" s="86">
        <f>Historicals!E203</f>
        <v>116</v>
      </c>
      <c r="F62" s="86">
        <f>Historicals!F203</f>
        <v>111</v>
      </c>
      <c r="G62" s="86">
        <f>Historicals!G203</f>
        <v>132</v>
      </c>
      <c r="H62" s="86">
        <f>Historicals!H203</f>
        <v>136</v>
      </c>
      <c r="I62" s="86">
        <f>Historicals!I203</f>
        <v>134</v>
      </c>
      <c r="J62" s="113">
        <f>I62*(1+J63)</f>
        <v>134</v>
      </c>
      <c r="K62" s="113">
        <f>J62*(1+K63)</f>
        <v>134</v>
      </c>
      <c r="L62" s="113">
        <f>K62*(1+L63)</f>
        <v>134</v>
      </c>
      <c r="M62" s="113">
        <f>L62*(1+M63)</f>
        <v>134</v>
      </c>
      <c r="N62" s="113">
        <f>M62*(1+N63)</f>
        <v>134</v>
      </c>
      <c r="O62" s="86"/>
      <c r="P62" s="86"/>
    </row>
    <row r="63" ht="15">
      <c r="A63" s="87" t="s">
        <v>130</v>
      </c>
      <c r="B63" s="45" t="str">
        <f>+IFERROR(B62/A62-1,"nm")</f>
        <v>nm</v>
      </c>
      <c r="C63" s="45" t="str">
        <f>+IFERROR(C62/B62-1,"nm")</f>
        <v>nm</v>
      </c>
      <c r="D63" s="45" t="str">
        <f>+IFERROR(D62/C62-1,"nm")</f>
        <v>nm</v>
      </c>
      <c r="E63" s="45">
        <f>+IFERROR(E62/D62-1,"nm")</f>
        <v>9.433962264150941E-2</v>
      </c>
      <c r="F63" s="45">
        <f>+IFERROR(F62/E62-1,"nm")</f>
        <v>-4.31034482758621E-2</v>
      </c>
      <c r="G63" s="45">
        <f>+IFERROR(G62/F62-1,"nm")</f>
        <v>0.18918918918918926</v>
      </c>
      <c r="H63" s="45">
        <f>+IFERROR(H62/G62-1,"nm")</f>
        <v>3.0303030303030276E-2</v>
      </c>
      <c r="I63" s="45">
        <f>+IFERROR(I62/H62-1,"nm")</f>
        <v>-1.4705882352941124E-2</v>
      </c>
      <c r="J63" s="133">
        <v>0</v>
      </c>
      <c r="K63" s="133">
        <v>0</v>
      </c>
      <c r="L63" s="133">
        <v>0</v>
      </c>
      <c r="M63" s="133">
        <v>0</v>
      </c>
      <c r="N63" s="133">
        <v>0</v>
      </c>
      <c r="O63" s="86"/>
      <c r="P63" s="86"/>
    </row>
    <row r="64" ht="15">
      <c r="A64" s="87" t="s">
        <v>157</v>
      </c>
      <c r="B64" s="45" t="str">
        <f>+IFERROR(B62/B$45,"nm")</f>
        <v>nm</v>
      </c>
      <c r="C64" s="45" t="str">
        <f>+IFERROR(C62/C$45,"nm")</f>
        <v>nm</v>
      </c>
      <c r="D64" s="45" t="str">
        <f>+IFERROR(D62/D$45,"nm")</f>
        <v>nm</v>
      </c>
      <c r="E64" s="45">
        <f>+IFERROR(E62/E$45,"nm")</f>
        <v>1.2551395801774508E-2</v>
      </c>
      <c r="F64" s="45">
        <f>+IFERROR(F62/F$45,"nm")</f>
        <v>1.1312678353037097E-2</v>
      </c>
      <c r="G64" s="45">
        <f>+IFERROR(G62/G$45,"nm")</f>
        <v>1.4122178239007167E-2</v>
      </c>
      <c r="H64" s="45">
        <f>+IFERROR(H62/H$45,"nm")</f>
        <v>1.1871508379888268E-2</v>
      </c>
      <c r="I64" s="45">
        <f>+IFERROR(I62/I$45,"nm")</f>
        <v>1.0738039907043834E-2</v>
      </c>
      <c r="J64" s="45">
        <f>+IFERROR(J62/J$45,"nm")</f>
        <v>1.0738039907043834E-2</v>
      </c>
      <c r="K64" s="45">
        <f>+IFERROR(K62/K$45,"nm")</f>
        <v>1.0738039907043834E-2</v>
      </c>
      <c r="L64" s="45">
        <f>+IFERROR(L62/L$45,"nm")</f>
        <v>1.0738039907043834E-2</v>
      </c>
      <c r="M64" s="45">
        <f>+IFERROR(M62/M$45,"nm")</f>
        <v>1.0738039907043834E-2</v>
      </c>
      <c r="N64" s="45">
        <f>+IFERROR(N62/N$45,"nm")</f>
        <v>1.0738039907043834E-2</v>
      </c>
      <c r="O64" s="86"/>
      <c r="P64" s="86"/>
    </row>
    <row r="65" ht="15">
      <c r="A65" s="85" t="s">
        <v>135</v>
      </c>
      <c r="B65" s="86">
        <f>Historicals!B158</f>
        <v>0</v>
      </c>
      <c r="C65" s="86">
        <f>Historicals!C158</f>
        <v>0</v>
      </c>
      <c r="D65" s="86">
        <f>Historicals!D158</f>
        <v>0</v>
      </c>
      <c r="E65" s="86">
        <f>Historicals!E158</f>
        <v>1587</v>
      </c>
      <c r="F65" s="86">
        <f>Historicals!F158</f>
        <v>1995</v>
      </c>
      <c r="G65" s="86">
        <f>Historicals!G158</f>
        <v>1541</v>
      </c>
      <c r="H65" s="86">
        <f>Historicals!H158</f>
        <v>2435</v>
      </c>
      <c r="I65" s="86">
        <f>Historicals!I158</f>
        <v>3293</v>
      </c>
      <c r="J65" s="113">
        <f>I65*(1+J66)</f>
        <v>3293</v>
      </c>
      <c r="K65" s="113">
        <f>J65*(1+K66)</f>
        <v>3293</v>
      </c>
      <c r="L65" s="113">
        <f>K65*(1+L66)</f>
        <v>3293</v>
      </c>
      <c r="M65" s="113">
        <f>L65*(1+M66)</f>
        <v>3293</v>
      </c>
      <c r="N65" s="113">
        <f>M65*(1+N66)</f>
        <v>3293</v>
      </c>
      <c r="O65" s="86"/>
      <c r="P65" s="86"/>
    </row>
    <row r="66" ht="15">
      <c r="A66" s="87" t="s">
        <v>130</v>
      </c>
      <c r="B66" s="45" t="str">
        <f>+IFERROR(B65/A65-1,"nm")</f>
        <v>nm</v>
      </c>
      <c r="C66" s="45" t="str">
        <f>+IFERROR(C65/B65-1,"nm")</f>
        <v>nm</v>
      </c>
      <c r="D66" s="45" t="str">
        <f>+IFERROR(D65/C65-1,"nm")</f>
        <v>nm</v>
      </c>
      <c r="E66" s="45" t="str">
        <f>+IFERROR(E65/D65-1,"nm")</f>
        <v>nm</v>
      </c>
      <c r="F66" s="45">
        <f>+IFERROR(F65/E65-1,"nm")</f>
        <v>0.2570888468809074</v>
      </c>
      <c r="G66" s="45">
        <f>+IFERROR(G65/F65-1,"nm")</f>
        <v>-0.22756892230576442</v>
      </c>
      <c r="H66" s="45">
        <f>+IFERROR(H65/G65-1,"nm")</f>
        <v>0.5801427644386763</v>
      </c>
      <c r="I66" s="45">
        <f>+IFERROR(I65/H65-1,"nm")</f>
        <v>0.3523613963039014</v>
      </c>
      <c r="J66" s="133">
        <v>0</v>
      </c>
      <c r="K66" s="133">
        <v>0</v>
      </c>
      <c r="L66" s="133">
        <v>0</v>
      </c>
      <c r="M66" s="133">
        <v>0</v>
      </c>
      <c r="N66" s="133">
        <v>0</v>
      </c>
      <c r="O66" s="86"/>
      <c r="P66" s="86"/>
    </row>
    <row r="67" ht="15">
      <c r="A67" s="87" t="s">
        <v>132</v>
      </c>
      <c r="B67" s="45" t="str">
        <f>+IFERROR(B65/B$45,"nm")</f>
        <v>nm</v>
      </c>
      <c r="C67" s="45" t="str">
        <f>+IFERROR(C65/C$45,"nm")</f>
        <v>nm</v>
      </c>
      <c r="D67" s="45" t="str">
        <f>+IFERROR(D65/D$45,"nm")</f>
        <v>nm</v>
      </c>
      <c r="E67" s="45">
        <f>+IFERROR(E65/E$45,"nm")</f>
        <v>0.1717160787708288</v>
      </c>
      <c r="F67" s="45">
        <f>+IFERROR(F65/F$45,"nm")</f>
        <v>0.20332246229107215</v>
      </c>
      <c r="G67" s="45">
        <f>+IFERROR(G65/G$45,"nm")</f>
        <v>0.16486573232053064</v>
      </c>
      <c r="H67" s="45">
        <f>+IFERROR(H65/H$45,"nm")</f>
        <v>0.21255237430167598</v>
      </c>
      <c r="I67" s="45">
        <f>+IFERROR(I65/I$45,"nm")</f>
        <v>0.2638833239842936</v>
      </c>
      <c r="J67" s="45">
        <f>+IFERROR(J65/J$45,"nm")</f>
        <v>0.2638833239842936</v>
      </c>
      <c r="K67" s="45">
        <f>+IFERROR(K65/K$45,"nm")</f>
        <v>0.2638833239842936</v>
      </c>
      <c r="L67" s="45">
        <f>+IFERROR(L65/L$45,"nm")</f>
        <v>0.2638833239842936</v>
      </c>
      <c r="M67" s="45">
        <f>+IFERROR(M65/M$45,"nm")</f>
        <v>0.2638833239842936</v>
      </c>
      <c r="N67" s="45">
        <f>+IFERROR(N65/N$45,"nm")</f>
        <v>0.2638833239842936</v>
      </c>
      <c r="O67" s="86"/>
      <c r="P67" s="86"/>
    </row>
    <row r="68" ht="15">
      <c r="A68" s="85" t="s">
        <v>136</v>
      </c>
      <c r="B68" s="86">
        <f>Historicals!B188</f>
        <v>0</v>
      </c>
      <c r="C68" s="86">
        <f>Historicals!C188</f>
        <v>0</v>
      </c>
      <c r="D68" s="86">
        <f>Historicals!D188</f>
        <v>0</v>
      </c>
      <c r="E68" s="86">
        <f>Historicals!E188</f>
        <v>240</v>
      </c>
      <c r="F68" s="86">
        <f>Historicals!F188</f>
        <v>233</v>
      </c>
      <c r="G68" s="86">
        <f>Historicals!G188</f>
        <v>139</v>
      </c>
      <c r="H68" s="86">
        <f>Historicals!H188</f>
        <v>0</v>
      </c>
      <c r="I68" s="86">
        <f>Historicals!I188</f>
        <v>0</v>
      </c>
      <c r="J68" s="113">
        <f>I68*(1+J69)</f>
        <v>0</v>
      </c>
      <c r="K68" s="113">
        <f>J68*(1+K69)</f>
        <v>0</v>
      </c>
      <c r="L68" s="113">
        <f>K68*(1+L69)</f>
        <v>0</v>
      </c>
      <c r="M68" s="113">
        <f>L68*(1+M69)</f>
        <v>0</v>
      </c>
      <c r="N68" s="113">
        <f>M68*(1+N69)</f>
        <v>0</v>
      </c>
      <c r="O68" s="86"/>
      <c r="P68" s="86"/>
    </row>
    <row r="69" ht="15">
      <c r="A69" s="87" t="s">
        <v>130</v>
      </c>
      <c r="B69" s="45" t="str">
        <f>+IFERROR(B68/A68-1,"nm")</f>
        <v>nm</v>
      </c>
      <c r="C69" s="45" t="str">
        <f>+IFERROR(C68/B68-1,"nm")</f>
        <v>nm</v>
      </c>
      <c r="D69" s="45" t="str">
        <f>+IFERROR(D68/C68-1,"nm")</f>
        <v>nm</v>
      </c>
      <c r="E69" s="45" t="str">
        <f>+IFERROR(E68/D68-1,"nm")</f>
        <v>nm</v>
      </c>
      <c r="F69" s="45">
        <f>+IFERROR(F68/E68-1,"nm")</f>
        <v>-2.9166666666666674E-2</v>
      </c>
      <c r="G69" s="45">
        <f>+IFERROR(G68/F68-1,"nm")</f>
        <v>-0.40343347639484983</v>
      </c>
      <c r="H69" s="45">
        <f>+IFERROR(H68/G68-1,"nm")</f>
        <v>-1</v>
      </c>
      <c r="I69" s="45" t="str">
        <f>+IFERROR(I68/H68-1,"nm")</f>
        <v>nm</v>
      </c>
      <c r="J69" s="133">
        <v>0</v>
      </c>
      <c r="K69" s="133">
        <v>0</v>
      </c>
      <c r="L69" s="133">
        <v>0</v>
      </c>
      <c r="M69" s="133">
        <v>0</v>
      </c>
      <c r="N69" s="133">
        <v>0</v>
      </c>
      <c r="O69" s="86"/>
      <c r="P69" s="86"/>
    </row>
    <row r="70" ht="15">
      <c r="A70" s="87" t="s">
        <v>157</v>
      </c>
      <c r="B70" s="45" t="str">
        <f>+IFERROR(B68/B$45,"nm")</f>
        <v>nm</v>
      </c>
      <c r="C70" s="45" t="str">
        <f>+IFERROR(C68/C$45,"nm")</f>
        <v>nm</v>
      </c>
      <c r="D70" s="45" t="str">
        <f>+IFERROR(D68/D$45,"nm")</f>
        <v>nm</v>
      </c>
      <c r="E70" s="45">
        <f>+IFERROR(E68/E$45,"nm")</f>
        <v>2.596840510711967E-2</v>
      </c>
      <c r="F70" s="45">
        <f>+IFERROR(F68/F$45,"nm")</f>
        <v>2.374643293925805E-2</v>
      </c>
      <c r="G70" s="45">
        <f>+IFERROR(G68/G$45,"nm")</f>
        <v>1.4871081630469669E-2</v>
      </c>
      <c r="H70" s="45">
        <f>+IFERROR(H68/H$45,"nm")</f>
        <v>0</v>
      </c>
      <c r="I70" s="45">
        <f>+IFERROR(I68/I$45,"nm")</f>
        <v>0</v>
      </c>
      <c r="J70" s="45">
        <f>+IFERROR(J68/J$45,"nm")</f>
        <v>0</v>
      </c>
      <c r="K70" s="45">
        <f>+IFERROR(K68/K$45,"nm")</f>
        <v>0</v>
      </c>
      <c r="L70" s="45">
        <f>+IFERROR(L68/L$45,"nm")</f>
        <v>0</v>
      </c>
      <c r="M70" s="45">
        <f>+IFERROR(M68/M$45,"nm")</f>
        <v>0</v>
      </c>
      <c r="N70" s="45">
        <f>+IFERROR(N68/N$45,"nm")</f>
        <v>0</v>
      </c>
      <c r="O70" s="86"/>
      <c r="P70" s="86"/>
    </row>
    <row r="71" ht="15">
      <c r="A71" s="89" t="str">
        <f>Historicals!A122</f>
        <v>Western Europe</v>
      </c>
      <c r="B71" s="89"/>
      <c r="C71" s="89"/>
      <c r="D71" s="89"/>
      <c r="E71" s="89"/>
      <c r="F71" s="89"/>
      <c r="G71" s="89"/>
      <c r="H71" s="89"/>
      <c r="I71" s="89"/>
      <c r="J71" s="90"/>
      <c r="K71" s="131"/>
      <c r="L71" s="90"/>
      <c r="M71" s="90"/>
      <c r="N71" s="90"/>
      <c r="O71" s="86"/>
      <c r="P71" s="86"/>
    </row>
    <row r="72" ht="15">
      <c r="A72" s="85" t="s">
        <v>137</v>
      </c>
      <c r="B72" s="86">
        <f>Historicals!B122</f>
        <v>5705</v>
      </c>
      <c r="C72" s="86">
        <f>Historicals!C122</f>
        <v>5884</v>
      </c>
      <c r="D72" s="86">
        <f>Historicals!D122</f>
        <v>6211</v>
      </c>
      <c r="E72" s="86">
        <f>Historicals!E122</f>
        <v>0</v>
      </c>
      <c r="F72" s="86">
        <f>Historicals!F122</f>
        <v>0</v>
      </c>
      <c r="G72" s="86">
        <f>Historicals!G122</f>
        <v>0</v>
      </c>
      <c r="H72" s="86">
        <f>Historicals!H122</f>
        <v>0</v>
      </c>
      <c r="I72" s="86">
        <f>Historicals!I122</f>
        <v>0</v>
      </c>
      <c r="J72" s="113">
        <f>J74+J78+J82</f>
        <v>0</v>
      </c>
      <c r="K72" s="113">
        <f>K74+K78+K82</f>
        <v>0</v>
      </c>
      <c r="L72" s="113">
        <f>L74+L78+L82</f>
        <v>0</v>
      </c>
      <c r="M72" s="113">
        <f>M74+M78+M82</f>
        <v>0</v>
      </c>
      <c r="N72" s="113">
        <f>N74+N78+N82</f>
        <v>0</v>
      </c>
      <c r="O72" s="86"/>
      <c r="P72" s="86"/>
    </row>
    <row r="73" ht="15">
      <c r="A73" s="87" t="s">
        <v>130</v>
      </c>
      <c r="B73" s="45" t="str">
        <f>+IFERROR(B72/A72-1,"nm")</f>
        <v>nm</v>
      </c>
      <c r="C73" s="45">
        <f>+IFERROR(C72/B72-1,"nm")</f>
        <v>3.137598597721292E-2</v>
      </c>
      <c r="D73" s="45">
        <f>+IFERROR(D72/C72-1,"nm")</f>
        <v>5.557443915703608E-2</v>
      </c>
      <c r="E73" s="45">
        <f>+IFERROR(E72/D72-1,"nm")</f>
        <v>-1</v>
      </c>
      <c r="F73" s="45" t="str">
        <f>+IFERROR(F72/E72-1,"nm")</f>
        <v>nm</v>
      </c>
      <c r="G73" s="45" t="str">
        <f>+IFERROR(G72/F72-1,"nm")</f>
        <v>nm</v>
      </c>
      <c r="H73" s="45" t="str">
        <f>+IFERROR(H72/G72-1,"nm")</f>
        <v>nm</v>
      </c>
      <c r="I73" s="45" t="str">
        <f>+IFERROR(I72/H72-1,"nm")</f>
        <v>nm</v>
      </c>
      <c r="J73" s="133">
        <v>0</v>
      </c>
      <c r="K73" s="133">
        <v>0</v>
      </c>
      <c r="L73" s="133">
        <v>0</v>
      </c>
      <c r="M73" s="133">
        <v>0</v>
      </c>
      <c r="N73" s="133">
        <v>0</v>
      </c>
      <c r="O73" s="86"/>
      <c r="P73" s="86"/>
    </row>
    <row r="74" ht="15">
      <c r="A74" s="88" t="s">
        <v>114</v>
      </c>
      <c r="B74" s="86">
        <f>Historicals!B123</f>
        <v>3876</v>
      </c>
      <c r="C74" s="86">
        <f>Historicals!C123</f>
        <v>3985</v>
      </c>
      <c r="D74" s="86">
        <f>Historicals!D123</f>
        <v>4068</v>
      </c>
      <c r="E74" s="86">
        <f>Historicals!E123</f>
        <v>0</v>
      </c>
      <c r="F74" s="86">
        <f>Historicals!F123</f>
        <v>0</v>
      </c>
      <c r="G74" s="86">
        <f>Historicals!G123</f>
        <v>0</v>
      </c>
      <c r="H74" s="86">
        <f>Historicals!H123</f>
        <v>0</v>
      </c>
      <c r="I74" s="86">
        <f>Historicals!I123</f>
        <v>0</v>
      </c>
      <c r="J74" s="113">
        <f>I74*(1+J75)</f>
        <v>0</v>
      </c>
      <c r="K74" s="113">
        <f>J74*(1+K75)</f>
        <v>0</v>
      </c>
      <c r="L74" s="113">
        <f>K74*(1+L75)</f>
        <v>0</v>
      </c>
      <c r="M74" s="113">
        <f>L74*(1+M75)</f>
        <v>0</v>
      </c>
      <c r="N74" s="113">
        <f>M74*(1+N75)</f>
        <v>0</v>
      </c>
      <c r="O74" s="86"/>
      <c r="P74" s="86"/>
    </row>
    <row r="75" ht="15">
      <c r="A75" s="87" t="s">
        <v>130</v>
      </c>
      <c r="B75" s="45" t="str">
        <f>+IFERROR(B74/A74-1,"nm")</f>
        <v>nm</v>
      </c>
      <c r="C75" s="45">
        <f>+IFERROR(C74/B74-1,"nm")</f>
        <v>2.8121775025799822E-2</v>
      </c>
      <c r="D75" s="45">
        <f>+IFERROR(D74/C74-1,"nm")</f>
        <v>2.0828105395232166E-2</v>
      </c>
      <c r="E75" s="45">
        <f>+IFERROR(E74/D74-1,"nm")</f>
        <v>-1</v>
      </c>
      <c r="F75" s="45" t="str">
        <f>+IFERROR(F74/E74-1,"nm")</f>
        <v>nm</v>
      </c>
      <c r="G75" s="45" t="str">
        <f>+IFERROR(G74/F74-1,"nm")</f>
        <v>nm</v>
      </c>
      <c r="H75" s="45" t="str">
        <f>+IFERROR(H74/G74-1,"nm")</f>
        <v>nm</v>
      </c>
      <c r="I75" s="45" t="str">
        <f>+IFERROR(I74/H74-1,"nm")</f>
        <v>nm</v>
      </c>
      <c r="J75" s="133">
        <v>0</v>
      </c>
      <c r="K75" s="133">
        <v>0</v>
      </c>
      <c r="L75" s="133">
        <v>0</v>
      </c>
      <c r="M75" s="133">
        <v>0</v>
      </c>
      <c r="N75" s="133">
        <v>0</v>
      </c>
      <c r="O75" s="86"/>
      <c r="P75" s="86"/>
    </row>
    <row r="76" ht="15">
      <c r="A76" s="87" t="s">
        <v>138</v>
      </c>
      <c r="B76" s="86">
        <f>Historicals!B227</f>
        <v>0.25</v>
      </c>
      <c r="C76" s="86">
        <f>Historicals!C227</f>
        <v>0.14</v>
      </c>
      <c r="D76" s="86">
        <f>Historicals!D227</f>
        <v>0</v>
      </c>
      <c r="E76" s="86">
        <f>Historicals!E227</f>
        <v>0</v>
      </c>
      <c r="F76" s="86">
        <f>Historicals!F227</f>
        <v>0</v>
      </c>
      <c r="G76" s="86">
        <f>Historicals!G227</f>
        <v>0</v>
      </c>
      <c r="H76" s="86">
        <f>Historicals!H227</f>
        <v>0</v>
      </c>
      <c r="I76" s="86">
        <f>Historicals!I227</f>
        <v>0</v>
      </c>
      <c r="J76" s="133">
        <v>0</v>
      </c>
      <c r="K76" s="133">
        <v>0</v>
      </c>
      <c r="L76" s="133">
        <v>0</v>
      </c>
      <c r="M76" s="133">
        <v>0</v>
      </c>
      <c r="N76" s="133">
        <v>0</v>
      </c>
      <c r="O76" s="86"/>
      <c r="P76" s="86"/>
    </row>
    <row r="77" ht="15">
      <c r="A77" s="87" t="s">
        <v>139</v>
      </c>
      <c r="B77" s="45" t="str">
        <f>+IFERROR(B75-B76,"nm")</f>
        <v>nm</v>
      </c>
      <c r="C77" s="45">
        <f>+IFERROR(C75-C76,"nm")</f>
        <v>-0.11187822497420019</v>
      </c>
      <c r="D77" s="45">
        <f>+IFERROR(D75-D76,"nm")</f>
        <v>2.0828105395232166E-2</v>
      </c>
      <c r="E77" s="45">
        <f>+IFERROR(E75-E76,"nm")</f>
        <v>-1</v>
      </c>
      <c r="F77" s="45" t="str">
        <f>+IFERROR(F75-F76,"nm")</f>
        <v>nm</v>
      </c>
      <c r="G77" s="45" t="str">
        <f>+IFERROR(G75-G76,"nm")</f>
        <v>nm</v>
      </c>
      <c r="H77" s="45" t="str">
        <f>+IFERROR(H75-H76,"nm")</f>
        <v>nm</v>
      </c>
      <c r="I77" s="45" t="str">
        <f>+IFERROR(I75-I76,"nm")</f>
        <v>nm</v>
      </c>
      <c r="J77" s="45">
        <f>+IFERROR(J75-J76,"nm")</f>
        <v>0</v>
      </c>
      <c r="K77" s="45">
        <f>+IFERROR(K75-K76,"nm")</f>
        <v>0</v>
      </c>
      <c r="L77" s="45">
        <f>+IFERROR(L75-L76,"nm")</f>
        <v>0</v>
      </c>
      <c r="M77" s="45">
        <f>+IFERROR(M75-M76,"nm")</f>
        <v>0</v>
      </c>
      <c r="N77" s="45">
        <f>+IFERROR(N75-N76,"nm")</f>
        <v>0</v>
      </c>
      <c r="O77" s="86"/>
      <c r="P77" s="86"/>
    </row>
    <row r="78" ht="15">
      <c r="A78" s="88" t="s">
        <v>115</v>
      </c>
      <c r="B78" s="86">
        <f>Historicals!B124</f>
        <v>1552</v>
      </c>
      <c r="C78" s="86">
        <f>Historicals!C124</f>
        <v>1628</v>
      </c>
      <c r="D78" s="86">
        <f>Historicals!D124</f>
        <v>1868</v>
      </c>
      <c r="E78" s="86">
        <f>Historicals!E124</f>
        <v>0</v>
      </c>
      <c r="F78" s="86">
        <f>Historicals!F124</f>
        <v>0</v>
      </c>
      <c r="G78" s="86">
        <f>Historicals!G124</f>
        <v>0</v>
      </c>
      <c r="H78" s="86">
        <f>Historicals!H124</f>
        <v>0</v>
      </c>
      <c r="I78" s="86">
        <f>Historicals!I124</f>
        <v>0</v>
      </c>
      <c r="J78" s="113">
        <f>I78*(1+J79)</f>
        <v>0</v>
      </c>
      <c r="K78" s="113">
        <f>J78*(1+K79)</f>
        <v>0</v>
      </c>
      <c r="L78" s="113">
        <f>K78*(1+L79)</f>
        <v>0</v>
      </c>
      <c r="M78" s="113">
        <f>L78*(1+M79)</f>
        <v>0</v>
      </c>
      <c r="N78" s="113">
        <f>M78*(1+N79)</f>
        <v>0</v>
      </c>
      <c r="O78" s="86"/>
      <c r="P78" s="86"/>
    </row>
    <row r="79" ht="15">
      <c r="A79" s="87" t="s">
        <v>130</v>
      </c>
      <c r="B79" s="45" t="str">
        <f>+IFERROR(B78/A78-1,"nm")</f>
        <v>nm</v>
      </c>
      <c r="C79" s="45">
        <f>+IFERROR(C78/B78-1,"nm")</f>
        <v>4.89690721649485E-2</v>
      </c>
      <c r="D79" s="45">
        <f>+IFERROR(D78/C78-1,"nm")</f>
        <v>0.14742014742014753</v>
      </c>
      <c r="E79" s="45">
        <f>+IFERROR(E78/D78-1,"nm")</f>
        <v>-1</v>
      </c>
      <c r="F79" s="45" t="str">
        <f>+IFERROR(F78/E78-1,"nm")</f>
        <v>nm</v>
      </c>
      <c r="G79" s="45" t="str">
        <f>+IFERROR(G78/F78-1,"nm")</f>
        <v>nm</v>
      </c>
      <c r="H79" s="45" t="str">
        <f>+IFERROR(H78/G78-1,"nm")</f>
        <v>nm</v>
      </c>
      <c r="I79" s="45" t="str">
        <f>+IFERROR(I78/H78-1,"nm")</f>
        <v>nm</v>
      </c>
      <c r="J79" s="133">
        <v>0</v>
      </c>
      <c r="K79" s="133">
        <v>0</v>
      </c>
      <c r="L79" s="133">
        <v>0</v>
      </c>
      <c r="M79" s="133">
        <v>0</v>
      </c>
      <c r="N79" s="133">
        <v>0</v>
      </c>
      <c r="O79" s="86"/>
      <c r="P79" s="86"/>
    </row>
    <row r="80" ht="15" customFormat="1" s="112">
      <c r="A80" s="110" t="s">
        <v>138</v>
      </c>
      <c r="B80" s="91">
        <f>Historicals!B228</f>
        <v>0.14</v>
      </c>
      <c r="C80" s="91">
        <f>Historicals!C228</f>
        <v>0.16</v>
      </c>
      <c r="D80" s="91">
        <f>Historicals!D228</f>
        <v>0</v>
      </c>
      <c r="E80" s="91">
        <f>Historicals!E228</f>
        <v>0</v>
      </c>
      <c r="F80" s="91">
        <f>Historicals!F228</f>
        <v>0</v>
      </c>
      <c r="G80" s="91">
        <f>Historicals!G228</f>
        <v>0</v>
      </c>
      <c r="H80" s="91">
        <f>Historicals!H228</f>
        <v>0</v>
      </c>
      <c r="I80" s="91">
        <f>Historicals!I228</f>
        <v>0</v>
      </c>
      <c r="J80" s="133">
        <v>0</v>
      </c>
      <c r="K80" s="133">
        <v>0</v>
      </c>
      <c r="L80" s="133">
        <v>0</v>
      </c>
      <c r="M80" s="133">
        <v>0</v>
      </c>
      <c r="N80" s="133">
        <v>0</v>
      </c>
      <c r="O80" s="91"/>
      <c r="P80" s="91"/>
    </row>
    <row r="81">
      <c r="A81" s="87" t="s">
        <v>139</v>
      </c>
      <c r="B81" s="45" t="str">
        <f>+IFERROR(B79-B80,"nm")</f>
        <v>nm</v>
      </c>
      <c r="C81" s="45">
        <f>+IFERROR(C79-C80,"nm")</f>
        <v>-0.1110309278350515</v>
      </c>
      <c r="D81" s="45">
        <f>+IFERROR(D79-D80,"nm")</f>
        <v>0.14742014742014753</v>
      </c>
      <c r="E81" s="45">
        <f>+IFERROR(E79-E80,"nm")</f>
        <v>-1</v>
      </c>
      <c r="F81" s="45" t="str">
        <f>+IFERROR(F79-F80,"nm")</f>
        <v>nm</v>
      </c>
      <c r="G81" s="45" t="str">
        <f>+IFERROR(G79-G80,"nm")</f>
        <v>nm</v>
      </c>
      <c r="H81" s="45" t="str">
        <f>+IFERROR(H79-H80,"nm")</f>
        <v>nm</v>
      </c>
      <c r="I81" s="45" t="str">
        <f>+IFERROR(I79-I80,"nm")</f>
        <v>nm</v>
      </c>
      <c r="J81" s="45">
        <f>+IFERROR(J79-J80,"nm")</f>
        <v>0</v>
      </c>
      <c r="K81" s="45">
        <f>+IFERROR(K79-K80,"nm")</f>
        <v>0</v>
      </c>
      <c r="L81" s="45">
        <f>+IFERROR(L79-L80,"nm")</f>
        <v>0</v>
      </c>
      <c r="M81" s="45">
        <f>+IFERROR(M79-M80,"nm")</f>
        <v>0</v>
      </c>
      <c r="N81" s="45">
        <f>+IFERROR(N79-N80,"nm")</f>
        <v>0</v>
      </c>
      <c r="O81" s="86"/>
      <c r="P81" s="86"/>
    </row>
    <row r="82">
      <c r="A82" s="88" t="s">
        <v>116</v>
      </c>
      <c r="B82" s="86">
        <f>Historicals!B125</f>
        <v>277</v>
      </c>
      <c r="C82" s="86">
        <f>Historicals!C125</f>
        <v>271</v>
      </c>
      <c r="D82" s="86">
        <f>Historicals!D125</f>
        <v>275</v>
      </c>
      <c r="E82" s="86">
        <f>Historicals!E125</f>
        <v>0</v>
      </c>
      <c r="F82" s="86">
        <f>Historicals!F125</f>
        <v>0</v>
      </c>
      <c r="G82" s="86">
        <f>Historicals!G125</f>
        <v>0</v>
      </c>
      <c r="H82" s="86">
        <f>Historicals!H125</f>
        <v>0</v>
      </c>
      <c r="I82" s="86">
        <f>Historicals!I125</f>
        <v>0</v>
      </c>
      <c r="J82" s="113">
        <f>I82*(1+J83)</f>
        <v>0</v>
      </c>
      <c r="K82" s="113">
        <f>J82*(1+K83)</f>
        <v>0</v>
      </c>
      <c r="L82" s="113">
        <f>K82*(1+L83)</f>
        <v>0</v>
      </c>
      <c r="M82" s="113">
        <f>L82*(1+M83)</f>
        <v>0</v>
      </c>
      <c r="N82" s="113">
        <f>M82*(1+N83)</f>
        <v>0</v>
      </c>
      <c r="O82" s="86"/>
      <c r="P82" s="86"/>
    </row>
    <row r="83" ht="15">
      <c r="A83" s="87" t="s">
        <v>130</v>
      </c>
      <c r="B83" s="45" t="str">
        <f>+IFERROR(B82/A82-1,"nm")</f>
        <v>nm</v>
      </c>
      <c r="C83" s="45">
        <f>+IFERROR(C82/B82-1,"nm")</f>
        <v>-2.166064981949456E-2</v>
      </c>
      <c r="D83" s="45">
        <f>+IFERROR(D82/C82-1,"nm")</f>
        <v>1.4760147601476037E-2</v>
      </c>
      <c r="E83" s="45">
        <f>+IFERROR(E82/D82-1,"nm")</f>
        <v>-1</v>
      </c>
      <c r="F83" s="45" t="str">
        <f>+IFERROR(F82/E82-1,"nm")</f>
        <v>nm</v>
      </c>
      <c r="G83" s="45" t="str">
        <f>+IFERROR(G82/F82-1,"nm")</f>
        <v>nm</v>
      </c>
      <c r="H83" s="45" t="str">
        <f>+IFERROR(H82/G82-1,"nm")</f>
        <v>nm</v>
      </c>
      <c r="I83" s="45" t="str">
        <f>+IFERROR(I82/H82-1,"nm")</f>
        <v>nm</v>
      </c>
      <c r="J83" s="133">
        <v>0</v>
      </c>
      <c r="K83" s="133">
        <v>0</v>
      </c>
      <c r="L83" s="133">
        <v>0</v>
      </c>
      <c r="M83" s="133">
        <v>0</v>
      </c>
      <c r="N83" s="133">
        <v>0</v>
      </c>
      <c r="O83" s="86"/>
      <c r="P83" s="86"/>
    </row>
    <row r="84" ht="15">
      <c r="A84" s="87" t="s">
        <v>138</v>
      </c>
      <c r="B84" s="86">
        <f>Historicals!B229</f>
        <v>0.15000000000000002</v>
      </c>
      <c r="C84" s="86">
        <f>Historicals!C229</f>
        <v>8E-2</v>
      </c>
      <c r="D84" s="86">
        <f>Historicals!D229</f>
        <v>0</v>
      </c>
      <c r="E84" s="86">
        <f>Historicals!E229</f>
        <v>0</v>
      </c>
      <c r="F84" s="86">
        <f>Historicals!F229</f>
        <v>0</v>
      </c>
      <c r="G84" s="86">
        <f>Historicals!G229</f>
        <v>0</v>
      </c>
      <c r="H84" s="86">
        <f>Historicals!H229</f>
        <v>0</v>
      </c>
      <c r="I84" s="86">
        <f>Historicals!I229</f>
        <v>0</v>
      </c>
      <c r="J84" s="133">
        <v>0</v>
      </c>
      <c r="K84" s="133">
        <v>0</v>
      </c>
      <c r="L84" s="133">
        <v>0</v>
      </c>
      <c r="M84" s="133">
        <v>0</v>
      </c>
      <c r="N84" s="133">
        <v>0</v>
      </c>
      <c r="O84" s="86"/>
      <c r="P84" s="86"/>
    </row>
    <row r="85" ht="15">
      <c r="A85" s="87" t="s">
        <v>139</v>
      </c>
      <c r="B85" s="45" t="str">
        <f>+IFERROR(B83-B84,"nm")</f>
        <v>nm</v>
      </c>
      <c r="C85" s="45">
        <f>+IFERROR(C83-C84,"nm")</f>
        <v>-0.10166064981949456</v>
      </c>
      <c r="D85" s="45">
        <f>+IFERROR(D83-D84,"nm")</f>
        <v>1.4760147601476037E-2</v>
      </c>
      <c r="E85" s="45">
        <f>+IFERROR(E83-E84,"nm")</f>
        <v>-1</v>
      </c>
      <c r="F85" s="45" t="str">
        <f>+IFERROR(F83-F84,"nm")</f>
        <v>nm</v>
      </c>
      <c r="G85" s="45" t="str">
        <f>+IFERROR(G83-G84,"nm")</f>
        <v>nm</v>
      </c>
      <c r="H85" s="45" t="str">
        <f>+IFERROR(H83-H84,"nm")</f>
        <v>nm</v>
      </c>
      <c r="I85" s="45" t="str">
        <f>+IFERROR(I83-I84,"nm")</f>
        <v>nm</v>
      </c>
      <c r="J85" s="45">
        <f>+IFERROR(J83-J84,"nm")</f>
        <v>0</v>
      </c>
      <c r="K85" s="45">
        <f>+IFERROR(K83-K84,"nm")</f>
        <v>0</v>
      </c>
      <c r="L85" s="45">
        <f>+IFERROR(L83-L84,"nm")</f>
        <v>0</v>
      </c>
      <c r="M85" s="45">
        <f>+IFERROR(M83-M84,"nm")</f>
        <v>0</v>
      </c>
      <c r="N85" s="45">
        <f>+IFERROR(N83-N84,"nm")</f>
        <v>0</v>
      </c>
      <c r="O85" s="86"/>
      <c r="P85" s="86"/>
    </row>
    <row r="86" ht="15">
      <c r="A86" s="85" t="s">
        <v>131</v>
      </c>
      <c r="B86" s="46">
        <f>+B92+B89</f>
        <v>1350</v>
      </c>
      <c r="C86" s="46">
        <f>+C92+C89</f>
        <v>1506</v>
      </c>
      <c r="D86" s="46">
        <f>+D92+D89</f>
        <v>1203</v>
      </c>
      <c r="E86" s="46">
        <f>+E92+E89</f>
        <v>0</v>
      </c>
      <c r="F86" s="46">
        <f>+F92+F89</f>
        <v>0</v>
      </c>
      <c r="G86" s="46">
        <f>+G92+G89</f>
        <v>0</v>
      </c>
      <c r="H86" s="46">
        <f>+H92+H89</f>
        <v>0</v>
      </c>
      <c r="I86" s="46">
        <f>+I92+I89</f>
        <v>0</v>
      </c>
      <c r="J86" s="113">
        <f>I86*(1+J87)</f>
        <v>0</v>
      </c>
      <c r="K86" s="113">
        <f>J86*(1+K87)</f>
        <v>0</v>
      </c>
      <c r="L86" s="113">
        <f>K86*(1+L87)</f>
        <v>0</v>
      </c>
      <c r="M86" s="113">
        <f>L86*(1+M87)</f>
        <v>0</v>
      </c>
      <c r="N86" s="113">
        <f>M86*(1+N87)</f>
        <v>0</v>
      </c>
      <c r="O86" s="86"/>
      <c r="P86" s="86"/>
    </row>
    <row r="87" ht="15">
      <c r="A87" s="87" t="s">
        <v>130</v>
      </c>
      <c r="B87" s="45" t="str">
        <f>+IFERROR(B86/A86-1,"nm")</f>
        <v>nm</v>
      </c>
      <c r="C87" s="45">
        <f>+IFERROR(C86/B86-1,"nm")</f>
        <v>0.11555555555555563</v>
      </c>
      <c r="D87" s="45">
        <f>+IFERROR(D86/C86-1,"nm")</f>
        <v>-0.20119521912350602</v>
      </c>
      <c r="E87" s="45">
        <f>+IFERROR(E86/D86-1,"nm")</f>
        <v>-1</v>
      </c>
      <c r="F87" s="45" t="str">
        <f>+IFERROR(F86/E86-1,"nm")</f>
        <v>nm</v>
      </c>
      <c r="G87" s="45" t="str">
        <f>+IFERROR(G86/F86-1,"nm")</f>
        <v>nm</v>
      </c>
      <c r="H87" s="45" t="str">
        <f>+IFERROR(H86/G86-1,"nm")</f>
        <v>nm</v>
      </c>
      <c r="I87" s="45" t="str">
        <f>+IFERROR(I86/H86-1,"nm")</f>
        <v>nm</v>
      </c>
      <c r="J87" s="133">
        <v>0</v>
      </c>
      <c r="K87" s="133">
        <v>0</v>
      </c>
      <c r="L87" s="133">
        <v>0</v>
      </c>
      <c r="M87" s="133">
        <v>0</v>
      </c>
      <c r="N87" s="133">
        <v>0</v>
      </c>
      <c r="O87" s="86"/>
      <c r="P87" s="86"/>
    </row>
    <row r="88" ht="15">
      <c r="A88" s="87" t="s">
        <v>132</v>
      </c>
      <c r="B88" s="91">
        <f>IFERROR(B86/B$72,"nm")</f>
        <v>0.2366345311130587</v>
      </c>
      <c r="C88" s="91">
        <f>IFERROR(C86/C$72,"nm")</f>
        <v>0.2559483344663494</v>
      </c>
      <c r="D88" s="91">
        <f>IFERROR(D86/D$72,"nm")</f>
        <v>0.19368861696989212</v>
      </c>
      <c r="E88" s="91" t="str">
        <f>IFERROR(E86/E$72,"nm")</f>
        <v>nm</v>
      </c>
      <c r="F88" s="91" t="str">
        <f>IFERROR(F86/F$72,"nm")</f>
        <v>nm</v>
      </c>
      <c r="G88" s="91" t="str">
        <f>IFERROR(G86/G$72,"nm")</f>
        <v>nm</v>
      </c>
      <c r="H88" s="91" t="str">
        <f>IFERROR(H86/H$72,"nm")</f>
        <v>nm</v>
      </c>
      <c r="I88" s="91" t="str">
        <f>IFERROR(I86/I$72,"nm")</f>
        <v>nm</v>
      </c>
      <c r="J88" s="91" t="str">
        <f>IFERROR(J86/J$72,"nm")</f>
        <v>nm</v>
      </c>
      <c r="K88" s="91" t="str">
        <f>IFERROR(K86/K$72,"nm")</f>
        <v>nm</v>
      </c>
      <c r="L88" s="91" t="str">
        <f>IFERROR(L86/L$72,"nm")</f>
        <v>nm</v>
      </c>
      <c r="M88" s="91" t="str">
        <f>IFERROR(M86/M$72,"nm")</f>
        <v>nm</v>
      </c>
      <c r="N88" s="91" t="str">
        <f>IFERROR(N86/N$72,"nm")</f>
        <v>nm</v>
      </c>
      <c r="O88" s="86"/>
      <c r="P88" s="86"/>
    </row>
    <row r="89" ht="15">
      <c r="A89" s="85" t="s">
        <v>133</v>
      </c>
      <c r="B89" s="86">
        <f>Historicals!B204</f>
        <v>75</v>
      </c>
      <c r="C89" s="86">
        <f>Historicals!C204</f>
        <v>72</v>
      </c>
      <c r="D89" s="86">
        <f>Historicals!D204</f>
        <v>0</v>
      </c>
      <c r="E89" s="86">
        <f>Historicals!E204</f>
        <v>0</v>
      </c>
      <c r="F89" s="86">
        <f>Historicals!F204</f>
        <v>0</v>
      </c>
      <c r="G89" s="86">
        <f>Historicals!G204</f>
        <v>0</v>
      </c>
      <c r="H89" s="86">
        <f>Historicals!H204</f>
        <v>0</v>
      </c>
      <c r="I89" s="86">
        <f>Historicals!I204</f>
        <v>0</v>
      </c>
      <c r="J89" s="113">
        <f>I89*(1+J90)</f>
        <v>0</v>
      </c>
      <c r="K89" s="113">
        <f>J89*(1+K90)</f>
        <v>0</v>
      </c>
      <c r="L89" s="113">
        <f>K89*(1+L90)</f>
        <v>0</v>
      </c>
      <c r="M89" s="113">
        <f>L89*(1+M90)</f>
        <v>0</v>
      </c>
      <c r="N89" s="113">
        <f>M89*(1+N90)</f>
        <v>0</v>
      </c>
      <c r="O89" s="86"/>
      <c r="P89" s="86"/>
    </row>
    <row r="90" ht="15">
      <c r="A90" s="87" t="s">
        <v>130</v>
      </c>
      <c r="B90" s="45" t="str">
        <f>+IFERROR(B89/A89-1,"nm")</f>
        <v>nm</v>
      </c>
      <c r="C90" s="45">
        <f>+IFERROR(C89/B89-1,"nm")</f>
        <v>-4.0000000000000036E-2</v>
      </c>
      <c r="D90" s="45">
        <f>+IFERROR(D89/C89-1,"nm")</f>
        <v>-1</v>
      </c>
      <c r="E90" s="45" t="str">
        <f>+IFERROR(E89/D89-1,"nm")</f>
        <v>nm</v>
      </c>
      <c r="F90" s="45" t="str">
        <f>+IFERROR(F89/E89-1,"nm")</f>
        <v>nm</v>
      </c>
      <c r="G90" s="45" t="str">
        <f>+IFERROR(G89/F89-1,"nm")</f>
        <v>nm</v>
      </c>
      <c r="H90" s="45" t="str">
        <f>+IFERROR(H89/G89-1,"nm")</f>
        <v>nm</v>
      </c>
      <c r="I90" s="45" t="str">
        <f>+IFERROR(I89/H89-1,"nm")</f>
        <v>nm</v>
      </c>
      <c r="J90" s="133">
        <v>0</v>
      </c>
      <c r="K90" s="133">
        <v>0</v>
      </c>
      <c r="L90" s="133">
        <v>0</v>
      </c>
      <c r="M90" s="133">
        <v>0</v>
      </c>
      <c r="N90" s="133">
        <v>0</v>
      </c>
      <c r="O90" s="86"/>
      <c r="P90" s="86"/>
    </row>
    <row r="91" ht="15" customFormat="1" s="133">
      <c r="A91" s="117" t="s">
        <v>157</v>
      </c>
      <c r="B91" s="132">
        <f>IFERROR(B89/B$72,"nm")</f>
        <v>1.3146362839614373E-2</v>
      </c>
      <c r="C91" s="132">
        <f>IFERROR(C89/C$72,"nm")</f>
        <v>1.2236573759347382E-2</v>
      </c>
      <c r="D91" s="132">
        <f>IFERROR(D89/D$72,"nm")</f>
        <v>0</v>
      </c>
      <c r="E91" s="132" t="str">
        <f>IFERROR(E89/E$72,"nm")</f>
        <v>nm</v>
      </c>
      <c r="F91" s="132" t="str">
        <f>IFERROR(F89/F$72,"nm")</f>
        <v>nm</v>
      </c>
      <c r="G91" s="132" t="str">
        <f>IFERROR(G89/G$72,"nm")</f>
        <v>nm</v>
      </c>
      <c r="H91" s="132" t="str">
        <f>IFERROR(H89/H$72,"nm")</f>
        <v>nm</v>
      </c>
      <c r="I91" s="132" t="str">
        <f>IFERROR(I89/I$72,"nm")</f>
        <v>nm</v>
      </c>
      <c r="J91" s="132" t="str">
        <f>IFERROR(J89/J$72,"nm")</f>
        <v>nm</v>
      </c>
      <c r="K91" s="132" t="str">
        <f>IFERROR(K89/K$72,"nm")</f>
        <v>nm</v>
      </c>
      <c r="L91" s="132" t="str">
        <f>IFERROR(L89/L$72,"nm")</f>
        <v>nm</v>
      </c>
      <c r="M91" s="132" t="str">
        <f>IFERROR(M89/M$72,"nm")</f>
        <v>nm</v>
      </c>
      <c r="N91" s="132" t="str">
        <f>IFERROR(N89/N$72,"nm")</f>
        <v>nm</v>
      </c>
      <c r="O91" s="132"/>
      <c r="P91" s="132"/>
    </row>
    <row r="92" ht="15">
      <c r="A92" s="85" t="s">
        <v>135</v>
      </c>
      <c r="B92" s="86">
        <f>Historicals!B159</f>
        <v>1275</v>
      </c>
      <c r="C92" s="86">
        <f>Historicals!C159</f>
        <v>1434</v>
      </c>
      <c r="D92" s="86">
        <f>Historicals!D159</f>
        <v>1203</v>
      </c>
      <c r="E92" s="86">
        <f>Historicals!E159</f>
        <v>0</v>
      </c>
      <c r="F92" s="86">
        <f>Historicals!F159</f>
        <v>0</v>
      </c>
      <c r="G92" s="86">
        <f>Historicals!G159</f>
        <v>0</v>
      </c>
      <c r="H92" s="86">
        <f>Historicals!H159</f>
        <v>0</v>
      </c>
      <c r="I92" s="86">
        <f>Historicals!I159</f>
        <v>0</v>
      </c>
      <c r="J92" s="113">
        <f>I92*(1+J93)</f>
        <v>0</v>
      </c>
      <c r="K92" s="113">
        <f>J92*(1+K93)</f>
        <v>0</v>
      </c>
      <c r="L92" s="113">
        <f>K92*(1+L93)</f>
        <v>0</v>
      </c>
      <c r="M92" s="113">
        <f>L92*(1+M93)</f>
        <v>0</v>
      </c>
      <c r="N92" s="113">
        <f>M92*(1+N93)</f>
        <v>0</v>
      </c>
      <c r="O92" s="86"/>
      <c r="P92" s="86"/>
    </row>
    <row r="93" ht="15">
      <c r="A93" s="87" t="s">
        <v>130</v>
      </c>
      <c r="B93" s="45" t="str">
        <f>+IFERROR(B92/A92-1,"nm")</f>
        <v>nm</v>
      </c>
      <c r="C93" s="45">
        <f>+IFERROR(C92/B92-1,"nm")</f>
        <v>0.12470588235294122</v>
      </c>
      <c r="D93" s="45">
        <f>+IFERROR(D92/C92-1,"nm")</f>
        <v>-0.16108786610878656</v>
      </c>
      <c r="E93" s="45">
        <f>+IFERROR(E92/D92-1,"nm")</f>
        <v>-1</v>
      </c>
      <c r="F93" s="45" t="str">
        <f>+IFERROR(F92/E92-1,"nm")</f>
        <v>nm</v>
      </c>
      <c r="G93" s="45" t="str">
        <f>+IFERROR(G92/F92-1,"nm")</f>
        <v>nm</v>
      </c>
      <c r="H93" s="45" t="str">
        <f>+IFERROR(H92/G92-1,"nm")</f>
        <v>nm</v>
      </c>
      <c r="I93" s="45" t="str">
        <f>+IFERROR(I92/H92-1,"nm")</f>
        <v>nm</v>
      </c>
      <c r="J93" s="133">
        <v>0</v>
      </c>
      <c r="K93" s="133">
        <v>0</v>
      </c>
      <c r="L93" s="133">
        <v>0</v>
      </c>
      <c r="M93" s="133">
        <v>0</v>
      </c>
      <c r="N93" s="133">
        <v>0</v>
      </c>
      <c r="O93" s="86"/>
      <c r="P93" s="86"/>
    </row>
    <row r="94" ht="15">
      <c r="A94" s="87" t="s">
        <v>132</v>
      </c>
      <c r="B94" s="91">
        <f>IFERROR(B92/B$72,"nm")</f>
        <v>0.22348816827344434</v>
      </c>
      <c r="C94" s="91">
        <f>IFERROR(C92/C$72,"nm")</f>
        <v>0.24371176070700204</v>
      </c>
      <c r="D94" s="91">
        <f>IFERROR(D92/D$72,"nm")</f>
        <v>0.19368861696989212</v>
      </c>
      <c r="E94" s="91" t="str">
        <f>IFERROR(E92/E$72,"nm")</f>
        <v>nm</v>
      </c>
      <c r="F94" s="91" t="str">
        <f>IFERROR(F92/F$72,"nm")</f>
        <v>nm</v>
      </c>
      <c r="G94" s="91" t="str">
        <f>IFERROR(G92/G$72,"nm")</f>
        <v>nm</v>
      </c>
      <c r="H94" s="91" t="str">
        <f>IFERROR(H92/H$72,"nm")</f>
        <v>nm</v>
      </c>
      <c r="I94" s="91" t="str">
        <f>IFERROR(I92/I$72,"nm")</f>
        <v>nm</v>
      </c>
      <c r="J94" s="91" t="str">
        <f>IFERROR(J92/J$72,"nm")</f>
        <v>nm</v>
      </c>
      <c r="K94" s="91" t="str">
        <f>IFERROR(K92/K$72,"nm")</f>
        <v>nm</v>
      </c>
      <c r="L94" s="91" t="str">
        <f>IFERROR(L92/L$72,"nm")</f>
        <v>nm</v>
      </c>
      <c r="M94" s="91" t="str">
        <f>IFERROR(M92/M$72,"nm")</f>
        <v>nm</v>
      </c>
      <c r="N94" s="91" t="str">
        <f>IFERROR(N92/N$72,"nm")</f>
        <v>nm</v>
      </c>
      <c r="O94" s="86"/>
      <c r="P94" s="86"/>
    </row>
    <row r="95" ht="15">
      <c r="A95" s="85" t="s">
        <v>136</v>
      </c>
      <c r="B95" s="86">
        <f>Historicals!B189</f>
        <v>216</v>
      </c>
      <c r="C95" s="86">
        <f>Historicals!C189</f>
        <v>215</v>
      </c>
      <c r="D95" s="86">
        <f>Historicals!D189</f>
        <v>0</v>
      </c>
      <c r="E95" s="86">
        <f>Historicals!E189</f>
        <v>0</v>
      </c>
      <c r="F95" s="86">
        <f>Historicals!F189</f>
        <v>0</v>
      </c>
      <c r="G95" s="86">
        <f>Historicals!G189</f>
        <v>0</v>
      </c>
      <c r="H95" s="86">
        <f>Historicals!H189</f>
        <v>98</v>
      </c>
      <c r="I95" s="86">
        <f>Historicals!I189</f>
        <v>146</v>
      </c>
      <c r="J95" s="113">
        <f>I95*(1+J96)</f>
        <v>146</v>
      </c>
      <c r="K95" s="113">
        <f>J95*(1+K96)</f>
        <v>146</v>
      </c>
      <c r="L95" s="113">
        <f>K95*(1+L96)</f>
        <v>146</v>
      </c>
      <c r="M95" s="113">
        <f>L95*(1+M96)</f>
        <v>146</v>
      </c>
      <c r="N95" s="113">
        <f>M95*(1+N96)</f>
        <v>146</v>
      </c>
      <c r="O95" s="86"/>
      <c r="P95" s="86"/>
    </row>
    <row r="96" ht="15">
      <c r="A96" s="87" t="s">
        <v>130</v>
      </c>
      <c r="B96" s="45" t="str">
        <f>+IFERROR(B95/A95-1,"nm")</f>
        <v>nm</v>
      </c>
      <c r="C96" s="45">
        <f>+IFERROR(C95/B95-1,"nm")</f>
        <v>-4.62962962962965E-3</v>
      </c>
      <c r="D96" s="45">
        <f>+IFERROR(D95/C95-1,"nm")</f>
        <v>-1</v>
      </c>
      <c r="E96" s="45" t="str">
        <f>+IFERROR(E95/D95-1,"nm")</f>
        <v>nm</v>
      </c>
      <c r="F96" s="45" t="str">
        <f>+IFERROR(F95/E95-1,"nm")</f>
        <v>nm</v>
      </c>
      <c r="G96" s="45" t="str">
        <f>+IFERROR(G95/F95-1,"nm")</f>
        <v>nm</v>
      </c>
      <c r="H96" s="45" t="str">
        <f>+IFERROR(H95/G95-1,"nm")</f>
        <v>nm</v>
      </c>
      <c r="I96" s="45">
        <f>+IFERROR(I95/H95-1,"nm")</f>
        <v>0.48979591836734704</v>
      </c>
      <c r="J96" s="133">
        <v>0</v>
      </c>
      <c r="K96" s="133">
        <v>0</v>
      </c>
      <c r="L96" s="133">
        <v>0</v>
      </c>
      <c r="M96" s="133">
        <v>0</v>
      </c>
      <c r="N96" s="133">
        <v>0</v>
      </c>
      <c r="O96" s="86"/>
      <c r="P96" s="86"/>
    </row>
    <row r="97" ht="15">
      <c r="A97" s="87" t="s">
        <v>157</v>
      </c>
      <c r="B97" s="91">
        <f>IFERROR(B95/B$72,"nm")</f>
        <v>3.7861524978089395E-2</v>
      </c>
      <c r="C97" s="91">
        <f>IFERROR(C95/C$72,"nm")</f>
        <v>3.653976886471788E-2</v>
      </c>
      <c r="D97" s="91">
        <f>IFERROR(D95/D$72,"nm")</f>
        <v>0</v>
      </c>
      <c r="E97" s="91" t="str">
        <f>IFERROR(E95/E$72,"nm")</f>
        <v>nm</v>
      </c>
      <c r="F97" s="91" t="str">
        <f>IFERROR(F95/F$72,"nm")</f>
        <v>nm</v>
      </c>
      <c r="G97" s="91" t="str">
        <f>IFERROR(G95/G$72,"nm")</f>
        <v>nm</v>
      </c>
      <c r="H97" s="91" t="str">
        <f>IFERROR(H95/H$72,"nm")</f>
        <v>nm</v>
      </c>
      <c r="I97" s="91" t="str">
        <f>IFERROR(I95/I$72,"nm")</f>
        <v>nm</v>
      </c>
      <c r="J97" s="91" t="str">
        <f>IFERROR(J95/J$72,"nm")</f>
        <v>nm</v>
      </c>
      <c r="K97" s="91" t="str">
        <f>IFERROR(K95/K$72,"nm")</f>
        <v>nm</v>
      </c>
      <c r="L97" s="91" t="str">
        <f>IFERROR(L95/L$72,"nm")</f>
        <v>nm</v>
      </c>
      <c r="M97" s="91" t="str">
        <f>IFERROR(M95/M$72,"nm")</f>
        <v>nm</v>
      </c>
      <c r="N97" s="91" t="str">
        <f>IFERROR(N95/N$72,"nm")</f>
        <v>nm</v>
      </c>
      <c r="O97" s="86"/>
      <c r="P97" s="86"/>
    </row>
    <row r="98" ht="15">
      <c r="A98" s="89" t="str">
        <f>Historicals!A126</f>
        <v>Central &amp; Eastern Europe </v>
      </c>
      <c r="B98" s="89"/>
      <c r="C98" s="89"/>
      <c r="D98" s="89"/>
      <c r="E98" s="89"/>
      <c r="F98" s="89"/>
      <c r="G98" s="89"/>
      <c r="H98" s="89"/>
      <c r="I98" s="89"/>
      <c r="J98" s="129"/>
      <c r="K98" s="131"/>
      <c r="L98" s="90"/>
      <c r="M98" s="90"/>
      <c r="N98" s="90"/>
      <c r="O98" s="86"/>
      <c r="P98" s="86"/>
    </row>
    <row r="99" ht="15">
      <c r="A99" s="85" t="s">
        <v>137</v>
      </c>
      <c r="B99" s="105">
        <f>Historicals!B126</f>
        <v>1421</v>
      </c>
      <c r="C99" s="105">
        <f>Historicals!C126</f>
        <v>1431</v>
      </c>
      <c r="D99" s="105">
        <f>Historicals!D126</f>
        <v>1487</v>
      </c>
      <c r="E99" s="105">
        <f>Historicals!E126</f>
        <v>0</v>
      </c>
      <c r="F99" s="105">
        <f>Historicals!F126</f>
        <v>0</v>
      </c>
      <c r="G99" s="105">
        <f>Historicals!G126</f>
        <v>0</v>
      </c>
      <c r="H99" s="105">
        <f>Historicals!H126</f>
        <v>0</v>
      </c>
      <c r="I99" s="105">
        <f>Historicals!I126</f>
        <v>0</v>
      </c>
      <c r="J99" s="113">
        <f>J101+J105+J109</f>
        <v>0</v>
      </c>
      <c r="K99" s="113">
        <f>K101+K105+K109</f>
        <v>0</v>
      </c>
      <c r="L99" s="113">
        <f>L101+L105+L109</f>
        <v>0</v>
      </c>
      <c r="M99" s="113">
        <f>M101+M105+M109</f>
        <v>0</v>
      </c>
      <c r="N99" s="113">
        <f>N101+N105+N109</f>
        <v>0</v>
      </c>
      <c r="O99" s="86"/>
      <c r="P99" s="86"/>
    </row>
    <row r="100" ht="15" customFormat="1" s="112">
      <c r="A100" s="110" t="s">
        <v>130</v>
      </c>
      <c r="B100" s="111" t="str">
        <f>+IFERROR(B99/A99-1,"nm")</f>
        <v>nm</v>
      </c>
      <c r="C100" s="111">
        <f>+IFERROR(C99/B99-1,"nm")</f>
        <v>7.0372976776917895E-3</v>
      </c>
      <c r="D100" s="111">
        <f>+IFERROR(D99/C99-1,"nm")</f>
        <v>3.913347309573734E-2</v>
      </c>
      <c r="E100" s="111">
        <f>+IFERROR(E99/D99-1,"nm")</f>
        <v>-1</v>
      </c>
      <c r="F100" s="111" t="str">
        <f>+IFERROR(F99/E99-1,"nm")</f>
        <v>nm</v>
      </c>
      <c r="G100" s="111" t="str">
        <f>+IFERROR(G99/F99-1,"nm")</f>
        <v>nm</v>
      </c>
      <c r="H100" s="111" t="str">
        <f>+IFERROR(H99/G99-1,"nm")</f>
        <v>nm</v>
      </c>
      <c r="I100" s="111" t="str">
        <f>+IFERROR(I99/H99-1,"nm")</f>
        <v>nm</v>
      </c>
      <c r="J100" s="133">
        <v>0</v>
      </c>
      <c r="K100" s="133">
        <v>0</v>
      </c>
      <c r="L100" s="133">
        <v>0</v>
      </c>
      <c r="M100" s="133">
        <v>0</v>
      </c>
      <c r="N100" s="133">
        <v>0</v>
      </c>
      <c r="O100" s="91"/>
      <c r="P100" s="91"/>
    </row>
    <row r="101" ht="15">
      <c r="A101" s="88" t="s">
        <v>114</v>
      </c>
      <c r="B101" s="105">
        <f>Historicals!B127</f>
        <v>827</v>
      </c>
      <c r="C101" s="105">
        <f>Historicals!C127</f>
        <v>882</v>
      </c>
      <c r="D101" s="105">
        <f>Historicals!D127</f>
        <v>927</v>
      </c>
      <c r="E101" s="105">
        <f>Historicals!E127</f>
        <v>0</v>
      </c>
      <c r="F101" s="105">
        <f>Historicals!F127</f>
        <v>0</v>
      </c>
      <c r="G101" s="105">
        <f>Historicals!G127</f>
        <v>0</v>
      </c>
      <c r="H101" s="105">
        <f>Historicals!H127</f>
        <v>0</v>
      </c>
      <c r="I101" s="105">
        <f>Historicals!I127</f>
        <v>0</v>
      </c>
      <c r="J101" s="113">
        <f>I101*(1+J102)</f>
        <v>0</v>
      </c>
      <c r="K101" s="113">
        <f>J101*(1+K102)</f>
        <v>0</v>
      </c>
      <c r="L101" s="113">
        <f>K101*(1+L102)</f>
        <v>0</v>
      </c>
      <c r="M101" s="113">
        <f>L101*(1+M102)</f>
        <v>0</v>
      </c>
      <c r="N101" s="113">
        <f>M101*(1+N102)</f>
        <v>0</v>
      </c>
      <c r="O101" s="86"/>
      <c r="P101" s="86"/>
    </row>
    <row r="102" ht="15" customFormat="1" s="112">
      <c r="A102" s="110" t="s">
        <v>130</v>
      </c>
      <c r="B102" s="111" t="str">
        <f>+IFERROR(B101/A101-1,"nm")</f>
        <v>nm</v>
      </c>
      <c r="C102" s="111">
        <f>+IFERROR(C101/B101-1,"nm")</f>
        <v>6.65054413542927E-2</v>
      </c>
      <c r="D102" s="111">
        <f>+IFERROR(D101/C101-1,"nm")</f>
        <v>5.102040816326525E-2</v>
      </c>
      <c r="E102" s="111">
        <f>+IFERROR(E101/D101-1,"nm")</f>
        <v>-1</v>
      </c>
      <c r="F102" s="111" t="str">
        <f>+IFERROR(F101/E101-1,"nm")</f>
        <v>nm</v>
      </c>
      <c r="G102" s="111" t="str">
        <f>+IFERROR(G101/F101-1,"nm")</f>
        <v>nm</v>
      </c>
      <c r="H102" s="111" t="str">
        <f>+IFERROR(H101/G101-1,"nm")</f>
        <v>nm</v>
      </c>
      <c r="I102" s="111" t="str">
        <f>+IFERROR(I101/H101-1,"nm")</f>
        <v>nm</v>
      </c>
      <c r="J102" s="133">
        <v>0</v>
      </c>
      <c r="K102" s="133">
        <v>0</v>
      </c>
      <c r="L102" s="133">
        <v>0</v>
      </c>
      <c r="M102" s="133">
        <v>0</v>
      </c>
      <c r="N102" s="133">
        <v>0</v>
      </c>
      <c r="O102" s="91"/>
      <c r="P102" s="91"/>
    </row>
    <row r="103" ht="15" customFormat="1" s="112">
      <c r="A103" s="110" t="s">
        <v>138</v>
      </c>
      <c r="B103" s="91">
        <f>Historicals!B231</f>
        <v>0.22</v>
      </c>
      <c r="C103" s="91">
        <f>Historicals!C231</f>
        <v>0.23</v>
      </c>
      <c r="D103" s="91">
        <f>Historicals!D231</f>
        <v>0</v>
      </c>
      <c r="E103" s="91">
        <f>Historicals!E231</f>
        <v>0</v>
      </c>
      <c r="F103" s="91">
        <f>Historicals!F231</f>
        <v>0</v>
      </c>
      <c r="G103" s="91">
        <f>Historicals!G231</f>
        <v>0</v>
      </c>
      <c r="H103" s="91">
        <f>Historicals!H231</f>
        <v>0</v>
      </c>
      <c r="I103" s="91">
        <f>Historicals!I231</f>
        <v>0</v>
      </c>
      <c r="J103" s="133">
        <v>0</v>
      </c>
      <c r="K103" s="133">
        <v>0</v>
      </c>
      <c r="L103" s="133">
        <v>0</v>
      </c>
      <c r="M103" s="133">
        <v>0</v>
      </c>
      <c r="N103" s="133">
        <v>0</v>
      </c>
      <c r="O103" s="91"/>
      <c r="P103" s="91"/>
    </row>
    <row r="104" ht="15" customFormat="1" s="112">
      <c r="A104" s="110" t="s">
        <v>139</v>
      </c>
      <c r="B104" s="111" t="str">
        <f>+IFERROR(B102-B103,"nm")</f>
        <v>nm</v>
      </c>
      <c r="C104" s="111">
        <f>+IFERROR(C102-C103,"nm")</f>
        <v>-0.1634945586457073</v>
      </c>
      <c r="D104" s="111">
        <f>+IFERROR(D102-D103,"nm")</f>
        <v>5.102040816326525E-2</v>
      </c>
      <c r="E104" s="111">
        <f>+IFERROR(E102-E103,"nm")</f>
        <v>-1</v>
      </c>
      <c r="F104" s="111" t="str">
        <f>+IFERROR(F102-F103,"nm")</f>
        <v>nm</v>
      </c>
      <c r="G104" s="111" t="str">
        <f>+IFERROR(G102-G103,"nm")</f>
        <v>nm</v>
      </c>
      <c r="H104" s="111" t="str">
        <f>+IFERROR(H102-H103,"nm")</f>
        <v>nm</v>
      </c>
      <c r="I104" s="111" t="str">
        <f>+IFERROR(I102-I103,"nm")</f>
        <v>nm</v>
      </c>
      <c r="J104" s="45">
        <f>+IFERROR(J102-J103,"nm")</f>
        <v>0</v>
      </c>
      <c r="K104" s="45">
        <f>+IFERROR(K102-K103,"nm")</f>
        <v>0</v>
      </c>
      <c r="L104" s="45">
        <f>+IFERROR(L102-L103,"nm")</f>
        <v>0</v>
      </c>
      <c r="M104" s="45">
        <f>+IFERROR(M102-M103,"nm")</f>
        <v>0</v>
      </c>
      <c r="N104" s="45">
        <f>+IFERROR(N102-N103,"nm")</f>
        <v>0</v>
      </c>
      <c r="O104" s="91"/>
      <c r="P104" s="91"/>
    </row>
    <row r="105" ht="15">
      <c r="A105" s="88" t="s">
        <v>115</v>
      </c>
      <c r="B105" s="105">
        <f>Historicals!B128</f>
        <v>499</v>
      </c>
      <c r="C105" s="105">
        <f>Historicals!C128</f>
        <v>463</v>
      </c>
      <c r="D105" s="105">
        <f>Historicals!D128</f>
        <v>471</v>
      </c>
      <c r="E105" s="105">
        <f>Historicals!E128</f>
        <v>0</v>
      </c>
      <c r="F105" s="105">
        <f>Historicals!F128</f>
        <v>0</v>
      </c>
      <c r="G105" s="105">
        <f>Historicals!G128</f>
        <v>0</v>
      </c>
      <c r="H105" s="105">
        <f>Historicals!H128</f>
        <v>0</v>
      </c>
      <c r="I105" s="105">
        <f>Historicals!I128</f>
        <v>0</v>
      </c>
      <c r="J105" s="113">
        <f>I105*(1+J106)</f>
        <v>0</v>
      </c>
      <c r="K105" s="113">
        <f>J105*(1+K106)</f>
        <v>0</v>
      </c>
      <c r="L105" s="113">
        <f>K105*(1+L106)</f>
        <v>0</v>
      </c>
      <c r="M105" s="113">
        <f>L105*(1+M106)</f>
        <v>0</v>
      </c>
      <c r="N105" s="113">
        <f>M105*(1+N106)</f>
        <v>0</v>
      </c>
      <c r="O105" s="86"/>
      <c r="P105" s="86"/>
    </row>
    <row r="106" ht="15" customFormat="1" s="112">
      <c r="A106" s="110" t="s">
        <v>130</v>
      </c>
      <c r="B106" s="111" t="str">
        <f>+IFERROR(B105/A105-1,"nm")</f>
        <v>nm</v>
      </c>
      <c r="C106" s="111">
        <f>+IFERROR(C105/B105-1,"nm")</f>
        <v>-7.214428857715427E-2</v>
      </c>
      <c r="D106" s="111">
        <f>+IFERROR(D105/C105-1,"nm")</f>
        <v>1.7278617710583255E-2</v>
      </c>
      <c r="E106" s="111">
        <f>+IFERROR(E105/D105-1,"nm")</f>
        <v>-1</v>
      </c>
      <c r="F106" s="111" t="str">
        <f>+IFERROR(F105/E105-1,"nm")</f>
        <v>nm</v>
      </c>
      <c r="G106" s="111" t="str">
        <f>+IFERROR(G105/F105-1,"nm")</f>
        <v>nm</v>
      </c>
      <c r="H106" s="111" t="str">
        <f>+IFERROR(H105/G105-1,"nm")</f>
        <v>nm</v>
      </c>
      <c r="I106" s="111" t="str">
        <f>+IFERROR(I105/H105-1,"nm")</f>
        <v>nm</v>
      </c>
      <c r="J106" s="133">
        <v>0</v>
      </c>
      <c r="K106" s="133">
        <v>0</v>
      </c>
      <c r="L106" s="133">
        <v>0</v>
      </c>
      <c r="M106" s="133">
        <v>0</v>
      </c>
      <c r="N106" s="133">
        <v>0</v>
      </c>
      <c r="O106" s="91"/>
      <c r="P106" s="91"/>
    </row>
    <row r="107" ht="15" customFormat="1" s="112">
      <c r="A107" s="110" t="s">
        <v>138</v>
      </c>
      <c r="B107" s="91">
        <f>Historicals!B232</f>
        <v>5E-2</v>
      </c>
      <c r="C107" s="91">
        <f>Historicals!C232</f>
        <v>9E-2</v>
      </c>
      <c r="D107" s="91">
        <f>Historicals!D232</f>
        <v>0</v>
      </c>
      <c r="E107" s="91">
        <f>Historicals!E232</f>
        <v>0</v>
      </c>
      <c r="F107" s="91">
        <f>Historicals!F232</f>
        <v>0</v>
      </c>
      <c r="G107" s="91">
        <f>Historicals!G232</f>
        <v>0</v>
      </c>
      <c r="H107" s="91">
        <f>Historicals!H232</f>
        <v>0</v>
      </c>
      <c r="I107" s="91">
        <f>Historicals!I232</f>
        <v>0</v>
      </c>
      <c r="J107" s="133">
        <v>0</v>
      </c>
      <c r="K107" s="133">
        <v>0</v>
      </c>
      <c r="L107" s="133">
        <v>0</v>
      </c>
      <c r="M107" s="133">
        <v>0</v>
      </c>
      <c r="N107" s="133">
        <v>0</v>
      </c>
      <c r="O107" s="91"/>
      <c r="P107" s="91"/>
    </row>
    <row r="108" customFormat="1" s="112">
      <c r="A108" s="110" t="s">
        <v>139</v>
      </c>
      <c r="B108" s="111" t="str">
        <f>+IFERROR(B106-B107,"nm")</f>
        <v>nm</v>
      </c>
      <c r="C108" s="111">
        <f>+IFERROR(C106-C107,"nm")</f>
        <v>-0.16214428857715427</v>
      </c>
      <c r="D108" s="111">
        <f>+IFERROR(D106-D107,"nm")</f>
        <v>1.7278617710583255E-2</v>
      </c>
      <c r="E108" s="111">
        <f>+IFERROR(E106-E107,"nm")</f>
        <v>-1</v>
      </c>
      <c r="F108" s="111" t="str">
        <f>+IFERROR(F106-F107,"nm")</f>
        <v>nm</v>
      </c>
      <c r="G108" s="111" t="str">
        <f>+IFERROR(G106-G107,"nm")</f>
        <v>nm</v>
      </c>
      <c r="H108" s="111" t="str">
        <f>+IFERROR(H106-H107,"nm")</f>
        <v>nm</v>
      </c>
      <c r="I108" s="111" t="str">
        <f>+IFERROR(I106-I107,"nm")</f>
        <v>nm</v>
      </c>
      <c r="J108" s="45">
        <f>+IFERROR(J106-J107,"nm")</f>
        <v>0</v>
      </c>
      <c r="K108" s="45">
        <f>+IFERROR(K106-K107,"nm")</f>
        <v>0</v>
      </c>
      <c r="L108" s="45">
        <f>+IFERROR(L106-L107,"nm")</f>
        <v>0</v>
      </c>
      <c r="M108" s="45">
        <f>+IFERROR(M106-M107,"nm")</f>
        <v>0</v>
      </c>
      <c r="N108" s="45">
        <f>+IFERROR(N106-N107,"nm")</f>
        <v>0</v>
      </c>
      <c r="O108" s="91"/>
      <c r="P108" s="91"/>
    </row>
    <row r="109">
      <c r="A109" s="88" t="s">
        <v>116</v>
      </c>
      <c r="B109" s="107">
        <f>Historicals!B129</f>
        <v>95</v>
      </c>
      <c r="C109" s="107">
        <f>Historicals!C129</f>
        <v>86</v>
      </c>
      <c r="D109" s="107">
        <f>Historicals!D129</f>
        <v>89</v>
      </c>
      <c r="E109" s="107">
        <f>Historicals!E129</f>
        <v>0</v>
      </c>
      <c r="F109" s="107">
        <f>Historicals!F129</f>
        <v>0</v>
      </c>
      <c r="G109" s="107">
        <f>Historicals!G129</f>
        <v>0</v>
      </c>
      <c r="H109" s="107">
        <f>Historicals!H129</f>
        <v>0</v>
      </c>
      <c r="I109" s="107">
        <f>Historicals!I129</f>
        <v>0</v>
      </c>
      <c r="J109" s="113">
        <f>I109*(1+J110)</f>
        <v>0</v>
      </c>
      <c r="K109" s="113">
        <f>J109*(1+K110)</f>
        <v>0</v>
      </c>
      <c r="L109" s="113">
        <f>K109*(1+L110)</f>
        <v>0</v>
      </c>
      <c r="M109" s="113">
        <f>L109*(1+M110)</f>
        <v>0</v>
      </c>
      <c r="N109" s="113">
        <f>M109*(1+N110)</f>
        <v>0</v>
      </c>
      <c r="O109" s="86"/>
      <c r="P109" s="86"/>
    </row>
    <row r="110" ht="15" customFormat="1" s="112">
      <c r="A110" s="110" t="s">
        <v>130</v>
      </c>
      <c r="B110" s="111" t="str">
        <f>+IFERROR(B111/A109-1,"nm")</f>
        <v>nm</v>
      </c>
      <c r="C110" s="111">
        <f>+IFERROR(C111/B109-1,"nm")</f>
        <v>-0.9992631578947369</v>
      </c>
      <c r="D110" s="111">
        <f>+IFERROR(D111/C109-1,"nm")</f>
        <v>-1</v>
      </c>
      <c r="E110" s="111">
        <f>+IFERROR(E111/D109-1,"nm")</f>
        <v>-1</v>
      </c>
      <c r="F110" s="111" t="str">
        <f>+IFERROR(F111/E109-1,"nm")</f>
        <v>nm</v>
      </c>
      <c r="G110" s="111" t="str">
        <f>+IFERROR(G111/F109-1,"nm")</f>
        <v>nm</v>
      </c>
      <c r="H110" s="111" t="str">
        <f>+IFERROR(H111/G109-1,"nm")</f>
        <v>nm</v>
      </c>
      <c r="I110" s="111" t="str">
        <f>+IFERROR(I111/H109-1,"nm")</f>
        <v>nm</v>
      </c>
      <c r="J110" s="133">
        <v>0</v>
      </c>
      <c r="K110" s="133">
        <v>0</v>
      </c>
      <c r="L110" s="133">
        <v>0</v>
      </c>
      <c r="M110" s="133">
        <v>0</v>
      </c>
      <c r="N110" s="133">
        <v>0</v>
      </c>
      <c r="O110" s="91"/>
      <c r="P110" s="91"/>
    </row>
    <row r="111" ht="15" customFormat="1" s="112">
      <c r="A111" s="110" t="s">
        <v>138</v>
      </c>
      <c r="B111" s="91">
        <f>Historicals!B233</f>
        <v>0.14</v>
      </c>
      <c r="C111" s="91">
        <f>Historicals!C233</f>
        <v>7E-2</v>
      </c>
      <c r="D111" s="91">
        <f>Historicals!D233</f>
        <v>0</v>
      </c>
      <c r="E111" s="91">
        <f>Historicals!E233</f>
        <v>0</v>
      </c>
      <c r="F111" s="91">
        <f>Historicals!F233</f>
        <v>0</v>
      </c>
      <c r="G111" s="91">
        <f>Historicals!G233</f>
        <v>0</v>
      </c>
      <c r="H111" s="91">
        <f>Historicals!H233</f>
        <v>0</v>
      </c>
      <c r="I111" s="91">
        <f>Historicals!I233</f>
        <v>0</v>
      </c>
      <c r="J111" s="133">
        <v>0</v>
      </c>
      <c r="K111" s="133">
        <v>0</v>
      </c>
      <c r="L111" s="133">
        <v>0</v>
      </c>
      <c r="M111" s="133">
        <v>0</v>
      </c>
      <c r="N111" s="133">
        <v>0</v>
      </c>
      <c r="O111" s="91"/>
      <c r="P111" s="91"/>
    </row>
    <row r="112" customFormat="1" s="112">
      <c r="A112" s="110" t="s">
        <v>139</v>
      </c>
      <c r="B112" s="111" t="str">
        <f>+IFERROR(B110-B111,"nm")</f>
        <v>nm</v>
      </c>
      <c r="C112" s="111">
        <f>+IFERROR(C110-C111,"nm")</f>
        <v>-1.069263157894737</v>
      </c>
      <c r="D112" s="111">
        <f>+IFERROR(D110-D111,"nm")</f>
        <v>-1</v>
      </c>
      <c r="E112" s="111">
        <f>+IFERROR(E110-E111,"nm")</f>
        <v>-1</v>
      </c>
      <c r="F112" s="111" t="str">
        <f>+IFERROR(F110-F111,"nm")</f>
        <v>nm</v>
      </c>
      <c r="G112" s="111" t="str">
        <f>+IFERROR(G110-G111,"nm")</f>
        <v>nm</v>
      </c>
      <c r="H112" s="111" t="str">
        <f>+IFERROR(H110-H111,"nm")</f>
        <v>nm</v>
      </c>
      <c r="I112" s="111" t="str">
        <f>+IFERROR(I110-I111,"nm")</f>
        <v>nm</v>
      </c>
      <c r="J112" s="45">
        <f>+IFERROR(J110-J111,"nm")</f>
        <v>0</v>
      </c>
      <c r="K112" s="45">
        <f>+IFERROR(K110-K111,"nm")</f>
        <v>0</v>
      </c>
      <c r="L112" s="45">
        <f>+IFERROR(L110-L111,"nm")</f>
        <v>0</v>
      </c>
      <c r="M112" s="45">
        <f>+IFERROR(M110-M111,"nm")</f>
        <v>0</v>
      </c>
      <c r="N112" s="45">
        <f>+IFERROR(N110-N111,"nm")</f>
        <v>0</v>
      </c>
      <c r="O112" s="91"/>
      <c r="P112" s="91"/>
    </row>
    <row r="113">
      <c r="A113" s="85" t="s">
        <v>131</v>
      </c>
      <c r="B113" s="108">
        <f>+B119+B116</f>
        <v>261</v>
      </c>
      <c r="C113" s="108">
        <f>+C119+C116</f>
        <v>301</v>
      </c>
      <c r="D113" s="108">
        <f>+D119+D116</f>
        <v>244</v>
      </c>
      <c r="E113" s="108">
        <f>+E119+E116</f>
        <v>0</v>
      </c>
      <c r="F113" s="108">
        <f>+F119+F116</f>
        <v>0</v>
      </c>
      <c r="G113" s="108">
        <f>+G119+G116</f>
        <v>0</v>
      </c>
      <c r="H113" s="108">
        <f>+H119+H116</f>
        <v>0</v>
      </c>
      <c r="I113" s="108">
        <f>+I119+I116</f>
        <v>0</v>
      </c>
      <c r="J113" s="108">
        <f>+J119+J116</f>
        <v>0</v>
      </c>
      <c r="K113" s="108">
        <f>+K119+K116</f>
        <v>0</v>
      </c>
      <c r="L113" s="108">
        <f>+L119+L116</f>
        <v>0</v>
      </c>
      <c r="M113" s="108">
        <f>+M119+M116</f>
        <v>0</v>
      </c>
      <c r="N113" s="108">
        <f>+N119+N116</f>
        <v>0</v>
      </c>
      <c r="O113" s="86"/>
      <c r="P113" s="86"/>
    </row>
    <row r="114" customFormat="1" s="112">
      <c r="A114" s="110" t="s">
        <v>130</v>
      </c>
      <c r="B114" s="111" t="str">
        <f>+IFERROR(B113/A113-1,"nm")</f>
        <v>nm</v>
      </c>
      <c r="C114" s="111">
        <f>+IFERROR(C113/B113-1,"nm")</f>
        <v>0.15325670498084287</v>
      </c>
      <c r="D114" s="111">
        <f>+IFERROR(D113/C113-1,"nm")</f>
        <v>-0.18936877076411962</v>
      </c>
      <c r="E114" s="111">
        <f>+IFERROR(E113/D113-1,"nm")</f>
        <v>-1</v>
      </c>
      <c r="F114" s="111" t="str">
        <f>+IFERROR(F113/E113-1,"nm")</f>
        <v>nm</v>
      </c>
      <c r="G114" s="111" t="str">
        <f>+IFERROR(G113/F113-1,"nm")</f>
        <v>nm</v>
      </c>
      <c r="H114" s="111" t="str">
        <f>+IFERROR(H113/G113-1,"nm")</f>
        <v>nm</v>
      </c>
      <c r="I114" s="111" t="str">
        <f>+IFERROR(I113/H113-1,"nm")</f>
        <v>nm</v>
      </c>
      <c r="J114" s="111" t="str">
        <f>+IFERROR(J113/I113-1,"nm")</f>
        <v>nm</v>
      </c>
      <c r="K114" s="111" t="str">
        <f>+IFERROR(K113/J113-1,"nm")</f>
        <v>nm</v>
      </c>
      <c r="L114" s="111" t="str">
        <f>+IFERROR(L113/K113-1,"nm")</f>
        <v>nm</v>
      </c>
      <c r="M114" s="111" t="str">
        <f>+IFERROR(M113/L113-1,"nm")</f>
        <v>nm</v>
      </c>
      <c r="N114" s="111" t="str">
        <f>+IFERROR(N113/M113-1,"nm")</f>
        <v>nm</v>
      </c>
      <c r="O114" s="91"/>
      <c r="P114" s="91"/>
    </row>
    <row r="115" customFormat="1" s="112">
      <c r="A115" s="110" t="s">
        <v>132</v>
      </c>
      <c r="B115" s="91">
        <f>IFERROR(B113/B$99,"nm")</f>
        <v>0.1836734693877551</v>
      </c>
      <c r="C115" s="91">
        <f>IFERROR(C113/C$99,"nm")</f>
        <v>0.2103424178895877</v>
      </c>
      <c r="D115" s="91">
        <f>IFERROR(D113/D$99,"nm")</f>
        <v>0.16408876933423</v>
      </c>
      <c r="E115" s="91" t="str">
        <f>IFERROR(E113/E$99,"nm")</f>
        <v>nm</v>
      </c>
      <c r="F115" s="91" t="str">
        <f>IFERROR(F113/F$99,"nm")</f>
        <v>nm</v>
      </c>
      <c r="G115" s="91" t="str">
        <f>IFERROR(G113/G$99,"nm")</f>
        <v>nm</v>
      </c>
      <c r="H115" s="91" t="str">
        <f>IFERROR(H113/H$99,"nm")</f>
        <v>nm</v>
      </c>
      <c r="I115" s="91" t="str">
        <f>IFERROR(I113/I$99,"nm")</f>
        <v>nm</v>
      </c>
      <c r="J115" s="91" t="str">
        <f>IFERROR(J113/J$99,"nm")</f>
        <v>nm</v>
      </c>
      <c r="K115" s="91" t="str">
        <f>IFERROR(K113/K$99,"nm")</f>
        <v>nm</v>
      </c>
      <c r="L115" s="91" t="str">
        <f>IFERROR(L113/L$99,"nm")</f>
        <v>nm</v>
      </c>
      <c r="M115" s="91" t="str">
        <f>IFERROR(M113/M$99,"nm")</f>
        <v>nm</v>
      </c>
      <c r="N115" s="91" t="str">
        <f>IFERROR(N113/N$99,"nm")</f>
        <v>nm</v>
      </c>
      <c r="O115" s="91"/>
      <c r="P115" s="91"/>
    </row>
    <row r="116" ht="15">
      <c r="A116" s="85" t="s">
        <v>133</v>
      </c>
      <c r="B116" s="105">
        <f>Historicals!B205</f>
        <v>12</v>
      </c>
      <c r="C116" s="105">
        <f>Historicals!C205</f>
        <v>12</v>
      </c>
      <c r="D116" s="105">
        <f>Historicals!D205</f>
        <v>0</v>
      </c>
      <c r="E116" s="105">
        <f>Historicals!E205</f>
        <v>0</v>
      </c>
      <c r="F116" s="105">
        <f>Historicals!F205</f>
        <v>0</v>
      </c>
      <c r="G116" s="105">
        <f>Historicals!G205</f>
        <v>0</v>
      </c>
      <c r="H116" s="105">
        <f>Historicals!H205</f>
        <v>0</v>
      </c>
      <c r="I116" s="105">
        <f>Historicals!I205</f>
        <v>0</v>
      </c>
      <c r="J116" s="113">
        <f>I116*(1+J117)</f>
        <v>0</v>
      </c>
      <c r="K116" s="113">
        <f>J116*(1+K117)</f>
        <v>0</v>
      </c>
      <c r="L116" s="113">
        <f>K116*(1+L117)</f>
        <v>0</v>
      </c>
      <c r="M116" s="113">
        <f>L116*(1+M117)</f>
        <v>0</v>
      </c>
      <c r="N116" s="113">
        <f>M116*(1+N117)</f>
        <v>0</v>
      </c>
      <c r="O116" s="86"/>
      <c r="P116" s="86"/>
    </row>
    <row r="117" ht="15" customFormat="1" s="112">
      <c r="A117" s="110" t="s">
        <v>130</v>
      </c>
      <c r="B117" s="111" t="str">
        <f>+IFERROR(B116/A116-1,"nm")</f>
        <v>nm</v>
      </c>
      <c r="C117" s="111">
        <f>+IFERROR(C116/B116-1,"nm")</f>
        <v>0</v>
      </c>
      <c r="D117" s="111">
        <f>+IFERROR(D116/C116-1,"nm")</f>
        <v>-1</v>
      </c>
      <c r="E117" s="111" t="str">
        <f>+IFERROR(E116/D116-1,"nm")</f>
        <v>nm</v>
      </c>
      <c r="F117" s="111" t="str">
        <f>+IFERROR(F116/E116-1,"nm")</f>
        <v>nm</v>
      </c>
      <c r="G117" s="111" t="str">
        <f>+IFERROR(G116/F116-1,"nm")</f>
        <v>nm</v>
      </c>
      <c r="H117" s="111" t="str">
        <f>+IFERROR(H116/G116-1,"nm")</f>
        <v>nm</v>
      </c>
      <c r="I117" s="111" t="str">
        <f>+IFERROR(I116/H116-1,"nm")</f>
        <v>nm</v>
      </c>
      <c r="J117" s="133">
        <v>0</v>
      </c>
      <c r="K117" s="133">
        <v>0</v>
      </c>
      <c r="L117" s="133">
        <v>0</v>
      </c>
      <c r="M117" s="133">
        <v>0</v>
      </c>
      <c r="N117" s="133">
        <v>0</v>
      </c>
      <c r="O117" s="91"/>
      <c r="P117" s="91"/>
    </row>
    <row r="118" customFormat="1" s="116">
      <c r="A118" s="115" t="s">
        <v>157</v>
      </c>
      <c r="B118" s="94">
        <f>IFERROR(B116/B$99,"nm")</f>
        <v>8.44475721323012E-3</v>
      </c>
      <c r="C118" s="94">
        <f>IFERROR(C116/C$99,"nm")</f>
        <v>8.385744234800839E-3</v>
      </c>
      <c r="D118" s="94">
        <f>IFERROR(D116/D$99,"nm")</f>
        <v>0</v>
      </c>
      <c r="E118" s="94" t="str">
        <f>IFERROR(E116/E$99,"nm")</f>
        <v>nm</v>
      </c>
      <c r="F118" s="94" t="str">
        <f>IFERROR(F116/F$99,"nm")</f>
        <v>nm</v>
      </c>
      <c r="G118" s="94" t="str">
        <f>IFERROR(G116/G$99,"nm")</f>
        <v>nm</v>
      </c>
      <c r="H118" s="94" t="str">
        <f>IFERROR(H116/H$99,"nm")</f>
        <v>nm</v>
      </c>
      <c r="I118" s="94" t="str">
        <f>IFERROR(I116/I$99,"nm")</f>
        <v>nm</v>
      </c>
      <c r="J118" s="93" t="str">
        <f>IFERROR(J116/J$99,"nm")</f>
        <v>nm</v>
      </c>
      <c r="K118" s="93" t="str">
        <f>IFERROR(K116/K$99,"nm")</f>
        <v>nm</v>
      </c>
      <c r="L118" s="93" t="str">
        <f>IFERROR(L116/L$99,"nm")</f>
        <v>nm</v>
      </c>
      <c r="M118" s="93" t="str">
        <f>IFERROR(M116/M$99,"nm")</f>
        <v>nm</v>
      </c>
      <c r="N118" s="93" t="str">
        <f>IFERROR(N116/N$99,"nm")</f>
        <v>nm</v>
      </c>
      <c r="O118" s="94"/>
      <c r="P118" s="94"/>
    </row>
    <row r="119">
      <c r="A119" s="85" t="s">
        <v>135</v>
      </c>
      <c r="B119" s="105">
        <f>Historicals!B160</f>
        <v>249</v>
      </c>
      <c r="C119" s="105">
        <f>Historicals!C160</f>
        <v>289</v>
      </c>
      <c r="D119" s="105">
        <f>Historicals!D160</f>
        <v>244</v>
      </c>
      <c r="E119" s="105">
        <f>Historicals!E160</f>
        <v>0</v>
      </c>
      <c r="F119" s="105">
        <f>Historicals!F160</f>
        <v>0</v>
      </c>
      <c r="G119" s="105">
        <f>Historicals!G160</f>
        <v>0</v>
      </c>
      <c r="H119" s="105">
        <f>Historicals!H160</f>
        <v>0</v>
      </c>
      <c r="I119" s="105">
        <f>Historicals!I160</f>
        <v>0</v>
      </c>
      <c r="J119" s="113">
        <f>I119*(1+J120)</f>
        <v>0</v>
      </c>
      <c r="K119" s="113">
        <f>J119*(1+K120)</f>
        <v>0</v>
      </c>
      <c r="L119" s="113">
        <f>K119*(1+L120)</f>
        <v>0</v>
      </c>
      <c r="M119" s="113">
        <f>L119*(1+M120)</f>
        <v>0</v>
      </c>
      <c r="N119" s="113">
        <f>M119*(1+N120)</f>
        <v>0</v>
      </c>
      <c r="O119" s="86"/>
      <c r="P119" s="86"/>
    </row>
    <row r="120" ht="15" customFormat="1" s="112">
      <c r="A120" s="110" t="s">
        <v>130</v>
      </c>
      <c r="B120" s="111" t="str">
        <f>+IFERROR(B119/A119-1,"nm")</f>
        <v>nm</v>
      </c>
      <c r="C120" s="111">
        <f>+IFERROR(C119/B119-1,"nm")</f>
        <v>0.1606425702811245</v>
      </c>
      <c r="D120" s="111">
        <f>+IFERROR(D119/C119-1,"nm")</f>
        <v>-0.1557093425605537</v>
      </c>
      <c r="E120" s="111">
        <f>+IFERROR(E119/D119-1,"nm")</f>
        <v>-1</v>
      </c>
      <c r="F120" s="111" t="str">
        <f>+IFERROR(F119/E119-1,"nm")</f>
        <v>nm</v>
      </c>
      <c r="G120" s="111" t="str">
        <f>+IFERROR(G119/F119-1,"nm")</f>
        <v>nm</v>
      </c>
      <c r="H120" s="111" t="str">
        <f>+IFERROR(H119/G119-1,"nm")</f>
        <v>nm</v>
      </c>
      <c r="I120" s="111" t="str">
        <f>+IFERROR(I119/H119-1,"nm")</f>
        <v>nm</v>
      </c>
      <c r="J120" s="133">
        <v>0</v>
      </c>
      <c r="K120" s="133">
        <v>0</v>
      </c>
      <c r="L120" s="133">
        <v>0</v>
      </c>
      <c r="M120" s="133">
        <v>0</v>
      </c>
      <c r="N120" s="133">
        <v>0</v>
      </c>
      <c r="O120" s="91"/>
      <c r="P120" s="91"/>
    </row>
    <row r="121" customFormat="1" s="112">
      <c r="A121" s="110" t="s">
        <v>132</v>
      </c>
      <c r="B121" s="93">
        <f>IFERROR(B119/B$99,"nm")</f>
        <v>0.175228712174525</v>
      </c>
      <c r="C121" s="93">
        <f>IFERROR(C119/C$99,"nm")</f>
        <v>0.20195667365478687</v>
      </c>
      <c r="D121" s="93">
        <f>IFERROR(D119/D$99,"nm")</f>
        <v>0.16408876933423</v>
      </c>
      <c r="E121" s="93" t="str">
        <f>IFERROR(E119/E$99,"nm")</f>
        <v>nm</v>
      </c>
      <c r="F121" s="93" t="str">
        <f>IFERROR(F119/F$99,"nm")</f>
        <v>nm</v>
      </c>
      <c r="G121" s="93" t="str">
        <f>IFERROR(G119/G$99,"nm")</f>
        <v>nm</v>
      </c>
      <c r="H121" s="93" t="str">
        <f>IFERROR(H119/H$99,"nm")</f>
        <v>nm</v>
      </c>
      <c r="I121" s="93" t="str">
        <f>IFERROR(I119/I$99,"nm")</f>
        <v>nm</v>
      </c>
      <c r="J121" s="93" t="str">
        <f>IFERROR(J119/J$99,"nm")</f>
        <v>nm</v>
      </c>
      <c r="K121" s="93" t="str">
        <f>IFERROR(K119/K$99,"nm")</f>
        <v>nm</v>
      </c>
      <c r="L121" s="93" t="str">
        <f>IFERROR(L119/L$99,"nm")</f>
        <v>nm</v>
      </c>
      <c r="M121" s="93" t="str">
        <f>IFERROR(M119/M$99,"nm")</f>
        <v>nm</v>
      </c>
      <c r="N121" s="93" t="str">
        <f>IFERROR(N119/N$99,"nm")</f>
        <v>nm</v>
      </c>
      <c r="O121" s="91"/>
      <c r="P121" s="91"/>
    </row>
    <row r="122">
      <c r="A122" s="85" t="s">
        <v>136</v>
      </c>
      <c r="B122" s="105">
        <f>Historicals!B190</f>
        <v>20</v>
      </c>
      <c r="C122" s="105">
        <f>Historicals!C190</f>
        <v>17</v>
      </c>
      <c r="D122" s="105">
        <f>Historicals!D190</f>
        <v>0</v>
      </c>
      <c r="E122" s="105">
        <f>Historicals!E190</f>
        <v>0</v>
      </c>
      <c r="F122" s="105">
        <f>Historicals!F190</f>
        <v>0</v>
      </c>
      <c r="G122" s="105">
        <f>Historicals!G190</f>
        <v>0</v>
      </c>
      <c r="H122" s="105">
        <f>Historicals!H190</f>
        <v>153</v>
      </c>
      <c r="I122" s="105">
        <f>Historicals!I190</f>
        <v>197</v>
      </c>
      <c r="J122" s="113">
        <f>I122*(1+J123)</f>
        <v>197</v>
      </c>
      <c r="K122" s="113">
        <f>J122*(1+K123)</f>
        <v>197</v>
      </c>
      <c r="L122" s="113">
        <f>K122*(1+L123)</f>
        <v>197</v>
      </c>
      <c r="M122" s="113">
        <f>L122*(1+M123)</f>
        <v>197</v>
      </c>
      <c r="N122" s="113">
        <f>M122*(1+N123)</f>
        <v>197</v>
      </c>
      <c r="O122" s="86"/>
      <c r="P122" s="86"/>
    </row>
    <row r="123" ht="15" customFormat="1" s="112">
      <c r="A123" s="110" t="s">
        <v>130</v>
      </c>
      <c r="B123" s="111" t="str">
        <f>+IFERROR(B122/A122-1,"nm")</f>
        <v>nm</v>
      </c>
      <c r="C123" s="111">
        <f>+IFERROR(C122/B122-1,"nm")</f>
        <v>-0.15000000000000002</v>
      </c>
      <c r="D123" s="111">
        <f>+IFERROR(D122/C122-1,"nm")</f>
        <v>-1</v>
      </c>
      <c r="E123" s="111" t="str">
        <f>+IFERROR(E122/D122-1,"nm")</f>
        <v>nm</v>
      </c>
      <c r="F123" s="111" t="str">
        <f>+IFERROR(F122/E122-1,"nm")</f>
        <v>nm</v>
      </c>
      <c r="G123" s="111" t="str">
        <f>+IFERROR(G122/F122-1,"nm")</f>
        <v>nm</v>
      </c>
      <c r="H123" s="111" t="str">
        <f>+IFERROR(H122/G122-1,"nm")</f>
        <v>nm</v>
      </c>
      <c r="I123" s="111">
        <f>+IFERROR(I122/H122-1,"nm")</f>
        <v>0.2875816993464053</v>
      </c>
      <c r="J123" s="133">
        <v>0</v>
      </c>
      <c r="K123" s="133">
        <v>0</v>
      </c>
      <c r="L123" s="133">
        <v>0</v>
      </c>
      <c r="M123" s="133">
        <v>0</v>
      </c>
      <c r="N123" s="133">
        <v>0</v>
      </c>
      <c r="O123" s="91"/>
      <c r="P123" s="91"/>
    </row>
    <row r="124" customFormat="1" s="112">
      <c r="A124" s="110" t="s">
        <v>157</v>
      </c>
      <c r="B124" s="91">
        <f>IFERROR(B122/B$99,"nm")</f>
        <v>1.4074595355383532E-2</v>
      </c>
      <c r="C124" s="91">
        <f>IFERROR(C122/C$99,"nm")</f>
        <v>1.1879804332634521E-2</v>
      </c>
      <c r="D124" s="91">
        <f>IFERROR(D122/D$99,"nm")</f>
        <v>0</v>
      </c>
      <c r="E124" s="91" t="str">
        <f>IFERROR(E122/E$99,"nm")</f>
        <v>nm</v>
      </c>
      <c r="F124" s="91" t="str">
        <f>IFERROR(F122/F$99,"nm")</f>
        <v>nm</v>
      </c>
      <c r="G124" s="91" t="str">
        <f>IFERROR(G122/G$99,"nm")</f>
        <v>nm</v>
      </c>
      <c r="H124" s="91" t="str">
        <f>IFERROR(H122/H$99,"nm")</f>
        <v>nm</v>
      </c>
      <c r="I124" s="91" t="str">
        <f>IFERROR(I122/I$99,"nm")</f>
        <v>nm</v>
      </c>
      <c r="J124" s="93" t="str">
        <f>IFERROR(J122/J$99,"nm")</f>
        <v>nm</v>
      </c>
      <c r="K124" s="93" t="str">
        <f>IFERROR(K122/K$99,"nm")</f>
        <v>nm</v>
      </c>
      <c r="L124" s="93" t="str">
        <f>IFERROR(L122/L$99,"nm")</f>
        <v>nm</v>
      </c>
      <c r="M124" s="93" t="str">
        <f>IFERROR(M122/M$99,"nm")</f>
        <v>nm</v>
      </c>
      <c r="N124" s="93" t="str">
        <f>IFERROR(N122/N$99,"nm")</f>
        <v>nm</v>
      </c>
      <c r="O124" s="91"/>
      <c r="P124" s="91"/>
    </row>
    <row r="125">
      <c r="A125" s="89" t="str">
        <f>Historicals!A130</f>
        <v>Greater China</v>
      </c>
      <c r="B125" s="89"/>
      <c r="C125" s="89"/>
      <c r="D125" s="89"/>
      <c r="E125" s="89"/>
      <c r="F125" s="89"/>
      <c r="G125" s="89"/>
      <c r="H125" s="89"/>
      <c r="I125" s="89"/>
      <c r="J125" s="129"/>
      <c r="K125" s="131"/>
      <c r="L125" s="90"/>
      <c r="M125" s="90"/>
      <c r="N125" s="90"/>
      <c r="O125" s="86"/>
      <c r="P125" s="86"/>
    </row>
    <row r="126">
      <c r="A126" s="85" t="s">
        <v>137</v>
      </c>
      <c r="B126" s="86">
        <f>Historicals!B130</f>
        <v>3067</v>
      </c>
      <c r="C126" s="86">
        <f>Historicals!C130</f>
        <v>3785</v>
      </c>
      <c r="D126" s="86">
        <f>Historicals!D130</f>
        <v>4237</v>
      </c>
      <c r="E126" s="86">
        <f>Historicals!E130</f>
        <v>5134</v>
      </c>
      <c r="F126" s="86">
        <f>Historicals!F130</f>
        <v>6208</v>
      </c>
      <c r="G126" s="86">
        <f>Historicals!G130</f>
        <v>6679</v>
      </c>
      <c r="H126" s="86">
        <f>Historicals!H130</f>
        <v>8290</v>
      </c>
      <c r="I126" s="86">
        <f>Historicals!I130</f>
        <v>7547</v>
      </c>
      <c r="J126" s="113">
        <f>J128+J132+J136</f>
        <v>7547</v>
      </c>
      <c r="K126" s="113">
        <f>K128+K132+K136</f>
        <v>7547</v>
      </c>
      <c r="L126" s="113">
        <f>L128+L132+L136</f>
        <v>7547</v>
      </c>
      <c r="M126" s="113">
        <f>M128+M132+M136</f>
        <v>7547</v>
      </c>
      <c r="N126" s="113">
        <f>N128+N132+N136</f>
        <v>7547</v>
      </c>
      <c r="O126" s="86"/>
      <c r="P126" s="86"/>
    </row>
    <row r="127" ht="15">
      <c r="A127" s="87" t="s">
        <v>130</v>
      </c>
      <c r="B127" s="45" t="str">
        <f>+IFERROR(B126/A126-1,"nm")</f>
        <v>nm</v>
      </c>
      <c r="C127" s="45">
        <f>+IFERROR(C126/B126-1,"nm")</f>
        <v>0.23410498858819695</v>
      </c>
      <c r="D127" s="45">
        <f>+IFERROR(D126/C126-1,"nm")</f>
        <v>0.11941875825627468</v>
      </c>
      <c r="E127" s="45">
        <f>+IFERROR(E126/D126-1,"nm")</f>
        <v>0.21170639603493036</v>
      </c>
      <c r="F127" s="45">
        <f>+IFERROR(F126/E126-1,"nm")</f>
        <v>0.20919361121932223</v>
      </c>
      <c r="G127" s="45">
        <f>+IFERROR(G126/F126-1,"nm")</f>
        <v>7.586984536082464E-2</v>
      </c>
      <c r="H127" s="45">
        <f>+IFERROR(H126/G126-1,"nm")</f>
        <v>0.24120377301991325</v>
      </c>
      <c r="I127" s="45">
        <f>+IFERROR(I126/H126-1,"nm")</f>
        <v>-8.962605548854041E-2</v>
      </c>
      <c r="J127" s="133">
        <v>0</v>
      </c>
      <c r="K127" s="133">
        <v>0</v>
      </c>
      <c r="L127" s="133">
        <v>0</v>
      </c>
      <c r="M127" s="133">
        <v>0</v>
      </c>
      <c r="N127" s="133">
        <v>0</v>
      </c>
      <c r="O127" s="86"/>
      <c r="P127" s="86"/>
    </row>
    <row r="128">
      <c r="A128" s="88" t="s">
        <v>114</v>
      </c>
      <c r="B128" s="86">
        <f>Historicals!B131</f>
        <v>2016</v>
      </c>
      <c r="C128" s="86">
        <f>Historicals!C131</f>
        <v>2599</v>
      </c>
      <c r="D128" s="86">
        <f>Historicals!D131</f>
        <v>2920</v>
      </c>
      <c r="E128" s="86">
        <f>Historicals!E131</f>
        <v>3496</v>
      </c>
      <c r="F128" s="86">
        <f>Historicals!F131</f>
        <v>4262</v>
      </c>
      <c r="G128" s="86">
        <f>Historicals!G131</f>
        <v>4635</v>
      </c>
      <c r="H128" s="86">
        <f>Historicals!H131</f>
        <v>5748</v>
      </c>
      <c r="I128" s="86">
        <f>Historicals!I131</f>
        <v>5416</v>
      </c>
      <c r="J128" s="113">
        <f>I128*(1+J129)</f>
        <v>5416</v>
      </c>
      <c r="K128" s="113">
        <f>J128*(1+K129)</f>
        <v>5416</v>
      </c>
      <c r="L128" s="113">
        <f>K128*(1+L129)</f>
        <v>5416</v>
      </c>
      <c r="M128" s="113">
        <f>L128*(1+M129)</f>
        <v>5416</v>
      </c>
      <c r="N128" s="113">
        <f>M128*(1+N129)</f>
        <v>5416</v>
      </c>
      <c r="O128" s="86"/>
      <c r="P128" s="86"/>
    </row>
    <row r="129" ht="15">
      <c r="A129" s="87" t="s">
        <v>130</v>
      </c>
      <c r="B129" s="45" t="str">
        <f>+IFERROR(B128/A128-1,"nm")</f>
        <v>nm</v>
      </c>
      <c r="C129" s="45">
        <f>+IFERROR(C128/B128-1,"nm")</f>
        <v>0.2891865079365079</v>
      </c>
      <c r="D129" s="45">
        <f>+IFERROR(D128/C128-1,"nm")</f>
        <v>0.12350904193920731</v>
      </c>
      <c r="E129" s="45">
        <f>+IFERROR(E128/D128-1,"nm")</f>
        <v>0.19726027397260282</v>
      </c>
      <c r="F129" s="45">
        <f>+IFERROR(F128/E128-1,"nm")</f>
        <v>0.21910755148741412</v>
      </c>
      <c r="G129" s="45">
        <f>+IFERROR(G128/F128-1,"nm")</f>
        <v>8.751759737212583E-2</v>
      </c>
      <c r="H129" s="45">
        <f>+IFERROR(H128/G128-1,"nm")</f>
        <v>0.24012944983818763</v>
      </c>
      <c r="I129" s="45">
        <f>+IFERROR(I128/H128-1,"nm")</f>
        <v>-5.775922059846905E-2</v>
      </c>
      <c r="J129" s="133">
        <v>0</v>
      </c>
      <c r="K129" s="133">
        <v>0</v>
      </c>
      <c r="L129" s="133">
        <v>0</v>
      </c>
      <c r="M129" s="133">
        <v>0</v>
      </c>
      <c r="N129" s="133">
        <v>0</v>
      </c>
      <c r="O129" s="86"/>
      <c r="P129" s="86"/>
    </row>
    <row r="130" ht="15" customFormat="1" s="112">
      <c r="A130" s="110" t="s">
        <v>138</v>
      </c>
      <c r="B130" s="91">
        <f>Historicals!B235</f>
        <v>0.28</v>
      </c>
      <c r="C130" s="91">
        <f>Historicals!C235</f>
        <v>0.33000000000000007</v>
      </c>
      <c r="D130" s="91">
        <f>Historicals!D235</f>
        <v>0.18</v>
      </c>
      <c r="E130" s="91">
        <f>Historicals!E235</f>
        <v>0.16</v>
      </c>
      <c r="F130" s="91">
        <f>Historicals!F235</f>
        <v>0.25</v>
      </c>
      <c r="G130" s="91">
        <f>Historicals!G235</f>
        <v>0.12000000000000001</v>
      </c>
      <c r="H130" s="91">
        <f>Historicals!H235</f>
        <v>0</v>
      </c>
      <c r="I130" s="91">
        <f>Historicals!I235</f>
        <v>-0.1</v>
      </c>
      <c r="J130" s="133">
        <v>0</v>
      </c>
      <c r="K130" s="133">
        <v>0</v>
      </c>
      <c r="L130" s="133">
        <v>0</v>
      </c>
      <c r="M130" s="133">
        <v>0</v>
      </c>
      <c r="N130" s="133">
        <v>0</v>
      </c>
      <c r="O130" s="91"/>
      <c r="P130" s="91"/>
    </row>
    <row r="131">
      <c r="A131" s="87" t="s">
        <v>139</v>
      </c>
      <c r="B131" s="45" t="str">
        <f>+IFERROR(B129-B130,"nm")</f>
        <v>nm</v>
      </c>
      <c r="C131" s="45">
        <f>+IFERROR(C129-C130,"nm")</f>
        <v>-4.081349206349216E-2</v>
      </c>
      <c r="D131" s="45">
        <f>+IFERROR(D129-D130,"nm")</f>
        <v>-5.6490958060792684E-2</v>
      </c>
      <c r="E131" s="45">
        <f>+IFERROR(E129-E130,"nm")</f>
        <v>3.7260273972602814E-2</v>
      </c>
      <c r="F131" s="45">
        <f>+IFERROR(F129-F130,"nm")</f>
        <v>-3.089244851258588E-2</v>
      </c>
      <c r="G131" s="45">
        <f>+IFERROR(G129-G130,"nm")</f>
        <v>-3.248240262787418E-2</v>
      </c>
      <c r="H131" s="45">
        <f>+IFERROR(H129-H130,"nm")</f>
        <v>0.24012944983818763</v>
      </c>
      <c r="I131" s="45">
        <f>+IFERROR(I129-I130,"nm")</f>
        <v>4.224077940153095E-2</v>
      </c>
      <c r="J131" s="45">
        <f>+IFERROR(J129-J130,"nm")</f>
        <v>0</v>
      </c>
      <c r="K131" s="45">
        <f>+IFERROR(K129-K130,"nm")</f>
        <v>0</v>
      </c>
      <c r="L131" s="45">
        <f>+IFERROR(L129-L130,"nm")</f>
        <v>0</v>
      </c>
      <c r="M131" s="45">
        <f>+IFERROR(M129-M130,"nm")</f>
        <v>0</v>
      </c>
      <c r="N131" s="45">
        <f>+IFERROR(N129-N130,"nm")</f>
        <v>0</v>
      </c>
      <c r="O131" s="86"/>
      <c r="P131" s="86"/>
    </row>
    <row r="132">
      <c r="A132" s="88" t="s">
        <v>115</v>
      </c>
      <c r="B132" s="86">
        <f>Historicals!B132</f>
        <v>925</v>
      </c>
      <c r="C132" s="86">
        <f>Historicals!C132</f>
        <v>1055</v>
      </c>
      <c r="D132" s="86">
        <f>Historicals!D132</f>
        <v>1188</v>
      </c>
      <c r="E132" s="86">
        <f>Historicals!E132</f>
        <v>1508</v>
      </c>
      <c r="F132" s="86">
        <f>Historicals!F132</f>
        <v>1808</v>
      </c>
      <c r="G132" s="86">
        <f>Historicals!G132</f>
        <v>1896</v>
      </c>
      <c r="H132" s="86">
        <f>Historicals!H132</f>
        <v>2347</v>
      </c>
      <c r="I132" s="86">
        <f>Historicals!I132</f>
        <v>1938</v>
      </c>
      <c r="J132" s="113">
        <f>I132*(1+J133)</f>
        <v>1938</v>
      </c>
      <c r="K132" s="113">
        <f>J132*(1+K133)</f>
        <v>1938</v>
      </c>
      <c r="L132" s="113">
        <f>K132*(1+L133)</f>
        <v>1938</v>
      </c>
      <c r="M132" s="113">
        <f>L132*(1+M133)</f>
        <v>1938</v>
      </c>
      <c r="N132" s="113">
        <f>M132*(1+N133)</f>
        <v>1938</v>
      </c>
      <c r="O132" s="86"/>
      <c r="P132" s="86"/>
    </row>
    <row r="133" ht="15">
      <c r="A133" s="87" t="s">
        <v>130</v>
      </c>
      <c r="B133" s="45" t="str">
        <f>+IFERROR(B132/A132-1,"nm")</f>
        <v>nm</v>
      </c>
      <c r="C133" s="45">
        <f>+IFERROR(C132/B132-1,"nm")</f>
        <v>0.14054054054054044</v>
      </c>
      <c r="D133" s="45">
        <f>+IFERROR(D132/C132-1,"nm")</f>
        <v>0.12606635071090055</v>
      </c>
      <c r="E133" s="45">
        <f>+IFERROR(E132/D132-1,"nm")</f>
        <v>0.26936026936026947</v>
      </c>
      <c r="F133" s="45">
        <f>+IFERROR(F132/E132-1,"nm")</f>
        <v>0.19893899204244025</v>
      </c>
      <c r="G133" s="45">
        <f>+IFERROR(G132/F132-1,"nm")</f>
        <v>4.867256637168138E-2</v>
      </c>
      <c r="H133" s="45">
        <f>+IFERROR(H132/G132-1,"nm")</f>
        <v>0.2378691983122363</v>
      </c>
      <c r="I133" s="45">
        <f>+IFERROR(I132/H132-1,"nm")</f>
        <v>-0.17426501917341286</v>
      </c>
      <c r="J133" s="133">
        <v>0</v>
      </c>
      <c r="K133" s="133">
        <v>0</v>
      </c>
      <c r="L133" s="133">
        <v>0</v>
      </c>
      <c r="M133" s="133">
        <v>0</v>
      </c>
      <c r="N133" s="133">
        <v>0</v>
      </c>
      <c r="O133" s="86"/>
      <c r="P133" s="86"/>
    </row>
    <row r="134" ht="15" customFormat="1" s="112">
      <c r="A134" s="110" t="s">
        <v>138</v>
      </c>
      <c r="B134" s="91">
        <f>Historicals!B236</f>
        <v>7E-2</v>
      </c>
      <c r="C134" s="91">
        <f>Historicals!C236</f>
        <v>0.17</v>
      </c>
      <c r="D134" s="91">
        <f>Historicals!D236</f>
        <v>0.18</v>
      </c>
      <c r="E134" s="91">
        <f>Historicals!E236</f>
        <v>0.23</v>
      </c>
      <c r="F134" s="91">
        <f>Historicals!F236</f>
        <v>0.23</v>
      </c>
      <c r="G134" s="91">
        <f>Historicals!G236</f>
        <v>8E-2</v>
      </c>
      <c r="H134" s="91">
        <f>Historicals!H236</f>
        <v>0</v>
      </c>
      <c r="I134" s="91">
        <f>Historicals!I236</f>
        <v>-0.21</v>
      </c>
      <c r="J134" s="133">
        <v>0</v>
      </c>
      <c r="K134" s="133">
        <v>0</v>
      </c>
      <c r="L134" s="133">
        <v>0</v>
      </c>
      <c r="M134" s="133">
        <v>0</v>
      </c>
      <c r="N134" s="133">
        <v>0</v>
      </c>
      <c r="O134" s="91"/>
      <c r="P134" s="91"/>
    </row>
    <row r="135">
      <c r="A135" s="87" t="s">
        <v>139</v>
      </c>
      <c r="B135" s="45" t="str">
        <f>+IFERROR(B133-B134,"nm")</f>
        <v>nm</v>
      </c>
      <c r="C135" s="45">
        <f>+IFERROR(C133-C134,"nm")</f>
        <v>-2.9459459459459575E-2</v>
      </c>
      <c r="D135" s="45">
        <f>+IFERROR(D133-D134,"nm")</f>
        <v>-5.393364928909944E-2</v>
      </c>
      <c r="E135" s="45">
        <f>+IFERROR(E133-E134,"nm")</f>
        <v>3.9360269360269456E-2</v>
      </c>
      <c r="F135" s="45">
        <f>+IFERROR(F133-F134,"nm")</f>
        <v>-3.1061007957559755E-2</v>
      </c>
      <c r="G135" s="45">
        <f>+IFERROR(G133-G134,"nm")</f>
        <v>-3.132743362831862E-2</v>
      </c>
      <c r="H135" s="45">
        <f>+IFERROR(H133-H134,"nm")</f>
        <v>0.2378691983122363</v>
      </c>
      <c r="I135" s="45">
        <f>+IFERROR(I133-I134,"nm")</f>
        <v>3.573498082658713E-2</v>
      </c>
      <c r="J135" s="45">
        <f>+IFERROR(J133-J134,"nm")</f>
        <v>0</v>
      </c>
      <c r="K135" s="45">
        <f>+IFERROR(K133-K134,"nm")</f>
        <v>0</v>
      </c>
      <c r="L135" s="45">
        <f>+IFERROR(L133-L134,"nm")</f>
        <v>0</v>
      </c>
      <c r="M135" s="45">
        <f>+IFERROR(M133-M134,"nm")</f>
        <v>0</v>
      </c>
      <c r="N135" s="45">
        <f>+IFERROR(N133-N134,"nm")</f>
        <v>0</v>
      </c>
      <c r="O135" s="86"/>
      <c r="P135" s="86"/>
    </row>
    <row r="136">
      <c r="A136" s="88" t="s">
        <v>116</v>
      </c>
      <c r="B136" s="86">
        <f>Historicals!B133</f>
        <v>126</v>
      </c>
      <c r="C136" s="86">
        <f>Historicals!C133</f>
        <v>131</v>
      </c>
      <c r="D136" s="86">
        <f>Historicals!D133</f>
        <v>129</v>
      </c>
      <c r="E136" s="86">
        <f>Historicals!E133</f>
        <v>130</v>
      </c>
      <c r="F136" s="86">
        <f>Historicals!F133</f>
        <v>138</v>
      </c>
      <c r="G136" s="86">
        <f>Historicals!G133</f>
        <v>148</v>
      </c>
      <c r="H136" s="86">
        <f>Historicals!H133</f>
        <v>195</v>
      </c>
      <c r="I136" s="86">
        <f>Historicals!I133</f>
        <v>193</v>
      </c>
      <c r="J136" s="113">
        <f>I136*(1+J137)</f>
        <v>193</v>
      </c>
      <c r="K136" s="113">
        <f>J136*(1+K137)</f>
        <v>193</v>
      </c>
      <c r="L136" s="113">
        <f>K136*(1+L137)</f>
        <v>193</v>
      </c>
      <c r="M136" s="113">
        <f>L136*(1+M137)</f>
        <v>193</v>
      </c>
      <c r="N136" s="113">
        <f>M136*(1+N137)</f>
        <v>193</v>
      </c>
      <c r="O136" s="86"/>
      <c r="P136" s="86"/>
    </row>
    <row r="137" ht="15">
      <c r="A137" s="87" t="s">
        <v>130</v>
      </c>
      <c r="B137" s="45" t="str">
        <f>+IFERROR(B136/A136-1,"nm")</f>
        <v>nm</v>
      </c>
      <c r="C137" s="45">
        <f>+IFERROR(C136/B136-1,"nm")</f>
        <v>3.9682539682539764E-2</v>
      </c>
      <c r="D137" s="45">
        <f>+IFERROR(D136/C136-1,"nm")</f>
        <v>-1.526717557251911E-2</v>
      </c>
      <c r="E137" s="45">
        <f>+IFERROR(E136/D136-1,"nm")</f>
        <v>7.751937984496138E-3</v>
      </c>
      <c r="F137" s="45">
        <f>+IFERROR(F136/E136-1,"nm")</f>
        <v>6.153846153846154E-2</v>
      </c>
      <c r="G137" s="45">
        <f>+IFERROR(G136/F136-1,"nm")</f>
        <v>7.246376811594213E-2</v>
      </c>
      <c r="H137" s="45">
        <f>+IFERROR(H136/G136-1,"nm")</f>
        <v>0.31756756756756754</v>
      </c>
      <c r="I137" s="45">
        <f>+IFERROR(I136/H136-1,"nm")</f>
        <v>-1.025641025641022E-2</v>
      </c>
      <c r="J137" s="133">
        <v>0</v>
      </c>
      <c r="K137" s="133">
        <v>0</v>
      </c>
      <c r="L137" s="133">
        <v>0</v>
      </c>
      <c r="M137" s="133">
        <v>0</v>
      </c>
      <c r="N137" s="133">
        <v>0</v>
      </c>
      <c r="O137" s="86"/>
      <c r="P137" s="86"/>
    </row>
    <row r="138" ht="15" customFormat="1" s="112">
      <c r="A138" s="110" t="s">
        <v>138</v>
      </c>
      <c r="B138" s="91">
        <f>Historicals!B237</f>
        <v>1E-2</v>
      </c>
      <c r="C138" s="91">
        <f>Historicals!C237</f>
        <v>7E-2</v>
      </c>
      <c r="D138" s="91">
        <f>Historicals!D237</f>
        <v>3E-2</v>
      </c>
      <c r="E138" s="91">
        <f>Historicals!E237</f>
        <v>-1E-2</v>
      </c>
      <c r="F138" s="91">
        <f>Historicals!F237</f>
        <v>8E-2</v>
      </c>
      <c r="G138" s="91">
        <f>Historicals!G237</f>
        <v>0.11</v>
      </c>
      <c r="H138" s="91">
        <f>Historicals!H237</f>
        <v>0</v>
      </c>
      <c r="I138" s="91">
        <f>Historicals!I237</f>
        <v>-6E-2</v>
      </c>
      <c r="J138" s="133">
        <v>0</v>
      </c>
      <c r="K138" s="133">
        <v>0</v>
      </c>
      <c r="L138" s="133">
        <v>0</v>
      </c>
      <c r="M138" s="133">
        <v>0</v>
      </c>
      <c r="N138" s="133">
        <v>0</v>
      </c>
      <c r="O138" s="91"/>
      <c r="P138" s="91"/>
    </row>
    <row r="139">
      <c r="A139" s="87" t="s">
        <v>139</v>
      </c>
      <c r="B139" s="45" t="str">
        <f>+IFERROR(B137-B138,"nm")</f>
        <v>nm</v>
      </c>
      <c r="C139" s="45">
        <f>+IFERROR(C137-C138,"nm")</f>
        <v>-3.0317460317460243E-2</v>
      </c>
      <c r="D139" s="45">
        <f>+IFERROR(D137-D138,"nm")</f>
        <v>-4.526717557251911E-2</v>
      </c>
      <c r="E139" s="45">
        <f>+IFERROR(E137-E138,"nm")</f>
        <v>1.775193798449614E-2</v>
      </c>
      <c r="F139" s="45">
        <f>+IFERROR(F137-F138,"nm")</f>
        <v>-1.846153846153846E-2</v>
      </c>
      <c r="G139" s="45">
        <f>+IFERROR(G137-G138,"nm")</f>
        <v>-3.753623188405787E-2</v>
      </c>
      <c r="H139" s="45">
        <f>+IFERROR(H137-H138,"nm")</f>
        <v>0.31756756756756754</v>
      </c>
      <c r="I139" s="45">
        <f>+IFERROR(I137-I138,"nm")</f>
        <v>4.974358974358978E-2</v>
      </c>
      <c r="J139" s="45">
        <f>+IFERROR(J137-J138,"nm")</f>
        <v>0</v>
      </c>
      <c r="K139" s="45">
        <f>+IFERROR(K137-K138,"nm")</f>
        <v>0</v>
      </c>
      <c r="L139" s="45">
        <f>+IFERROR(L137-L138,"nm")</f>
        <v>0</v>
      </c>
      <c r="M139" s="45">
        <f>+IFERROR(M137-M138,"nm")</f>
        <v>0</v>
      </c>
      <c r="N139" s="45">
        <f>+IFERROR(N137-N138,"nm")</f>
        <v>0</v>
      </c>
      <c r="O139" s="86"/>
      <c r="P139" s="86"/>
    </row>
    <row r="140">
      <c r="A140" s="85" t="s">
        <v>131</v>
      </c>
      <c r="B140" s="46">
        <f>+B146+B143</f>
        <v>1039</v>
      </c>
      <c r="C140" s="46">
        <f>+C146+C143</f>
        <v>1420</v>
      </c>
      <c r="D140" s="46">
        <f>+D146+D143</f>
        <v>1561</v>
      </c>
      <c r="E140" s="46">
        <f>+E146+E143</f>
        <v>1863</v>
      </c>
      <c r="F140" s="46">
        <f>+F146+F143</f>
        <v>2426</v>
      </c>
      <c r="G140" s="46">
        <f>+G146+G143</f>
        <v>2534</v>
      </c>
      <c r="H140" s="46">
        <f>+H146+H143</f>
        <v>3289</v>
      </c>
      <c r="I140" s="46">
        <f>+I146+I143</f>
        <v>2406</v>
      </c>
      <c r="J140" s="46">
        <f>+J146+J143</f>
        <v>2406</v>
      </c>
      <c r="K140" s="46">
        <f>+K146+K143</f>
        <v>2406</v>
      </c>
      <c r="L140" s="46">
        <f>+L146+L143</f>
        <v>2406</v>
      </c>
      <c r="M140" s="46">
        <f>+M146+M143</f>
        <v>2406</v>
      </c>
      <c r="N140" s="46">
        <f>+N146+N143</f>
        <v>2406</v>
      </c>
      <c r="O140" s="86"/>
      <c r="P140" s="86"/>
    </row>
    <row r="141" ht="15">
      <c r="A141" s="87" t="s">
        <v>130</v>
      </c>
      <c r="B141" s="45" t="str">
        <f>+IFERROR(B140/A140-1,"nm")</f>
        <v>nm</v>
      </c>
      <c r="C141" s="45">
        <f>+IFERROR(C140/B140-1,"nm")</f>
        <v>0.3666987487969202</v>
      </c>
      <c r="D141" s="45">
        <f>+IFERROR(D140/C140-1,"nm")</f>
        <v>9.92957746478873E-2</v>
      </c>
      <c r="E141" s="45">
        <f>+IFERROR(E140/D140-1,"nm")</f>
        <v>0.19346572709801402</v>
      </c>
      <c r="F141" s="45">
        <f>+IFERROR(F140/E140-1,"nm")</f>
        <v>0.3022007514761138</v>
      </c>
      <c r="G141" s="45">
        <f>+IFERROR(G140/F140-1,"nm")</f>
        <v>4.451772464962911E-2</v>
      </c>
      <c r="H141" s="45">
        <f>+IFERROR(H140/G140-1,"nm")</f>
        <v>0.29794790844514596</v>
      </c>
      <c r="I141" s="45">
        <f>+IFERROR(I140/H140-1,"nm")</f>
        <v>-0.2684706597750076</v>
      </c>
      <c r="J141" s="45">
        <f>+IFERROR(J140/I140-1,"nm")</f>
        <v>0</v>
      </c>
      <c r="K141" s="45">
        <f>+IFERROR(K140/J140-1,"nm")</f>
        <v>0</v>
      </c>
      <c r="L141" s="45">
        <f>+IFERROR(L140/K140-1,"nm")</f>
        <v>0</v>
      </c>
      <c r="M141" s="45">
        <f>+IFERROR(M140/L140-1,"nm")</f>
        <v>0</v>
      </c>
      <c r="N141" s="45">
        <f>+IFERROR(N140/M140-1,"nm")</f>
        <v>0</v>
      </c>
      <c r="O141" s="86"/>
      <c r="P141" s="86"/>
    </row>
    <row r="142">
      <c r="A142" s="87" t="s">
        <v>132</v>
      </c>
      <c r="B142" s="91">
        <f>IFERROR(B140/B$126,"nm")</f>
        <v>0.3387675252689925</v>
      </c>
      <c r="C142" s="91">
        <f>IFERROR(C140/C$126,"nm")</f>
        <v>0.3751651254953765</v>
      </c>
      <c r="D142" s="91">
        <f>IFERROR(D140/D$126,"nm")</f>
        <v>0.3684210526315789</v>
      </c>
      <c r="E142" s="91">
        <f>IFERROR(E140/E$126,"nm")</f>
        <v>0.36287495130502534</v>
      </c>
      <c r="F142" s="91">
        <f>IFERROR(F140/F$126,"nm")</f>
        <v>0.3907860824742268</v>
      </c>
      <c r="G142" s="91">
        <f>IFERROR(G140/G$126,"nm")</f>
        <v>0.37939811349004343</v>
      </c>
      <c r="H142" s="91">
        <f>IFERROR(H140/H$126,"nm")</f>
        <v>0.39674306393244874</v>
      </c>
      <c r="I142" s="91">
        <f>IFERROR(I140/I$126,"nm")</f>
        <v>0.3188021730488936</v>
      </c>
      <c r="J142" s="92">
        <f>IFERROR(J140/J$126,"nm")</f>
        <v>0.3188021730488936</v>
      </c>
      <c r="K142" s="92">
        <f>IFERROR(K140/K$126,"nm")</f>
        <v>0.3188021730488936</v>
      </c>
      <c r="L142" s="92">
        <f>IFERROR(L140/L$126,"nm")</f>
        <v>0.3188021730488936</v>
      </c>
      <c r="M142" s="92">
        <f>IFERROR(M140/M$126,"nm")</f>
        <v>0.3188021730488936</v>
      </c>
      <c r="N142" s="92">
        <f>IFERROR(N140/N$126,"nm")</f>
        <v>0.3188021730488936</v>
      </c>
      <c r="O142" s="86"/>
      <c r="P142" s="86"/>
    </row>
    <row r="143">
      <c r="A143" s="85" t="s">
        <v>133</v>
      </c>
      <c r="B143" s="86">
        <f>Historicals!B206</f>
        <v>46</v>
      </c>
      <c r="C143" s="86">
        <f>Historicals!C206</f>
        <v>48</v>
      </c>
      <c r="D143" s="86">
        <f>Historicals!D206</f>
        <v>54</v>
      </c>
      <c r="E143" s="86">
        <f>Historicals!E206</f>
        <v>56</v>
      </c>
      <c r="F143" s="86">
        <f>Historicals!F206</f>
        <v>50</v>
      </c>
      <c r="G143" s="86">
        <f>Historicals!G206</f>
        <v>44</v>
      </c>
      <c r="H143" s="86">
        <f>Historicals!H206</f>
        <v>46</v>
      </c>
      <c r="I143" s="86">
        <f>Historicals!I206</f>
        <v>41</v>
      </c>
      <c r="J143" s="113">
        <f>I143*(1+J144)</f>
        <v>41</v>
      </c>
      <c r="K143" s="113">
        <f>J143*(1+K144)</f>
        <v>41</v>
      </c>
      <c r="L143" s="113">
        <f>K143*(1+L144)</f>
        <v>41</v>
      </c>
      <c r="M143" s="113">
        <f>L143*(1+M144)</f>
        <v>41</v>
      </c>
      <c r="N143" s="113">
        <f>M143*(1+N144)</f>
        <v>41</v>
      </c>
      <c r="O143" s="86"/>
      <c r="P143" s="86"/>
    </row>
    <row r="144" ht="15">
      <c r="A144" s="87" t="s">
        <v>130</v>
      </c>
      <c r="B144" s="45" t="str">
        <f>+IFERROR(B143/A143-1,"nm")</f>
        <v>nm</v>
      </c>
      <c r="C144" s="45">
        <f>+IFERROR(C143/B143-1,"nm")</f>
        <v>4.347826086956519E-2</v>
      </c>
      <c r="D144" s="45">
        <f>+IFERROR(D143/C143-1,"nm")</f>
        <v>0.125</v>
      </c>
      <c r="E144" s="45">
        <f>+IFERROR(E143/D143-1,"nm")</f>
        <v>3.703703703703698E-2</v>
      </c>
      <c r="F144" s="45">
        <f>+IFERROR(F143/E143-1,"nm")</f>
        <v>-0.1071428571428571</v>
      </c>
      <c r="G144" s="45">
        <f>+IFERROR(G143/F143-1,"nm")</f>
        <v>-0.12</v>
      </c>
      <c r="H144" s="45">
        <f>+IFERROR(H143/G143-1,"nm")</f>
        <v>4.5454545454545414E-2</v>
      </c>
      <c r="I144" s="45">
        <f>+IFERROR(I143/H143-1,"nm")</f>
        <v>-0.10869565217391308</v>
      </c>
      <c r="J144" s="133">
        <v>0</v>
      </c>
      <c r="K144" s="133">
        <v>0</v>
      </c>
      <c r="L144" s="133">
        <v>0</v>
      </c>
      <c r="M144" s="133">
        <v>0</v>
      </c>
      <c r="N144" s="133">
        <v>0</v>
      </c>
      <c r="O144" s="86"/>
      <c r="P144" s="86"/>
    </row>
    <row r="145">
      <c r="A145" s="87" t="s">
        <v>157</v>
      </c>
      <c r="B145" s="91">
        <f>IFERROR(B143/B$126,"nm")</f>
        <v>1.4998369742419302E-2</v>
      </c>
      <c r="C145" s="91">
        <f>IFERROR(C143/C$126,"nm")</f>
        <v>1.2681638044914135E-2</v>
      </c>
      <c r="D145" s="91">
        <f>IFERROR(D143/D$126,"nm")</f>
        <v>1.2744866650932263E-2</v>
      </c>
      <c r="E145" s="91">
        <f>IFERROR(E143/E$126,"nm")</f>
        <v>1.090767432800935E-2</v>
      </c>
      <c r="F145" s="91">
        <f>IFERROR(F143/F$126,"nm")</f>
        <v>8.054123711340205E-3</v>
      </c>
      <c r="G145" s="91">
        <f>IFERROR(G143/G$126,"nm")</f>
        <v>6.587812546788441E-3</v>
      </c>
      <c r="H145" s="91">
        <f>IFERROR(H143/H$126,"nm")</f>
        <v>5.548854041013269E-3</v>
      </c>
      <c r="I145" s="92">
        <f>IFERROR(I143/I$126,"nm")</f>
        <v>5.432622234000265E-3</v>
      </c>
      <c r="J145" s="92">
        <f>$I$145</f>
        <v>5.432622234000265E-3</v>
      </c>
      <c r="K145" s="92">
        <f>$I$145</f>
        <v>5.432622234000265E-3</v>
      </c>
      <c r="L145" s="92">
        <f>$I$145</f>
        <v>5.432622234000265E-3</v>
      </c>
      <c r="M145" s="92">
        <f>$I$145</f>
        <v>5.432622234000265E-3</v>
      </c>
      <c r="N145" s="92">
        <f>$I$145</f>
        <v>5.432622234000265E-3</v>
      </c>
      <c r="O145" s="86"/>
      <c r="P145" s="86"/>
    </row>
    <row r="146">
      <c r="A146" s="85" t="s">
        <v>135</v>
      </c>
      <c r="B146" s="86">
        <f>Historicals!B161</f>
        <v>993</v>
      </c>
      <c r="C146" s="86">
        <f>Historicals!C161</f>
        <v>1372</v>
      </c>
      <c r="D146" s="86">
        <f>Historicals!D161</f>
        <v>1507</v>
      </c>
      <c r="E146" s="86">
        <f>Historicals!E161</f>
        <v>1807</v>
      </c>
      <c r="F146" s="86">
        <f>Historicals!F161</f>
        <v>2376</v>
      </c>
      <c r="G146" s="86">
        <f>Historicals!G161</f>
        <v>2490</v>
      </c>
      <c r="H146" s="86">
        <f>Historicals!H161</f>
        <v>3243</v>
      </c>
      <c r="I146" s="86">
        <f>Historicals!I161</f>
        <v>2365</v>
      </c>
      <c r="J146" s="113">
        <f>I146*(1+J147)</f>
        <v>2365</v>
      </c>
      <c r="K146" s="113">
        <f>J146*(1+K147)</f>
        <v>2365</v>
      </c>
      <c r="L146" s="113">
        <f>K146*(1+L147)</f>
        <v>2365</v>
      </c>
      <c r="M146" s="113">
        <f>L146*(1+M147)</f>
        <v>2365</v>
      </c>
      <c r="N146" s="113">
        <f>M146*(1+N147)</f>
        <v>2365</v>
      </c>
      <c r="O146" s="86"/>
      <c r="P146" s="86"/>
    </row>
    <row r="147" ht="15">
      <c r="A147" s="87" t="s">
        <v>130</v>
      </c>
      <c r="B147" s="45" t="str">
        <f>+IFERROR(B146/A146-1,"nm")</f>
        <v>nm</v>
      </c>
      <c r="C147" s="45">
        <f>+IFERROR(C146/B146-1,"nm")</f>
        <v>0.3816717019133937</v>
      </c>
      <c r="D147" s="45">
        <f>+IFERROR(D146/C146-1,"nm")</f>
        <v>9.839650145772594E-2</v>
      </c>
      <c r="E147" s="45">
        <f>+IFERROR(E146/D146-1,"nm")</f>
        <v>0.19907100199071004</v>
      </c>
      <c r="F147" s="45">
        <f>+IFERROR(F146/E146-1,"nm")</f>
        <v>0.3148865522966242</v>
      </c>
      <c r="G147" s="45">
        <f>+IFERROR(G146/F146-1,"nm")</f>
        <v>4.797979797979801E-2</v>
      </c>
      <c r="H147" s="45">
        <f>+IFERROR(H146/G146-1,"nm")</f>
        <v>0.30240963855421676</v>
      </c>
      <c r="I147" s="45">
        <f>+IFERROR(I146/H146-1,"nm")</f>
        <v>-0.27073697193956214</v>
      </c>
      <c r="J147" s="133">
        <v>0</v>
      </c>
      <c r="K147" s="133">
        <v>0</v>
      </c>
      <c r="L147" s="133">
        <v>0</v>
      </c>
      <c r="M147" s="133">
        <v>0</v>
      </c>
      <c r="N147" s="133">
        <v>0</v>
      </c>
      <c r="O147" s="86"/>
      <c r="P147" s="86"/>
    </row>
    <row r="148">
      <c r="A148" s="87" t="s">
        <v>132</v>
      </c>
      <c r="B148" s="91">
        <f>IFERROR(B146/B$126,"nm")</f>
        <v>0.3237691555265732</v>
      </c>
      <c r="C148" s="91">
        <f>IFERROR(C146/C$126,"nm")</f>
        <v>0.3624834874504623</v>
      </c>
      <c r="D148" s="91">
        <f>IFERROR(D146/D$126,"nm")</f>
        <v>0.3556761859806467</v>
      </c>
      <c r="E148" s="91">
        <f>IFERROR(E146/E$126,"nm")</f>
        <v>0.35196727697701596</v>
      </c>
      <c r="F148" s="91">
        <f>IFERROR(F146/F$126,"nm")</f>
        <v>0.38273195876288657</v>
      </c>
      <c r="G148" s="91">
        <f>IFERROR(G146/G$126,"nm")</f>
        <v>0.37281030094325496</v>
      </c>
      <c r="H148" s="91">
        <f>IFERROR(H146/H$126,"nm")</f>
        <v>0.39119420989143544</v>
      </c>
      <c r="I148" s="91">
        <f>IFERROR(I146/I$126,"nm")</f>
        <v>0.3133695508148933</v>
      </c>
      <c r="J148" s="91">
        <f>IFERROR(J146/J$126,"nm")</f>
        <v>0.3133695508148933</v>
      </c>
      <c r="K148" s="91">
        <f>IFERROR(K146/K$126,"nm")</f>
        <v>0.3133695508148933</v>
      </c>
      <c r="L148" s="91">
        <f>IFERROR(L146/L$126,"nm")</f>
        <v>0.3133695508148933</v>
      </c>
      <c r="M148" s="91">
        <f>IFERROR(M146/M$126,"nm")</f>
        <v>0.3133695508148933</v>
      </c>
      <c r="N148" s="91">
        <f>IFERROR(N146/N$126,"nm")</f>
        <v>0.3133695508148933</v>
      </c>
      <c r="O148" s="86"/>
      <c r="P148" s="86"/>
    </row>
    <row r="149">
      <c r="A149" s="85" t="s">
        <v>136</v>
      </c>
      <c r="B149" s="86">
        <f>Historicals!B191</f>
        <v>69</v>
      </c>
      <c r="C149" s="86">
        <f>Historicals!C191</f>
        <v>44</v>
      </c>
      <c r="D149" s="86">
        <f>Historicals!D191</f>
        <v>0</v>
      </c>
      <c r="E149" s="86">
        <f>Historicals!E191</f>
        <v>76</v>
      </c>
      <c r="F149" s="86">
        <f>Historicals!F191</f>
        <v>49</v>
      </c>
      <c r="G149" s="86">
        <f>Historicals!G191</f>
        <v>28</v>
      </c>
      <c r="H149" s="86">
        <f>Historicals!H191</f>
        <v>94</v>
      </c>
      <c r="I149" s="86">
        <f>Historicals!I191</f>
        <v>78</v>
      </c>
      <c r="J149" s="113">
        <f>I149*(1+J150)</f>
        <v>78</v>
      </c>
      <c r="K149" s="113">
        <f>J149*(1+K150)</f>
        <v>78</v>
      </c>
      <c r="L149" s="113">
        <f>K149*(1+L150)</f>
        <v>78</v>
      </c>
      <c r="M149" s="113">
        <f>L149*(1+M150)</f>
        <v>78</v>
      </c>
      <c r="N149" s="113">
        <f>M149*(1+N150)</f>
        <v>78</v>
      </c>
      <c r="O149" s="86"/>
      <c r="P149" s="86"/>
    </row>
    <row r="150" ht="15">
      <c r="A150" s="87" t="s">
        <v>130</v>
      </c>
      <c r="B150" s="45" t="str">
        <f>+IFERROR(B149/A149-1,"nm")</f>
        <v>nm</v>
      </c>
      <c r="C150" s="45">
        <f>+IFERROR(C149/B149-1,"nm")</f>
        <v>-0.3623188405797102</v>
      </c>
      <c r="D150" s="45">
        <f>+IFERROR(D149/C149-1,"nm")</f>
        <v>-1</v>
      </c>
      <c r="E150" s="45" t="str">
        <f>+IFERROR(E149/D149-1,"nm")</f>
        <v>nm</v>
      </c>
      <c r="F150" s="45">
        <f>+IFERROR(F149/E149-1,"nm")</f>
        <v>-0.35526315789473684</v>
      </c>
      <c r="G150" s="45">
        <f>+IFERROR(G149/F149-1,"nm")</f>
        <v>-0.4285714285714286</v>
      </c>
      <c r="H150" s="45">
        <f>+IFERROR(H149/G149-1,"nm")</f>
        <v>2.357142857142857</v>
      </c>
      <c r="I150" s="45">
        <f>+IFERROR(I149/H149-1,"nm")</f>
        <v>-0.17021276595744683</v>
      </c>
      <c r="J150" s="133">
        <v>0</v>
      </c>
      <c r="K150" s="133">
        <v>0</v>
      </c>
      <c r="L150" s="133">
        <v>0</v>
      </c>
      <c r="M150" s="133">
        <v>0</v>
      </c>
      <c r="N150" s="133">
        <v>0</v>
      </c>
      <c r="O150" s="86"/>
      <c r="P150" s="86"/>
    </row>
    <row r="151">
      <c r="A151" s="87" t="s">
        <v>157</v>
      </c>
      <c r="B151" s="91">
        <f>IFERROR(B149/B$126,"nm")</f>
        <v>2.2497554613628953E-2</v>
      </c>
      <c r="C151" s="91">
        <f>IFERROR(C149/C$126,"nm")</f>
        <v>1.1624834874504624E-2</v>
      </c>
      <c r="D151" s="91">
        <f>IFERROR(D149/D$126,"nm")</f>
        <v>0</v>
      </c>
      <c r="E151" s="91">
        <f>IFERROR(E149/E$126,"nm")</f>
        <v>1.4803272302298403E-2</v>
      </c>
      <c r="F151" s="91">
        <f>IFERROR(F149/F$126,"nm")</f>
        <v>7.893041237113402E-3</v>
      </c>
      <c r="G151" s="91">
        <f>IFERROR(G149/G$126,"nm")</f>
        <v>4.1922443479562805E-3</v>
      </c>
      <c r="H151" s="91">
        <f>IFERROR(H149/H$126,"nm")</f>
        <v>1.1338962605548853E-2</v>
      </c>
      <c r="I151" s="91">
        <f>IFERROR(I149/I$126,"nm")</f>
        <v>1.0335232542732211E-2</v>
      </c>
      <c r="J151" s="91">
        <f>IFERROR(J149/J$126,"nm")</f>
        <v>1.0335232542732211E-2</v>
      </c>
      <c r="K151" s="91">
        <f>IFERROR(K149/K$126,"nm")</f>
        <v>1.0335232542732211E-2</v>
      </c>
      <c r="L151" s="91">
        <f>IFERROR(L149/L$126,"nm")</f>
        <v>1.0335232542732211E-2</v>
      </c>
      <c r="M151" s="91">
        <f>IFERROR(M149/M$126,"nm")</f>
        <v>1.0335232542732211E-2</v>
      </c>
      <c r="N151" s="91">
        <f>IFERROR(N149/N$126,"nm")</f>
        <v>1.0335232542732211E-2</v>
      </c>
      <c r="O151" s="86"/>
      <c r="P151" s="86"/>
    </row>
    <row r="152">
      <c r="A152" s="89" t="str">
        <f>Historicals!A138</f>
        <v>Asia Pacific &amp; Latin America</v>
      </c>
      <c r="B152" s="89"/>
      <c r="C152" s="89"/>
      <c r="D152" s="89"/>
      <c r="E152" s="89"/>
      <c r="F152" s="89"/>
      <c r="G152" s="89"/>
      <c r="H152" s="89"/>
      <c r="I152" s="89"/>
      <c r="J152" s="129"/>
      <c r="K152" s="131"/>
      <c r="L152" s="90"/>
      <c r="M152" s="90"/>
      <c r="N152" s="90"/>
      <c r="O152" s="86"/>
      <c r="P152" s="86"/>
    </row>
    <row r="153">
      <c r="A153" s="85" t="s">
        <v>137</v>
      </c>
      <c r="B153" s="86">
        <f>Historicals!B138</f>
        <v>0</v>
      </c>
      <c r="C153" s="86">
        <f>Historicals!C138</f>
        <v>0</v>
      </c>
      <c r="D153" s="86">
        <f>Historicals!D138</f>
        <v>0</v>
      </c>
      <c r="E153" s="86">
        <f>Historicals!E138</f>
        <v>5166</v>
      </c>
      <c r="F153" s="86">
        <f>Historicals!F138</f>
        <v>5254</v>
      </c>
      <c r="G153" s="86">
        <f>Historicals!G138</f>
        <v>5028</v>
      </c>
      <c r="H153" s="86">
        <f>Historicals!H138</f>
        <v>5343</v>
      </c>
      <c r="I153" s="86">
        <f>Historicals!I138</f>
        <v>5955</v>
      </c>
      <c r="J153" s="113">
        <f>J155+J159+J163</f>
        <v>5955</v>
      </c>
      <c r="K153" s="113">
        <f>K155+K159+K163</f>
        <v>5955</v>
      </c>
      <c r="L153" s="113">
        <f>L155+L159+L163</f>
        <v>5955</v>
      </c>
      <c r="M153" s="113">
        <f>M155+M159+M163</f>
        <v>5955</v>
      </c>
      <c r="N153" s="113">
        <f>N155+N159+N163</f>
        <v>5955</v>
      </c>
      <c r="O153" s="86"/>
      <c r="P153" s="86"/>
    </row>
    <row r="154" ht="15">
      <c r="A154" s="87" t="s">
        <v>130</v>
      </c>
      <c r="B154" s="45" t="str">
        <f>+IFERROR(B153/A153-1,"nm")</f>
        <v>nm</v>
      </c>
      <c r="C154" s="45" t="str">
        <f>+IFERROR(C153/B153-1,"nm")</f>
        <v>nm</v>
      </c>
      <c r="D154" s="45" t="str">
        <f>+IFERROR(D153/C153-1,"nm")</f>
        <v>nm</v>
      </c>
      <c r="E154" s="45" t="str">
        <f>+IFERROR(E153/D153-1,"nm")</f>
        <v>nm</v>
      </c>
      <c r="F154" s="45">
        <f>+IFERROR(F153/E153-1,"nm")</f>
        <v>1.7034456058846237E-2</v>
      </c>
      <c r="G154" s="45">
        <f>+IFERROR(G153/F153-1,"nm")</f>
        <v>-4.3014845831747195E-2</v>
      </c>
      <c r="H154" s="45">
        <f>+IFERROR(H153/G153-1,"nm")</f>
        <v>6.264916467780424E-2</v>
      </c>
      <c r="I154" s="45">
        <f>+IFERROR(I153/H153-1,"nm")</f>
        <v>0.11454239191465465</v>
      </c>
      <c r="J154" s="45">
        <v>0</v>
      </c>
      <c r="K154" s="45">
        <v>0</v>
      </c>
      <c r="L154" s="45">
        <v>0</v>
      </c>
      <c r="M154" s="45">
        <v>0</v>
      </c>
      <c r="N154" s="45">
        <v>0</v>
      </c>
      <c r="O154" s="86"/>
      <c r="P154" s="86"/>
    </row>
    <row r="155">
      <c r="A155" s="88" t="s">
        <v>114</v>
      </c>
      <c r="B155" s="86">
        <f>Historicals!B139</f>
        <v>0</v>
      </c>
      <c r="C155" s="86">
        <f>Historicals!C139</f>
        <v>0</v>
      </c>
      <c r="D155" s="86">
        <f>Historicals!D139</f>
        <v>0</v>
      </c>
      <c r="E155" s="86">
        <f>Historicals!E139</f>
        <v>3575</v>
      </c>
      <c r="F155" s="86">
        <f>Historicals!F139</f>
        <v>3622</v>
      </c>
      <c r="G155" s="86">
        <f>Historicals!G139</f>
        <v>3449</v>
      </c>
      <c r="H155" s="86">
        <f>Historicals!H139</f>
        <v>3659</v>
      </c>
      <c r="I155" s="86">
        <f>Historicals!I139</f>
        <v>4111</v>
      </c>
      <c r="J155" s="113">
        <f>I155*(1+J156)</f>
        <v>4111</v>
      </c>
      <c r="K155" s="113">
        <f>J155*(1+K156)</f>
        <v>4111</v>
      </c>
      <c r="L155" s="113">
        <f>K155*(1+L156)</f>
        <v>4111</v>
      </c>
      <c r="M155" s="113">
        <f>L155*(1+M156)</f>
        <v>4111</v>
      </c>
      <c r="N155" s="113">
        <f>M155*(1+N156)</f>
        <v>4111</v>
      </c>
      <c r="O155" s="86"/>
      <c r="P155" s="86"/>
    </row>
    <row r="156" ht="15">
      <c r="A156" s="87" t="s">
        <v>130</v>
      </c>
      <c r="B156" s="45" t="str">
        <f>+IFERROR(B155/A155-1,"nm")</f>
        <v>nm</v>
      </c>
      <c r="C156" s="45" t="str">
        <f>+IFERROR(C155/B155-1,"nm")</f>
        <v>nm</v>
      </c>
      <c r="D156" s="45" t="str">
        <f>+IFERROR(D155/C155-1,"nm")</f>
        <v>nm</v>
      </c>
      <c r="E156" s="45" t="str">
        <f>+IFERROR(E155/D155-1,"nm")</f>
        <v>nm</v>
      </c>
      <c r="F156" s="45">
        <f>+IFERROR(F155/E155-1,"nm")</f>
        <v>1.3146853146853044E-2</v>
      </c>
      <c r="G156" s="45">
        <f>+IFERROR(G155/F155-1,"nm")</f>
        <v>-4.7763666482606326E-2</v>
      </c>
      <c r="H156" s="45">
        <f>+IFERROR(H155/G155-1,"nm")</f>
        <v>6.0887213685126174E-2</v>
      </c>
      <c r="I156" s="45">
        <f>+IFERROR(I155/H155-1,"nm")</f>
        <v>0.12353101940420874</v>
      </c>
      <c r="J156" s="133">
        <v>0</v>
      </c>
      <c r="K156" s="133">
        <v>0</v>
      </c>
      <c r="L156" s="133">
        <v>0</v>
      </c>
      <c r="M156" s="133">
        <v>0</v>
      </c>
      <c r="N156" s="133">
        <v>0</v>
      </c>
      <c r="O156" s="86"/>
      <c r="P156" s="86"/>
    </row>
    <row r="157" ht="15" customFormat="1" s="112">
      <c r="A157" s="110" t="s">
        <v>138</v>
      </c>
      <c r="B157" s="91">
        <f>Historicals!B239</f>
        <v>0</v>
      </c>
      <c r="C157" s="91">
        <f>Historicals!C239</f>
        <v>0</v>
      </c>
      <c r="D157" s="91">
        <f>Historicals!D239</f>
        <v>0.16</v>
      </c>
      <c r="E157" s="91">
        <f>Historicals!E239</f>
        <v>9E-2</v>
      </c>
      <c r="F157" s="91">
        <f>Historicals!F239</f>
        <v>0.12000000000000001</v>
      </c>
      <c r="G157" s="91">
        <f>Historicals!G239</f>
        <v>0</v>
      </c>
      <c r="H157" s="91">
        <f>Historicals!H239</f>
        <v>0</v>
      </c>
      <c r="I157" s="91">
        <f>Historicals!I239</f>
        <v>0.17</v>
      </c>
      <c r="J157" s="133">
        <v>0</v>
      </c>
      <c r="K157" s="133">
        <v>0</v>
      </c>
      <c r="L157" s="133">
        <v>0</v>
      </c>
      <c r="M157" s="133">
        <v>0</v>
      </c>
      <c r="N157" s="133">
        <v>0</v>
      </c>
      <c r="O157" s="91"/>
      <c r="P157" s="91"/>
    </row>
    <row r="158">
      <c r="A158" s="87" t="s">
        <v>139</v>
      </c>
      <c r="B158" s="45" t="str">
        <f>+IFERROR(B156-B157,"nm")</f>
        <v>nm</v>
      </c>
      <c r="C158" s="45" t="str">
        <f>+IFERROR(C156-C157,"nm")</f>
        <v>nm</v>
      </c>
      <c r="D158" s="45" t="str">
        <f>+IFERROR(D156-D157,"nm")</f>
        <v>nm</v>
      </c>
      <c r="E158" s="45" t="str">
        <f>+IFERROR(E156-E157,"nm")</f>
        <v>nm</v>
      </c>
      <c r="F158" s="45">
        <f>+IFERROR(F156-F157,"nm")</f>
        <v>-0.10685314685314697</v>
      </c>
      <c r="G158" s="45">
        <f>+IFERROR(G156-G157,"nm")</f>
        <v>-4.7763666482606326E-2</v>
      </c>
      <c r="H158" s="45">
        <f>+IFERROR(H156-H157,"nm")</f>
        <v>6.0887213685126174E-2</v>
      </c>
      <c r="I158" s="45">
        <f>+IFERROR(I156-I157,"nm")</f>
        <v>-4.646898059579127E-2</v>
      </c>
      <c r="J158" s="45">
        <f>+IFERROR(J156-J157,"nm")</f>
        <v>0</v>
      </c>
      <c r="K158" s="45">
        <f>+IFERROR(K156-K157,"nm")</f>
        <v>0</v>
      </c>
      <c r="L158" s="45">
        <f>+IFERROR(L156-L157,"nm")</f>
        <v>0</v>
      </c>
      <c r="M158" s="45">
        <f>+IFERROR(M156-M157,"nm")</f>
        <v>0</v>
      </c>
      <c r="N158" s="45">
        <f>+IFERROR(N156-N157,"nm")</f>
        <v>0</v>
      </c>
      <c r="O158" s="86"/>
      <c r="P158" s="86"/>
    </row>
    <row r="159">
      <c r="A159" s="88" t="s">
        <v>115</v>
      </c>
      <c r="B159" s="86">
        <f>Historicals!B140</f>
        <v>0</v>
      </c>
      <c r="C159" s="86">
        <f>Historicals!C140</f>
        <v>0</v>
      </c>
      <c r="D159" s="86">
        <f>Historicals!D140</f>
        <v>0</v>
      </c>
      <c r="E159" s="86">
        <f>Historicals!E140</f>
        <v>1347</v>
      </c>
      <c r="F159" s="86">
        <f>Historicals!F140</f>
        <v>1395</v>
      </c>
      <c r="G159" s="86">
        <f>Historicals!G140</f>
        <v>1365</v>
      </c>
      <c r="H159" s="86">
        <f>Historicals!H140</f>
        <v>1494</v>
      </c>
      <c r="I159" s="86">
        <f>Historicals!I140</f>
        <v>1610</v>
      </c>
      <c r="J159" s="113">
        <f>I159*(1+J160)</f>
        <v>1610</v>
      </c>
      <c r="K159" s="113">
        <f>J159*(1+K160)</f>
        <v>1610</v>
      </c>
      <c r="L159" s="113">
        <f>K159*(1+L160)</f>
        <v>1610</v>
      </c>
      <c r="M159" s="113">
        <f>L159*(1+M160)</f>
        <v>1610</v>
      </c>
      <c r="N159" s="113">
        <f>M159*(1+N160)</f>
        <v>1610</v>
      </c>
      <c r="O159" s="86"/>
      <c r="P159" s="86"/>
    </row>
    <row r="160" ht="15">
      <c r="A160" s="87" t="s">
        <v>130</v>
      </c>
      <c r="B160" s="45" t="str">
        <f>+IFERROR(B159/A159-1,"nm")</f>
        <v>nm</v>
      </c>
      <c r="C160" s="45" t="str">
        <f>+IFERROR(C159/B159-1,"nm")</f>
        <v>nm</v>
      </c>
      <c r="D160" s="45" t="str">
        <f>+IFERROR(D159/C159-1,"nm")</f>
        <v>nm</v>
      </c>
      <c r="E160" s="45" t="str">
        <f>+IFERROR(E159/D159-1,"nm")</f>
        <v>nm</v>
      </c>
      <c r="F160" s="45">
        <f>+IFERROR(F159/E159-1,"nm")</f>
        <v>3.563474387527843E-2</v>
      </c>
      <c r="G160" s="45">
        <f>+IFERROR(G159/F159-1,"nm")</f>
        <v>-2.1505376344086002E-2</v>
      </c>
      <c r="H160" s="45">
        <f>+IFERROR(H159/G159-1,"nm")</f>
        <v>9.450549450549461E-2</v>
      </c>
      <c r="I160" s="45">
        <f>+IFERROR(I159/H159-1,"nm")</f>
        <v>7.764390896921025E-2</v>
      </c>
      <c r="J160" s="133">
        <v>0</v>
      </c>
      <c r="K160" s="133">
        <v>0</v>
      </c>
      <c r="L160" s="133">
        <v>0</v>
      </c>
      <c r="M160" s="133">
        <v>0</v>
      </c>
      <c r="N160" s="133">
        <v>0</v>
      </c>
      <c r="O160" s="86"/>
      <c r="P160" s="86"/>
    </row>
    <row r="161" ht="15" customFormat="1" s="112">
      <c r="A161" s="110" t="s">
        <v>138</v>
      </c>
      <c r="B161" s="91">
        <f>Historicals!B240</f>
        <v>0</v>
      </c>
      <c r="C161" s="91">
        <f>Historicals!C240</f>
        <v>0</v>
      </c>
      <c r="D161" s="91">
        <f>Historicals!D240</f>
        <v>9E-2</v>
      </c>
      <c r="E161" s="91">
        <f>Historicals!E240</f>
        <v>0.15000000000000002</v>
      </c>
      <c r="F161" s="91">
        <f>Historicals!F240</f>
        <v>0.15000000000000002</v>
      </c>
      <c r="G161" s="91">
        <f>Historicals!G240</f>
        <v>3E-2</v>
      </c>
      <c r="H161" s="91">
        <f>Historicals!H240</f>
        <v>0</v>
      </c>
      <c r="I161" s="91">
        <f>Historicals!I240</f>
        <v>0.12</v>
      </c>
      <c r="J161" s="133">
        <v>0</v>
      </c>
      <c r="K161" s="133">
        <v>0</v>
      </c>
      <c r="L161" s="133">
        <v>0</v>
      </c>
      <c r="M161" s="133">
        <v>0</v>
      </c>
      <c r="N161" s="133">
        <v>0</v>
      </c>
      <c r="O161" s="91"/>
      <c r="P161" s="91"/>
    </row>
    <row r="162">
      <c r="A162" s="87" t="s">
        <v>139</v>
      </c>
      <c r="B162" s="45" t="str">
        <f>+IFERROR(B160-B161,"nm")</f>
        <v>nm</v>
      </c>
      <c r="C162" s="45" t="str">
        <f>+IFERROR(C160-C161,"nm")</f>
        <v>nm</v>
      </c>
      <c r="D162" s="45" t="str">
        <f>+IFERROR(D160-D161,"nm")</f>
        <v>nm</v>
      </c>
      <c r="E162" s="45" t="str">
        <f>+IFERROR(E160-E161,"nm")</f>
        <v>nm</v>
      </c>
      <c r="F162" s="45">
        <f>+IFERROR(F160-F161,"nm")</f>
        <v>-0.11436525612472159</v>
      </c>
      <c r="G162" s="45">
        <f>+IFERROR(G160-G161,"nm")</f>
        <v>-5.1505376344086E-2</v>
      </c>
      <c r="H162" s="45">
        <f>+IFERROR(H160-H161,"nm")</f>
        <v>9.450549450549461E-2</v>
      </c>
      <c r="I162" s="45">
        <f>+IFERROR(I160-I161,"nm")</f>
        <v>-4.2356091030789744E-2</v>
      </c>
      <c r="J162" s="45">
        <f>+IFERROR(J160-J161,"nm")</f>
        <v>0</v>
      </c>
      <c r="K162" s="45">
        <f>+IFERROR(K160-K161,"nm")</f>
        <v>0</v>
      </c>
      <c r="L162" s="45">
        <f>+IFERROR(L160-L161,"nm")</f>
        <v>0</v>
      </c>
      <c r="M162" s="45">
        <f>+IFERROR(M160-M161,"nm")</f>
        <v>0</v>
      </c>
      <c r="N162" s="45">
        <f>+IFERROR(N160-N161,"nm")</f>
        <v>0</v>
      </c>
      <c r="O162" s="86"/>
      <c r="P162" s="86"/>
    </row>
    <row r="163">
      <c r="A163" s="88" t="s">
        <v>116</v>
      </c>
      <c r="B163" s="86">
        <f>Historicals!B141</f>
        <v>0</v>
      </c>
      <c r="C163" s="86">
        <f>Historicals!C141</f>
        <v>0</v>
      </c>
      <c r="D163" s="86">
        <f>Historicals!D141</f>
        <v>0</v>
      </c>
      <c r="E163" s="86">
        <f>Historicals!E141</f>
        <v>244</v>
      </c>
      <c r="F163" s="86">
        <f>Historicals!F141</f>
        <v>237</v>
      </c>
      <c r="G163" s="86">
        <f>Historicals!G141</f>
        <v>214</v>
      </c>
      <c r="H163" s="86">
        <f>Historicals!H141</f>
        <v>190</v>
      </c>
      <c r="I163" s="86">
        <f>Historicals!I141</f>
        <v>234</v>
      </c>
      <c r="J163" s="113">
        <f>I163*(1+J164)</f>
        <v>234</v>
      </c>
      <c r="K163" s="113">
        <f>J163*(1+K164)</f>
        <v>234</v>
      </c>
      <c r="L163" s="113">
        <f>K163*(1+L164)</f>
        <v>234</v>
      </c>
      <c r="M163" s="113">
        <f>L163*(1+M164)</f>
        <v>234</v>
      </c>
      <c r="N163" s="113">
        <f>M163*(1+N164)</f>
        <v>234</v>
      </c>
      <c r="O163" s="86"/>
      <c r="P163" s="86"/>
    </row>
    <row r="164" ht="15">
      <c r="A164" s="87" t="s">
        <v>130</v>
      </c>
      <c r="B164" s="45" t="str">
        <f>+IFERROR(B163/A163-1,"nm")</f>
        <v>nm</v>
      </c>
      <c r="C164" s="45" t="str">
        <f>+IFERROR(C163/B163-1,"nm")</f>
        <v>nm</v>
      </c>
      <c r="D164" s="45" t="str">
        <f>+IFERROR(D163/C163-1,"nm")</f>
        <v>nm</v>
      </c>
      <c r="E164" s="45" t="str">
        <f>+IFERROR(E163/D163-1,"nm")</f>
        <v>nm</v>
      </c>
      <c r="F164" s="45">
        <f>+IFERROR(F163/E163-1,"nm")</f>
        <v>-2.868852459016391E-2</v>
      </c>
      <c r="G164" s="45">
        <f>+IFERROR(G163/F163-1,"nm")</f>
        <v>-9.704641350210974E-2</v>
      </c>
      <c r="H164" s="45">
        <f>+IFERROR(H163/G163-1,"nm")</f>
        <v>-0.11214953271028039</v>
      </c>
      <c r="I164" s="45">
        <f>+IFERROR(I163/H163-1,"nm")</f>
        <v>0.2315789473684211</v>
      </c>
      <c r="J164" s="133">
        <v>0</v>
      </c>
      <c r="K164" s="133">
        <v>0</v>
      </c>
      <c r="L164" s="133">
        <v>0</v>
      </c>
      <c r="M164" s="133">
        <v>0</v>
      </c>
      <c r="N164" s="133">
        <v>0</v>
      </c>
      <c r="O164" s="86"/>
      <c r="P164" s="86"/>
    </row>
    <row r="165" ht="15" customFormat="1" s="112">
      <c r="A165" s="110" t="s">
        <v>138</v>
      </c>
      <c r="B165" s="91">
        <f>Historicals!B241</f>
        <v>0</v>
      </c>
      <c r="C165" s="91">
        <f>Historicals!C241</f>
        <v>0</v>
      </c>
      <c r="D165" s="91">
        <f>Historicals!D241</f>
        <v>-1E-2</v>
      </c>
      <c r="E165" s="91">
        <f>Historicals!E241</f>
        <v>-8E-2</v>
      </c>
      <c r="F165" s="91">
        <f>Historicals!F241</f>
        <v>8E-2</v>
      </c>
      <c r="G165" s="91">
        <f>Historicals!G241</f>
        <v>-4</v>
      </c>
      <c r="H165" s="91">
        <f>Historicals!H241</f>
        <v>0</v>
      </c>
      <c r="I165" s="91">
        <f>Historicals!I241</f>
        <v>0.28</v>
      </c>
      <c r="J165" s="133">
        <v>0</v>
      </c>
      <c r="K165" s="133">
        <v>0</v>
      </c>
      <c r="L165" s="133">
        <v>0</v>
      </c>
      <c r="M165" s="133">
        <v>0</v>
      </c>
      <c r="N165" s="133">
        <v>0</v>
      </c>
      <c r="O165" s="91"/>
      <c r="P165" s="91"/>
    </row>
    <row r="166">
      <c r="A166" s="87" t="s">
        <v>139</v>
      </c>
      <c r="B166" s="45" t="str">
        <f>+IFERROR(B164-B165,"nm")</f>
        <v>nm</v>
      </c>
      <c r="C166" s="45" t="str">
        <f>+IFERROR(C164-C165,"nm")</f>
        <v>nm</v>
      </c>
      <c r="D166" s="45" t="str">
        <f>+IFERROR(D164-D165,"nm")</f>
        <v>nm</v>
      </c>
      <c r="E166" s="45" t="str">
        <f>+IFERROR(E164-E165,"nm")</f>
        <v>nm</v>
      </c>
      <c r="F166" s="45">
        <f>+IFERROR(F164-F165,"nm")</f>
        <v>-0.10868852459016391</v>
      </c>
      <c r="G166" s="45">
        <f>+IFERROR(G164-G165,"nm")</f>
        <v>3.9029535864978904</v>
      </c>
      <c r="H166" s="45">
        <f>+IFERROR(H164-H165,"nm")</f>
        <v>-0.11214953271028039</v>
      </c>
      <c r="I166" s="45">
        <f>+IFERROR(I164-I165,"nm")</f>
        <v>-4.842105263157892E-2</v>
      </c>
      <c r="J166" s="45">
        <f>+IFERROR(J164-J165,"nm")</f>
        <v>0</v>
      </c>
      <c r="K166" s="45">
        <f>+IFERROR(K164-K165,"nm")</f>
        <v>0</v>
      </c>
      <c r="L166" s="45">
        <f>+IFERROR(L164-L165,"nm")</f>
        <v>0</v>
      </c>
      <c r="M166" s="45">
        <f>+IFERROR(M164-M165,"nm")</f>
        <v>0</v>
      </c>
      <c r="N166" s="45">
        <f>+IFERROR(N164-N165,"nm")</f>
        <v>0</v>
      </c>
      <c r="O166" s="86"/>
      <c r="P166" s="86"/>
    </row>
    <row r="167">
      <c r="A167" s="85" t="s">
        <v>131</v>
      </c>
      <c r="B167" s="46">
        <f>+B173+B170</f>
        <v>22</v>
      </c>
      <c r="C167" s="46">
        <f>+C173+C170</f>
        <v>18</v>
      </c>
      <c r="D167" s="46">
        <f>+D173+D170</f>
        <v>54</v>
      </c>
      <c r="E167" s="46">
        <f>+E173+E170</f>
        <v>1244</v>
      </c>
      <c r="F167" s="46">
        <f>+F173+F170</f>
        <v>1376</v>
      </c>
      <c r="G167" s="46">
        <f>+G173+G170</f>
        <v>1230</v>
      </c>
      <c r="H167" s="46">
        <f>+H173+H170</f>
        <v>1573</v>
      </c>
      <c r="I167" s="46">
        <f>+I173+I170</f>
        <v>1938</v>
      </c>
      <c r="J167" s="46">
        <f>+J173+J170</f>
        <v>1938</v>
      </c>
      <c r="K167" s="46">
        <f>+K173+K170</f>
        <v>1938</v>
      </c>
      <c r="L167" s="46">
        <f>+L173+L170</f>
        <v>1938</v>
      </c>
      <c r="M167" s="46">
        <f>+M173+M170</f>
        <v>1938</v>
      </c>
      <c r="N167" s="46">
        <f>+N173+N170</f>
        <v>1938</v>
      </c>
      <c r="O167" s="86"/>
      <c r="P167" s="86"/>
    </row>
    <row r="168">
      <c r="A168" s="87" t="s">
        <v>130</v>
      </c>
      <c r="B168" s="45" t="str">
        <f>+IFERROR(B167/A167-1,"nm")</f>
        <v>nm</v>
      </c>
      <c r="C168" s="45">
        <f>+IFERROR(C167/B167-1,"nm")</f>
        <v>-0.18181818181818177</v>
      </c>
      <c r="D168" s="45">
        <f>+IFERROR(D167/C167-1,"nm")</f>
        <v>2</v>
      </c>
      <c r="E168" s="45">
        <f>+IFERROR(E167/D167-1,"nm")</f>
        <v>22.037037037037038</v>
      </c>
      <c r="F168" s="45">
        <f>+IFERROR(F167/E167-1,"nm")</f>
        <v>0.1061093247588425</v>
      </c>
      <c r="G168" s="45">
        <f>+IFERROR(G167/F167-1,"nm")</f>
        <v>-0.10610465116279066</v>
      </c>
      <c r="H168" s="45">
        <f>+IFERROR(H167/G167-1,"nm")</f>
        <v>0.27886178861788613</v>
      </c>
      <c r="I168" s="45">
        <f>+IFERROR(I167/H167-1,"nm")</f>
        <v>0.23204068658614108</v>
      </c>
      <c r="J168" s="45">
        <f>+IFERROR(J167/I167-1,"nm")</f>
        <v>0</v>
      </c>
      <c r="K168" s="45">
        <f>+IFERROR(K167/J167-1,"nm")</f>
        <v>0</v>
      </c>
      <c r="L168" s="45">
        <f>+IFERROR(L167/K167-1,"nm")</f>
        <v>0</v>
      </c>
      <c r="M168" s="45">
        <f>+IFERROR(M167/L167-1,"nm")</f>
        <v>0</v>
      </c>
      <c r="N168" s="45">
        <f>+IFERROR(N167/M167-1,"nm")</f>
        <v>0</v>
      </c>
      <c r="O168" s="86"/>
      <c r="P168" s="86"/>
    </row>
    <row r="169">
      <c r="A169" s="87" t="s">
        <v>132</v>
      </c>
      <c r="B169" s="93" t="str">
        <f>IFERROR(B167/B$153,"nm")</f>
        <v>nm</v>
      </c>
      <c r="C169" s="93" t="str">
        <f>IFERROR(C167/C$153,"nm")</f>
        <v>nm</v>
      </c>
      <c r="D169" s="93" t="str">
        <f>IFERROR(D167/D$153,"nm")</f>
        <v>nm</v>
      </c>
      <c r="E169" s="93">
        <f>IFERROR(E167/E$153,"nm")</f>
        <v>0.2408052651955091</v>
      </c>
      <c r="F169" s="93">
        <f>IFERROR(F167/F$153,"nm")</f>
        <v>0.26189569851541683</v>
      </c>
      <c r="G169" s="93">
        <f>IFERROR(G167/G$153,"nm")</f>
        <v>0.24463007159904535</v>
      </c>
      <c r="H169" s="93">
        <f>IFERROR(H167/H$153,"nm")</f>
        <v>0.2944038929440389</v>
      </c>
      <c r="I169" s="93">
        <f>IFERROR(I167/I$153,"nm")</f>
        <v>0.32544080604534004</v>
      </c>
      <c r="J169" s="91">
        <f>IFERROR(J167/J$153,"nm")</f>
        <v>0.32544080604534004</v>
      </c>
      <c r="K169" s="91">
        <f>IFERROR(K167/K$153,"nm")</f>
        <v>0.32544080604534004</v>
      </c>
      <c r="L169" s="91">
        <f>IFERROR(L167/L$153,"nm")</f>
        <v>0.32544080604534004</v>
      </c>
      <c r="M169" s="91">
        <f>IFERROR(M167/M$153,"nm")</f>
        <v>0.32544080604534004</v>
      </c>
      <c r="N169" s="91">
        <f>IFERROR(N167/N$153,"nm")</f>
        <v>0.32544080604534004</v>
      </c>
      <c r="O169" s="86"/>
      <c r="P169" s="86"/>
    </row>
    <row r="170">
      <c r="A170" s="85" t="s">
        <v>133</v>
      </c>
      <c r="B170" s="86">
        <f>Historicals!B207</f>
        <v>22</v>
      </c>
      <c r="C170" s="86">
        <f>Historicals!C207</f>
        <v>18</v>
      </c>
      <c r="D170" s="86">
        <f>Historicals!D207</f>
        <v>54</v>
      </c>
      <c r="E170" s="86">
        <f>Historicals!E207</f>
        <v>55</v>
      </c>
      <c r="F170" s="86">
        <f>Historicals!F207</f>
        <v>53</v>
      </c>
      <c r="G170" s="86">
        <f>Historicals!G207</f>
        <v>46</v>
      </c>
      <c r="H170" s="86">
        <f>Historicals!H207</f>
        <v>43</v>
      </c>
      <c r="I170" s="86">
        <f>Historicals!I207</f>
        <v>42</v>
      </c>
      <c r="J170" s="113">
        <f>I170*(1+J171)</f>
        <v>42</v>
      </c>
      <c r="K170" s="113">
        <f>J170*(1+K171)</f>
        <v>42</v>
      </c>
      <c r="L170" s="113">
        <f>K170*(1+L171)</f>
        <v>42</v>
      </c>
      <c r="M170" s="113">
        <f>L170*(1+M171)</f>
        <v>42</v>
      </c>
      <c r="N170" s="113">
        <f>M170*(1+N171)</f>
        <v>42</v>
      </c>
      <c r="O170" s="86"/>
      <c r="P170" s="86"/>
    </row>
    <row r="171" ht="15">
      <c r="A171" s="87" t="s">
        <v>130</v>
      </c>
      <c r="B171" s="45" t="str">
        <f>+IFERROR(B170/A170-1,"nm")</f>
        <v>nm</v>
      </c>
      <c r="C171" s="45">
        <f>+IFERROR(C170/B170-1,"nm")</f>
        <v>-0.18181818181818177</v>
      </c>
      <c r="D171" s="45">
        <f>+IFERROR(D170/C170-1,"nm")</f>
        <v>2</v>
      </c>
      <c r="E171" s="45">
        <f>+IFERROR(E170/D170-1,"nm")</f>
        <v>1.85185185185186E-2</v>
      </c>
      <c r="F171" s="45">
        <f>+IFERROR(F170/E170-1,"nm")</f>
        <v>-3.6363636363636376E-2</v>
      </c>
      <c r="G171" s="45">
        <f>+IFERROR(G170/F170-1,"nm")</f>
        <v>-0.13207547169811318</v>
      </c>
      <c r="H171" s="45">
        <f>+IFERROR(H170/G170-1,"nm")</f>
        <v>-6.521739130434778E-2</v>
      </c>
      <c r="I171" s="45">
        <f>+IFERROR(I170/H170-1,"nm")</f>
        <v>-2.3255813953488413E-2</v>
      </c>
      <c r="J171" s="133">
        <v>0</v>
      </c>
      <c r="K171" s="133">
        <v>0</v>
      </c>
      <c r="L171" s="133">
        <v>0</v>
      </c>
      <c r="M171" s="133">
        <v>0</v>
      </c>
      <c r="N171" s="133">
        <v>0</v>
      </c>
      <c r="O171" s="86"/>
      <c r="P171" s="86"/>
    </row>
    <row r="172">
      <c r="A172" s="87" t="s">
        <v>157</v>
      </c>
      <c r="B172" s="94" t="str">
        <f>IFERROR(B170/B$153,"nm")</f>
        <v>nm</v>
      </c>
      <c r="C172" s="94" t="str">
        <f>IFERROR(C170/C$153,"nm")</f>
        <v>nm</v>
      </c>
      <c r="D172" s="94" t="str">
        <f>IFERROR(D170/D$153,"nm")</f>
        <v>nm</v>
      </c>
      <c r="E172" s="94">
        <f>IFERROR(E170/E$153,"nm")</f>
        <v>1.064653503677894E-2</v>
      </c>
      <c r="F172" s="94">
        <f>IFERROR(F170/F$153,"nm")</f>
        <v>1.0087552341073468E-2</v>
      </c>
      <c r="G172" s="94">
        <f>IFERROR(G170/G$153,"nm")</f>
        <v>9.148766905330152E-3</v>
      </c>
      <c r="H172" s="94">
        <f>IFERROR(H170/H$153,"nm")</f>
        <v>8.047913157402208E-3</v>
      </c>
      <c r="I172" s="94">
        <f>IFERROR(I170/I$153,"nm")</f>
        <v>7.052896725440806E-3</v>
      </c>
      <c r="J172" s="92">
        <f>IFERROR(J170/J$153,"nm")</f>
        <v>7.052896725440806E-3</v>
      </c>
      <c r="K172" s="92">
        <f>IFERROR(K170/K$153,"nm")</f>
        <v>7.052896725440806E-3</v>
      </c>
      <c r="L172" s="92">
        <f>IFERROR(L170/L$153,"nm")</f>
        <v>7.052896725440806E-3</v>
      </c>
      <c r="M172" s="92">
        <f>IFERROR(M170/M$153,"nm")</f>
        <v>7.052896725440806E-3</v>
      </c>
      <c r="N172" s="92">
        <f>IFERROR(N170/N$153,"nm")</f>
        <v>7.052896725440806E-3</v>
      </c>
      <c r="O172" s="86"/>
      <c r="P172" s="86"/>
    </row>
    <row r="173">
      <c r="A173" s="85" t="s">
        <v>135</v>
      </c>
      <c r="B173" s="86">
        <f>Historicals!B162</f>
        <v>0</v>
      </c>
      <c r="C173" s="86">
        <f>Historicals!C162</f>
        <v>0</v>
      </c>
      <c r="D173" s="86">
        <f>Historicals!D162</f>
        <v>0</v>
      </c>
      <c r="E173" s="86">
        <f>Historicals!E162</f>
        <v>1189</v>
      </c>
      <c r="F173" s="86">
        <f>Historicals!F162</f>
        <v>1323</v>
      </c>
      <c r="G173" s="86">
        <f>Historicals!G162</f>
        <v>1184</v>
      </c>
      <c r="H173" s="86">
        <f>Historicals!H162</f>
        <v>1530</v>
      </c>
      <c r="I173" s="86">
        <f>Historicals!I162</f>
        <v>1896</v>
      </c>
      <c r="J173" s="113">
        <f>I173*(1+J174)</f>
        <v>1896</v>
      </c>
      <c r="K173" s="113">
        <f>J173*(1+K174)</f>
        <v>1896</v>
      </c>
      <c r="L173" s="113">
        <f>K173*(1+L174)</f>
        <v>1896</v>
      </c>
      <c r="M173" s="113">
        <f>L173*(1+M174)</f>
        <v>1896</v>
      </c>
      <c r="N173" s="113">
        <f>M173*(1+N174)</f>
        <v>1896</v>
      </c>
      <c r="O173" s="86"/>
      <c r="P173" s="86"/>
    </row>
    <row r="174" ht="15">
      <c r="A174" s="87" t="s">
        <v>130</v>
      </c>
      <c r="B174" s="45" t="str">
        <f>+IFERROR(B173/A173-1,"nm")</f>
        <v>nm</v>
      </c>
      <c r="C174" s="45" t="str">
        <f>+IFERROR(C173/B173-1,"nm")</f>
        <v>nm</v>
      </c>
      <c r="D174" s="45" t="str">
        <f>+IFERROR(D173/C173-1,"nm")</f>
        <v>nm</v>
      </c>
      <c r="E174" s="45" t="str">
        <f>+IFERROR(E173/D173-1,"nm")</f>
        <v>nm</v>
      </c>
      <c r="F174" s="45">
        <f>+IFERROR(F173/E173-1,"nm")</f>
        <v>0.11269974768713209</v>
      </c>
      <c r="G174" s="45">
        <f>+IFERROR(G173/F173-1,"nm")</f>
        <v>-0.1050642479213908</v>
      </c>
      <c r="H174" s="45">
        <f>+IFERROR(H173/G173-1,"nm")</f>
        <v>0.2922297297297298</v>
      </c>
      <c r="I174" s="45">
        <f>+IFERROR(I173/H173-1,"nm")</f>
        <v>0.23921568627450984</v>
      </c>
      <c r="J174" s="133">
        <v>0</v>
      </c>
      <c r="K174" s="133">
        <v>0</v>
      </c>
      <c r="L174" s="133">
        <v>0</v>
      </c>
      <c r="M174" s="133">
        <v>0</v>
      </c>
      <c r="N174" s="133">
        <v>0</v>
      </c>
      <c r="O174" s="86"/>
      <c r="P174" s="86"/>
    </row>
    <row r="175">
      <c r="A175" s="87" t="s">
        <v>132</v>
      </c>
      <c r="B175" s="93" t="str">
        <f>IFERROR(B173/B$153,"nm")</f>
        <v>nm</v>
      </c>
      <c r="C175" s="93" t="str">
        <f>IFERROR(C173/C$153,"nm")</f>
        <v>nm</v>
      </c>
      <c r="D175" s="93" t="str">
        <f>IFERROR(D173/D$153,"nm")</f>
        <v>nm</v>
      </c>
      <c r="E175" s="93">
        <f>IFERROR(E173/E$153,"nm")</f>
        <v>0.23015873015873015</v>
      </c>
      <c r="F175" s="93">
        <f>IFERROR(F173/F$153,"nm")</f>
        <v>0.2518081461743434</v>
      </c>
      <c r="G175" s="93">
        <f>IFERROR(G173/G$153,"nm")</f>
        <v>0.2354813046937152</v>
      </c>
      <c r="H175" s="93">
        <f>IFERROR(H173/H$153,"nm")</f>
        <v>0.28635597978663674</v>
      </c>
      <c r="I175" s="93">
        <f>IFERROR(I173/I$153,"nm")</f>
        <v>0.31838790931989924</v>
      </c>
      <c r="J175" s="91">
        <f>IFERROR(J173/J$153,"nm")</f>
        <v>0.31838790931989924</v>
      </c>
      <c r="K175" s="91">
        <f>IFERROR(K173/K$153,"nm")</f>
        <v>0.31838790931989924</v>
      </c>
      <c r="L175" s="91">
        <f>IFERROR(L173/L$153,"nm")</f>
        <v>0.31838790931989924</v>
      </c>
      <c r="M175" s="91">
        <f>IFERROR(M173/M$153,"nm")</f>
        <v>0.31838790931989924</v>
      </c>
      <c r="N175" s="91">
        <f>IFERROR(N173/N$153,"nm")</f>
        <v>0.31838790931989924</v>
      </c>
      <c r="O175" s="86"/>
      <c r="P175" s="86"/>
    </row>
    <row r="176">
      <c r="A176" s="85" t="s">
        <v>136</v>
      </c>
      <c r="B176" s="86">
        <f>Historicals!B192</f>
        <v>0</v>
      </c>
      <c r="C176" s="86">
        <f>Historicals!C192</f>
        <v>0</v>
      </c>
      <c r="D176" s="86">
        <f>Historicals!D192</f>
        <v>0</v>
      </c>
      <c r="E176" s="86">
        <f>Historicals!E192</f>
        <v>49</v>
      </c>
      <c r="F176" s="86">
        <f>Historicals!F192</f>
        <v>47</v>
      </c>
      <c r="G176" s="86">
        <f>Historicals!G192</f>
        <v>41</v>
      </c>
      <c r="H176" s="86">
        <f>Historicals!H192</f>
        <v>54</v>
      </c>
      <c r="I176" s="86">
        <f>Historicals!I192</f>
        <v>56</v>
      </c>
      <c r="J176" s="113">
        <f>I176*(1+J177)</f>
        <v>56</v>
      </c>
      <c r="K176" s="113">
        <f>J176*(1+K177)</f>
        <v>56</v>
      </c>
      <c r="L176" s="113">
        <f>K176*(1+L177)</f>
        <v>56</v>
      </c>
      <c r="M176" s="113">
        <f>L176*(1+M177)</f>
        <v>56</v>
      </c>
      <c r="N176" s="113">
        <f>M176*(1+N177)</f>
        <v>56</v>
      </c>
      <c r="O176" s="86"/>
      <c r="P176" s="86"/>
    </row>
    <row r="177" ht="15">
      <c r="A177" s="87" t="s">
        <v>130</v>
      </c>
      <c r="B177" s="45" t="str">
        <f>+IFERROR(B176/A176-1,"nm")</f>
        <v>nm</v>
      </c>
      <c r="C177" s="45" t="str">
        <f>+IFERROR(C176/B176-1,"nm")</f>
        <v>nm</v>
      </c>
      <c r="D177" s="45" t="str">
        <f>+IFERROR(D176/C176-1,"nm")</f>
        <v>nm</v>
      </c>
      <c r="E177" s="45" t="str">
        <f>+IFERROR(E176/D176-1,"nm")</f>
        <v>nm</v>
      </c>
      <c r="F177" s="45">
        <f>+IFERROR(F176/E176-1,"nm")</f>
        <v>-4.081632653061229E-2</v>
      </c>
      <c r="G177" s="45">
        <f>+IFERROR(G176/F176-1,"nm")</f>
        <v>-0.12765957446808507</v>
      </c>
      <c r="H177" s="45">
        <f>+IFERROR(H176/G176-1,"nm")</f>
        <v>0.3170731707317074</v>
      </c>
      <c r="I177" s="45">
        <f>+IFERROR(I176/H176-1,"nm")</f>
        <v>3.703703703703698E-2</v>
      </c>
      <c r="J177" s="133">
        <v>0</v>
      </c>
      <c r="K177" s="133">
        <v>0</v>
      </c>
      <c r="L177" s="133">
        <v>0</v>
      </c>
      <c r="M177" s="133">
        <v>0</v>
      </c>
      <c r="N177" s="133">
        <v>0</v>
      </c>
      <c r="O177" s="86"/>
      <c r="P177" s="86"/>
    </row>
    <row r="178">
      <c r="A178" s="87" t="s">
        <v>157</v>
      </c>
      <c r="B178" s="93" t="str">
        <f>IFERROR(B176/B$153,"nm")</f>
        <v>nm</v>
      </c>
      <c r="C178" s="93" t="str">
        <f>IFERROR(C176/C$153,"nm")</f>
        <v>nm</v>
      </c>
      <c r="D178" s="93" t="str">
        <f>IFERROR(D176/D$153,"nm")</f>
        <v>nm</v>
      </c>
      <c r="E178" s="94">
        <f>IFERROR(E176/E$153,"nm")</f>
        <v>9.485094850948509E-3</v>
      </c>
      <c r="F178" s="94">
        <f>IFERROR(F176/F$153,"nm")</f>
        <v>8.945565283593453E-3</v>
      </c>
      <c r="G178" s="94">
        <f>IFERROR(G176/G$153,"nm")</f>
        <v>8.154335719968177E-3</v>
      </c>
      <c r="H178" s="94">
        <f>IFERROR(H176/H$153,"nm")</f>
        <v>1.0106681639528355E-2</v>
      </c>
      <c r="I178" s="94">
        <f>IFERROR(I176/I$153,"nm")</f>
        <v>9.403862300587741E-3</v>
      </c>
      <c r="J178" s="92">
        <f>IFERROR(J176/J$153,"nm")</f>
        <v>9.403862300587741E-3</v>
      </c>
      <c r="K178" s="92">
        <f>IFERROR(K176/K$153,"nm")</f>
        <v>9.403862300587741E-3</v>
      </c>
      <c r="L178" s="92">
        <f>IFERROR(L176/L$153,"nm")</f>
        <v>9.403862300587741E-3</v>
      </c>
      <c r="M178" s="92">
        <f>IFERROR(M176/M$153,"nm")</f>
        <v>9.403862300587741E-3</v>
      </c>
      <c r="N178" s="92">
        <f>IFERROR(N176/N$153,"nm")</f>
        <v>9.403862300587741E-3</v>
      </c>
      <c r="O178" s="86"/>
      <c r="P178" s="86"/>
    </row>
    <row r="179">
      <c r="A179" s="89" t="str">
        <f>Historicals!A134</f>
        <v>Japan</v>
      </c>
      <c r="B179" s="89"/>
      <c r="C179" s="89"/>
      <c r="D179" s="89"/>
      <c r="E179" s="89"/>
      <c r="F179" s="89"/>
      <c r="G179" s="89"/>
      <c r="H179" s="89"/>
      <c r="I179" s="89"/>
      <c r="J179" s="129"/>
      <c r="K179" s="131"/>
      <c r="L179" s="90"/>
      <c r="M179" s="90"/>
      <c r="N179" s="90"/>
      <c r="O179" s="86"/>
      <c r="P179" s="86"/>
    </row>
    <row r="180">
      <c r="A180" s="85" t="s">
        <v>137</v>
      </c>
      <c r="B180" s="86">
        <f>Historicals!B134</f>
        <v>755</v>
      </c>
      <c r="C180" s="86">
        <f>Historicals!C134</f>
        <v>869</v>
      </c>
      <c r="D180" s="86">
        <f>Historicals!D134</f>
        <v>1014</v>
      </c>
      <c r="E180" s="86">
        <f>Historicals!E134</f>
        <v>0</v>
      </c>
      <c r="F180" s="86">
        <f>Historicals!F134</f>
        <v>0</v>
      </c>
      <c r="G180" s="86">
        <f>Historicals!G134</f>
        <v>0</v>
      </c>
      <c r="H180" s="86">
        <f>Historicals!H134</f>
        <v>0</v>
      </c>
      <c r="I180" s="86">
        <f>Historicals!I134</f>
        <v>0</v>
      </c>
      <c r="J180" s="113">
        <f>J182+J186+J190</f>
        <v>0</v>
      </c>
      <c r="K180" s="113">
        <f>K182+K186+K190</f>
        <v>0</v>
      </c>
      <c r="L180" s="113">
        <f>L182+L186+L190</f>
        <v>0</v>
      </c>
      <c r="M180" s="113">
        <f>M182+M186+M190</f>
        <v>0</v>
      </c>
      <c r="N180" s="113">
        <f>N182+N186+N190</f>
        <v>0</v>
      </c>
      <c r="O180" s="86"/>
      <c r="P180" s="86"/>
    </row>
    <row r="181" ht="15">
      <c r="A181" s="87" t="s">
        <v>130</v>
      </c>
      <c r="B181" s="45" t="str">
        <f>+IFERROR(B180/A180-1,"nm")</f>
        <v>nm</v>
      </c>
      <c r="C181" s="45">
        <f>+IFERROR(C180/B180-1,"nm")</f>
        <v>0.15099337748344377</v>
      </c>
      <c r="D181" s="45">
        <f>+IFERROR(D180/C180-1,"nm")</f>
        <v>0.1668584579976986</v>
      </c>
      <c r="E181" s="45">
        <f>+IFERROR(E180/D180-1,"nm")</f>
        <v>-1</v>
      </c>
      <c r="F181" s="45" t="str">
        <f>+IFERROR(F180/E180-1,"nm")</f>
        <v>nm</v>
      </c>
      <c r="G181" s="45" t="str">
        <f>+IFERROR(G180/F180-1,"nm")</f>
        <v>nm</v>
      </c>
      <c r="H181" s="45" t="str">
        <f>+IFERROR(H180/G180-1,"nm")</f>
        <v>nm</v>
      </c>
      <c r="I181" s="45" t="str">
        <f>+IFERROR(I180/H180-1,"nm")</f>
        <v>nm</v>
      </c>
      <c r="J181" s="133">
        <v>0</v>
      </c>
      <c r="K181" s="133">
        <v>0</v>
      </c>
      <c r="L181" s="133">
        <v>0</v>
      </c>
      <c r="M181" s="133">
        <v>0</v>
      </c>
      <c r="N181" s="133">
        <v>0</v>
      </c>
      <c r="O181" s="86"/>
      <c r="P181" s="86"/>
    </row>
    <row r="182">
      <c r="A182" s="88" t="s">
        <v>114</v>
      </c>
      <c r="B182" s="86">
        <f>Historicals!B135</f>
        <v>452</v>
      </c>
      <c r="C182" s="86">
        <f>Historicals!C135</f>
        <v>570</v>
      </c>
      <c r="D182" s="86">
        <f>Historicals!D135</f>
        <v>666</v>
      </c>
      <c r="E182" s="86">
        <f>Historicals!E135</f>
        <v>0</v>
      </c>
      <c r="F182" s="86">
        <f>Historicals!F135</f>
        <v>0</v>
      </c>
      <c r="G182" s="86">
        <f>Historicals!G135</f>
        <v>0</v>
      </c>
      <c r="H182" s="86">
        <f>Historicals!H135</f>
        <v>0</v>
      </c>
      <c r="I182" s="86">
        <f>Historicals!I135</f>
        <v>0</v>
      </c>
      <c r="J182" s="113">
        <f>I182*(1+J183)</f>
        <v>0</v>
      </c>
      <c r="K182" s="113">
        <f>J182*(1+K183)</f>
        <v>0</v>
      </c>
      <c r="L182" s="113">
        <f>K182*(1+L183)</f>
        <v>0</v>
      </c>
      <c r="M182" s="113">
        <f>L182*(1+M183)</f>
        <v>0</v>
      </c>
      <c r="N182" s="113">
        <f>M182*(1+N183)</f>
        <v>0</v>
      </c>
      <c r="O182" s="86"/>
      <c r="P182" s="86"/>
    </row>
    <row r="183" ht="15">
      <c r="A183" s="87" t="s">
        <v>130</v>
      </c>
      <c r="B183" s="45" t="str">
        <f>+IFERROR(B182/A182-1,"nm")</f>
        <v>nm</v>
      </c>
      <c r="C183" s="45">
        <f>+IFERROR(C182/B182-1,"nm")</f>
        <v>0.26106194690265494</v>
      </c>
      <c r="D183" s="45">
        <f>+IFERROR(D182/C182-1,"nm")</f>
        <v>0.16842105263157903</v>
      </c>
      <c r="E183" s="45">
        <f>+IFERROR(E182/D182-1,"nm")</f>
        <v>-1</v>
      </c>
      <c r="F183" s="45" t="str">
        <f>+IFERROR(F182/E182-1,"nm")</f>
        <v>nm</v>
      </c>
      <c r="G183" s="45" t="str">
        <f>+IFERROR(G182/F182-1,"nm")</f>
        <v>nm</v>
      </c>
      <c r="H183" s="45" t="str">
        <f>+IFERROR(H182/G182-1,"nm")</f>
        <v>nm</v>
      </c>
      <c r="I183" s="45" t="str">
        <f>+IFERROR(I182/H182-1,"nm")</f>
        <v>nm</v>
      </c>
      <c r="J183" s="133">
        <v>0</v>
      </c>
      <c r="K183" s="133">
        <v>0</v>
      </c>
      <c r="L183" s="133">
        <v>0</v>
      </c>
      <c r="M183" s="133">
        <v>0</v>
      </c>
      <c r="N183" s="133">
        <v>0</v>
      </c>
      <c r="O183" s="86"/>
      <c r="P183" s="86"/>
    </row>
    <row r="184" ht="15" customFormat="1" s="112">
      <c r="A184" s="110" t="s">
        <v>138</v>
      </c>
      <c r="B184" s="91">
        <f>Historicals!B243</f>
        <v>0.23</v>
      </c>
      <c r="C184" s="91">
        <f>Historicals!C243</f>
        <v>5E-2</v>
      </c>
      <c r="D184" s="91">
        <f>Historicals!D243</f>
        <v>0</v>
      </c>
      <c r="E184" s="91">
        <f>Historicals!E243</f>
        <v>0</v>
      </c>
      <c r="F184" s="91">
        <f>Historicals!F243</f>
        <v>0</v>
      </c>
      <c r="G184" s="91">
        <f>Historicals!G243</f>
        <v>0</v>
      </c>
      <c r="H184" s="91">
        <f>Historicals!H243</f>
        <v>0</v>
      </c>
      <c r="I184" s="91">
        <f>Historicals!I243</f>
        <v>0</v>
      </c>
      <c r="J184" s="112">
        <v>0</v>
      </c>
      <c r="K184" s="112">
        <v>0</v>
      </c>
      <c r="L184" s="112">
        <v>0</v>
      </c>
      <c r="M184" s="112">
        <v>0</v>
      </c>
      <c r="N184" s="112">
        <v>0</v>
      </c>
      <c r="O184" s="91"/>
      <c r="P184" s="91"/>
    </row>
    <row r="185">
      <c r="A185" s="87" t="s">
        <v>139</v>
      </c>
      <c r="B185" s="45" t="str">
        <f>+IFERROR(B183-B184,"nm")</f>
        <v>nm</v>
      </c>
      <c r="C185" s="45">
        <f>+IFERROR(C183-C184,"nm")</f>
        <v>0.21106194690265495</v>
      </c>
      <c r="D185" s="45">
        <f>+IFERROR(D183-D184,"nm")</f>
        <v>0.16842105263157903</v>
      </c>
      <c r="E185" s="45">
        <f>+IFERROR(E183-E184,"nm")</f>
        <v>-1</v>
      </c>
      <c r="F185" s="45" t="str">
        <f>+IFERROR(F183-F184,"nm")</f>
        <v>nm</v>
      </c>
      <c r="G185" s="45" t="str">
        <f>+IFERROR(G183-G184,"nm")</f>
        <v>nm</v>
      </c>
      <c r="H185" s="45" t="str">
        <f>+IFERROR(H183-H184,"nm")</f>
        <v>nm</v>
      </c>
      <c r="I185" s="45" t="str">
        <f>+IFERROR(I183-I184,"nm")</f>
        <v>nm</v>
      </c>
      <c r="J185" s="45">
        <f>+IFERROR(J183-J184,"nm")</f>
        <v>0</v>
      </c>
      <c r="K185" s="45">
        <f>+IFERROR(K183-K184,"nm")</f>
        <v>0</v>
      </c>
      <c r="L185" s="45">
        <f>+IFERROR(L183-L184,"nm")</f>
        <v>0</v>
      </c>
      <c r="M185" s="45">
        <f>+IFERROR(M183-M184,"nm")</f>
        <v>0</v>
      </c>
      <c r="N185" s="45">
        <f>+IFERROR(N183-N184,"nm")</f>
        <v>0</v>
      </c>
      <c r="O185" s="86"/>
      <c r="P185" s="86"/>
    </row>
    <row r="186">
      <c r="A186" s="88" t="s">
        <v>115</v>
      </c>
      <c r="B186" s="86">
        <f>Historicals!B136</f>
        <v>230</v>
      </c>
      <c r="C186" s="86">
        <f>Historicals!C136</f>
        <v>228</v>
      </c>
      <c r="D186" s="86">
        <f>Historicals!D136</f>
        <v>275</v>
      </c>
      <c r="E186" s="86">
        <f>Historicals!E136</f>
        <v>0</v>
      </c>
      <c r="F186" s="86">
        <f>Historicals!F136</f>
        <v>0</v>
      </c>
      <c r="G186" s="86">
        <f>Historicals!G136</f>
        <v>0</v>
      </c>
      <c r="H186" s="86">
        <f>Historicals!H136</f>
        <v>0</v>
      </c>
      <c r="I186" s="86">
        <f>Historicals!I136</f>
        <v>0</v>
      </c>
      <c r="J186" s="113">
        <f>I186*(1+J187)</f>
        <v>0</v>
      </c>
      <c r="K186" s="113">
        <f>J186*(1+K187)</f>
        <v>0</v>
      </c>
      <c r="L186" s="113">
        <f>K186*(1+L187)</f>
        <v>0</v>
      </c>
      <c r="M186" s="113">
        <f>L186*(1+M187)</f>
        <v>0</v>
      </c>
      <c r="N186" s="113">
        <f>M186*(1+N187)</f>
        <v>0</v>
      </c>
      <c r="O186" s="86"/>
      <c r="P186" s="86"/>
    </row>
    <row r="187" ht="15">
      <c r="A187" s="87" t="s">
        <v>130</v>
      </c>
      <c r="B187" s="45" t="str">
        <f>+IFERROR(B186/A186-1,"nm")</f>
        <v>nm</v>
      </c>
      <c r="C187" s="45">
        <f>+IFERROR(C186/B186-1,"nm")</f>
        <v>-8.695652173912993E-3</v>
      </c>
      <c r="D187" s="45">
        <f>+IFERROR(D186/C186-1,"nm")</f>
        <v>0.20614035087719307</v>
      </c>
      <c r="E187" s="45">
        <f>+IFERROR(E186/D186-1,"nm")</f>
        <v>-1</v>
      </c>
      <c r="F187" s="45" t="str">
        <f>+IFERROR(F186/E186-1,"nm")</f>
        <v>nm</v>
      </c>
      <c r="G187" s="45" t="str">
        <f>+IFERROR(G186/F186-1,"nm")</f>
        <v>nm</v>
      </c>
      <c r="H187" s="45" t="str">
        <f>+IFERROR(H186/G186-1,"nm")</f>
        <v>nm</v>
      </c>
      <c r="I187" s="45" t="str">
        <f>+IFERROR(I186/H186-1,"nm")</f>
        <v>nm</v>
      </c>
      <c r="J187" s="133">
        <v>0</v>
      </c>
      <c r="K187" s="133">
        <v>0</v>
      </c>
      <c r="L187" s="133">
        <v>0</v>
      </c>
      <c r="M187" s="133">
        <v>0</v>
      </c>
      <c r="N187" s="133">
        <v>0</v>
      </c>
      <c r="O187" s="86"/>
      <c r="P187" s="86"/>
    </row>
    <row r="188" customFormat="1" s="112">
      <c r="A188" s="110" t="s">
        <v>138</v>
      </c>
      <c r="B188" s="91">
        <f>Historicals!B244</f>
        <v>-8E-2</v>
      </c>
      <c r="C188" s="91">
        <f>Historicals!C244</f>
        <v>3E-2</v>
      </c>
      <c r="D188" s="91">
        <f>Historicals!D244</f>
        <v>0</v>
      </c>
      <c r="E188" s="91">
        <f>Historicals!E244</f>
        <v>0</v>
      </c>
      <c r="F188" s="91">
        <f>Historicals!F244</f>
        <v>0</v>
      </c>
      <c r="G188" s="91">
        <f>Historicals!G244</f>
        <v>0</v>
      </c>
      <c r="H188" s="91">
        <f>Historicals!H244</f>
        <v>0</v>
      </c>
      <c r="I188" s="91">
        <f>Historicals!I244</f>
        <v>0</v>
      </c>
      <c r="J188" s="112">
        <f>$I$188</f>
        <v>0</v>
      </c>
      <c r="K188" s="112">
        <f>$I$188</f>
        <v>0</v>
      </c>
      <c r="L188" s="112">
        <f>$I$188</f>
        <v>0</v>
      </c>
      <c r="M188" s="112">
        <f>$I$188</f>
        <v>0</v>
      </c>
      <c r="N188" s="112">
        <f>$I$188</f>
        <v>0</v>
      </c>
      <c r="O188" s="91"/>
      <c r="P188" s="91"/>
    </row>
    <row r="189">
      <c r="A189" s="87" t="s">
        <v>139</v>
      </c>
      <c r="B189" s="45" t="str">
        <f>+IFERROR(B187-B188,"nm")</f>
        <v>nm</v>
      </c>
      <c r="C189" s="45">
        <f>+IFERROR(C187-C188,"nm")</f>
        <v>-3.869565217391299E-2</v>
      </c>
      <c r="D189" s="45">
        <f>+IFERROR(D187-D188,"nm")</f>
        <v>0.20614035087719307</v>
      </c>
      <c r="E189" s="45">
        <f>+IFERROR(E187-E188,"nm")</f>
        <v>-1</v>
      </c>
      <c r="F189" s="45" t="str">
        <f>+IFERROR(F187-F188,"nm")</f>
        <v>nm</v>
      </c>
      <c r="G189" s="45" t="str">
        <f>+IFERROR(G187-G188,"nm")</f>
        <v>nm</v>
      </c>
      <c r="H189" s="45" t="str">
        <f>+IFERROR(H187-H188,"nm")</f>
        <v>nm</v>
      </c>
      <c r="I189" s="45" t="str">
        <f>+IFERROR(I187-I188,"nm")</f>
        <v>nm</v>
      </c>
      <c r="J189" s="45">
        <f>+IFERROR(J187-J188,"nm")</f>
        <v>0</v>
      </c>
      <c r="K189" s="45">
        <f>+IFERROR(K187-K188,"nm")</f>
        <v>0</v>
      </c>
      <c r="L189" s="45">
        <f>+IFERROR(L187-L188,"nm")</f>
        <v>0</v>
      </c>
      <c r="M189" s="45">
        <f>+IFERROR(M187-M188,"nm")</f>
        <v>0</v>
      </c>
      <c r="N189" s="45">
        <f>+IFERROR(N187-N188,"nm")</f>
        <v>0</v>
      </c>
      <c r="O189" s="86"/>
      <c r="P189" s="86"/>
    </row>
    <row r="190">
      <c r="A190" s="88" t="s">
        <v>116</v>
      </c>
      <c r="B190" s="86">
        <f>Historicals!B137</f>
        <v>73</v>
      </c>
      <c r="C190" s="86">
        <f>Historicals!C137</f>
        <v>71</v>
      </c>
      <c r="D190" s="86">
        <f>Historicals!D137</f>
        <v>73</v>
      </c>
      <c r="E190" s="86">
        <f>Historicals!E137</f>
        <v>0</v>
      </c>
      <c r="F190" s="86">
        <f>Historicals!F137</f>
        <v>0</v>
      </c>
      <c r="G190" s="86">
        <f>Historicals!G137</f>
        <v>0</v>
      </c>
      <c r="H190" s="86">
        <f>Historicals!H137</f>
        <v>0</v>
      </c>
      <c r="I190" s="86">
        <f>Historicals!I137</f>
        <v>0</v>
      </c>
      <c r="J190" s="113">
        <f>I190*(1+J191)</f>
        <v>0</v>
      </c>
      <c r="K190" s="113">
        <f>J190*(1+K191)</f>
        <v>0</v>
      </c>
      <c r="L190" s="113">
        <f>K190*(1+L191)</f>
        <v>0</v>
      </c>
      <c r="M190" s="113">
        <f>L190*(1+M191)</f>
        <v>0</v>
      </c>
      <c r="N190" s="113">
        <f>M190*(1+N191)</f>
        <v>0</v>
      </c>
      <c r="O190" s="86"/>
      <c r="P190" s="86"/>
    </row>
    <row r="191" ht="15">
      <c r="A191" s="87" t="s">
        <v>130</v>
      </c>
      <c r="B191" s="45" t="str">
        <f>+IFERROR(B190/A190-1,"nm")</f>
        <v>nm</v>
      </c>
      <c r="C191" s="45">
        <f>+IFERROR(C190/B190-1,"nm")</f>
        <v>-2.73972602739726E-2</v>
      </c>
      <c r="D191" s="45">
        <f>+IFERROR(D190/C190-1,"nm")</f>
        <v>2.8169014084507005E-2</v>
      </c>
      <c r="E191" s="45">
        <f>+IFERROR(E190/D190-1,"nm")</f>
        <v>-1</v>
      </c>
      <c r="F191" s="45" t="str">
        <f>+IFERROR(F190/E190-1,"nm")</f>
        <v>nm</v>
      </c>
      <c r="G191" s="45" t="str">
        <f>+IFERROR(G190/F190-1,"nm")</f>
        <v>nm</v>
      </c>
      <c r="H191" s="45" t="str">
        <f>+IFERROR(H190/G190-1,"nm")</f>
        <v>nm</v>
      </c>
      <c r="I191" s="45" t="str">
        <f>+IFERROR(I190/H190-1,"nm")</f>
        <v>nm</v>
      </c>
      <c r="J191" s="133">
        <v>0</v>
      </c>
      <c r="K191" s="133">
        <v>0</v>
      </c>
      <c r="L191" s="133">
        <v>0</v>
      </c>
      <c r="M191" s="133">
        <v>0</v>
      </c>
      <c r="N191" s="133">
        <v>0</v>
      </c>
      <c r="O191" s="86"/>
      <c r="P191" s="86"/>
    </row>
    <row r="192" customFormat="1" s="112">
      <c r="A192" s="110" t="s">
        <v>138</v>
      </c>
      <c r="B192" s="91">
        <f>Historicals!B245</f>
        <v>-6E-2</v>
      </c>
      <c r="C192" s="91">
        <f>Historicals!C245</f>
        <v>0.22</v>
      </c>
      <c r="D192" s="91">
        <f>Historicals!D245</f>
        <v>0</v>
      </c>
      <c r="E192" s="91">
        <f>Historicals!E245</f>
        <v>0</v>
      </c>
      <c r="F192" s="91">
        <f>Historicals!F245</f>
        <v>0</v>
      </c>
      <c r="G192" s="91">
        <f>Historicals!G245</f>
        <v>0</v>
      </c>
      <c r="H192" s="91">
        <f>Historicals!H245</f>
        <v>0</v>
      </c>
      <c r="I192" s="91">
        <f>Historicals!I245</f>
        <v>0</v>
      </c>
      <c r="J192" s="112">
        <f>$I$192</f>
        <v>0</v>
      </c>
      <c r="K192" s="112">
        <f>$I$192</f>
        <v>0</v>
      </c>
      <c r="L192" s="112">
        <f>$I$192</f>
        <v>0</v>
      </c>
      <c r="M192" s="112">
        <f>$I$192</f>
        <v>0</v>
      </c>
      <c r="N192" s="112">
        <f>$I$192</f>
        <v>0</v>
      </c>
      <c r="O192" s="91"/>
      <c r="P192" s="91"/>
    </row>
    <row r="193">
      <c r="A193" s="87" t="s">
        <v>139</v>
      </c>
      <c r="B193" s="45" t="str">
        <f>+IFERROR(B191-B192,"nm")</f>
        <v>nm</v>
      </c>
      <c r="C193" s="45">
        <f>+IFERROR(C191-C192,"nm")</f>
        <v>-0.2473972602739726</v>
      </c>
      <c r="D193" s="45">
        <f>+IFERROR(D191-D192,"nm")</f>
        <v>2.8169014084507005E-2</v>
      </c>
      <c r="E193" s="45">
        <f>+IFERROR(E191-E192,"nm")</f>
        <v>-1</v>
      </c>
      <c r="F193" s="45" t="str">
        <f>+IFERROR(F191-F192,"nm")</f>
        <v>nm</v>
      </c>
      <c r="G193" s="45" t="str">
        <f>+IFERROR(G191-G192,"nm")</f>
        <v>nm</v>
      </c>
      <c r="H193" s="45" t="str">
        <f>+IFERROR(H191-H192,"nm")</f>
        <v>nm</v>
      </c>
      <c r="I193" s="45" t="str">
        <f>+IFERROR(I191-I192,"nm")</f>
        <v>nm</v>
      </c>
      <c r="J193" s="45">
        <f>+IFERROR(J191-J192,"nm")</f>
        <v>0</v>
      </c>
      <c r="K193" s="45">
        <f>+IFERROR(K191-K192,"nm")</f>
        <v>0</v>
      </c>
      <c r="L193" s="45">
        <f>+IFERROR(L191-L192,"nm")</f>
        <v>0</v>
      </c>
      <c r="M193" s="45">
        <f>+IFERROR(M191-M192,"nm")</f>
        <v>0</v>
      </c>
      <c r="N193" s="45">
        <f>+IFERROR(N191-N192,"nm")</f>
        <v>0</v>
      </c>
      <c r="O193" s="86"/>
      <c r="P193" s="86"/>
    </row>
    <row r="194">
      <c r="A194" s="85" t="s">
        <v>131</v>
      </c>
      <c r="B194" s="46">
        <f>+B200+B197</f>
        <v>127</v>
      </c>
      <c r="C194" s="46">
        <f>+C200+C197</f>
        <v>199</v>
      </c>
      <c r="D194" s="46">
        <f>+D200+D197</f>
        <v>224</v>
      </c>
      <c r="E194" s="46">
        <f>+E200+E197</f>
        <v>0</v>
      </c>
      <c r="F194" s="46">
        <f>+F200+F197</f>
        <v>0</v>
      </c>
      <c r="G194" s="46">
        <f>+G200+G197</f>
        <v>0</v>
      </c>
      <c r="H194" s="46">
        <f>+H200+H197</f>
        <v>0</v>
      </c>
      <c r="I194" s="46">
        <f>+I200+I197</f>
        <v>0</v>
      </c>
      <c r="J194" s="46">
        <f>+J200+J197</f>
        <v>0</v>
      </c>
      <c r="K194" s="46">
        <f>+K200+K197</f>
        <v>0</v>
      </c>
      <c r="L194" s="46">
        <f>+L200+L197</f>
        <v>0</v>
      </c>
      <c r="M194" s="46">
        <f>+M200+M197</f>
        <v>0</v>
      </c>
      <c r="N194" s="46">
        <f>+N200+N197</f>
        <v>0</v>
      </c>
      <c r="O194" s="86"/>
      <c r="P194" s="86"/>
    </row>
    <row r="195">
      <c r="A195" s="87" t="s">
        <v>130</v>
      </c>
      <c r="B195" s="45" t="str">
        <f>+IFERROR(B194/A194-1,"nm")</f>
        <v>nm</v>
      </c>
      <c r="C195" s="45">
        <f>+IFERROR(C194/B194-1,"nm")</f>
        <v>0.5669291338582678</v>
      </c>
      <c r="D195" s="45">
        <f>+IFERROR(D194/C194-1,"nm")</f>
        <v>0.12562814070351758</v>
      </c>
      <c r="E195" s="45">
        <f>+IFERROR(E194/D194-1,"nm")</f>
        <v>-1</v>
      </c>
      <c r="F195" s="45" t="str">
        <f>+IFERROR(F194/E194-1,"nm")</f>
        <v>nm</v>
      </c>
      <c r="G195" s="45" t="str">
        <f>+IFERROR(G194/F194-1,"nm")</f>
        <v>nm</v>
      </c>
      <c r="H195" s="45" t="str">
        <f>+IFERROR(H194/G194-1,"nm")</f>
        <v>nm</v>
      </c>
      <c r="I195" s="45" t="str">
        <f>+IFERROR(I194/H194-1,"nm")</f>
        <v>nm</v>
      </c>
      <c r="J195" s="45" t="str">
        <f>+IFERROR(J194/I194-1,"nm")</f>
        <v>nm</v>
      </c>
      <c r="K195" s="45" t="str">
        <f>+IFERROR(K194/J194-1,"nm")</f>
        <v>nm</v>
      </c>
      <c r="L195" s="45" t="str">
        <f>+IFERROR(L194/K194-1,"nm")</f>
        <v>nm</v>
      </c>
      <c r="M195" s="45" t="str">
        <f>+IFERROR(M194/L194-1,"nm")</f>
        <v>nm</v>
      </c>
      <c r="N195" s="45" t="str">
        <f>+IFERROR(N194/M194-1,"nm")</f>
        <v>nm</v>
      </c>
      <c r="O195" s="86"/>
      <c r="P195" s="86"/>
    </row>
    <row r="196">
      <c r="A196" s="87" t="s">
        <v>132</v>
      </c>
      <c r="B196" s="93">
        <f>IFERROR(B194/B$180,"nm")</f>
        <v>0.16821192052980133</v>
      </c>
      <c r="C196" s="93">
        <f>IFERROR(C194/C$180,"nm")</f>
        <v>0.2289988492520138</v>
      </c>
      <c r="D196" s="93">
        <f>IFERROR(D194/D$180,"nm")</f>
        <v>0.22090729783037474</v>
      </c>
      <c r="E196" s="93" t="str">
        <f>IFERROR(E194/E$180,"nm")</f>
        <v>nm</v>
      </c>
      <c r="F196" s="93" t="str">
        <f>IFERROR(F194/F$180,"nm")</f>
        <v>nm</v>
      </c>
      <c r="G196" s="93" t="str">
        <f>IFERROR(G194/G$180,"nm")</f>
        <v>nm</v>
      </c>
      <c r="H196" s="93" t="str">
        <f>IFERROR(H194/H$180,"nm")</f>
        <v>nm</v>
      </c>
      <c r="I196" s="93" t="str">
        <f>IFERROR(I194/I$180,"nm")</f>
        <v>nm</v>
      </c>
      <c r="J196" s="93" t="str">
        <f>IFERROR(J194/J$180,"nm")</f>
        <v>nm</v>
      </c>
      <c r="K196" s="93" t="str">
        <f>IFERROR(K194/K$180,"nm")</f>
        <v>nm</v>
      </c>
      <c r="L196" s="93" t="str">
        <f>IFERROR(L194/L$180,"nm")</f>
        <v>nm</v>
      </c>
      <c r="M196" s="93" t="str">
        <f>IFERROR(M194/M$180,"nm")</f>
        <v>nm</v>
      </c>
      <c r="N196" s="93" t="str">
        <f>IFERROR(N194/N$180,"nm")</f>
        <v>nm</v>
      </c>
      <c r="O196" s="86"/>
      <c r="P196" s="86"/>
    </row>
    <row r="197">
      <c r="A197" s="85" t="s">
        <v>133</v>
      </c>
      <c r="B197" s="86">
        <f>Historicals!B208</f>
        <v>27</v>
      </c>
      <c r="C197" s="86">
        <f>Historicals!C208</f>
        <v>25</v>
      </c>
      <c r="D197" s="86">
        <f>Historicals!D208</f>
        <v>0</v>
      </c>
      <c r="E197" s="86">
        <f>Historicals!E208</f>
        <v>0</v>
      </c>
      <c r="F197" s="86">
        <f>Historicals!F208</f>
        <v>0</v>
      </c>
      <c r="G197" s="86">
        <f>Historicals!G208</f>
        <v>0</v>
      </c>
      <c r="H197" s="86">
        <f>Historicals!H208</f>
        <v>0</v>
      </c>
      <c r="I197" s="86">
        <f>Historicals!I208</f>
        <v>0</v>
      </c>
      <c r="J197" s="113">
        <f>I197*(1+J198)</f>
        <v>0</v>
      </c>
      <c r="K197" s="113">
        <f>J197*(1+K198)</f>
        <v>0</v>
      </c>
      <c r="L197" s="113">
        <f>K197*(1+L198)</f>
        <v>0</v>
      </c>
      <c r="M197" s="113">
        <f>L197*(1+M198)</f>
        <v>0</v>
      </c>
      <c r="N197" s="113">
        <f>M197*(1+N198)</f>
        <v>0</v>
      </c>
      <c r="O197" s="86"/>
      <c r="P197" s="86"/>
    </row>
    <row r="198" ht="15">
      <c r="A198" s="87" t="s">
        <v>130</v>
      </c>
      <c r="B198" s="45" t="str">
        <f>+IFERROR(B197/A197-1,"nm")</f>
        <v>nm</v>
      </c>
      <c r="C198" s="45">
        <f>+IFERROR(C197/B197-1,"nm")</f>
        <v>-7.407407407407407E-2</v>
      </c>
      <c r="D198" s="45">
        <f>+IFERROR(D197/C197-1,"nm")</f>
        <v>-1</v>
      </c>
      <c r="E198" s="45" t="str">
        <f>+IFERROR(E197/D197-1,"nm")</f>
        <v>nm</v>
      </c>
      <c r="F198" s="45" t="str">
        <f>+IFERROR(F197/E197-1,"nm")</f>
        <v>nm</v>
      </c>
      <c r="G198" s="45" t="str">
        <f>+IFERROR(G197/F197-1,"nm")</f>
        <v>nm</v>
      </c>
      <c r="H198" s="45" t="str">
        <f>+IFERROR(H197/G197-1,"nm")</f>
        <v>nm</v>
      </c>
      <c r="I198" s="45" t="str">
        <f>+IFERROR(I197/H197-1,"nm")</f>
        <v>nm</v>
      </c>
      <c r="J198" s="133">
        <v>0</v>
      </c>
      <c r="K198" s="133">
        <v>0</v>
      </c>
      <c r="L198" s="133">
        <v>0</v>
      </c>
      <c r="M198" s="133">
        <v>0</v>
      </c>
      <c r="N198" s="133">
        <v>0</v>
      </c>
      <c r="O198" s="86"/>
      <c r="P198" s="86"/>
    </row>
    <row r="199">
      <c r="A199" s="87" t="s">
        <v>157</v>
      </c>
      <c r="B199" s="93">
        <f>IFERROR(B197/B$180,"nm")</f>
        <v>3.576158940397351E-2</v>
      </c>
      <c r="C199" s="93">
        <f>IFERROR(C197/C$180,"nm")</f>
        <v>2.8768699654775604E-2</v>
      </c>
      <c r="D199" s="93">
        <f>IFERROR(D197/D$180,"nm")</f>
        <v>0</v>
      </c>
      <c r="E199" s="93" t="str">
        <f>IFERROR(E197/E$180,"nm")</f>
        <v>nm</v>
      </c>
      <c r="F199" s="93" t="str">
        <f>IFERROR(F197/F$180,"nm")</f>
        <v>nm</v>
      </c>
      <c r="G199" s="93" t="str">
        <f>IFERROR(G197/G$180,"nm")</f>
        <v>nm</v>
      </c>
      <c r="H199" s="93" t="str">
        <f>IFERROR(H197/H$180,"nm")</f>
        <v>nm</v>
      </c>
      <c r="I199" s="93" t="str">
        <f>IFERROR(I197/I$180,"nm")</f>
        <v>nm</v>
      </c>
      <c r="J199" s="136" t="str">
        <f>IFERROR(J197/J$180,"nm")</f>
        <v>nm</v>
      </c>
      <c r="K199" s="136" t="str">
        <f>IFERROR(K197/K$180,"nm")</f>
        <v>nm</v>
      </c>
      <c r="L199" s="136" t="str">
        <f>IFERROR(L197/L$180,"nm")</f>
        <v>nm</v>
      </c>
      <c r="M199" s="136" t="str">
        <f>IFERROR(M197/M$180,"nm")</f>
        <v>nm</v>
      </c>
      <c r="N199" s="136" t="str">
        <f>IFERROR(N197/N$180,"nm")</f>
        <v>nm</v>
      </c>
      <c r="O199" s="86"/>
      <c r="P199" s="86"/>
    </row>
    <row r="200">
      <c r="A200" s="85" t="s">
        <v>135</v>
      </c>
      <c r="B200" s="86">
        <f>Historicals!B163</f>
        <v>100</v>
      </c>
      <c r="C200" s="86">
        <f>Historicals!C163</f>
        <v>174</v>
      </c>
      <c r="D200" s="86">
        <f>Historicals!D163</f>
        <v>224</v>
      </c>
      <c r="E200" s="86">
        <f>Historicals!E163</f>
        <v>0</v>
      </c>
      <c r="F200" s="86">
        <f>Historicals!F163</f>
        <v>0</v>
      </c>
      <c r="G200" s="86">
        <f>Historicals!G163</f>
        <v>0</v>
      </c>
      <c r="H200" s="86">
        <f>Historicals!H163</f>
        <v>0</v>
      </c>
      <c r="I200" s="86">
        <f>Historicals!I163</f>
        <v>0</v>
      </c>
      <c r="J200" s="113">
        <f>I200*(1+J201)</f>
        <v>0</v>
      </c>
      <c r="K200" s="113">
        <f>J200*(1+K201)</f>
        <v>0</v>
      </c>
      <c r="L200" s="113">
        <f>K200*(1+L201)</f>
        <v>0</v>
      </c>
      <c r="M200" s="113">
        <f>L200*(1+M201)</f>
        <v>0</v>
      </c>
      <c r="N200" s="113">
        <f>M200*(1+N201)</f>
        <v>0</v>
      </c>
      <c r="O200" s="86"/>
      <c r="P200" s="86"/>
    </row>
    <row r="201" ht="15">
      <c r="A201" s="87" t="s">
        <v>130</v>
      </c>
      <c r="B201" s="45" t="str">
        <f>+IFERROR(B200/A200-1,"nm")</f>
        <v>nm</v>
      </c>
      <c r="C201" s="45">
        <f>+IFERROR(C200/B200-1,"nm")</f>
        <v>0.74</v>
      </c>
      <c r="D201" s="45">
        <f>+IFERROR(D200/C200-1,"nm")</f>
        <v>0.28735632183908044</v>
      </c>
      <c r="E201" s="45">
        <f>+IFERROR(E200/D200-1,"nm")</f>
        <v>-1</v>
      </c>
      <c r="F201" s="45" t="str">
        <f>+IFERROR(F200/E200-1,"nm")</f>
        <v>nm</v>
      </c>
      <c r="G201" s="45" t="str">
        <f>+IFERROR(G200/F200-1,"nm")</f>
        <v>nm</v>
      </c>
      <c r="H201" s="45" t="str">
        <f>+IFERROR(H200/G200-1,"nm")</f>
        <v>nm</v>
      </c>
      <c r="I201" s="45" t="str">
        <f>+IFERROR(I200/H200-1,"nm")</f>
        <v>nm</v>
      </c>
      <c r="J201" s="133">
        <v>0</v>
      </c>
      <c r="K201" s="133">
        <v>0</v>
      </c>
      <c r="L201" s="133">
        <v>0</v>
      </c>
      <c r="M201" s="133">
        <v>0</v>
      </c>
      <c r="N201" s="133">
        <v>0</v>
      </c>
      <c r="O201" s="86"/>
      <c r="P201" s="86"/>
    </row>
    <row r="202">
      <c r="A202" s="87" t="s">
        <v>132</v>
      </c>
      <c r="B202" s="93">
        <f>IFERROR(B200/B$180,"nm")</f>
        <v>0.13245033112582782</v>
      </c>
      <c r="C202" s="93">
        <f>IFERROR(C200/C$180,"nm")</f>
        <v>0.2002301495972382</v>
      </c>
      <c r="D202" s="93">
        <f>IFERROR(D200/D$180,"nm")</f>
        <v>0.22090729783037474</v>
      </c>
      <c r="E202" s="93" t="str">
        <f>IFERROR(E200/E$180,"nm")</f>
        <v>nm</v>
      </c>
      <c r="F202" s="93" t="str">
        <f>IFERROR(F200/F$180,"nm")</f>
        <v>nm</v>
      </c>
      <c r="G202" s="93" t="str">
        <f>IFERROR(G200/G$180,"nm")</f>
        <v>nm</v>
      </c>
      <c r="H202" s="93" t="str">
        <f>IFERROR(H200/H$180,"nm")</f>
        <v>nm</v>
      </c>
      <c r="I202" s="93" t="str">
        <f>IFERROR(I200/I$180,"nm")</f>
        <v>nm</v>
      </c>
      <c r="J202" s="93" t="str">
        <f>IFERROR(J200/J$180,"nm")</f>
        <v>nm</v>
      </c>
      <c r="K202" s="93" t="str">
        <f>IFERROR(K200/K$180,"nm")</f>
        <v>nm</v>
      </c>
      <c r="L202" s="93" t="str">
        <f>IFERROR(L200/L$180,"nm")</f>
        <v>nm</v>
      </c>
      <c r="M202" s="93" t="str">
        <f>IFERROR(M200/M$180,"nm")</f>
        <v>nm</v>
      </c>
      <c r="N202" s="93" t="str">
        <f>IFERROR(N200/N$180,"nm")</f>
        <v>nm</v>
      </c>
      <c r="O202" s="86"/>
      <c r="P202" s="86"/>
    </row>
    <row r="203">
      <c r="A203" s="85" t="s">
        <v>136</v>
      </c>
      <c r="B203" s="86">
        <f>Historicals!B193</f>
        <v>15</v>
      </c>
      <c r="C203" s="86">
        <f>Historicals!C193</f>
        <v>13</v>
      </c>
      <c r="D203" s="86">
        <f>Historicals!D193</f>
        <v>0</v>
      </c>
      <c r="E203" s="86">
        <f>Historicals!E193</f>
        <v>0</v>
      </c>
      <c r="F203" s="86">
        <f>Historicals!F193</f>
        <v>0</v>
      </c>
      <c r="G203" s="86">
        <f>Historicals!G193</f>
        <v>0</v>
      </c>
      <c r="H203" s="86">
        <f>Historicals!H193</f>
        <v>0</v>
      </c>
      <c r="I203" s="86">
        <f>Historicals!I193</f>
        <v>0</v>
      </c>
      <c r="J203" s="113">
        <f>I203*(1+J204)</f>
        <v>0</v>
      </c>
      <c r="K203" s="113">
        <f>J203*(1+K204)</f>
        <v>0</v>
      </c>
      <c r="L203" s="113">
        <f>K203*(1+L204)</f>
        <v>0</v>
      </c>
      <c r="M203" s="113">
        <f>L203*(1+M204)</f>
        <v>0</v>
      </c>
      <c r="N203" s="113">
        <f>M203*(1+N204)</f>
        <v>0</v>
      </c>
      <c r="O203" s="86"/>
      <c r="P203" s="86"/>
    </row>
    <row r="204" ht="15">
      <c r="A204" s="87" t="s">
        <v>130</v>
      </c>
      <c r="B204" s="45" t="str">
        <f>+IFERROR(B203/A203-1,"nm")</f>
        <v>nm</v>
      </c>
      <c r="C204" s="45">
        <f>+IFERROR(C203/B203-1,"nm")</f>
        <v>-0.1333333333333333</v>
      </c>
      <c r="D204" s="45">
        <f>+IFERROR(D203/C203-1,"nm")</f>
        <v>-1</v>
      </c>
      <c r="E204" s="45" t="str">
        <f>+IFERROR(E203/D203-1,"nm")</f>
        <v>nm</v>
      </c>
      <c r="F204" s="45" t="str">
        <f>+IFERROR(F203/E203-1,"nm")</f>
        <v>nm</v>
      </c>
      <c r="G204" s="45" t="str">
        <f>+IFERROR(G203/F203-1,"nm")</f>
        <v>nm</v>
      </c>
      <c r="H204" s="45" t="str">
        <f>+IFERROR(H203/G203-1,"nm")</f>
        <v>nm</v>
      </c>
      <c r="I204" s="45" t="str">
        <f>+IFERROR(I203/H203-1,"nm")</f>
        <v>nm</v>
      </c>
      <c r="J204" s="133">
        <v>0</v>
      </c>
      <c r="K204" s="133">
        <v>0</v>
      </c>
      <c r="L204" s="133">
        <v>0</v>
      </c>
      <c r="M204" s="133">
        <v>0</v>
      </c>
      <c r="N204" s="133">
        <v>0</v>
      </c>
      <c r="O204" s="86"/>
      <c r="P204" s="86"/>
    </row>
    <row r="205">
      <c r="A205" s="87" t="s">
        <v>157</v>
      </c>
      <c r="B205" s="93">
        <f>IFERROR(B203/B$180,"nm")</f>
        <v>1.9867549668874173E-2</v>
      </c>
      <c r="C205" s="93">
        <f>IFERROR(C203/C$180,"nm")</f>
        <v>1.4959723820483314E-2</v>
      </c>
      <c r="D205" s="93">
        <f>IFERROR(D203/D$180,"nm")</f>
        <v>0</v>
      </c>
      <c r="E205" s="93" t="str">
        <f>IFERROR(E203/E$180,"nm")</f>
        <v>nm</v>
      </c>
      <c r="F205" s="93" t="str">
        <f>IFERROR(F203/F$180,"nm")</f>
        <v>nm</v>
      </c>
      <c r="G205" s="93" t="str">
        <f>IFERROR(G203/G$180,"nm")</f>
        <v>nm</v>
      </c>
      <c r="H205" s="93" t="str">
        <f>IFERROR(H203/H$180,"nm")</f>
        <v>nm</v>
      </c>
      <c r="I205" s="93" t="str">
        <f>IFERROR(I203/I$180,"nm")</f>
        <v>nm</v>
      </c>
      <c r="J205" s="93" t="str">
        <f>IFERROR(J203/J$180,"nm")</f>
        <v>nm</v>
      </c>
      <c r="K205" s="93" t="str">
        <f>IFERROR(K203/K$180,"nm")</f>
        <v>nm</v>
      </c>
      <c r="L205" s="93" t="str">
        <f>IFERROR(L203/L$180,"nm")</f>
        <v>nm</v>
      </c>
      <c r="M205" s="93" t="str">
        <f>IFERROR(M203/M$180,"nm")</f>
        <v>nm</v>
      </c>
      <c r="N205" s="93" t="str">
        <f>IFERROR(N203/N$180,"nm")</f>
        <v>nm</v>
      </c>
      <c r="O205" s="86"/>
      <c r="P205" s="86"/>
    </row>
    <row r="206">
      <c r="A206" s="89" t="str">
        <f>Historicals!A142</f>
        <v>Emerging Markets</v>
      </c>
      <c r="B206" s="89"/>
      <c r="C206" s="89"/>
      <c r="D206" s="89"/>
      <c r="E206" s="89"/>
      <c r="F206" s="89"/>
      <c r="G206" s="89"/>
      <c r="H206" s="89"/>
      <c r="I206" s="89"/>
      <c r="J206" s="129"/>
      <c r="K206" s="131"/>
      <c r="L206" s="90"/>
      <c r="M206" s="90"/>
      <c r="N206" s="90"/>
      <c r="O206" s="86"/>
      <c r="P206" s="86"/>
    </row>
    <row r="207">
      <c r="A207" s="85" t="s">
        <v>137</v>
      </c>
      <c r="B207" s="86">
        <f>Historicals!B142</f>
        <v>3898</v>
      </c>
      <c r="C207" s="86">
        <f>Historicals!C142</f>
        <v>3701</v>
      </c>
      <c r="D207" s="86">
        <f>Historicals!D142</f>
        <v>3995</v>
      </c>
      <c r="E207" s="86">
        <f>Historicals!E142</f>
        <v>0</v>
      </c>
      <c r="F207" s="86">
        <f>Historicals!F142</f>
        <v>0</v>
      </c>
      <c r="G207" s="86">
        <f>Historicals!G142</f>
        <v>0</v>
      </c>
      <c r="H207" s="86">
        <f>Historicals!H142</f>
        <v>0</v>
      </c>
      <c r="I207" s="86">
        <f>Historicals!I142</f>
        <v>0</v>
      </c>
      <c r="J207" s="113">
        <f>J209+J213+J217</f>
        <v>0</v>
      </c>
      <c r="K207" s="113">
        <f>K209+K213+K217</f>
        <v>0</v>
      </c>
      <c r="L207" s="113">
        <f>L209+L213+L217</f>
        <v>0</v>
      </c>
      <c r="M207" s="113">
        <f>M209+M213+M217</f>
        <v>0</v>
      </c>
      <c r="N207" s="113">
        <f>N209+N213+N217</f>
        <v>0</v>
      </c>
      <c r="O207" s="86"/>
      <c r="P207" s="86"/>
    </row>
    <row r="208" ht="15">
      <c r="A208" s="87" t="s">
        <v>130</v>
      </c>
      <c r="B208" s="45" t="str">
        <f>+IFERROR(B207/A207-1,"nm")</f>
        <v>nm</v>
      </c>
      <c r="C208" s="45">
        <f>+IFERROR(C207/B207-1,"nm")</f>
        <v>-5.053873781426377E-2</v>
      </c>
      <c r="D208" s="45">
        <f>+IFERROR(D207/C207-1,"nm")</f>
        <v>7.943798973250482E-2</v>
      </c>
      <c r="E208" s="45">
        <f>+IFERROR(E207/D207-1,"nm")</f>
        <v>-1</v>
      </c>
      <c r="F208" s="45" t="str">
        <f>+IFERROR(F207/E207-1,"nm")</f>
        <v>nm</v>
      </c>
      <c r="G208" s="45" t="str">
        <f>+IFERROR(G207/F207-1,"nm")</f>
        <v>nm</v>
      </c>
      <c r="H208" s="45" t="str">
        <f>+IFERROR(H207/G207-1,"nm")</f>
        <v>nm</v>
      </c>
      <c r="I208" s="45" t="str">
        <f>+IFERROR(I207/H207-1,"nm")</f>
        <v>nm</v>
      </c>
      <c r="J208" s="133">
        <v>0</v>
      </c>
      <c r="K208" s="133">
        <v>0</v>
      </c>
      <c r="L208" s="133">
        <v>0</v>
      </c>
      <c r="M208" s="133">
        <v>0</v>
      </c>
      <c r="N208" s="133">
        <v>0</v>
      </c>
      <c r="O208" s="86"/>
      <c r="P208" s="86"/>
    </row>
    <row r="209">
      <c r="A209" s="88" t="s">
        <v>114</v>
      </c>
      <c r="B209" s="86">
        <f>Historicals!B143</f>
        <v>2641</v>
      </c>
      <c r="C209" s="86">
        <f>Historicals!C143</f>
        <v>2536</v>
      </c>
      <c r="D209" s="86">
        <f>Historicals!D143</f>
        <v>2816</v>
      </c>
      <c r="E209" s="86">
        <f>Historicals!E143</f>
        <v>0</v>
      </c>
      <c r="F209" s="86">
        <f>Historicals!F143</f>
        <v>0</v>
      </c>
      <c r="G209" s="86">
        <f>Historicals!G143</f>
        <v>0</v>
      </c>
      <c r="H209" s="86">
        <f>Historicals!H143</f>
        <v>0</v>
      </c>
      <c r="I209" s="86">
        <f>Historicals!I143</f>
        <v>0</v>
      </c>
      <c r="J209" s="113">
        <f>I209*(1+J210)</f>
        <v>0</v>
      </c>
      <c r="K209" s="113">
        <f>J209*(1+K210)</f>
        <v>0</v>
      </c>
      <c r="L209" s="113">
        <f>K209*(1+L210)</f>
        <v>0</v>
      </c>
      <c r="M209" s="113">
        <f>L209*(1+M210)</f>
        <v>0</v>
      </c>
      <c r="N209" s="113">
        <f>M209*(1+N210)</f>
        <v>0</v>
      </c>
      <c r="O209" s="86"/>
      <c r="P209" s="86"/>
    </row>
    <row r="210" ht="15">
      <c r="A210" s="87" t="s">
        <v>130</v>
      </c>
      <c r="B210" s="45" t="str">
        <f>+IFERROR(B209/A209-1,"nm")</f>
        <v>nm</v>
      </c>
      <c r="C210" s="111">
        <f>+IFERROR(C209/B209-1,"nm")</f>
        <v>-3.9757667550170406E-2</v>
      </c>
      <c r="D210" s="45">
        <f>+IFERROR(D209/C209-1,"nm")</f>
        <v>0.11041009463722395</v>
      </c>
      <c r="E210" s="45">
        <f>+IFERROR(E209/D209-1,"nm")</f>
        <v>-1</v>
      </c>
      <c r="F210" s="45" t="str">
        <f>+IFERROR(F209/E209-1,"nm")</f>
        <v>nm</v>
      </c>
      <c r="G210" s="45" t="str">
        <f>+IFERROR(G209/F209-1,"nm")</f>
        <v>nm</v>
      </c>
      <c r="H210" s="45" t="str">
        <f>+IFERROR(H209/G209-1,"nm")</f>
        <v>nm</v>
      </c>
      <c r="I210" s="45" t="str">
        <f>+IFERROR(I209/H209-1,"nm")</f>
        <v>nm</v>
      </c>
      <c r="J210" s="133">
        <v>0</v>
      </c>
      <c r="K210" s="133">
        <v>0</v>
      </c>
      <c r="L210" s="133">
        <v>0</v>
      </c>
      <c r="M210" s="133">
        <v>0</v>
      </c>
      <c r="N210" s="133">
        <v>0</v>
      </c>
      <c r="O210" s="86"/>
      <c r="P210" s="86"/>
    </row>
    <row r="211" customFormat="1" s="112">
      <c r="A211" s="110" t="s">
        <v>138</v>
      </c>
      <c r="B211" s="112">
        <f>Historicals!B247</f>
        <v>9E-2</v>
      </c>
      <c r="C211" s="112">
        <f>Historicals!C247</f>
        <v>0.14</v>
      </c>
      <c r="D211" s="112">
        <f>Historicals!D247</f>
        <v>0</v>
      </c>
      <c r="E211" s="112">
        <f>Historicals!E247</f>
        <v>0</v>
      </c>
      <c r="F211" s="112">
        <f>Historicals!F247</f>
        <v>0</v>
      </c>
      <c r="G211" s="112">
        <f>Historicals!G247</f>
        <v>0</v>
      </c>
      <c r="H211" s="112">
        <f>Historicals!H247</f>
        <v>0</v>
      </c>
      <c r="I211" s="112">
        <f>Historicals!I247</f>
        <v>0</v>
      </c>
      <c r="J211" s="112">
        <f>$E$211</f>
        <v>0</v>
      </c>
      <c r="K211" s="112">
        <f>$E$211</f>
        <v>0</v>
      </c>
      <c r="L211" s="112">
        <f>$E$211</f>
        <v>0</v>
      </c>
      <c r="M211" s="112">
        <f>$E$211</f>
        <v>0</v>
      </c>
      <c r="N211" s="112">
        <f>$E$211</f>
        <v>0</v>
      </c>
      <c r="O211" s="91"/>
      <c r="P211" s="91"/>
    </row>
    <row r="212">
      <c r="A212" s="87" t="s">
        <v>139</v>
      </c>
      <c r="B212" s="45" t="str">
        <f>+IFERROR(B210-B211,"nm")</f>
        <v>nm</v>
      </c>
      <c r="C212" s="45">
        <f>+IFERROR(C210-C211,"nm")</f>
        <v>-0.17975766755017042</v>
      </c>
      <c r="D212" s="45">
        <f>+IFERROR(D210-D211,"nm")</f>
        <v>0.11041009463722395</v>
      </c>
      <c r="E212" s="45">
        <f>+IFERROR(E210-E211,"nm")</f>
        <v>-1</v>
      </c>
      <c r="F212" s="45" t="str">
        <f>+IFERROR(F210-F211,"nm")</f>
        <v>nm</v>
      </c>
      <c r="G212" s="45" t="str">
        <f>+IFERROR(G210-G211,"nm")</f>
        <v>nm</v>
      </c>
      <c r="H212" s="45" t="str">
        <f>+IFERROR(H210-H211,"nm")</f>
        <v>nm</v>
      </c>
      <c r="I212" s="45" t="str">
        <f>+IFERROR(I210-I211,"nm")</f>
        <v>nm</v>
      </c>
      <c r="J212" s="45">
        <f>+IFERROR(J210-J211,"nm")</f>
        <v>0</v>
      </c>
      <c r="K212" s="45">
        <f>+IFERROR(K210-K211,"nm")</f>
        <v>0</v>
      </c>
      <c r="L212" s="45">
        <f>+IFERROR(L210-L211,"nm")</f>
        <v>0</v>
      </c>
      <c r="M212" s="45">
        <f>+IFERROR(M210-M211,"nm")</f>
        <v>0</v>
      </c>
      <c r="N212" s="45">
        <f>+IFERROR(N210-N211,"nm")</f>
        <v>0</v>
      </c>
      <c r="O212" s="86"/>
      <c r="P212" s="86"/>
    </row>
    <row r="213">
      <c r="A213" s="88" t="s">
        <v>115</v>
      </c>
      <c r="B213" s="86">
        <f>Historicals!B144</f>
        <v>1021</v>
      </c>
      <c r="C213" s="86">
        <f>Historicals!C144</f>
        <v>947</v>
      </c>
      <c r="D213" s="86">
        <f>Historicals!D144</f>
        <v>966</v>
      </c>
      <c r="E213" s="86">
        <f>Historicals!E144</f>
        <v>0</v>
      </c>
      <c r="F213" s="86">
        <f>Historicals!F144</f>
        <v>0</v>
      </c>
      <c r="G213" s="86">
        <f>Historicals!G144</f>
        <v>0</v>
      </c>
      <c r="H213" s="86">
        <f>Historicals!H144</f>
        <v>0</v>
      </c>
      <c r="I213" s="86">
        <f>Historicals!I144</f>
        <v>0</v>
      </c>
      <c r="J213" s="113">
        <f>I213*(1+J214)</f>
        <v>0</v>
      </c>
      <c r="K213" s="113">
        <f>J213*(1+K214)</f>
        <v>0</v>
      </c>
      <c r="L213" s="113">
        <f>K213*(1+L214)</f>
        <v>0</v>
      </c>
      <c r="M213" s="113">
        <f>L213*(1+M214)</f>
        <v>0</v>
      </c>
      <c r="N213" s="113">
        <f>M213*(1+N214)</f>
        <v>0</v>
      </c>
      <c r="O213" s="86"/>
      <c r="P213" s="86"/>
    </row>
    <row r="214" ht="15">
      <c r="A214" s="87" t="s">
        <v>130</v>
      </c>
      <c r="B214" s="45" t="str">
        <f>+IFERROR(B213/A213-1,"nm")</f>
        <v>nm</v>
      </c>
      <c r="C214" s="45">
        <f>+IFERROR(C213/B213-1,"nm")</f>
        <v>-7.247796278158669E-2</v>
      </c>
      <c r="D214" s="45">
        <f>+IFERROR(D213/C213-1,"nm")</f>
        <v>2.0063357972544882E-2</v>
      </c>
      <c r="E214" s="45">
        <f>+IFERROR(E213/D213-1,"nm")</f>
        <v>-1</v>
      </c>
      <c r="F214" s="45" t="str">
        <f>+IFERROR(F213/E213-1,"nm")</f>
        <v>nm</v>
      </c>
      <c r="G214" s="45" t="str">
        <f>+IFERROR(G213/F213-1,"nm")</f>
        <v>nm</v>
      </c>
      <c r="H214" s="45" t="str">
        <f>+IFERROR(H213/G213-1,"nm")</f>
        <v>nm</v>
      </c>
      <c r="I214" s="45" t="str">
        <f>+IFERROR(I213/H213-1,"nm")</f>
        <v>nm</v>
      </c>
      <c r="J214" s="133">
        <v>0</v>
      </c>
      <c r="K214" s="133">
        <v>0</v>
      </c>
      <c r="L214" s="133">
        <v>0</v>
      </c>
      <c r="M214" s="133">
        <v>0</v>
      </c>
      <c r="N214" s="133">
        <v>0</v>
      </c>
      <c r="O214" s="86"/>
      <c r="P214" s="86"/>
    </row>
    <row r="215">
      <c r="A215" s="87" t="s">
        <v>138</v>
      </c>
      <c r="B215" s="86">
        <f>Historicals!B248</f>
        <v>5E-2</v>
      </c>
      <c r="C215" s="86">
        <f>Historicals!C248</f>
        <v>0.11</v>
      </c>
      <c r="D215" s="86">
        <f>Historicals!D248</f>
        <v>0</v>
      </c>
      <c r="E215" s="86">
        <f>Historicals!E248</f>
        <v>0</v>
      </c>
      <c r="F215" s="86">
        <f>Historicals!F248</f>
        <v>0</v>
      </c>
      <c r="G215" s="86">
        <f>Historicals!G248</f>
        <v>0</v>
      </c>
      <c r="H215" s="86">
        <f>Historicals!H248</f>
        <v>0</v>
      </c>
      <c r="I215" s="86">
        <f>Historicals!I248</f>
        <v>0</v>
      </c>
      <c r="J215" s="112">
        <f>$E$215</f>
        <v>0</v>
      </c>
      <c r="K215" s="112">
        <f>$E$215</f>
        <v>0</v>
      </c>
      <c r="L215" s="112">
        <f>$E$215</f>
        <v>0</v>
      </c>
      <c r="M215" s="112">
        <f>$E$215</f>
        <v>0</v>
      </c>
      <c r="N215" s="112">
        <f>$E$215</f>
        <v>0</v>
      </c>
      <c r="O215" s="86"/>
      <c r="P215" s="86"/>
    </row>
    <row r="216">
      <c r="A216" s="87" t="s">
        <v>139</v>
      </c>
      <c r="B216" s="45" t="str">
        <f>+IFERROR(B214-B215,"nm")</f>
        <v>nm</v>
      </c>
      <c r="C216" s="45">
        <f>+IFERROR(C214-C215,"nm")</f>
        <v>-0.18247796278158668</v>
      </c>
      <c r="D216" s="45">
        <f>+IFERROR(D214-D215,"nm")</f>
        <v>2.0063357972544882E-2</v>
      </c>
      <c r="E216" s="45">
        <f>+IFERROR(E214-E215,"nm")</f>
        <v>-1</v>
      </c>
      <c r="F216" s="45" t="str">
        <f>+IFERROR(F214-F215,"nm")</f>
        <v>nm</v>
      </c>
      <c r="G216" s="45" t="str">
        <f>+IFERROR(G214-G215,"nm")</f>
        <v>nm</v>
      </c>
      <c r="H216" s="45" t="str">
        <f>+IFERROR(H214-H215,"nm")</f>
        <v>nm</v>
      </c>
      <c r="I216" s="45" t="str">
        <f>+IFERROR(I214-I215,"nm")</f>
        <v>nm</v>
      </c>
      <c r="J216" s="45">
        <f>+IFERROR(J214-J215,"nm")</f>
        <v>0</v>
      </c>
      <c r="K216" s="45">
        <f>+IFERROR(K214-K215,"nm")</f>
        <v>0</v>
      </c>
      <c r="L216" s="45">
        <f>+IFERROR(L214-L215,"nm")</f>
        <v>0</v>
      </c>
      <c r="M216" s="45">
        <f>+IFERROR(M214-M215,"nm")</f>
        <v>0</v>
      </c>
      <c r="N216" s="45">
        <f>+IFERROR(N214-N215,"nm")</f>
        <v>0</v>
      </c>
      <c r="O216" s="86"/>
      <c r="P216" s="86"/>
    </row>
    <row r="217">
      <c r="A217" s="88" t="s">
        <v>116</v>
      </c>
      <c r="B217" s="86">
        <f>Historicals!B145</f>
        <v>236</v>
      </c>
      <c r="C217" s="86">
        <f>Historicals!C145</f>
        <v>218</v>
      </c>
      <c r="D217" s="86">
        <f>Historicals!D145</f>
        <v>213</v>
      </c>
      <c r="E217" s="86">
        <f>Historicals!E145</f>
        <v>0</v>
      </c>
      <c r="F217" s="86">
        <f>Historicals!F145</f>
        <v>0</v>
      </c>
      <c r="G217" s="86">
        <f>Historicals!G145</f>
        <v>0</v>
      </c>
      <c r="H217" s="86">
        <f>Historicals!H145</f>
        <v>0</v>
      </c>
      <c r="I217" s="86">
        <f>Historicals!I145</f>
        <v>0</v>
      </c>
      <c r="J217" s="113">
        <f>I217*(1+J218)</f>
        <v>0</v>
      </c>
      <c r="K217" s="113">
        <f>J217*(1+K218)</f>
        <v>0</v>
      </c>
      <c r="L217" s="113">
        <f>K217*(1+L218)</f>
        <v>0</v>
      </c>
      <c r="M217" s="113">
        <f>L217*(1+M218)</f>
        <v>0</v>
      </c>
      <c r="N217" s="113">
        <f>M217*(1+N218)</f>
        <v>0</v>
      </c>
      <c r="O217" s="86"/>
      <c r="P217" s="86"/>
    </row>
    <row r="218" ht="15">
      <c r="A218" s="87" t="s">
        <v>130</v>
      </c>
      <c r="B218" s="45" t="str">
        <f>+IFERROR(B217/A217-1,"nm")</f>
        <v>nm</v>
      </c>
      <c r="C218" s="45">
        <f>+IFERROR(C217/B217-1,"nm")</f>
        <v>-7.627118644067798E-2</v>
      </c>
      <c r="D218" s="45">
        <f>+IFERROR(D217/C217-1,"nm")</f>
        <v>-2.2935779816513735E-2</v>
      </c>
      <c r="E218" s="45">
        <f>+IFERROR(E217/D217-1,"nm")</f>
        <v>-1</v>
      </c>
      <c r="F218" s="45" t="str">
        <f>+IFERROR(F217/E217-1,"nm")</f>
        <v>nm</v>
      </c>
      <c r="G218" s="45" t="str">
        <f>+IFERROR(G217/F217-1,"nm")</f>
        <v>nm</v>
      </c>
      <c r="H218" s="45" t="str">
        <f>+IFERROR(H217/G217-1,"nm")</f>
        <v>nm</v>
      </c>
      <c r="I218" s="45" t="str">
        <f>+IFERROR(I217/H217-1,"nm")</f>
        <v>nm</v>
      </c>
      <c r="J218" s="133">
        <v>0</v>
      </c>
      <c r="K218" s="133">
        <v>0</v>
      </c>
      <c r="L218" s="133">
        <v>0</v>
      </c>
      <c r="M218" s="133">
        <v>0</v>
      </c>
      <c r="N218" s="133">
        <v>0</v>
      </c>
      <c r="O218" s="86"/>
      <c r="P218" s="86"/>
    </row>
    <row r="219" customFormat="1" s="112">
      <c r="A219" s="110" t="s">
        <v>138</v>
      </c>
      <c r="B219" s="91">
        <f>Historicals!B249</f>
        <v>5E-2</v>
      </c>
      <c r="C219" s="91">
        <f>Historicals!C249</f>
        <v>0.11</v>
      </c>
      <c r="D219" s="91">
        <f>Historicals!D249</f>
        <v>0</v>
      </c>
      <c r="E219" s="91">
        <f>Historicals!E249</f>
        <v>0</v>
      </c>
      <c r="F219" s="91">
        <f>Historicals!F249</f>
        <v>0</v>
      </c>
      <c r="G219" s="91">
        <f>Historicals!G249</f>
        <v>0</v>
      </c>
      <c r="H219" s="91">
        <f>Historicals!H249</f>
        <v>0</v>
      </c>
      <c r="I219" s="91">
        <f>Historicals!I249</f>
        <v>0</v>
      </c>
      <c r="J219" s="112">
        <f>$E$219</f>
        <v>0</v>
      </c>
      <c r="K219" s="112">
        <f>$E$219</f>
        <v>0</v>
      </c>
      <c r="L219" s="112">
        <f>$E$219</f>
        <v>0</v>
      </c>
      <c r="M219" s="112">
        <f>$E$219</f>
        <v>0</v>
      </c>
      <c r="N219" s="112">
        <f>$E$219</f>
        <v>0</v>
      </c>
      <c r="O219" s="91"/>
      <c r="P219" s="91"/>
    </row>
    <row r="220">
      <c r="A220" s="87" t="s">
        <v>139</v>
      </c>
      <c r="B220" s="45" t="str">
        <f>+IFERROR(B218-B219,"nm")</f>
        <v>nm</v>
      </c>
      <c r="C220" s="45">
        <f>+IFERROR(C218-C219,"nm")</f>
        <v>-0.18627118644067797</v>
      </c>
      <c r="D220" s="45">
        <f>+IFERROR(D218-D219,"nm")</f>
        <v>-2.2935779816513735E-2</v>
      </c>
      <c r="E220" s="45">
        <f>+IFERROR(E218-E219,"nm")</f>
        <v>-1</v>
      </c>
      <c r="F220" s="45" t="str">
        <f>+IFERROR(F218-F219,"nm")</f>
        <v>nm</v>
      </c>
      <c r="G220" s="45" t="str">
        <f>+IFERROR(G218-G219,"nm")</f>
        <v>nm</v>
      </c>
      <c r="H220" s="45" t="str">
        <f>+IFERROR(H218-H219,"nm")</f>
        <v>nm</v>
      </c>
      <c r="I220" s="45" t="str">
        <f>+IFERROR(I218-I219,"nm")</f>
        <v>nm</v>
      </c>
      <c r="J220" s="45">
        <f>+IFERROR(J218-J219,"nm")</f>
        <v>0</v>
      </c>
      <c r="K220" s="45">
        <f>+IFERROR(K218-K219,"nm")</f>
        <v>0</v>
      </c>
      <c r="L220" s="45">
        <f>+IFERROR(L218-L219,"nm")</f>
        <v>0</v>
      </c>
      <c r="M220" s="45">
        <f>+IFERROR(M218-M219,"nm")</f>
        <v>0</v>
      </c>
      <c r="N220" s="45">
        <f>+IFERROR(N218-N219,"nm")</f>
        <v>0</v>
      </c>
      <c r="O220" s="86"/>
      <c r="P220" s="86"/>
    </row>
    <row r="221">
      <c r="A221" s="85" t="s">
        <v>131</v>
      </c>
      <c r="B221" s="46">
        <f>+B227+B224</f>
        <v>1028</v>
      </c>
      <c r="C221" s="46">
        <f>+C227+C224</f>
        <v>1122</v>
      </c>
      <c r="D221" s="46">
        <f>+D227+D224</f>
        <v>816</v>
      </c>
      <c r="E221" s="46">
        <f>+E227+E224</f>
        <v>0</v>
      </c>
      <c r="F221" s="46">
        <f>+F227+F224</f>
        <v>0</v>
      </c>
      <c r="G221" s="46">
        <f>+G227+G224</f>
        <v>0</v>
      </c>
      <c r="H221" s="46">
        <f>+H227+H224</f>
        <v>0</v>
      </c>
      <c r="I221" s="46">
        <f>+I227+I224</f>
        <v>0</v>
      </c>
      <c r="J221" s="46">
        <f>+J227+J224</f>
        <v>0</v>
      </c>
      <c r="K221" s="46">
        <f>+K227+K224</f>
        <v>0</v>
      </c>
      <c r="L221" s="46">
        <f>+L227+L224</f>
        <v>0</v>
      </c>
      <c r="M221" s="46">
        <f>+M227+M224</f>
        <v>0</v>
      </c>
      <c r="N221" s="46">
        <f>+N227+N224</f>
        <v>0</v>
      </c>
      <c r="O221" s="86"/>
      <c r="P221" s="86"/>
    </row>
    <row r="222">
      <c r="A222" s="87" t="s">
        <v>130</v>
      </c>
      <c r="B222" s="45" t="str">
        <f>+IFERROR(B221/A221-1,"nm")</f>
        <v>nm</v>
      </c>
      <c r="C222" s="45">
        <f>+IFERROR(C221/B221-1,"nm")</f>
        <v>9.14396887159532E-2</v>
      </c>
      <c r="D222" s="45">
        <f>+IFERROR(D221/C221-1,"nm")</f>
        <v>-0.2727272727272727</v>
      </c>
      <c r="E222" s="45">
        <f>+IFERROR(E221/D221-1,"nm")</f>
        <v>-1</v>
      </c>
      <c r="F222" s="45" t="str">
        <f>+IFERROR(F221/E221-1,"nm")</f>
        <v>nm</v>
      </c>
      <c r="G222" s="45" t="str">
        <f>+IFERROR(G221/F221-1,"nm")</f>
        <v>nm</v>
      </c>
      <c r="H222" s="45" t="str">
        <f>+IFERROR(H221/G221-1,"nm")</f>
        <v>nm</v>
      </c>
      <c r="I222" s="45" t="str">
        <f>+IFERROR(I221/H221-1,"nm")</f>
        <v>nm</v>
      </c>
      <c r="J222" s="45" t="str">
        <f>+IFERROR(J221/I221-1,"nm")</f>
        <v>nm</v>
      </c>
      <c r="K222" s="45" t="str">
        <f>+IFERROR(K221/J221-1,"nm")</f>
        <v>nm</v>
      </c>
      <c r="L222" s="45" t="str">
        <f>+IFERROR(L221/K221-1,"nm")</f>
        <v>nm</v>
      </c>
      <c r="M222" s="45" t="str">
        <f>+IFERROR(M221/L221-1,"nm")</f>
        <v>nm</v>
      </c>
      <c r="N222" s="45" t="str">
        <f>+IFERROR(N221/M221-1,"nm")</f>
        <v>nm</v>
      </c>
      <c r="O222" s="86"/>
      <c r="P222" s="86"/>
    </row>
    <row r="223">
      <c r="A223" s="87" t="s">
        <v>132</v>
      </c>
      <c r="B223" s="93">
        <f>IFERROR(B221/B$207,"nm")</f>
        <v>0.2637249871729092</v>
      </c>
      <c r="C223" s="93">
        <f>IFERROR(C221/C$207,"nm")</f>
        <v>0.3031613077546609</v>
      </c>
      <c r="D223" s="93">
        <f>IFERROR(D221/D$207,"nm")</f>
        <v>0.20425531914893616</v>
      </c>
      <c r="E223" s="93" t="str">
        <f>IFERROR(E221/E$207,"nm")</f>
        <v>nm</v>
      </c>
      <c r="F223" s="93" t="str">
        <f>IFERROR(F221/F$207,"nm")</f>
        <v>nm</v>
      </c>
      <c r="G223" s="93" t="str">
        <f>IFERROR(G221/G$207,"nm")</f>
        <v>nm</v>
      </c>
      <c r="H223" s="93" t="str">
        <f>IFERROR(H221/H$207,"nm")</f>
        <v>nm</v>
      </c>
      <c r="I223" s="93" t="str">
        <f>IFERROR(I221/I$207,"nm")</f>
        <v>nm</v>
      </c>
      <c r="J223" s="93" t="str">
        <f>IFERROR(J221/J$207,"nm")</f>
        <v>nm</v>
      </c>
      <c r="K223" s="93" t="str">
        <f>IFERROR(K221/K$207,"nm")</f>
        <v>nm</v>
      </c>
      <c r="L223" s="93" t="str">
        <f>IFERROR(L221/L$207,"nm")</f>
        <v>nm</v>
      </c>
      <c r="M223" s="93" t="str">
        <f>IFERROR(M221/M$207,"nm")</f>
        <v>nm</v>
      </c>
      <c r="N223" s="93" t="str">
        <f>IFERROR(N221/N$207,"nm")</f>
        <v>nm</v>
      </c>
      <c r="O223" s="86"/>
      <c r="P223" s="86"/>
    </row>
    <row r="224">
      <c r="A224" s="85" t="s">
        <v>133</v>
      </c>
      <c r="B224">
        <f>Historicals!B209</f>
        <v>210</v>
      </c>
      <c r="C224">
        <f>Historicals!C209</f>
        <v>230</v>
      </c>
      <c r="D224">
        <f>Historicals!D209</f>
        <v>0</v>
      </c>
      <c r="E224">
        <f>Historicals!E209</f>
        <v>0</v>
      </c>
      <c r="F224">
        <f>Historicals!F209</f>
        <v>0</v>
      </c>
      <c r="G224">
        <f>Historicals!G209</f>
        <v>0</v>
      </c>
      <c r="H224">
        <f>Historicals!H209</f>
        <v>0</v>
      </c>
      <c r="I224">
        <f>Historicals!I209</f>
        <v>0</v>
      </c>
      <c r="J224" s="113">
        <f>I224*(1+J225)</f>
        <v>0</v>
      </c>
      <c r="K224" s="113">
        <f>J224*(1+K225)</f>
        <v>0</v>
      </c>
      <c r="L224" s="113">
        <f>K224*(1+L225)</f>
        <v>0</v>
      </c>
      <c r="M224" s="113">
        <f>L224*(1+M225)</f>
        <v>0</v>
      </c>
      <c r="N224" s="113">
        <f>M224*(1+N225)</f>
        <v>0</v>
      </c>
      <c r="O224" s="86"/>
      <c r="P224" s="86"/>
    </row>
    <row r="225" ht="15">
      <c r="A225" s="87" t="s">
        <v>130</v>
      </c>
      <c r="B225" s="45" t="str">
        <f>+IFERROR(B224/A224-1,"nm")</f>
        <v>nm</v>
      </c>
      <c r="C225" s="45">
        <f>+IFERROR(C224/B224-1,"nm")</f>
        <v>9.523809523809534E-2</v>
      </c>
      <c r="D225" s="45">
        <f>+IFERROR(D224/C224-1,"nm")</f>
        <v>-1</v>
      </c>
      <c r="E225" s="45" t="str">
        <f>+IFERROR(E224/D224-1,"nm")</f>
        <v>nm</v>
      </c>
      <c r="F225" s="45" t="str">
        <f>+IFERROR(F224/E224-1,"nm")</f>
        <v>nm</v>
      </c>
      <c r="G225" s="45" t="str">
        <f>+IFERROR(G224/F224-1,"nm")</f>
        <v>nm</v>
      </c>
      <c r="H225" s="45" t="str">
        <f>+IFERROR(H224/G224-1,"nm")</f>
        <v>nm</v>
      </c>
      <c r="I225" s="45" t="str">
        <f>+IFERROR(I224/H224-1,"nm")</f>
        <v>nm</v>
      </c>
      <c r="J225" s="133">
        <v>0</v>
      </c>
      <c r="K225" s="133">
        <v>0</v>
      </c>
      <c r="L225" s="133">
        <v>0</v>
      </c>
      <c r="M225" s="133">
        <v>0</v>
      </c>
      <c r="N225" s="133">
        <v>0</v>
      </c>
      <c r="O225" s="86"/>
      <c r="P225" s="86"/>
    </row>
    <row r="226">
      <c r="A226" s="87" t="s">
        <v>157</v>
      </c>
      <c r="B226" s="93">
        <f>IFERROR(B224/B$207,"nm")</f>
        <v>5.3873781426372495E-2</v>
      </c>
      <c r="C226" s="93">
        <f>IFERROR(C224/C$207,"nm")</f>
        <v>6.21453661172656E-2</v>
      </c>
      <c r="D226" s="93">
        <f>IFERROR(D224/D$207,"nm")</f>
        <v>0</v>
      </c>
      <c r="E226" s="93" t="str">
        <f>IFERROR(E224/E$207,"nm")</f>
        <v>nm</v>
      </c>
      <c r="F226" s="93" t="str">
        <f>IFERROR(F224/F$207,"nm")</f>
        <v>nm</v>
      </c>
      <c r="G226" s="93" t="str">
        <f>IFERROR(G224/G$207,"nm")</f>
        <v>nm</v>
      </c>
      <c r="H226" s="93" t="str">
        <f>IFERROR(H224/H$207,"nm")</f>
        <v>nm</v>
      </c>
      <c r="I226" s="93" t="str">
        <f>IFERROR(I224/I$207,"nm")</f>
        <v>nm</v>
      </c>
      <c r="J226" s="91" t="str">
        <f>IFERROR(J224/J$207,"nm")</f>
        <v>nm</v>
      </c>
      <c r="K226" s="91" t="str">
        <f>IFERROR(K224/K$207,"nm")</f>
        <v>nm</v>
      </c>
      <c r="L226" s="91" t="str">
        <f>IFERROR(L224/L$207,"nm")</f>
        <v>nm</v>
      </c>
      <c r="M226" s="91" t="str">
        <f>IFERROR(M224/M$207,"nm")</f>
        <v>nm</v>
      </c>
      <c r="N226" s="91" t="str">
        <f>IFERROR(N224/N$207,"nm")</f>
        <v>nm</v>
      </c>
      <c r="O226" s="86"/>
      <c r="P226" s="86"/>
    </row>
    <row r="227">
      <c r="A227" s="85" t="s">
        <v>135</v>
      </c>
      <c r="B227" s="86">
        <f>Historicals!B164</f>
        <v>818</v>
      </c>
      <c r="C227" s="86">
        <f>Historicals!C164</f>
        <v>892</v>
      </c>
      <c r="D227" s="86">
        <f>Historicals!D164</f>
        <v>816</v>
      </c>
      <c r="E227" s="86">
        <f>Historicals!E164</f>
        <v>0</v>
      </c>
      <c r="F227" s="86">
        <f>Historicals!F164</f>
        <v>0</v>
      </c>
      <c r="G227" s="86">
        <f>Historicals!G164</f>
        <v>0</v>
      </c>
      <c r="H227" s="86">
        <f>Historicals!H164</f>
        <v>0</v>
      </c>
      <c r="I227" s="86">
        <f>Historicals!I164</f>
        <v>0</v>
      </c>
      <c r="J227" s="113">
        <f>I227*(1+J228)</f>
        <v>0</v>
      </c>
      <c r="K227" s="113">
        <f>J227*(1+K228)</f>
        <v>0</v>
      </c>
      <c r="L227" s="113">
        <f>K227*(1+L228)</f>
        <v>0</v>
      </c>
      <c r="M227" s="113">
        <f>L227*(1+M228)</f>
        <v>0</v>
      </c>
      <c r="N227" s="113">
        <f>M227*(1+N228)</f>
        <v>0</v>
      </c>
      <c r="O227" s="86"/>
      <c r="P227" s="86"/>
    </row>
    <row r="228" ht="15">
      <c r="A228" s="87" t="s">
        <v>130</v>
      </c>
      <c r="B228" s="45" t="str">
        <f>+IFERROR(B227/A227-1,"nm")</f>
        <v>nm</v>
      </c>
      <c r="C228" s="45">
        <f>+IFERROR(C227/B227-1,"nm")</f>
        <v>9.046454767726164E-2</v>
      </c>
      <c r="D228" s="45">
        <f>+IFERROR(D227/C227-1,"nm")</f>
        <v>-8.520179372197312E-2</v>
      </c>
      <c r="E228" s="45">
        <f>+IFERROR(E227/D227-1,"nm")</f>
        <v>-1</v>
      </c>
      <c r="F228" s="45" t="str">
        <f>+IFERROR(F227/E227-1,"nm")</f>
        <v>nm</v>
      </c>
      <c r="G228" s="45" t="str">
        <f>+IFERROR(G227/F227-1,"nm")</f>
        <v>nm</v>
      </c>
      <c r="H228" s="45" t="str">
        <f>+IFERROR(H227/G227-1,"nm")</f>
        <v>nm</v>
      </c>
      <c r="I228" s="45" t="str">
        <f>+IFERROR(I227/H227-1,"nm")</f>
        <v>nm</v>
      </c>
      <c r="J228" s="133">
        <v>0</v>
      </c>
      <c r="K228" s="133">
        <v>0</v>
      </c>
      <c r="L228" s="133">
        <v>0</v>
      </c>
      <c r="M228" s="133">
        <v>0</v>
      </c>
      <c r="N228" s="133">
        <v>0</v>
      </c>
      <c r="O228" s="86"/>
      <c r="P228" s="86"/>
    </row>
    <row r="229">
      <c r="A229" s="87" t="s">
        <v>132</v>
      </c>
      <c r="B229" s="93">
        <f>IFERROR(B227/B$207,"nm")</f>
        <v>0.20985120574653668</v>
      </c>
      <c r="C229" s="93">
        <f>IFERROR(C227/C$207,"nm")</f>
        <v>0.2410159416373953</v>
      </c>
      <c r="D229" s="93">
        <f>IFERROR(D227/D$207,"nm")</f>
        <v>0.20425531914893616</v>
      </c>
      <c r="E229" s="93" t="str">
        <f>IFERROR(E227/E$207,"nm")</f>
        <v>nm</v>
      </c>
      <c r="F229" s="93" t="str">
        <f>IFERROR(F227/F$207,"nm")</f>
        <v>nm</v>
      </c>
      <c r="G229" s="93" t="str">
        <f>IFERROR(G227/G$207,"nm")</f>
        <v>nm</v>
      </c>
      <c r="H229" s="93" t="str">
        <f>IFERROR(H227/H$207,"nm")</f>
        <v>nm</v>
      </c>
      <c r="I229" s="93" t="str">
        <f>IFERROR(I227/I$207,"nm")</f>
        <v>nm</v>
      </c>
      <c r="J229" s="93" t="str">
        <f>IFERROR(J227/J$207,"nm")</f>
        <v>nm</v>
      </c>
      <c r="K229" s="93" t="str">
        <f>IFERROR(K227/K$207,"nm")</f>
        <v>nm</v>
      </c>
      <c r="L229" s="93" t="str">
        <f>IFERROR(L227/L$207,"nm")</f>
        <v>nm</v>
      </c>
      <c r="M229" s="93" t="str">
        <f>IFERROR(M227/M$207,"nm")</f>
        <v>nm</v>
      </c>
      <c r="N229" s="93" t="str">
        <f>IFERROR(N227/N$207,"nm")</f>
        <v>nm</v>
      </c>
      <c r="O229" s="86"/>
      <c r="P229" s="86"/>
    </row>
    <row r="230">
      <c r="A230" s="85" t="s">
        <v>136</v>
      </c>
      <c r="B230" s="86">
        <f>Historicals!B194</f>
        <v>37</v>
      </c>
      <c r="C230" s="86">
        <f>Historicals!C194</f>
        <v>51</v>
      </c>
      <c r="D230" s="86">
        <f>Historicals!D194</f>
        <v>0</v>
      </c>
      <c r="E230" s="86">
        <f>Historicals!E194</f>
        <v>0</v>
      </c>
      <c r="F230" s="86">
        <f>Historicals!F194</f>
        <v>0</v>
      </c>
      <c r="G230" s="86">
        <f>Historicals!G194</f>
        <v>0</v>
      </c>
      <c r="H230" s="86">
        <f>Historicals!H194</f>
        <v>0</v>
      </c>
      <c r="I230" s="86">
        <f>Historicals!I194</f>
        <v>0</v>
      </c>
      <c r="J230" s="113">
        <f>I230*(1+J231)</f>
        <v>0</v>
      </c>
      <c r="K230" s="113">
        <f>J230*(1+K231)</f>
        <v>0</v>
      </c>
      <c r="L230" s="113">
        <f>K230*(1+L231)</f>
        <v>0</v>
      </c>
      <c r="M230" s="113">
        <f>L230*(1+M231)</f>
        <v>0</v>
      </c>
      <c r="N230" s="113">
        <f>M230*(1+N231)</f>
        <v>0</v>
      </c>
      <c r="O230" s="86"/>
      <c r="P230" s="86"/>
    </row>
    <row r="231" ht="15">
      <c r="A231" s="87" t="s">
        <v>130</v>
      </c>
      <c r="B231" s="45" t="str">
        <f>+IFERROR(B230/A230-1,"nm")</f>
        <v>nm</v>
      </c>
      <c r="C231" s="45">
        <f>+IFERROR(C230/B230-1,"nm")</f>
        <v>0.3783783783783783</v>
      </c>
      <c r="D231" s="45">
        <f>+IFERROR(D230/C230-1,"nm")</f>
        <v>-1</v>
      </c>
      <c r="E231" s="45" t="str">
        <f>+IFERROR(E230/D230-1,"nm")</f>
        <v>nm</v>
      </c>
      <c r="F231" s="45" t="str">
        <f>+IFERROR(F230/E230-1,"nm")</f>
        <v>nm</v>
      </c>
      <c r="G231" s="45" t="str">
        <f>+IFERROR(G230/F230-1,"nm")</f>
        <v>nm</v>
      </c>
      <c r="H231" s="45" t="str">
        <f>+IFERROR(H230/G230-1,"nm")</f>
        <v>nm</v>
      </c>
      <c r="I231" s="45" t="str">
        <f>+IFERROR(I230/H230-1,"nm")</f>
        <v>nm</v>
      </c>
      <c r="J231" s="133">
        <v>0</v>
      </c>
      <c r="K231" s="133">
        <v>0</v>
      </c>
      <c r="L231" s="133">
        <v>0</v>
      </c>
      <c r="M231" s="133">
        <v>0</v>
      </c>
      <c r="N231" s="133">
        <v>0</v>
      </c>
      <c r="O231" s="86"/>
      <c r="P231" s="86"/>
    </row>
    <row r="232">
      <c r="A232" s="87" t="s">
        <v>157</v>
      </c>
      <c r="B232" s="93">
        <f>IFERROR(B230/B$207,"nm")</f>
        <v>9.492047203694202E-3</v>
      </c>
      <c r="C232" s="93">
        <f>IFERROR(C230/C$207,"nm")</f>
        <v>1.3780059443393677E-2</v>
      </c>
      <c r="D232" s="93">
        <f>IFERROR(D230/D$207,"nm")</f>
        <v>0</v>
      </c>
      <c r="E232" s="93" t="str">
        <f>IFERROR(E230/E$207,"nm")</f>
        <v>nm</v>
      </c>
      <c r="F232" s="93" t="str">
        <f>IFERROR(F230/F$207,"nm")</f>
        <v>nm</v>
      </c>
      <c r="G232" s="93" t="str">
        <f>IFERROR(G230/G$207,"nm")</f>
        <v>nm</v>
      </c>
      <c r="H232" s="93" t="str">
        <f>IFERROR(H230/H$207,"nm")</f>
        <v>nm</v>
      </c>
      <c r="I232" s="93" t="str">
        <f>IFERROR(I230/I$207,"nm")</f>
        <v>nm</v>
      </c>
      <c r="J232" s="93" t="str">
        <f>IFERROR(J230/J$207,"nm")</f>
        <v>nm</v>
      </c>
      <c r="K232" s="93" t="str">
        <f>IFERROR(K230/K$207,"nm")</f>
        <v>nm</v>
      </c>
      <c r="L232" s="93" t="str">
        <f>IFERROR(L230/L$207,"nm")</f>
        <v>nm</v>
      </c>
      <c r="M232" s="93" t="str">
        <f>IFERROR(M230/M$207,"nm")</f>
        <v>nm</v>
      </c>
      <c r="N232" s="93" t="str">
        <f>IFERROR(N230/N$207,"nm")</f>
        <v>nm</v>
      </c>
      <c r="O232" s="86"/>
      <c r="P232" s="86"/>
    </row>
    <row r="233">
      <c r="A233" s="89" t="s">
        <v>158</v>
      </c>
      <c r="B233" s="89"/>
      <c r="C233" s="89"/>
      <c r="D233" s="89"/>
      <c r="E233" s="89"/>
      <c r="F233" s="89"/>
      <c r="G233" s="89"/>
      <c r="H233" s="89"/>
      <c r="I233" s="89"/>
      <c r="J233" s="129"/>
      <c r="K233" s="131"/>
      <c r="L233" s="90"/>
      <c r="M233" s="90"/>
      <c r="N233" s="90"/>
      <c r="O233" s="86"/>
      <c r="P233" s="86"/>
    </row>
    <row r="234" customFormat="1" s="97">
      <c r="A234" s="95" t="s">
        <v>137</v>
      </c>
      <c r="B234" s="98">
        <f>Historicals!B146</f>
        <v>115</v>
      </c>
      <c r="C234" s="98">
        <f>Historicals!C146</f>
        <v>73</v>
      </c>
      <c r="D234" s="98">
        <f>Historicals!D146</f>
        <v>73</v>
      </c>
      <c r="E234" s="98">
        <f>Historicals!E146</f>
        <v>88</v>
      </c>
      <c r="F234" s="98">
        <f>Historicals!F146</f>
        <v>42</v>
      </c>
      <c r="G234" s="98">
        <f>Historicals!G146</f>
        <v>30</v>
      </c>
      <c r="H234" s="98">
        <f>Historicals!H146</f>
        <v>25</v>
      </c>
      <c r="I234" s="98">
        <f>Historicals!I146</f>
        <v>102</v>
      </c>
      <c r="J234" s="113">
        <f>I234*(1+J235)</f>
        <v>102</v>
      </c>
      <c r="K234" s="113">
        <f>J234*(1+K235)</f>
        <v>102</v>
      </c>
      <c r="L234" s="113">
        <f>K234*(1+L235)</f>
        <v>102</v>
      </c>
      <c r="M234" s="113">
        <f>L234*(1+M235)</f>
        <v>102</v>
      </c>
      <c r="N234" s="113">
        <f>M234*(1+N235)</f>
        <v>102</v>
      </c>
      <c r="O234" s="96"/>
      <c r="P234" s="96"/>
    </row>
    <row r="235" ht="15">
      <c r="A235" s="87" t="s">
        <v>130</v>
      </c>
      <c r="B235" s="45" t="str">
        <f>+IFERROR(B234/A234-1,"nm")</f>
        <v>nm</v>
      </c>
      <c r="C235" s="45">
        <f>+IFERROR(C234/B234-1,"nm")</f>
        <v>-0.3652173913043478</v>
      </c>
      <c r="D235" s="45">
        <f>+IFERROR(D234/C234-1,"nm")</f>
        <v>0</v>
      </c>
      <c r="E235" s="45">
        <f>+IFERROR(E234/D234-1,"nm")</f>
        <v>0.20547945205479445</v>
      </c>
      <c r="F235" s="45">
        <f>+IFERROR(F234/E234-1,"nm")</f>
        <v>-0.5227272727272727</v>
      </c>
      <c r="G235" s="45">
        <f>+IFERROR(G234/F234-1,"nm")</f>
        <v>-0.2857142857142857</v>
      </c>
      <c r="H235" s="45">
        <f>+IFERROR(H234/G234-1,"nm")</f>
        <v>-0.16666666666666663</v>
      </c>
      <c r="I235" s="111">
        <f>+IFERROR(I234/H234-1,"nm")</f>
        <v>3.08</v>
      </c>
      <c r="J235" s="133">
        <v>0</v>
      </c>
      <c r="K235" s="133">
        <v>0</v>
      </c>
      <c r="L235" s="133">
        <v>0</v>
      </c>
      <c r="M235" s="133">
        <v>0</v>
      </c>
      <c r="N235" s="133">
        <v>0</v>
      </c>
      <c r="O235" s="86"/>
      <c r="P235" s="86"/>
    </row>
    <row r="236" ht="15">
      <c r="A236" s="87" t="s">
        <v>138</v>
      </c>
      <c r="B236" s="45">
        <f>Historicals!B250</f>
        <v>-2E-2</v>
      </c>
      <c r="C236" s="45">
        <f>Historicals!C250</f>
        <v>-0.30000000000000004</v>
      </c>
      <c r="D236" s="45">
        <f>Historicals!D250</f>
        <v>2E-2</v>
      </c>
      <c r="E236" s="45">
        <f>Historicals!E250</f>
        <v>0.12000000000000001</v>
      </c>
      <c r="F236" s="45">
        <f>Historicals!F250</f>
        <v>-0.53</v>
      </c>
      <c r="G236" s="45">
        <f>Historicals!G250</f>
        <v>-0.26</v>
      </c>
      <c r="H236" s="45">
        <f>Historicals!H250</f>
        <v>0</v>
      </c>
      <c r="I236" s="45">
        <f>Historicals!I250</f>
        <v>3.02</v>
      </c>
      <c r="J236" s="133">
        <v>0</v>
      </c>
      <c r="K236" s="133">
        <v>0</v>
      </c>
      <c r="L236" s="133">
        <v>0</v>
      </c>
      <c r="M236" s="133">
        <v>0</v>
      </c>
      <c r="N236" s="133">
        <v>0</v>
      </c>
      <c r="O236" s="86"/>
      <c r="P236" s="86"/>
    </row>
    <row r="237">
      <c r="A237" s="87" t="s">
        <v>139</v>
      </c>
      <c r="B237" s="45" t="str">
        <f>+IFERROR(B235-B236,"nm")</f>
        <v>nm</v>
      </c>
      <c r="C237" s="45">
        <f>+IFERROR(C235-C236,"nm")</f>
        <v>-6.521739130434778E-2</v>
      </c>
      <c r="D237" s="45">
        <f>+IFERROR(D235-D236,"nm")</f>
        <v>-2E-2</v>
      </c>
      <c r="E237" s="45">
        <f>+IFERROR(E235-E236,"nm")</f>
        <v>8.547945205479444E-2</v>
      </c>
      <c r="F237" s="45">
        <f>+IFERROR(F235-F236,"nm")</f>
        <v>7.2727272727273196E-3</v>
      </c>
      <c r="G237" s="45">
        <f>+IFERROR(G235-G236,"nm")</f>
        <v>-2.571428571428569E-2</v>
      </c>
      <c r="H237" s="45">
        <f>+IFERROR(H235-H236,"nm")</f>
        <v>-0.16666666666666663</v>
      </c>
      <c r="I237" s="45">
        <f>+IFERROR(I235-I236,"nm")</f>
        <v>6.000000000000005E-2</v>
      </c>
      <c r="J237" s="45">
        <f>+IFERROR(J235-J236,"nm")</f>
        <v>0</v>
      </c>
      <c r="K237" s="45">
        <f>+IFERROR(K235-K236,"nm")</f>
        <v>0</v>
      </c>
      <c r="L237" s="45">
        <f>+IFERROR(L235-L236,"nm")</f>
        <v>0</v>
      </c>
      <c r="M237" s="45">
        <f>+IFERROR(M235-M236,"nm")</f>
        <v>0</v>
      </c>
      <c r="N237" s="45">
        <f>+IFERROR(N235-N236,"nm")</f>
        <v>0</v>
      </c>
      <c r="O237" s="86"/>
      <c r="P237" s="86"/>
    </row>
    <row r="238" ht="15">
      <c r="A238" s="85" t="s">
        <v>131</v>
      </c>
      <c r="B238" s="46">
        <f>+B244+B241</f>
        <v>-2267</v>
      </c>
      <c r="C238" s="46">
        <f>+C244+C241</f>
        <v>-2596</v>
      </c>
      <c r="D238" s="46">
        <f>+D244+D241</f>
        <v>-2444</v>
      </c>
      <c r="E238" s="46">
        <f>+E244+E241</f>
        <v>-2441</v>
      </c>
      <c r="F238" s="46">
        <f>+F244+F241</f>
        <v>-3067</v>
      </c>
      <c r="G238" s="46">
        <f>+G244+G241</f>
        <v>-3254</v>
      </c>
      <c r="H238" s="46">
        <f>+H244+H241</f>
        <v>-3434</v>
      </c>
      <c r="I238" s="9">
        <f>+I244+I241</f>
        <v>-4042</v>
      </c>
      <c r="J238" s="9">
        <f>+J244+J241</f>
        <v>-4042</v>
      </c>
      <c r="K238" s="9">
        <f>+K244+K241</f>
        <v>-4042</v>
      </c>
      <c r="L238" s="9">
        <f>+L244+L241</f>
        <v>-4042</v>
      </c>
      <c r="M238" s="9">
        <f>+M244+M241</f>
        <v>-4042</v>
      </c>
      <c r="N238" s="9">
        <f>+N244+N241</f>
        <v>-4042</v>
      </c>
      <c r="O238" s="86"/>
      <c r="P238" s="86"/>
    </row>
    <row r="239" ht="15">
      <c r="A239" s="87" t="s">
        <v>130</v>
      </c>
      <c r="B239" s="45" t="str">
        <f>+IFERROR(B238/A238-1,"nm")</f>
        <v>nm</v>
      </c>
      <c r="C239" s="45">
        <f>+IFERROR(C238/B238-1,"nm")</f>
        <v>0.145125716806352</v>
      </c>
      <c r="D239" s="45">
        <f>+IFERROR(D238/C238-1,"nm")</f>
        <v>-5.855161787365182E-2</v>
      </c>
      <c r="E239" s="45">
        <f>+IFERROR(E238/D238-1,"nm")</f>
        <v>-1.2274959083469206E-3</v>
      </c>
      <c r="F239" s="45">
        <f>+IFERROR(F238/E238-1,"nm")</f>
        <v>0.2564522736583368</v>
      </c>
      <c r="G239" s="45">
        <f>+IFERROR(G238/F238-1,"nm")</f>
        <v>6.097163351809587E-2</v>
      </c>
      <c r="H239" s="45">
        <f>+IFERROR(H238/G238-1,"nm")</f>
        <v>5.531653349723409E-2</v>
      </c>
      <c r="I239" s="45">
        <f>+IFERROR(I238/H238-1,"nm")</f>
        <v>0.1770529994175889</v>
      </c>
      <c r="J239" s="133">
        <v>0</v>
      </c>
      <c r="K239" s="133">
        <v>0</v>
      </c>
      <c r="L239" s="133">
        <v>0</v>
      </c>
      <c r="M239" s="133">
        <v>0</v>
      </c>
      <c r="N239" s="133">
        <v>0</v>
      </c>
      <c r="O239" s="86"/>
      <c r="P239" s="86"/>
    </row>
    <row r="240">
      <c r="A240" s="87" t="s">
        <v>132</v>
      </c>
      <c r="B240" s="93">
        <f>IFERROR(B238/B$234,"nm")</f>
        <v>-19.713043478260868</v>
      </c>
      <c r="C240" s="93">
        <f>IFERROR(C238/C$234,"nm")</f>
        <v>-35.56164383561644</v>
      </c>
      <c r="D240" s="93">
        <f>IFERROR(D238/D$234,"nm")</f>
        <v>-33.47945205479452</v>
      </c>
      <c r="E240" s="93">
        <f>IFERROR(E238/E$234,"nm")</f>
        <v>-27.738636363636363</v>
      </c>
      <c r="F240" s="93">
        <f>IFERROR(F238/F$234,"nm")</f>
        <v>-73.02380952380952</v>
      </c>
      <c r="G240" s="93">
        <f>IFERROR(G238/G$234,"nm")</f>
        <v>-108.46666666666667</v>
      </c>
      <c r="H240" s="93">
        <f>IFERROR(H238/H$234,"nm")</f>
        <v>-137.36</v>
      </c>
      <c r="I240" s="93">
        <f>IFERROR(I238/I$234,"nm")</f>
        <v>-39.627450980392155</v>
      </c>
      <c r="J240" s="91">
        <f>IFERROR(J238/J$234,"nm")</f>
        <v>-39.627450980392155</v>
      </c>
      <c r="K240" s="91">
        <f>IFERROR(K238/K$234,"nm")</f>
        <v>-39.627450980392155</v>
      </c>
      <c r="L240" s="91">
        <f>IFERROR(L238/L$234,"nm")</f>
        <v>-39.627450980392155</v>
      </c>
      <c r="M240" s="91">
        <f>IFERROR(M238/M$234,"nm")</f>
        <v>-39.627450980392155</v>
      </c>
      <c r="N240" s="91">
        <f>IFERROR(N238/N$234,"nm")</f>
        <v>-39.627450980392155</v>
      </c>
      <c r="O240" s="86"/>
      <c r="P240" s="86"/>
    </row>
    <row r="241">
      <c r="A241" s="85" t="s">
        <v>133</v>
      </c>
      <c r="B241" s="102">
        <f>Historicals!B210</f>
        <v>0</v>
      </c>
      <c r="C241" s="102">
        <f>Historicals!C210</f>
        <v>0</v>
      </c>
      <c r="D241" s="102">
        <f>Historicals!D210</f>
        <v>233</v>
      </c>
      <c r="E241" s="102">
        <f>Historicals!E210</f>
        <v>217</v>
      </c>
      <c r="F241" s="102">
        <f>Historicals!F210</f>
        <v>195</v>
      </c>
      <c r="G241" s="102">
        <f>Historicals!G210</f>
        <v>214</v>
      </c>
      <c r="H241" s="102">
        <f>Historicals!H210</f>
        <v>222</v>
      </c>
      <c r="I241" s="102">
        <f>Historicals!I210</f>
        <v>220</v>
      </c>
      <c r="J241" s="113">
        <f>I241*(1+J242)</f>
        <v>220</v>
      </c>
      <c r="K241" s="113">
        <f>J241*(1+K242)</f>
        <v>220</v>
      </c>
      <c r="L241" s="113">
        <f>K241*(1+L242)</f>
        <v>220</v>
      </c>
      <c r="M241" s="113">
        <f>L241*(1+M242)</f>
        <v>220</v>
      </c>
      <c r="N241" s="113">
        <f>M241*(1+N242)</f>
        <v>220</v>
      </c>
      <c r="O241" s="86"/>
      <c r="P241" s="86"/>
    </row>
    <row r="242" ht="15">
      <c r="A242" s="87" t="s">
        <v>130</v>
      </c>
      <c r="B242" s="45" t="str">
        <f>+IFERROR(B241/A241-1,"nm")</f>
        <v>nm</v>
      </c>
      <c r="C242" s="45" t="str">
        <f>+IFERROR(C241/B241-1,"nm")</f>
        <v>nm</v>
      </c>
      <c r="D242" s="45" t="str">
        <f>+IFERROR(D241/C241-1,"nm")</f>
        <v>nm</v>
      </c>
      <c r="E242" s="45">
        <f>+IFERROR(E241/D241-1,"nm")</f>
        <v>-6.866952789699576E-2</v>
      </c>
      <c r="F242" s="45">
        <f>+IFERROR(F241/E241-1,"nm")</f>
        <v>-0.10138248847926268</v>
      </c>
      <c r="G242" s="45">
        <f>+IFERROR(G241/F241-1,"nm")</f>
        <v>9.743589743589753E-2</v>
      </c>
      <c r="H242" s="45">
        <f>+IFERROR(H241/G241-1,"nm")</f>
        <v>3.738317757009346E-2</v>
      </c>
      <c r="I242" s="45">
        <f>+IFERROR(I241/H241-1,"nm")</f>
        <v>-9.009009009009028E-3</v>
      </c>
      <c r="J242" s="133">
        <v>0</v>
      </c>
      <c r="K242" s="133">
        <v>0</v>
      </c>
      <c r="L242" s="133">
        <v>0</v>
      </c>
      <c r="M242" s="133">
        <v>0</v>
      </c>
      <c r="N242" s="133">
        <v>0</v>
      </c>
      <c r="O242" s="86"/>
      <c r="P242" s="86"/>
    </row>
    <row r="243">
      <c r="A243" s="87" t="s">
        <v>157</v>
      </c>
      <c r="B243" s="93">
        <f>IFERROR(B241/B$234,"nm")</f>
        <v>0</v>
      </c>
      <c r="C243" s="93">
        <f>IFERROR(C241/C$234,"nm")</f>
        <v>0</v>
      </c>
      <c r="D243" s="93">
        <f>IFERROR(D241/D$234,"nm")</f>
        <v>3.191780821917808</v>
      </c>
      <c r="E243" s="93">
        <f>IFERROR(E241/E$234,"nm")</f>
        <v>2.465909090909091</v>
      </c>
      <c r="F243" s="93">
        <f>IFERROR(F241/F$234,"nm")</f>
        <v>4.642857142857143</v>
      </c>
      <c r="G243" s="93">
        <f>IFERROR(G241/G$234,"nm")</f>
        <v>7.133333333333334</v>
      </c>
      <c r="H243" s="93">
        <f>IFERROR(H241/H$234,"nm")</f>
        <v>8.88</v>
      </c>
      <c r="I243" s="93">
        <f>IFERROR(I241/I$234,"nm")</f>
        <v>2.156862745098039</v>
      </c>
      <c r="J243" s="91">
        <f>IFERROR(J241/J$234,"nm")</f>
        <v>2.156862745098039</v>
      </c>
      <c r="K243" s="91">
        <f>IFERROR(K241/K$234,"nm")</f>
        <v>2.156862745098039</v>
      </c>
      <c r="L243" s="91">
        <f>IFERROR(L241/L$234,"nm")</f>
        <v>2.156862745098039</v>
      </c>
      <c r="M243" s="91">
        <f>IFERROR(M241/M$234,"nm")</f>
        <v>2.156862745098039</v>
      </c>
      <c r="N243" s="91">
        <f>IFERROR(N241/N$234,"nm")</f>
        <v>2.156862745098039</v>
      </c>
      <c r="O243" s="86"/>
    </row>
    <row r="244">
      <c r="A244" s="85" t="s">
        <v>135</v>
      </c>
      <c r="B244" s="103">
        <f>Historicals!B165</f>
        <v>-2267</v>
      </c>
      <c r="C244" s="103">
        <f>Historicals!C165</f>
        <v>-2596</v>
      </c>
      <c r="D244" s="103">
        <f>Historicals!D165</f>
        <v>-2677</v>
      </c>
      <c r="E244" s="103">
        <f>Historicals!E165</f>
        <v>-2658</v>
      </c>
      <c r="F244" s="103">
        <f>Historicals!F165</f>
        <v>-3262</v>
      </c>
      <c r="G244" s="103">
        <f>Historicals!G165</f>
        <v>-3468</v>
      </c>
      <c r="H244" s="103">
        <f>Historicals!H165</f>
        <v>-3656</v>
      </c>
      <c r="I244" s="103">
        <f>Historicals!I165</f>
        <v>-4262</v>
      </c>
      <c r="J244" s="113">
        <f>I244*(1+J245)</f>
        <v>-4262</v>
      </c>
      <c r="K244" s="113">
        <f>J244*(1+K245)</f>
        <v>-4262</v>
      </c>
      <c r="L244" s="113">
        <f>K244*(1+L245)</f>
        <v>-4262</v>
      </c>
      <c r="M244" s="113">
        <f>L244*(1+M245)</f>
        <v>-4262</v>
      </c>
      <c r="N244" s="113">
        <f>M244*(1+N245)</f>
        <v>-4262</v>
      </c>
      <c r="O244" s="86"/>
    </row>
    <row r="245" ht="15">
      <c r="A245" s="87" t="s">
        <v>130</v>
      </c>
      <c r="B245" s="45" t="str">
        <f>+IFERROR(B244/A244-1,"nm")</f>
        <v>nm</v>
      </c>
      <c r="C245" s="45">
        <f>+IFERROR(C244/B244-1,"nm")</f>
        <v>0.145125716806352</v>
      </c>
      <c r="D245" s="45">
        <f>+IFERROR(D244/C244-1,"nm")</f>
        <v>3.1201848998459125E-2</v>
      </c>
      <c r="E245" s="45">
        <f>+IFERROR(E244/D244-1,"nm")</f>
        <v>-7.097497198356395E-3</v>
      </c>
      <c r="F245" s="45">
        <f>+IFERROR(F244/E244-1,"nm")</f>
        <v>0.22723852520692245</v>
      </c>
      <c r="G245" s="45">
        <f>+IFERROR(G244/F244-1,"nm")</f>
        <v>6.315144083384427E-2</v>
      </c>
      <c r="H245" s="45">
        <f>+IFERROR(H244/G244-1,"nm")</f>
        <v>5.420991926182239E-2</v>
      </c>
      <c r="I245" s="45">
        <f>+IFERROR(I244/H244-1,"nm")</f>
        <v>0.16575492341356668</v>
      </c>
      <c r="J245" s="133">
        <v>0</v>
      </c>
      <c r="K245" s="133">
        <v>0</v>
      </c>
      <c r="L245" s="133">
        <v>0</v>
      </c>
      <c r="M245" s="133">
        <v>0</v>
      </c>
      <c r="N245" s="133">
        <v>0</v>
      </c>
      <c r="O245" s="86"/>
    </row>
    <row r="246">
      <c r="A246" s="87" t="s">
        <v>132</v>
      </c>
      <c r="B246" s="93">
        <f>IFERROR(B244/B$234,"nm")</f>
        <v>-19.713043478260868</v>
      </c>
      <c r="C246" s="93">
        <f>IFERROR(C244/C$234,"nm")</f>
        <v>-35.56164383561644</v>
      </c>
      <c r="D246" s="93">
        <f>IFERROR(D244/D$234,"nm")</f>
        <v>-36.67123287671233</v>
      </c>
      <c r="E246" s="93">
        <f>IFERROR(E244/E$234,"nm")</f>
        <v>-30.204545454545453</v>
      </c>
      <c r="F246" s="93">
        <f>IFERROR(F244/F$234,"nm")</f>
        <v>-77.66666666666667</v>
      </c>
      <c r="G246" s="93">
        <f>IFERROR(G244/G$234,"nm")</f>
        <v>-115.6</v>
      </c>
      <c r="H246" s="93">
        <f>IFERROR(H244/H$234,"nm")</f>
        <v>-146.24</v>
      </c>
      <c r="I246" s="93">
        <f>IFERROR(I244/I$234,"nm")</f>
        <v>-41.78431372549019</v>
      </c>
      <c r="J246" s="91">
        <f>IFERROR(J244/J$234,"nm")</f>
        <v>-41.78431372549019</v>
      </c>
      <c r="K246" s="91">
        <f>IFERROR(K244/K$234,"nm")</f>
        <v>-41.78431372549019</v>
      </c>
      <c r="L246" s="91">
        <f>IFERROR(L244/L$234,"nm")</f>
        <v>-41.78431372549019</v>
      </c>
      <c r="M246" s="91">
        <f>IFERROR(M244/M$234,"nm")</f>
        <v>-41.78431372549019</v>
      </c>
      <c r="N246" s="91">
        <f>IFERROR(N244/N$234,"nm")</f>
        <v>-41.78431372549019</v>
      </c>
      <c r="O246" s="86"/>
    </row>
    <row r="247">
      <c r="A247" s="85" t="s">
        <v>136</v>
      </c>
      <c r="B247" s="103">
        <f>Historicals!B195</f>
        <v>225</v>
      </c>
      <c r="C247" s="103">
        <f>Historicals!C195</f>
        <v>258</v>
      </c>
      <c r="D247" s="103">
        <f>Historicals!D195</f>
        <v>0</v>
      </c>
      <c r="E247" s="103">
        <f>Historicals!E195</f>
        <v>286</v>
      </c>
      <c r="F247" s="103">
        <f>Historicals!F195</f>
        <v>278</v>
      </c>
      <c r="G247" s="103">
        <f>Historicals!G195</f>
        <v>438</v>
      </c>
      <c r="H247" s="103">
        <f>Historicals!H195</f>
        <v>278</v>
      </c>
      <c r="I247" s="103">
        <f>Historicals!I195</f>
        <v>222</v>
      </c>
      <c r="J247" s="113">
        <f>I247*(1+J248)</f>
        <v>222</v>
      </c>
      <c r="K247" s="113">
        <f>J247*(1+K248)</f>
        <v>222</v>
      </c>
      <c r="L247" s="113">
        <f>K247*(1+L248)</f>
        <v>222</v>
      </c>
      <c r="M247" s="113">
        <f>L247*(1+M248)</f>
        <v>222</v>
      </c>
      <c r="N247" s="113">
        <f>M247*(1+N248)</f>
        <v>222</v>
      </c>
      <c r="O247" s="86"/>
    </row>
    <row r="248" ht="15">
      <c r="A248" s="87" t="s">
        <v>130</v>
      </c>
      <c r="B248" s="45" t="str">
        <f>+IFERROR(B247/A247-1,"nm")</f>
        <v>nm</v>
      </c>
      <c r="C248" s="45">
        <f>+IFERROR(C247/B247-1,"nm")</f>
        <v>0.14666666666666672</v>
      </c>
      <c r="D248" s="45">
        <f>+IFERROR(D247/C247-1,"nm")</f>
        <v>-1</v>
      </c>
      <c r="E248" s="45" t="str">
        <f>+IFERROR(E247/D247-1,"nm")</f>
        <v>nm</v>
      </c>
      <c r="F248" s="45">
        <f>+IFERROR(F247/E247-1,"nm")</f>
        <v>-2.7972027972028024E-2</v>
      </c>
      <c r="G248" s="45">
        <f>+IFERROR(G247/F247-1,"nm")</f>
        <v>0.5755395683453237</v>
      </c>
      <c r="H248" s="45">
        <f>+IFERROR(H247/G247-1,"nm")</f>
        <v>-0.365296803652968</v>
      </c>
      <c r="I248" s="45">
        <f>+IFERROR(I247/H247-1,"nm")</f>
        <v>-0.20143884892086328</v>
      </c>
      <c r="J248" s="133">
        <v>0</v>
      </c>
      <c r="K248" s="133">
        <v>0</v>
      </c>
      <c r="L248" s="133">
        <v>0</v>
      </c>
      <c r="M248" s="133">
        <v>0</v>
      </c>
      <c r="N248" s="133">
        <v>0</v>
      </c>
      <c r="O248" s="86"/>
    </row>
    <row r="249">
      <c r="A249" s="87" t="s">
        <v>157</v>
      </c>
      <c r="B249" s="93">
        <f>IFERROR(B247/B$234,"nm")</f>
        <v>1.9565217391304348</v>
      </c>
      <c r="C249" s="93">
        <f>IFERROR(C247/C$234,"nm")</f>
        <v>3.5342465753424657</v>
      </c>
      <c r="D249" s="93">
        <f>IFERROR(D247/D$234,"nm")</f>
        <v>0</v>
      </c>
      <c r="E249" s="93">
        <f>IFERROR(E247/E$234,"nm")</f>
        <v>3.25</v>
      </c>
      <c r="F249" s="93">
        <f>IFERROR(F247/F$234,"nm")</f>
        <v>6.619047619047619</v>
      </c>
      <c r="G249" s="93">
        <f>IFERROR(G247/G$234,"nm")</f>
        <v>14.6</v>
      </c>
      <c r="H249" s="93">
        <f>IFERROR(H247/H$234,"nm")</f>
        <v>11.12</v>
      </c>
      <c r="I249" s="93">
        <f>IFERROR(I247/I$234,"nm")</f>
        <v>2.176470588235294</v>
      </c>
      <c r="J249" s="91">
        <f>IFERROR(J247/J$234,"nm")</f>
        <v>2.176470588235294</v>
      </c>
      <c r="K249" s="91">
        <f>IFERROR(K247/K$234,"nm")</f>
        <v>2.176470588235294</v>
      </c>
      <c r="L249" s="91">
        <f>IFERROR(L247/L$234,"nm")</f>
        <v>2.176470588235294</v>
      </c>
      <c r="M249" s="91">
        <f>IFERROR(M247/M$234,"nm")</f>
        <v>2.176470588235294</v>
      </c>
      <c r="N249" s="91">
        <f>IFERROR(N247/N$234,"nm")</f>
        <v>2.176470588235294</v>
      </c>
      <c r="O249" s="86"/>
    </row>
    <row r="250">
      <c r="A250" s="89" t="s">
        <v>105</v>
      </c>
      <c r="B250" s="89"/>
      <c r="C250" s="89"/>
      <c r="D250" s="89"/>
      <c r="E250" s="89"/>
      <c r="F250" s="89"/>
      <c r="G250" s="89"/>
      <c r="H250" s="89"/>
      <c r="I250" s="89"/>
      <c r="J250" s="129"/>
      <c r="K250" s="131"/>
      <c r="L250" s="90"/>
      <c r="M250" s="90"/>
      <c r="N250" s="90"/>
      <c r="O250" s="86"/>
    </row>
    <row r="251" customFormat="1" s="97">
      <c r="A251" s="95" t="s">
        <v>137</v>
      </c>
      <c r="B251" s="118">
        <f>Historicals!B148</f>
        <v>1982</v>
      </c>
      <c r="C251" s="118">
        <f>Historicals!C148</f>
        <v>1955</v>
      </c>
      <c r="D251" s="118">
        <f>Historicals!D148</f>
        <v>2042</v>
      </c>
      <c r="E251" s="118">
        <f>Historicals!E148</f>
        <v>1886</v>
      </c>
      <c r="F251" s="118">
        <f>Historicals!F148</f>
        <v>1906</v>
      </c>
      <c r="G251" s="118">
        <f>Historicals!G148</f>
        <v>1846</v>
      </c>
      <c r="H251" s="118">
        <f>Historicals!H148</f>
        <v>2205</v>
      </c>
      <c r="I251" s="118">
        <f>Historicals!I148</f>
        <v>2346</v>
      </c>
      <c r="J251" s="113">
        <f>I251*(1+J252)</f>
        <v>2346</v>
      </c>
      <c r="K251" s="113">
        <f>J251*(1+K252)</f>
        <v>2346</v>
      </c>
      <c r="L251" s="113">
        <f>K251*(1+L252)</f>
        <v>2346</v>
      </c>
      <c r="M251" s="113">
        <f>L251*(1+M252)</f>
        <v>2346</v>
      </c>
      <c r="N251" s="113">
        <f>M251*(1+N252)</f>
        <v>2346</v>
      </c>
      <c r="O251" s="96"/>
    </row>
    <row r="252" ht="15">
      <c r="A252" s="110" t="s">
        <v>130</v>
      </c>
      <c r="B252" s="106" t="str">
        <f>+IFERROR(B251/A251-1,"nm")</f>
        <v>nm</v>
      </c>
      <c r="C252" s="106">
        <f>+IFERROR(C251/B251-1,"nm")</f>
        <v>-1.3622603430877955E-2</v>
      </c>
      <c r="D252" s="106">
        <f>+IFERROR(D251/C251-1,"nm")</f>
        <v>4.4501278772378416E-2</v>
      </c>
      <c r="E252" s="106">
        <f>+IFERROR(E251/D251-1,"nm")</f>
        <v>-7.639569049951034E-2</v>
      </c>
      <c r="F252" s="106">
        <f>+IFERROR(F251/E251-1,"nm")</f>
        <v>1.0604453870625585E-2</v>
      </c>
      <c r="G252" s="106">
        <f>+IFERROR(G251/F251-1,"nm")</f>
        <v>-3.147953830010497E-2</v>
      </c>
      <c r="H252" s="106">
        <f>+IFERROR(H251/G251-1,"nm")</f>
        <v>0.19447453954496208</v>
      </c>
      <c r="I252" s="106">
        <f>+IFERROR(I251/H251-1,"nm")</f>
        <v>6.394557823129254E-2</v>
      </c>
      <c r="J252" s="133">
        <v>0</v>
      </c>
      <c r="K252" s="133">
        <v>0</v>
      </c>
      <c r="L252" s="133">
        <v>0</v>
      </c>
      <c r="M252" s="133">
        <v>0</v>
      </c>
      <c r="N252" s="133">
        <v>0</v>
      </c>
      <c r="O252" s="86"/>
    </row>
    <row r="253" ht="15">
      <c r="A253" s="110" t="s">
        <v>138</v>
      </c>
      <c r="B253" s="109">
        <f>Historicals!B252</f>
        <v>0.21000000000000002</v>
      </c>
      <c r="C253" s="109">
        <f>Historicals!C252</f>
        <v>2E-2</v>
      </c>
      <c r="D253" s="109">
        <f>Historicals!D252</f>
        <v>-0.11</v>
      </c>
      <c r="E253" s="109">
        <f>Historicals!E252</f>
        <v>6E-2</v>
      </c>
      <c r="F253" s="109">
        <f>Historicals!F252</f>
        <v>3E-2</v>
      </c>
      <c r="G253" s="109">
        <f>Historicals!G252</f>
        <v>-1E-2</v>
      </c>
      <c r="H253" s="109">
        <f>Historicals!H252</f>
        <v>0</v>
      </c>
      <c r="I253" s="109">
        <f>Historicals!I252</f>
        <v>7E-2</v>
      </c>
      <c r="J253" s="133">
        <v>0</v>
      </c>
      <c r="K253" s="133">
        <v>0</v>
      </c>
      <c r="L253" s="133">
        <v>0</v>
      </c>
      <c r="M253" s="133">
        <v>0</v>
      </c>
      <c r="N253" s="133">
        <v>0</v>
      </c>
      <c r="O253" s="86"/>
    </row>
    <row r="254">
      <c r="A254" s="110" t="s">
        <v>139</v>
      </c>
      <c r="B254" s="106" t="str">
        <f>+IFERROR(B252-B253,"nm")</f>
        <v>nm</v>
      </c>
      <c r="C254" s="106">
        <f>+IFERROR(C252-C253,"nm")</f>
        <v>-3.362260343087796E-2</v>
      </c>
      <c r="D254" s="106">
        <f>+IFERROR(D252-D253,"nm")</f>
        <v>0.1545012787723784</v>
      </c>
      <c r="E254" s="106">
        <f>+IFERROR(E252-E253,"nm")</f>
        <v>-0.13639569049951034</v>
      </c>
      <c r="F254" s="106">
        <f>+IFERROR(F252-F253,"nm")</f>
        <v>-1.9395546129374414E-2</v>
      </c>
      <c r="G254" s="106">
        <f>+IFERROR(G252-G253,"nm")</f>
        <v>-2.1479538300104968E-2</v>
      </c>
      <c r="H254" s="106">
        <f>+IFERROR(H252-H253,"nm")</f>
        <v>0.19447453954496208</v>
      </c>
      <c r="I254" s="106">
        <f>+IFERROR(I252-I253,"nm")</f>
        <v>-6.054421768707463E-3</v>
      </c>
      <c r="J254" s="45">
        <f>+IFERROR(J252-J253,"nm")</f>
        <v>0</v>
      </c>
      <c r="K254" s="45">
        <f>+IFERROR(K252-K253,"nm")</f>
        <v>0</v>
      </c>
      <c r="L254" s="45">
        <f>+IFERROR(L252-L253,"nm")</f>
        <v>0</v>
      </c>
      <c r="M254" s="45">
        <f>+IFERROR(M252-M253,"nm")</f>
        <v>0</v>
      </c>
      <c r="N254" s="45">
        <f>+IFERROR(N252-N253,"nm")</f>
        <v>0</v>
      </c>
      <c r="O254" s="86"/>
    </row>
    <row r="255">
      <c r="A255" s="85" t="s">
        <v>131</v>
      </c>
      <c r="B255" s="108">
        <f>+B261+B258</f>
        <v>535</v>
      </c>
      <c r="C255" s="108">
        <f>+C261+C258</f>
        <v>514</v>
      </c>
      <c r="D255" s="108">
        <f>+D261+D258</f>
        <v>505</v>
      </c>
      <c r="E255" s="108">
        <f>+E261+E258</f>
        <v>343</v>
      </c>
      <c r="F255" s="108">
        <f>+F261+F258</f>
        <v>334</v>
      </c>
      <c r="G255" s="108">
        <f>+G261+G258</f>
        <v>322</v>
      </c>
      <c r="H255" s="108">
        <f>+H261+H258</f>
        <v>569</v>
      </c>
      <c r="I255" s="108">
        <f>+I261+I258</f>
        <v>691</v>
      </c>
      <c r="J255" s="108">
        <f>+J261+J258</f>
        <v>691</v>
      </c>
      <c r="K255" s="108">
        <f>+K261+K258</f>
        <v>691</v>
      </c>
      <c r="L255" s="108">
        <f>+L261+L258</f>
        <v>691</v>
      </c>
      <c r="M255" s="108">
        <f>+M261+M258</f>
        <v>691</v>
      </c>
      <c r="N255" s="108">
        <f>+N261+N258</f>
        <v>691</v>
      </c>
      <c r="O255" s="86"/>
    </row>
    <row r="256" customFormat="1" s="112">
      <c r="A256" s="110" t="s">
        <v>130</v>
      </c>
      <c r="B256" s="111" t="str">
        <f>+IFERROR(B255/A255-1,"nm")</f>
        <v>nm</v>
      </c>
      <c r="C256" s="111">
        <f>+IFERROR(C255/B255-1,"nm")</f>
        <v>-3.925233644859816E-2</v>
      </c>
      <c r="D256" s="111">
        <f>+IFERROR(D255/C255-1,"nm")</f>
        <v>-1.7509727626459193E-2</v>
      </c>
      <c r="E256" s="111">
        <f>+IFERROR(E255/D255-1,"nm")</f>
        <v>-0.32079207920792074</v>
      </c>
      <c r="F256" s="111">
        <f>+IFERROR(F255/E255-1,"nm")</f>
        <v>-2.6239067055393583E-2</v>
      </c>
      <c r="G256" s="111">
        <f>+IFERROR(G255/F255-1,"nm")</f>
        <v>-3.59281437125748E-2</v>
      </c>
      <c r="H256" s="111">
        <f>+IFERROR(H255/G255-1,"nm")</f>
        <v>0.7670807453416149</v>
      </c>
      <c r="I256" s="111">
        <f>+IFERROR(I255/H255-1,"nm")</f>
        <v>0.21441124780316345</v>
      </c>
      <c r="J256" s="111">
        <f>+IFERROR(J255/I255-1,"nm")</f>
        <v>0</v>
      </c>
      <c r="K256" s="111">
        <f>+IFERROR(K255/J255-1,"nm")</f>
        <v>0</v>
      </c>
      <c r="L256" s="111">
        <f>+IFERROR(L255/K255-1,"nm")</f>
        <v>0</v>
      </c>
      <c r="M256" s="111">
        <f>+IFERROR(M255/L255-1,"nm")</f>
        <v>0</v>
      </c>
      <c r="N256" s="111">
        <f>+IFERROR(N255/M255-1,"nm")</f>
        <v>0</v>
      </c>
      <c r="O256" s="91"/>
    </row>
    <row r="257">
      <c r="A257" s="110" t="s">
        <v>132</v>
      </c>
      <c r="B257" s="114">
        <f>IFERROR(B255/B$251,"nm")</f>
        <v>0.26992936427850656</v>
      </c>
      <c r="C257" s="114">
        <f>IFERROR(C255/C$251,"nm")</f>
        <v>0.2629156010230179</v>
      </c>
      <c r="D257" s="114">
        <f>IFERROR(D255/D$251,"nm")</f>
        <v>0.24730656219392752</v>
      </c>
      <c r="E257" s="114">
        <f>IFERROR(E255/E$251,"nm")</f>
        <v>0.1818663838812301</v>
      </c>
      <c r="F257" s="114">
        <f>IFERROR(F255/F$251,"nm")</f>
        <v>0.17523609653725078</v>
      </c>
      <c r="G257" s="114">
        <f>IFERROR(G255/G$251,"nm")</f>
        <v>0.1744312026002167</v>
      </c>
      <c r="H257" s="114">
        <f>IFERROR(H255/H$251,"nm")</f>
        <v>0.25804988662131517</v>
      </c>
      <c r="I257" s="114">
        <f>IFERROR(I255/I$251,"nm")</f>
        <v>0.29454390451832907</v>
      </c>
      <c r="J257" s="91">
        <f>IFERROR(J255/J$251,"nm")</f>
        <v>0.29454390451832907</v>
      </c>
      <c r="K257" s="91">
        <f>IFERROR(K255/K$251,"nm")</f>
        <v>0.29454390451832907</v>
      </c>
      <c r="L257" s="91">
        <f>IFERROR(L255/L$251,"nm")</f>
        <v>0.29454390451832907</v>
      </c>
      <c r="M257" s="91">
        <f>IFERROR(M255/M$251,"nm")</f>
        <v>0.29454390451832907</v>
      </c>
      <c r="N257" s="91">
        <f>IFERROR(N255/N$251,"nm")</f>
        <v>0.29454390451832907</v>
      </c>
      <c r="O257" s="86"/>
    </row>
    <row r="258">
      <c r="A258" s="85" t="s">
        <v>133</v>
      </c>
      <c r="B258" s="105">
        <f>Historicals!B212</f>
        <v>18</v>
      </c>
      <c r="C258" s="105">
        <f>Historicals!C212</f>
        <v>27</v>
      </c>
      <c r="D258" s="105">
        <f>Historicals!D212</f>
        <v>28</v>
      </c>
      <c r="E258" s="105">
        <f>Historicals!E212</f>
        <v>33</v>
      </c>
      <c r="F258" s="105">
        <f>Historicals!F212</f>
        <v>31</v>
      </c>
      <c r="G258" s="105">
        <f>Historicals!G212</f>
        <v>25</v>
      </c>
      <c r="H258" s="105">
        <f>Historicals!H212</f>
        <v>26</v>
      </c>
      <c r="I258" s="105">
        <f>Historicals!I212</f>
        <v>22</v>
      </c>
      <c r="J258" s="113">
        <f>I258*(1+J259)</f>
        <v>22</v>
      </c>
      <c r="K258" s="113">
        <f>J258*(1+K259)</f>
        <v>22</v>
      </c>
      <c r="L258" s="113">
        <f>K258*(1+L259)</f>
        <v>22</v>
      </c>
      <c r="M258" s="113">
        <f>L258*(1+M259)</f>
        <v>22</v>
      </c>
      <c r="N258" s="113">
        <f>M258*(1+N259)</f>
        <v>22</v>
      </c>
      <c r="O258" s="86"/>
    </row>
    <row r="259" ht="15" customFormat="1" s="112">
      <c r="A259" s="110" t="s">
        <v>130</v>
      </c>
      <c r="B259" s="106" t="str">
        <f>+IFERROR(B258/A258-1,"nm")</f>
        <v>nm</v>
      </c>
      <c r="C259" s="106">
        <f>+IFERROR(C258/B258-1,"nm")</f>
        <v>0.5</v>
      </c>
      <c r="D259" s="106">
        <f>+IFERROR(D258/C258-1,"nm")</f>
        <v>3.703703703703698E-2</v>
      </c>
      <c r="E259" s="106">
        <f>+IFERROR(E258/D258-1,"nm")</f>
        <v>0.1785714285714286</v>
      </c>
      <c r="F259" s="106">
        <f>+IFERROR(F258/E258-1,"nm")</f>
        <v>-6.060606060606055E-2</v>
      </c>
      <c r="G259" s="106">
        <f>+IFERROR(G258/F258-1,"nm")</f>
        <v>-0.19354838709677424</v>
      </c>
      <c r="H259" s="106">
        <f>+IFERROR(H258/G258-1,"nm")</f>
        <v>4.0000000000000036E-2</v>
      </c>
      <c r="I259" s="106">
        <f>+IFERROR(I258/H258-1,"nm")</f>
        <v>-0.15384615384615385</v>
      </c>
      <c r="J259" s="133">
        <v>0</v>
      </c>
      <c r="K259" s="133">
        <v>0</v>
      </c>
      <c r="L259" s="133">
        <v>0</v>
      </c>
      <c r="M259" s="133">
        <v>0</v>
      </c>
      <c r="N259" s="133">
        <v>0</v>
      </c>
      <c r="O259" s="91"/>
    </row>
    <row r="260" customFormat="1" s="112">
      <c r="A260" s="110" t="s">
        <v>157</v>
      </c>
      <c r="B260" s="114">
        <f>IFERROR(B258/B$251,"nm")</f>
        <v>9.081735620585268E-3</v>
      </c>
      <c r="C260" s="114">
        <f>IFERROR(C258/C$251,"nm")</f>
        <v>1.381074168797954E-2</v>
      </c>
      <c r="D260" s="114">
        <f>IFERROR(D258/D$251,"nm")</f>
        <v>1.3712047012732615E-2</v>
      </c>
      <c r="E260" s="114">
        <f>IFERROR(E258/E$251,"nm")</f>
        <v>1.7497348886532343E-2</v>
      </c>
      <c r="F260" s="114">
        <f>IFERROR(F258/F$251,"nm")</f>
        <v>1.626442812172088E-2</v>
      </c>
      <c r="G260" s="114">
        <f>IFERROR(G258/G$251,"nm")</f>
        <v>1.3542795232936078E-2</v>
      </c>
      <c r="H260" s="114">
        <f>IFERROR(H258/H$251,"nm")</f>
        <v>1.1791383219954649E-2</v>
      </c>
      <c r="I260" s="114">
        <f>IFERROR(I258/I$251,"nm")</f>
        <v>9.37766410912191E-3</v>
      </c>
      <c r="J260" s="91">
        <f>IFERROR(J258/J$251,"nm")</f>
        <v>9.37766410912191E-3</v>
      </c>
      <c r="K260" s="91">
        <f>IFERROR(K258/K$251,"nm")</f>
        <v>9.37766410912191E-3</v>
      </c>
      <c r="L260" s="91">
        <f>IFERROR(L258/L$251,"nm")</f>
        <v>9.37766410912191E-3</v>
      </c>
      <c r="M260" s="91">
        <f>IFERROR(M258/M$251,"nm")</f>
        <v>9.37766410912191E-3</v>
      </c>
      <c r="N260" s="91">
        <f>IFERROR(N258/N$251,"nm")</f>
        <v>9.37766410912191E-3</v>
      </c>
      <c r="O260" s="91"/>
    </row>
    <row r="261">
      <c r="A261" s="85" t="s">
        <v>135</v>
      </c>
      <c r="B261" s="105">
        <f>Historicals!B167</f>
        <v>517</v>
      </c>
      <c r="C261" s="105">
        <f>Historicals!C167</f>
        <v>487</v>
      </c>
      <c r="D261" s="105">
        <f>Historicals!D167</f>
        <v>477</v>
      </c>
      <c r="E261" s="105">
        <f>Historicals!E167</f>
        <v>310</v>
      </c>
      <c r="F261" s="105">
        <f>Historicals!F167</f>
        <v>303</v>
      </c>
      <c r="G261" s="105">
        <f>Historicals!G167</f>
        <v>297</v>
      </c>
      <c r="H261" s="105">
        <f>Historicals!H167</f>
        <v>543</v>
      </c>
      <c r="I261" s="105">
        <f>Historicals!I167</f>
        <v>669</v>
      </c>
      <c r="J261" s="113">
        <f>I261*(1+J262)</f>
        <v>669</v>
      </c>
      <c r="K261" s="113">
        <f>J261*(1+K262)</f>
        <v>669</v>
      </c>
      <c r="L261" s="113">
        <f>K261*(1+L262)</f>
        <v>669</v>
      </c>
      <c r="M261" s="113">
        <f>L261*(1+M262)</f>
        <v>669</v>
      </c>
      <c r="N261" s="113">
        <f>M261*(1+N262)</f>
        <v>669</v>
      </c>
      <c r="O261" s="86"/>
    </row>
    <row r="262" ht="15" customFormat="1" s="112">
      <c r="A262" s="110" t="s">
        <v>130</v>
      </c>
      <c r="B262" s="106" t="str">
        <f>+IFERROR(B261/A261-1,"nm")</f>
        <v>nm</v>
      </c>
      <c r="C262" s="106">
        <f>+IFERROR(C261/B261-1,"nm")</f>
        <v>-5.802707930367501E-2</v>
      </c>
      <c r="D262" s="106">
        <f>+IFERROR(D261/C261-1,"nm")</f>
        <v>-2.053388090349073E-2</v>
      </c>
      <c r="E262" s="106">
        <f>+IFERROR(E261/D261-1,"nm")</f>
        <v>-0.350104821802935</v>
      </c>
      <c r="F262" s="106">
        <f>+IFERROR(F261/E261-1,"nm")</f>
        <v>-2.2580645161290325E-2</v>
      </c>
      <c r="G262" s="106">
        <f>+IFERROR(G261/F261-1,"nm")</f>
        <v>-1.980198019801982E-2</v>
      </c>
      <c r="H262" s="106">
        <f>+IFERROR(H261/G261-1,"nm")</f>
        <v>0.8282828282828283</v>
      </c>
      <c r="I262" s="106">
        <f>+IFERROR(I261/H261-1,"nm")</f>
        <v>0.2320441988950277</v>
      </c>
      <c r="J262" s="133">
        <v>0</v>
      </c>
      <c r="K262" s="133">
        <v>0</v>
      </c>
      <c r="L262" s="133">
        <v>0</v>
      </c>
      <c r="M262" s="133">
        <v>0</v>
      </c>
      <c r="N262" s="133">
        <v>0</v>
      </c>
      <c r="O262" s="91"/>
    </row>
    <row r="263" customFormat="1" s="112">
      <c r="A263" s="110" t="s">
        <v>132</v>
      </c>
      <c r="B263" s="114">
        <f>IFERROR(B261/B$251,"nm")</f>
        <v>0.26084762865792127</v>
      </c>
      <c r="C263" s="114">
        <f>IFERROR(C261/C$251,"nm")</f>
        <v>0.24910485933503837</v>
      </c>
      <c r="D263" s="114">
        <f>IFERROR(D261/D$251,"nm")</f>
        <v>0.2335945151811949</v>
      </c>
      <c r="E263" s="114">
        <f>IFERROR(E261/E$251,"nm")</f>
        <v>0.16436903499469777</v>
      </c>
      <c r="F263" s="114">
        <f>IFERROR(F261/F$251,"nm")</f>
        <v>0.1589716684155299</v>
      </c>
      <c r="G263" s="114">
        <f>IFERROR(G261/G$251,"nm")</f>
        <v>0.1608884073672806</v>
      </c>
      <c r="H263" s="114">
        <f>IFERROR(H261/H$251,"nm")</f>
        <v>0.24625850340136055</v>
      </c>
      <c r="I263" s="114">
        <f>IFERROR(I261/I$251,"nm")</f>
        <v>0.2851662404092072</v>
      </c>
      <c r="J263" s="91">
        <f>IFERROR(J261/J$251,"nm")</f>
        <v>0.2851662404092072</v>
      </c>
      <c r="K263" s="91">
        <f>IFERROR(K261/K$251,"nm")</f>
        <v>0.2851662404092072</v>
      </c>
      <c r="L263" s="91">
        <f>IFERROR(L261/L$251,"nm")</f>
        <v>0.2851662404092072</v>
      </c>
      <c r="M263" s="91">
        <f>IFERROR(M261/M$251,"nm")</f>
        <v>0.2851662404092072</v>
      </c>
      <c r="N263" s="91">
        <f>IFERROR(N261/N$251,"nm")</f>
        <v>0.2851662404092072</v>
      </c>
      <c r="O263" s="91"/>
    </row>
    <row r="264">
      <c r="A264" s="85" t="s">
        <v>136</v>
      </c>
      <c r="B264" s="105">
        <f>Historicals!B197</f>
        <v>0</v>
      </c>
      <c r="C264" s="105">
        <f>Historicals!C197</f>
        <v>0</v>
      </c>
      <c r="D264" s="105">
        <f>Historicals!D197</f>
        <v>0</v>
      </c>
      <c r="E264" s="105">
        <f>Historicals!E197</f>
        <v>22</v>
      </c>
      <c r="F264" s="105">
        <f>Historicals!F197</f>
        <v>18</v>
      </c>
      <c r="G264" s="105">
        <f>Historicals!G197</f>
        <v>12</v>
      </c>
      <c r="H264" s="105">
        <f>Historicals!H197</f>
        <v>7</v>
      </c>
      <c r="I264" s="105">
        <f>Historicals!I197</f>
        <v>9</v>
      </c>
      <c r="J264" s="113">
        <f>I264*(1+J265)</f>
        <v>9</v>
      </c>
      <c r="K264" s="113">
        <f>J264*(1+K265)</f>
        <v>9</v>
      </c>
      <c r="L264" s="113">
        <f>K264*(1+L265)</f>
        <v>9</v>
      </c>
      <c r="M264" s="113">
        <f>L264*(1+M265)</f>
        <v>9</v>
      </c>
      <c r="N264" s="113">
        <f>M264*(1+N265)</f>
        <v>9</v>
      </c>
      <c r="O264" s="86"/>
    </row>
    <row r="265" ht="15" customFormat="1" s="112">
      <c r="A265" s="110" t="s">
        <v>130</v>
      </c>
      <c r="B265" s="111" t="str">
        <f>+IFERROR(B264/A264-1,"nm")</f>
        <v>nm</v>
      </c>
      <c r="C265" s="111" t="str">
        <f>+IFERROR(C264/B264-1,"nm")</f>
        <v>nm</v>
      </c>
      <c r="D265" s="111" t="str">
        <f>+IFERROR(D264/C264-1,"nm")</f>
        <v>nm</v>
      </c>
      <c r="E265" s="111" t="str">
        <f>+IFERROR(E264/D264-1,"nm")</f>
        <v>nm</v>
      </c>
      <c r="F265" s="111">
        <f>+IFERROR(F264/E264-1,"nm")</f>
        <v>-0.18181818181818177</v>
      </c>
      <c r="G265" s="111">
        <f>+IFERROR(G264/F264-1,"nm")</f>
        <v>-0.33333333333333337</v>
      </c>
      <c r="H265" s="111">
        <f>+IFERROR(H264/G264-1,"nm")</f>
        <v>-0.41666666666666663</v>
      </c>
      <c r="I265" s="111">
        <f>+IFERROR(I264/H264-1,"nm")</f>
        <v>0.2857142857142858</v>
      </c>
      <c r="J265" s="133">
        <v>0</v>
      </c>
      <c r="K265" s="133">
        <v>0</v>
      </c>
      <c r="L265" s="133">
        <v>0</v>
      </c>
      <c r="M265" s="133">
        <v>0</v>
      </c>
      <c r="N265" s="133">
        <v>0</v>
      </c>
      <c r="O265" s="91"/>
    </row>
    <row r="266" customFormat="1" s="112">
      <c r="A266" s="110" t="s">
        <v>157</v>
      </c>
      <c r="B266" s="114">
        <f>IFERROR(B264/B$251,"nm")</f>
        <v>0</v>
      </c>
      <c r="C266" s="114">
        <f>IFERROR(C264/C$251,"nm")</f>
        <v>0</v>
      </c>
      <c r="D266" s="114">
        <f>IFERROR(D264/D$251,"nm")</f>
        <v>0</v>
      </c>
      <c r="E266" s="114">
        <f>IFERROR(E264/E$251,"nm")</f>
        <v>1.166489925768823E-2</v>
      </c>
      <c r="F266" s="114">
        <f>IFERROR(F264/F$251,"nm")</f>
        <v>9.44386149003148E-3</v>
      </c>
      <c r="G266" s="114">
        <f>IFERROR(G264/G$251,"nm")</f>
        <v>6.5005417118093175E-3</v>
      </c>
      <c r="H266" s="114">
        <f>IFERROR(H264/H$251,"nm")</f>
        <v>3.1746031746031746E-3</v>
      </c>
      <c r="I266" s="114">
        <f>IFERROR(I264/I$251,"nm")</f>
        <v>3.8363171355498722E-3</v>
      </c>
      <c r="J266" s="91">
        <f>IFERROR(J264/J$251,"nm")</f>
        <v>3.8363171355498722E-3</v>
      </c>
      <c r="K266" s="91">
        <f>IFERROR(K264/K$251,"nm")</f>
        <v>3.8363171355498722E-3</v>
      </c>
      <c r="L266" s="91">
        <f>IFERROR(L264/L$251,"nm")</f>
        <v>3.8363171355498722E-3</v>
      </c>
      <c r="M266" s="91">
        <f>IFERROR(M264/M$251,"nm")</f>
        <v>3.8363171355498722E-3</v>
      </c>
      <c r="N266" s="91">
        <f>IFERROR(N264/N$251,"nm")</f>
        <v>3.8363171355498722E-3</v>
      </c>
      <c r="O266" s="91"/>
    </row>
    <row r="267">
      <c r="A267" s="89" t="s">
        <v>109</v>
      </c>
      <c r="B267" s="89"/>
      <c r="C267" s="89"/>
      <c r="D267" s="89"/>
      <c r="E267" s="89"/>
      <c r="F267" s="89"/>
      <c r="G267" s="89"/>
      <c r="H267" s="89"/>
      <c r="I267" s="89"/>
      <c r="J267" s="128"/>
      <c r="K267" s="131"/>
      <c r="L267" s="90"/>
      <c r="M267" s="90"/>
      <c r="N267" s="90"/>
      <c r="O267" s="86"/>
    </row>
    <row r="268" customFormat="1" s="101">
      <c r="A268" s="99" t="s">
        <v>137</v>
      </c>
      <c r="B268" s="119">
        <f>Historicals!B153</f>
        <v>-82</v>
      </c>
      <c r="C268" s="119">
        <f>Historicals!C153</f>
        <v>-86</v>
      </c>
      <c r="D268" s="119">
        <f>Historicals!D153</f>
        <v>75</v>
      </c>
      <c r="E268" s="119">
        <f>Historicals!E153</f>
        <v>26</v>
      </c>
      <c r="F268" s="119">
        <f>Historicals!F153</f>
        <v>-7</v>
      </c>
      <c r="G268" s="119">
        <f>Historicals!G153</f>
        <v>-11</v>
      </c>
      <c r="H268" s="119">
        <f>Historicals!H153</f>
        <v>40</v>
      </c>
      <c r="I268" s="119">
        <f>Historicals!I153</f>
        <v>-72</v>
      </c>
      <c r="J268" s="113">
        <f>I268*(1+J269)</f>
        <v>-72</v>
      </c>
      <c r="K268" s="113">
        <f>J268*(1+K269)</f>
        <v>-72</v>
      </c>
      <c r="L268" s="113">
        <f>K268*(1+L269)</f>
        <v>-72</v>
      </c>
      <c r="M268" s="113">
        <f>L268*(1+M269)</f>
        <v>-72</v>
      </c>
      <c r="N268" s="113">
        <f>M268*(1+N269)</f>
        <v>-72</v>
      </c>
      <c r="O268" s="100"/>
    </row>
    <row r="269" ht="15">
      <c r="A269" s="87" t="s">
        <v>130</v>
      </c>
      <c r="B269" s="45" t="str">
        <f>+IFERROR(B268/A268-1,"nm")</f>
        <v>nm</v>
      </c>
      <c r="C269" s="45">
        <f>+IFERROR(C268/B268-1,"nm")</f>
        <v>4.878048780487809E-2</v>
      </c>
      <c r="D269" s="45">
        <f>+IFERROR(D268/C268-1,"nm")</f>
        <v>-1.872093023255814</v>
      </c>
      <c r="E269" s="45">
        <f>+IFERROR(E268/D268-1,"nm")</f>
        <v>-0.6533333333333333</v>
      </c>
      <c r="F269" s="45">
        <f>+IFERROR(F268/E268-1,"nm")</f>
        <v>-1.2692307692307692</v>
      </c>
      <c r="G269" s="45">
        <f>+IFERROR(G268/F268-1,"nm")</f>
        <v>0.5714285714285714</v>
      </c>
      <c r="H269" s="45">
        <f>+IFERROR(H268/G268-1,"nm")</f>
        <v>-4.636363636363637</v>
      </c>
      <c r="I269" s="45">
        <f>+IFERROR(I268/H268-1,"nm")</f>
        <v>-2.8</v>
      </c>
      <c r="J269" s="133">
        <v>0</v>
      </c>
      <c r="K269" s="133">
        <v>0</v>
      </c>
      <c r="L269" s="133">
        <v>0</v>
      </c>
      <c r="M269" s="133">
        <v>0</v>
      </c>
      <c r="N269" s="133">
        <v>0</v>
      </c>
      <c r="O269" s="86"/>
    </row>
    <row r="270">
      <c r="A270" s="87" t="s">
        <v>138</v>
      </c>
      <c r="B270" s="86">
        <f>Historicals!B257</f>
        <v>0</v>
      </c>
      <c r="C270" s="86">
        <f>Historicals!C257</f>
        <v>0</v>
      </c>
      <c r="D270" s="86">
        <f>Historicals!D257</f>
        <v>0</v>
      </c>
      <c r="E270" s="86">
        <f>Historicals!E257</f>
        <v>0</v>
      </c>
      <c r="F270" s="86">
        <f>Historicals!F257</f>
        <v>0</v>
      </c>
      <c r="G270" s="86">
        <f>Historicals!G257</f>
        <v>0</v>
      </c>
      <c r="H270" s="86">
        <f>Historicals!H257</f>
        <v>0</v>
      </c>
      <c r="I270" s="86">
        <f>Historicals!I257</f>
        <v>0</v>
      </c>
      <c r="J270" s="112">
        <f>SUM(B270:I270)/8</f>
        <v>0</v>
      </c>
      <c r="K270" s="92">
        <v>0</v>
      </c>
      <c r="L270" s="92">
        <v>0</v>
      </c>
      <c r="M270" s="92">
        <v>0</v>
      </c>
      <c r="N270" s="92">
        <v>0</v>
      </c>
      <c r="O270" s="86"/>
    </row>
    <row r="271">
      <c r="A271" s="87" t="s">
        <v>139</v>
      </c>
      <c r="B271" s="45" t="str">
        <f>+IFERROR(B269-B270,"nm")</f>
        <v>nm</v>
      </c>
      <c r="C271" s="45">
        <f>+IFERROR(C269-C270,"nm")</f>
        <v>4.878048780487809E-2</v>
      </c>
      <c r="D271" s="45">
        <f>+IFERROR(D269-D270,"nm")</f>
        <v>-1.872093023255814</v>
      </c>
      <c r="E271" s="45">
        <f>+IFERROR(E269-E270,"nm")</f>
        <v>-0.6533333333333333</v>
      </c>
      <c r="F271" s="45">
        <f>+IFERROR(F269-F270,"nm")</f>
        <v>-1.2692307692307692</v>
      </c>
      <c r="G271" s="45">
        <f>+IFERROR(G269-G270,"nm")</f>
        <v>0.5714285714285714</v>
      </c>
      <c r="H271" s="45">
        <f>+IFERROR(H269-H270,"nm")</f>
        <v>-4.636363636363637</v>
      </c>
      <c r="I271" s="45">
        <f>+IFERROR(I269-I270,"nm")</f>
        <v>-2.8</v>
      </c>
      <c r="J271" s="45">
        <f>+IFERROR(J269-J270,"nm")</f>
        <v>0</v>
      </c>
      <c r="K271" s="45">
        <f>+IFERROR(K269-K270,"nm")</f>
        <v>0</v>
      </c>
      <c r="L271" s="45">
        <f>+IFERROR(L269-L270,"nm")</f>
        <v>0</v>
      </c>
      <c r="M271" s="45">
        <f>+IFERROR(M269-M270,"nm")</f>
        <v>0</v>
      </c>
      <c r="N271" s="45">
        <f>+IFERROR(N269-N270,"nm")</f>
        <v>0</v>
      </c>
    </row>
    <row r="272">
      <c r="A272" s="85" t="s">
        <v>131</v>
      </c>
      <c r="B272" s="46">
        <f>+B278+B275</f>
        <v>-1022</v>
      </c>
      <c r="C272" s="46">
        <f>+C278+C275</f>
        <v>-1089</v>
      </c>
      <c r="D272" s="46">
        <f>+D278+D275</f>
        <v>-633</v>
      </c>
      <c r="E272" s="46">
        <f>+E278+E275</f>
        <v>-1346</v>
      </c>
      <c r="F272" s="46">
        <f>+F278+F275</f>
        <v>-1694</v>
      </c>
      <c r="G272" s="46">
        <f>+G278+G275</f>
        <v>-1855</v>
      </c>
      <c r="H272" s="46">
        <f>+H278+H275</f>
        <v>-2120</v>
      </c>
      <c r="I272" s="46">
        <f>+I278+I275</f>
        <v>-2085</v>
      </c>
      <c r="J272" s="46">
        <f>+J278+J275</f>
        <v>-2085</v>
      </c>
      <c r="K272" s="46">
        <f>+K278+K275</f>
        <v>-2085</v>
      </c>
      <c r="L272" s="46">
        <f>+L278+L275</f>
        <v>-2085</v>
      </c>
      <c r="M272" s="46">
        <f>+M278+M275</f>
        <v>-2085</v>
      </c>
      <c r="N272" s="46">
        <f>+N278+N275</f>
        <v>-2085</v>
      </c>
    </row>
    <row r="273">
      <c r="A273" s="87" t="s">
        <v>130</v>
      </c>
      <c r="B273" s="45" t="str">
        <f>+IFERROR(B272/A272-1,"nm")</f>
        <v>nm</v>
      </c>
      <c r="C273" s="45">
        <f>+IFERROR(C272/B272-1,"nm")</f>
        <v>6.55577299412915E-2</v>
      </c>
      <c r="D273" s="45">
        <f>+IFERROR(D272/C272-1,"nm")</f>
        <v>-0.418732782369146</v>
      </c>
      <c r="E273" s="45">
        <f>+IFERROR(E272/D272-1,"nm")</f>
        <v>1.126382306477093</v>
      </c>
      <c r="F273" s="45">
        <f>+IFERROR(F272/E272-1,"nm")</f>
        <v>0.25854383358098065</v>
      </c>
      <c r="G273" s="45">
        <f>+IFERROR(G272/F272-1,"nm")</f>
        <v>9.50413223140496E-2</v>
      </c>
      <c r="H273" s="45">
        <f>+IFERROR(H272/G272-1,"nm")</f>
        <v>0.1428571428571428</v>
      </c>
      <c r="I273" s="45">
        <f>+IFERROR(I272/H272-1,"nm")</f>
        <v>-1.650943396226412E-2</v>
      </c>
      <c r="J273" s="45">
        <f>+IFERROR(J272/I272-1,"nm")</f>
        <v>0</v>
      </c>
      <c r="K273" s="45">
        <f>+IFERROR(K272/J272-1,"nm")</f>
        <v>0</v>
      </c>
      <c r="L273" s="45">
        <f>+IFERROR(L272/K272-1,"nm")</f>
        <v>0</v>
      </c>
      <c r="M273" s="45">
        <f>+IFERROR(M272/L272-1,"nm")</f>
        <v>0</v>
      </c>
      <c r="N273" s="45">
        <f>+IFERROR(N272/M272-1,"nm")</f>
        <v>0</v>
      </c>
    </row>
    <row r="274">
      <c r="A274" s="87" t="s">
        <v>132</v>
      </c>
      <c r="B274" s="93">
        <f>IFERROR(B272/B$268,"nm")</f>
        <v>12.463414634146341</v>
      </c>
      <c r="C274" s="93">
        <f>IFERROR(C272/C$268,"nm")</f>
        <v>12.662790697674419</v>
      </c>
      <c r="D274" s="93">
        <f>IFERROR(D272/D$268,"nm")</f>
        <v>-8.44</v>
      </c>
      <c r="E274" s="93">
        <f>IFERROR(E272/E$268,"nm")</f>
        <v>-51.76923076923077</v>
      </c>
      <c r="F274" s="93">
        <f>IFERROR(F272/F$268,"nm")</f>
        <v>242</v>
      </c>
      <c r="G274" s="93">
        <f>IFERROR(G272/G$268,"nm")</f>
        <v>168.63636363636363</v>
      </c>
      <c r="H274" s="93">
        <f>IFERROR(H272/H$268,"nm")</f>
        <v>-53</v>
      </c>
      <c r="I274" s="93">
        <f>IFERROR(I272/I$268,"nm")</f>
        <v>28.958333333333332</v>
      </c>
      <c r="J274" s="91">
        <f>IFERROR(J272/J$268,"nm")</f>
        <v>28.958333333333332</v>
      </c>
      <c r="K274" s="91">
        <f>IFERROR(K272/K$268,"nm")</f>
        <v>28.958333333333332</v>
      </c>
      <c r="L274" s="91">
        <f>IFERROR(L272/L$268,"nm")</f>
        <v>28.958333333333332</v>
      </c>
      <c r="M274" s="91">
        <f>IFERROR(M272/M$268,"nm")</f>
        <v>28.958333333333332</v>
      </c>
      <c r="N274" s="91">
        <f>IFERROR(N272/N$268,"nm")</f>
        <v>28.958333333333332</v>
      </c>
    </row>
    <row r="275">
      <c r="A275" s="85" t="s">
        <v>133</v>
      </c>
      <c r="B275">
        <f>Historicals!B213</f>
        <v>75</v>
      </c>
      <c r="C275">
        <f>Historicals!C213</f>
        <v>84</v>
      </c>
      <c r="D275">
        <f>Historicals!D213</f>
        <v>91</v>
      </c>
      <c r="E275">
        <f>Historicals!E213</f>
        <v>110</v>
      </c>
      <c r="F275">
        <f>Historicals!F213</f>
        <v>116</v>
      </c>
      <c r="G275">
        <f>Historicals!G213</f>
        <v>112</v>
      </c>
      <c r="H275">
        <f>Historicals!H213</f>
        <v>141</v>
      </c>
      <c r="I275">
        <f>Historicals!I213</f>
        <v>134</v>
      </c>
      <c r="J275" s="113">
        <f>I275*(1+J276)</f>
        <v>134</v>
      </c>
      <c r="K275" s="113">
        <f>J275*(1+K276)</f>
        <v>134</v>
      </c>
      <c r="L275" s="113">
        <f>K275*(1+L276)</f>
        <v>134</v>
      </c>
      <c r="M275" s="113">
        <f>L275*(1+M276)</f>
        <v>134</v>
      </c>
      <c r="N275" s="113">
        <f>M275*(1+N276)</f>
        <v>134</v>
      </c>
    </row>
    <row r="276" ht="15">
      <c r="A276" s="87" t="s">
        <v>130</v>
      </c>
      <c r="B276" s="45" t="str">
        <f>+IFERROR(B275/A275-1,"nm")</f>
        <v>nm</v>
      </c>
      <c r="C276" s="45">
        <f>+IFERROR(C275/B275-1,"nm")</f>
        <v>0.1200000000000001</v>
      </c>
      <c r="D276" s="45">
        <f>+IFERROR(D275/C275-1,"nm")</f>
        <v>8.333333333333326E-2</v>
      </c>
      <c r="E276" s="45">
        <f>+IFERROR(E275/D275-1,"nm")</f>
        <v>0.20879120879120872</v>
      </c>
      <c r="F276" s="45">
        <f>+IFERROR(F275/E275-1,"nm")</f>
        <v>5.454545454545445E-2</v>
      </c>
      <c r="G276" s="45">
        <f>+IFERROR(G275/F275-1,"nm")</f>
        <v>-3.448275862068961E-2</v>
      </c>
      <c r="H276" s="45">
        <f>+IFERROR(H275/G275-1,"nm")</f>
        <v>0.2589285714285714</v>
      </c>
      <c r="I276" s="45">
        <f>$H$276</f>
        <v>0.2589285714285714</v>
      </c>
      <c r="J276" s="133">
        <v>0</v>
      </c>
      <c r="K276" s="133">
        <v>0</v>
      </c>
      <c r="L276" s="133">
        <v>0</v>
      </c>
      <c r="M276" s="133">
        <v>0</v>
      </c>
      <c r="N276" s="133">
        <v>0</v>
      </c>
    </row>
    <row r="277">
      <c r="A277" s="87" t="s">
        <v>157</v>
      </c>
      <c r="B277" s="93">
        <f>IFERROR(B275/B$268,"nm")</f>
        <v>-0.9146341463414634</v>
      </c>
      <c r="C277" s="93">
        <f>IFERROR(C275/C$268,"nm")</f>
        <v>-0.9767441860465116</v>
      </c>
      <c r="D277" s="93">
        <f>IFERROR(D275/D$268,"nm")</f>
        <v>1.2133333333333334</v>
      </c>
      <c r="E277" s="93">
        <f>IFERROR(E275/E$268,"nm")</f>
        <v>4.230769230769231</v>
      </c>
      <c r="F277" s="93">
        <f>IFERROR(F275/F$268,"nm")</f>
        <v>-16.571428571428573</v>
      </c>
      <c r="G277" s="93">
        <f>IFERROR(G275/G$268,"nm")</f>
        <v>-10.181818181818182</v>
      </c>
      <c r="H277" s="93">
        <f>IFERROR(H275/H$268,"nm")</f>
        <v>3.525</v>
      </c>
      <c r="I277" s="93">
        <f>IFERROR(I275/I$268,"nm")</f>
        <v>-1.8611111111111112</v>
      </c>
      <c r="J277" s="91">
        <f>IFERROR(J275/J$268,"nm")</f>
        <v>-1.8611111111111112</v>
      </c>
      <c r="K277" s="91">
        <f>IFERROR(K275/K$268,"nm")</f>
        <v>-1.8611111111111112</v>
      </c>
      <c r="L277" s="91">
        <f>IFERROR(L275/L$268,"nm")</f>
        <v>-1.8611111111111112</v>
      </c>
      <c r="M277" s="91">
        <f>IFERROR(M275/M$268,"nm")</f>
        <v>-1.8611111111111112</v>
      </c>
      <c r="N277" s="91">
        <f>IFERROR(N275/N$268,"nm")</f>
        <v>-1.8611111111111112</v>
      </c>
    </row>
    <row r="278">
      <c r="A278" s="85" t="s">
        <v>135</v>
      </c>
      <c r="B278" s="104">
        <f>Historicals!B168</f>
        <v>-1097</v>
      </c>
      <c r="C278" s="104">
        <f>Historicals!C168</f>
        <v>-1173</v>
      </c>
      <c r="D278" s="104">
        <f>Historicals!D168</f>
        <v>-724</v>
      </c>
      <c r="E278" s="104">
        <f>Historicals!E168</f>
        <v>-1456</v>
      </c>
      <c r="F278" s="104">
        <f>Historicals!F168</f>
        <v>-1810</v>
      </c>
      <c r="G278" s="104">
        <f>Historicals!G168</f>
        <v>-1967</v>
      </c>
      <c r="H278" s="104">
        <f>Historicals!H168</f>
        <v>-2261</v>
      </c>
      <c r="I278" s="104">
        <f>Historicals!I168</f>
        <v>-2219</v>
      </c>
      <c r="J278" s="113">
        <f>I278*(1+J279)</f>
        <v>-2219</v>
      </c>
      <c r="K278" s="113">
        <f>J278*(1+K279)</f>
        <v>-2219</v>
      </c>
      <c r="L278" s="113">
        <f>K278*(1+L279)</f>
        <v>-2219</v>
      </c>
      <c r="M278" s="113">
        <f>L278*(1+M279)</f>
        <v>-2219</v>
      </c>
      <c r="N278" s="113">
        <f>M278*(1+N279)</f>
        <v>-2219</v>
      </c>
    </row>
    <row r="279" ht="15">
      <c r="A279" s="87" t="s">
        <v>130</v>
      </c>
      <c r="B279" s="45" t="str">
        <f>+IFERROR(B278/A278-1,"nm")</f>
        <v>nm</v>
      </c>
      <c r="C279" s="45">
        <f>+IFERROR(C278/B278-1,"nm")</f>
        <v>6.927985414767557E-2</v>
      </c>
      <c r="D279" s="45">
        <f>+IFERROR(D278/C278-1,"nm")</f>
        <v>-0.3827791986359761</v>
      </c>
      <c r="E279" s="45">
        <f>+IFERROR(E278/D278-1,"nm")</f>
        <v>1.0110497237569063</v>
      </c>
      <c r="F279" s="45">
        <f>+IFERROR(F278/E278-1,"nm")</f>
        <v>0.24313186813186816</v>
      </c>
      <c r="G279" s="45">
        <f>+IFERROR(G278/F278-1,"nm")</f>
        <v>8.674033149171279E-2</v>
      </c>
      <c r="H279" s="45">
        <f>+IFERROR(H278/G278-1,"nm")</f>
        <v>0.14946619217081847</v>
      </c>
      <c r="I279" s="45">
        <f>+IFERROR(I278/H278-1,"nm")</f>
        <v>-1.8575851393188847E-2</v>
      </c>
      <c r="J279" s="112">
        <v>0</v>
      </c>
      <c r="K279" s="112">
        <v>0</v>
      </c>
      <c r="L279" s="112">
        <v>0</v>
      </c>
      <c r="M279" s="112">
        <v>0</v>
      </c>
      <c r="N279" s="112">
        <v>0</v>
      </c>
    </row>
    <row r="280">
      <c r="A280" s="87" t="s">
        <v>132</v>
      </c>
      <c r="B280" s="93">
        <f>IFERROR(B278/B$268,"nm")</f>
        <v>13.378048780487806</v>
      </c>
      <c r="C280" s="93">
        <f>IFERROR(C278/C$268,"nm")</f>
        <v>13.63953488372093</v>
      </c>
      <c r="D280" s="93">
        <f>IFERROR(D278/D$268,"nm")</f>
        <v>-9.653333333333334</v>
      </c>
      <c r="E280" s="93">
        <f>IFERROR(E278/E$268,"nm")</f>
        <v>-56</v>
      </c>
      <c r="F280" s="93">
        <f>IFERROR(F278/F$268,"nm")</f>
        <v>258.57142857142856</v>
      </c>
      <c r="G280" s="93">
        <f>IFERROR(G278/G$268,"nm")</f>
        <v>178.8181818181818</v>
      </c>
      <c r="H280" s="93">
        <f>IFERROR(H278/H$268,"nm")</f>
        <v>-56.525</v>
      </c>
      <c r="I280" s="93">
        <f>IFERROR(I278/I$268,"nm")</f>
        <v>30.819444444444443</v>
      </c>
      <c r="J280" s="93">
        <f>IFERROR(J278/J$268,"nm")</f>
        <v>30.819444444444443</v>
      </c>
      <c r="K280" s="93">
        <f>IFERROR(K278/K$268,"nm")</f>
        <v>30.819444444444443</v>
      </c>
      <c r="L280" s="93">
        <f>IFERROR(L278/L$268,"nm")</f>
        <v>30.819444444444443</v>
      </c>
      <c r="M280" s="93">
        <f>IFERROR(M278/M$268,"nm")</f>
        <v>30.819444444444443</v>
      </c>
      <c r="N280" s="93">
        <f>IFERROR(N278/N$268,"nm")</f>
        <v>30.819444444444443</v>
      </c>
    </row>
    <row r="281" ht="15">
      <c r="A281" s="85" t="s">
        <v>136</v>
      </c>
      <c r="B281">
        <f>Historicals!B198</f>
        <v>173</v>
      </c>
      <c r="C281">
        <f>Historicals!C198</f>
        <v>303</v>
      </c>
      <c r="D281">
        <f>Historicals!D198</f>
        <v>1105</v>
      </c>
      <c r="E281">
        <f>Historicals!E198</f>
        <v>159</v>
      </c>
      <c r="F281">
        <f>Historicals!F198</f>
        <v>377</v>
      </c>
      <c r="G281">
        <f>Historicals!G198</f>
        <v>318</v>
      </c>
      <c r="H281">
        <f>Historicals!H198</f>
        <v>11</v>
      </c>
      <c r="I281">
        <f>Historicals!I198</f>
        <v>50</v>
      </c>
      <c r="J281" s="113">
        <f>I281*(1+J282)</f>
        <v>50</v>
      </c>
      <c r="K281" s="113">
        <f>J281*(1+K282)</f>
        <v>50</v>
      </c>
      <c r="L281" s="113">
        <f>K281*(1+L282)</f>
        <v>50</v>
      </c>
      <c r="M281" s="113">
        <f>L281*(1+M282)</f>
        <v>50</v>
      </c>
      <c r="N281" s="113">
        <f>M281*(1+N282)</f>
        <v>50</v>
      </c>
    </row>
    <row r="282" ht="15">
      <c r="A282" s="87" t="s">
        <v>130</v>
      </c>
      <c r="B282" s="45" t="str">
        <f>+IFERROR(B281/A281-1,"nm")</f>
        <v>nm</v>
      </c>
      <c r="C282" s="45">
        <f>+IFERROR(C281/B281-1,"nm")</f>
        <v>0.7514450867052023</v>
      </c>
      <c r="D282" s="45">
        <f>+IFERROR(D281/C281-1,"nm")</f>
        <v>2.6468646864686467</v>
      </c>
      <c r="E282" s="45">
        <f>+IFERROR(E281/D281-1,"nm")</f>
        <v>-0.8561085972850679</v>
      </c>
      <c r="F282" s="45">
        <f>+IFERROR(F281/E281-1,"nm")</f>
        <v>1.3710691823899372</v>
      </c>
      <c r="G282" s="45">
        <f>+IFERROR(G281/F281-1,"nm")</f>
        <v>-0.156498673740053</v>
      </c>
      <c r="H282" s="45">
        <f>+IFERROR(H281/G281-1,"nm")</f>
        <v>-0.9654088050314465</v>
      </c>
      <c r="I282" s="45">
        <f>+IFERROR(I281/H281-1,"nm")</f>
        <v>3.545454545454546</v>
      </c>
      <c r="J282" s="133">
        <v>0</v>
      </c>
      <c r="K282" s="133">
        <v>0</v>
      </c>
      <c r="L282" s="133">
        <v>0</v>
      </c>
      <c r="M282" s="133">
        <v>0</v>
      </c>
      <c r="N282" s="133">
        <v>0</v>
      </c>
    </row>
    <row r="283">
      <c r="A283" s="87" t="s">
        <v>157</v>
      </c>
      <c r="B283" s="93">
        <f>IFERROR(B281/B$268,"nm")</f>
        <v>-2.1097560975609757</v>
      </c>
      <c r="C283" s="93">
        <f>IFERROR(C281/C$268,"nm")</f>
        <v>-3.5232558139534884</v>
      </c>
      <c r="D283" s="93">
        <f>IFERROR(D281/D$268,"nm")</f>
        <v>14.733333333333333</v>
      </c>
      <c r="E283" s="93">
        <f>IFERROR(E281/E$268,"nm")</f>
        <v>6.115384615384615</v>
      </c>
      <c r="F283" s="93">
        <f>IFERROR(F281/F$268,"nm")</f>
        <v>-53.857142857142854</v>
      </c>
      <c r="G283" s="93">
        <f>IFERROR(G281/G$268,"nm")</f>
        <v>-28.90909090909091</v>
      </c>
      <c r="H283" s="93">
        <f>IFERROR(H281/H$268,"nm")</f>
        <v>0.275</v>
      </c>
      <c r="I283" s="93">
        <f>IFERROR(I281/I$268,"nm")</f>
        <v>-0.6944444444444444</v>
      </c>
      <c r="J283" s="91">
        <f>IFERROR(J281/J$268,"nm")</f>
        <v>-0.6944444444444444</v>
      </c>
      <c r="K283" s="91">
        <f>IFERROR(K281/K$268,"nm")</f>
        <v>-0.6944444444444444</v>
      </c>
      <c r="L283" s="91">
        <f>IFERROR(L281/L$268,"nm")</f>
        <v>-0.6944444444444444</v>
      </c>
      <c r="M283" s="91">
        <f>IFERROR(M281/M$268,"nm")</f>
        <v>-0.6944444444444444</v>
      </c>
      <c r="N283" s="91">
        <f>IFERROR(N281/N$268,"nm")</f>
        <v>-0.6944444444444444</v>
      </c>
    </row>
    <row r="284">
      <c r="J284" s="112"/>
    </row>
    <row r="285">
      <c r="J285"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Adeola Adesope</cp:lastModifiedBy>
  <dcterms:created xsi:type="dcterms:W3CDTF">2020-05-20T17:26:08Z</dcterms:created>
  <dcterms:modified xsi:type="dcterms:W3CDTF">2024-03-26T16:37:31Z</dcterms:modified>
</cp:coreProperties>
</file>