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D627359F-694D-4FEE-8C0A-A5BBD3CDC097}"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4" i="3" l="1"/>
  <c r="K244" i="3" s="1"/>
  <c r="L244" i="3" s="1"/>
  <c r="N245" i="3"/>
  <c r="M245" i="3"/>
  <c r="L245" i="3"/>
  <c r="K245" i="3"/>
  <c r="J245" i="3"/>
  <c r="K238" i="3"/>
  <c r="L238" i="3" s="1"/>
  <c r="M238" i="3" s="1"/>
  <c r="N238" i="3" s="1"/>
  <c r="N239" i="3"/>
  <c r="M239" i="3"/>
  <c r="L239" i="3"/>
  <c r="K239" i="3"/>
  <c r="J238" i="3"/>
  <c r="J5" i="3" s="1"/>
  <c r="J239" i="3"/>
  <c r="J11" i="3"/>
  <c r="J12" i="3" s="1"/>
  <c r="N293" i="3"/>
  <c r="M293" i="3"/>
  <c r="L293" i="3"/>
  <c r="K293" i="3"/>
  <c r="J293" i="3"/>
  <c r="J294" i="3" s="1"/>
  <c r="N290" i="3"/>
  <c r="M290" i="3"/>
  <c r="L290" i="3"/>
  <c r="K290" i="3"/>
  <c r="L291" i="3" s="1"/>
  <c r="J290" i="3"/>
  <c r="J291" i="3" s="1"/>
  <c r="N287" i="3"/>
  <c r="M287" i="3"/>
  <c r="L287" i="3"/>
  <c r="K287" i="3"/>
  <c r="J287" i="3"/>
  <c r="J288" i="3" s="1"/>
  <c r="N284" i="3"/>
  <c r="M284" i="3"/>
  <c r="L284" i="3"/>
  <c r="K284" i="3"/>
  <c r="J284" i="3"/>
  <c r="J285" i="3" s="1"/>
  <c r="N294" i="3"/>
  <c r="M294" i="3"/>
  <c r="L294" i="3"/>
  <c r="K294" i="3"/>
  <c r="N291" i="3"/>
  <c r="M291" i="3"/>
  <c r="K291" i="3"/>
  <c r="N288" i="3"/>
  <c r="M288" i="3"/>
  <c r="L288" i="3"/>
  <c r="K288" i="3"/>
  <c r="N285" i="3"/>
  <c r="M285" i="3"/>
  <c r="L285" i="3"/>
  <c r="N295" i="3"/>
  <c r="M295" i="3"/>
  <c r="L295" i="3"/>
  <c r="K295" i="3"/>
  <c r="J295" i="3"/>
  <c r="N292" i="3"/>
  <c r="M292" i="3"/>
  <c r="L292" i="3"/>
  <c r="K292" i="3"/>
  <c r="J292" i="3"/>
  <c r="N289" i="3"/>
  <c r="M289" i="3"/>
  <c r="L289" i="3"/>
  <c r="K289" i="3"/>
  <c r="J289" i="3"/>
  <c r="N286" i="3"/>
  <c r="M286" i="3"/>
  <c r="L286" i="3"/>
  <c r="K286" i="3"/>
  <c r="J286" i="3"/>
  <c r="K282" i="3"/>
  <c r="L282" i="3" s="1"/>
  <c r="M282" i="3" s="1"/>
  <c r="N282" i="3" s="1"/>
  <c r="J282" i="3"/>
  <c r="N283" i="3"/>
  <c r="M283" i="3"/>
  <c r="L283" i="3"/>
  <c r="K283" i="3"/>
  <c r="J283" i="3"/>
  <c r="N278" i="3"/>
  <c r="M278" i="3"/>
  <c r="L278" i="3"/>
  <c r="K278" i="3"/>
  <c r="N275" i="3"/>
  <c r="M275" i="3"/>
  <c r="L275" i="3"/>
  <c r="K275" i="3"/>
  <c r="J275" i="3"/>
  <c r="K276" i="3"/>
  <c r="N276" i="3"/>
  <c r="N272" i="3"/>
  <c r="M272" i="3"/>
  <c r="L272" i="3"/>
  <c r="K272" i="3"/>
  <c r="J278" i="3"/>
  <c r="K279" i="3" s="1"/>
  <c r="J272" i="3"/>
  <c r="N280" i="3"/>
  <c r="M280" i="3"/>
  <c r="M279" i="3" s="1"/>
  <c r="L280" i="3"/>
  <c r="K280" i="3"/>
  <c r="J280" i="3"/>
  <c r="L279" i="3"/>
  <c r="N277" i="3"/>
  <c r="M277" i="3"/>
  <c r="L277" i="3"/>
  <c r="K277" i="3"/>
  <c r="J277" i="3"/>
  <c r="N274" i="3"/>
  <c r="M274" i="3"/>
  <c r="L274" i="3"/>
  <c r="K274" i="3"/>
  <c r="J274" i="3"/>
  <c r="J273" i="3"/>
  <c r="N273" i="3"/>
  <c r="N269" i="3"/>
  <c r="M269" i="3"/>
  <c r="L269" i="3"/>
  <c r="K269" i="3"/>
  <c r="J269" i="3"/>
  <c r="K270" i="3" s="1"/>
  <c r="N271" i="3"/>
  <c r="M271" i="3"/>
  <c r="L271" i="3"/>
  <c r="L270" i="3" s="1"/>
  <c r="K271" i="3"/>
  <c r="J271" i="3"/>
  <c r="J270" i="3"/>
  <c r="N268" i="3"/>
  <c r="M268" i="3"/>
  <c r="L268" i="3"/>
  <c r="K268" i="3"/>
  <c r="J268" i="3"/>
  <c r="N267" i="3"/>
  <c r="N266" i="3" s="1"/>
  <c r="M267" i="3"/>
  <c r="M266" i="3" s="1"/>
  <c r="L267" i="3"/>
  <c r="L266" i="3" s="1"/>
  <c r="K267" i="3"/>
  <c r="J267" i="3"/>
  <c r="K266" i="3"/>
  <c r="J266" i="3"/>
  <c r="J265" i="3" s="1"/>
  <c r="K265" i="3" s="1"/>
  <c r="N264" i="3"/>
  <c r="M264" i="3"/>
  <c r="L264" i="3"/>
  <c r="K264" i="3"/>
  <c r="J264" i="3"/>
  <c r="N263" i="3"/>
  <c r="N262" i="3" s="1"/>
  <c r="M263" i="3"/>
  <c r="M262" i="3" s="1"/>
  <c r="L263" i="3"/>
  <c r="L262" i="3" s="1"/>
  <c r="K263" i="3"/>
  <c r="J263" i="3"/>
  <c r="K262" i="3"/>
  <c r="J262" i="3"/>
  <c r="J261" i="3" s="1"/>
  <c r="K261" i="3" s="1"/>
  <c r="N260" i="3"/>
  <c r="M260" i="3"/>
  <c r="L260" i="3"/>
  <c r="K260" i="3"/>
  <c r="J260" i="3"/>
  <c r="N259" i="3"/>
  <c r="N258" i="3" s="1"/>
  <c r="M259" i="3"/>
  <c r="M258" i="3" s="1"/>
  <c r="L259" i="3"/>
  <c r="L258" i="3" s="1"/>
  <c r="K259" i="3"/>
  <c r="J259" i="3"/>
  <c r="K258" i="3"/>
  <c r="J258" i="3"/>
  <c r="J257" i="3" s="1"/>
  <c r="K257" i="3" s="1"/>
  <c r="N256" i="3"/>
  <c r="M256" i="3"/>
  <c r="L256" i="3"/>
  <c r="K256" i="3"/>
  <c r="J256" i="3"/>
  <c r="N255" i="3"/>
  <c r="N254" i="3" s="1"/>
  <c r="M255" i="3"/>
  <c r="M254" i="3" s="1"/>
  <c r="L255" i="3"/>
  <c r="L254" i="3" s="1"/>
  <c r="K255" i="3"/>
  <c r="J255" i="3"/>
  <c r="K254" i="3"/>
  <c r="J254" i="3"/>
  <c r="J253" i="3" s="1"/>
  <c r="N249" i="3"/>
  <c r="M249" i="3"/>
  <c r="L249" i="3"/>
  <c r="K249" i="3"/>
  <c r="J249" i="3"/>
  <c r="N246" i="3"/>
  <c r="M246" i="3"/>
  <c r="L246" i="3"/>
  <c r="K246" i="3"/>
  <c r="J246" i="3"/>
  <c r="N243" i="3"/>
  <c r="M243" i="3"/>
  <c r="L243" i="3"/>
  <c r="K243" i="3"/>
  <c r="J243" i="3"/>
  <c r="N240" i="3"/>
  <c r="M240" i="3"/>
  <c r="L240" i="3"/>
  <c r="K240" i="3"/>
  <c r="J240" i="3"/>
  <c r="N237" i="3"/>
  <c r="M237" i="3"/>
  <c r="L237" i="3"/>
  <c r="K237" i="3"/>
  <c r="J237" i="3"/>
  <c r="N236" i="3"/>
  <c r="N235" i="3" s="1"/>
  <c r="M236" i="3"/>
  <c r="L236" i="3"/>
  <c r="L235" i="3" s="1"/>
  <c r="K236" i="3"/>
  <c r="J236" i="3"/>
  <c r="K235" i="3"/>
  <c r="J235" i="3"/>
  <c r="J234" i="3" s="1"/>
  <c r="N232" i="3"/>
  <c r="M232" i="3"/>
  <c r="L232" i="3"/>
  <c r="K232" i="3"/>
  <c r="J232" i="3"/>
  <c r="N229" i="3"/>
  <c r="M229" i="3"/>
  <c r="L229" i="3"/>
  <c r="K229" i="3"/>
  <c r="J229" i="3"/>
  <c r="N226" i="3"/>
  <c r="M226" i="3"/>
  <c r="L226" i="3"/>
  <c r="K226" i="3"/>
  <c r="J226" i="3"/>
  <c r="N223" i="3"/>
  <c r="M223" i="3"/>
  <c r="L223" i="3"/>
  <c r="K223" i="3"/>
  <c r="J223" i="3"/>
  <c r="N220" i="3"/>
  <c r="M220" i="3"/>
  <c r="L220" i="3"/>
  <c r="K220" i="3"/>
  <c r="J220" i="3"/>
  <c r="N219" i="3"/>
  <c r="M219" i="3"/>
  <c r="L219" i="3"/>
  <c r="L218" i="3" s="1"/>
  <c r="K219" i="3"/>
  <c r="K218" i="3" s="1"/>
  <c r="J219" i="3"/>
  <c r="J218" i="3" s="1"/>
  <c r="J217" i="3" s="1"/>
  <c r="K217" i="3" s="1"/>
  <c r="L217" i="3" s="1"/>
  <c r="M217" i="3" s="1"/>
  <c r="N217" i="3" s="1"/>
  <c r="N218" i="3"/>
  <c r="M218" i="3"/>
  <c r="N216" i="3"/>
  <c r="M216" i="3"/>
  <c r="L216" i="3"/>
  <c r="K216" i="3"/>
  <c r="J216" i="3"/>
  <c r="N215" i="3"/>
  <c r="N214" i="3" s="1"/>
  <c r="M215" i="3"/>
  <c r="M214" i="3" s="1"/>
  <c r="L215" i="3"/>
  <c r="L214" i="3" s="1"/>
  <c r="K215" i="3"/>
  <c r="J215" i="3"/>
  <c r="K214" i="3"/>
  <c r="J214" i="3"/>
  <c r="J213" i="3" s="1"/>
  <c r="K213" i="3" s="1"/>
  <c r="N212" i="3"/>
  <c r="M212" i="3"/>
  <c r="L212" i="3"/>
  <c r="K212" i="3"/>
  <c r="J212" i="3"/>
  <c r="N211" i="3"/>
  <c r="M211" i="3"/>
  <c r="L211" i="3"/>
  <c r="L210" i="3" s="1"/>
  <c r="K211" i="3"/>
  <c r="K210" i="3" s="1"/>
  <c r="J211" i="3"/>
  <c r="J210" i="3" s="1"/>
  <c r="J209" i="3" s="1"/>
  <c r="N210" i="3"/>
  <c r="M210" i="3"/>
  <c r="N151" i="3"/>
  <c r="M151" i="3"/>
  <c r="L151" i="3"/>
  <c r="K151" i="3"/>
  <c r="J151" i="3"/>
  <c r="N148" i="3"/>
  <c r="M148" i="3"/>
  <c r="L148" i="3"/>
  <c r="K148" i="3"/>
  <c r="J148" i="3"/>
  <c r="N145" i="3"/>
  <c r="M145" i="3"/>
  <c r="L145" i="3"/>
  <c r="K145" i="3"/>
  <c r="J145" i="3"/>
  <c r="N142" i="3"/>
  <c r="M142" i="3"/>
  <c r="L142" i="3"/>
  <c r="K142" i="3"/>
  <c r="J142" i="3"/>
  <c r="N139" i="3"/>
  <c r="M139" i="3"/>
  <c r="L139" i="3"/>
  <c r="L137" i="3" s="1"/>
  <c r="K139" i="3"/>
  <c r="J139" i="3"/>
  <c r="N138" i="3"/>
  <c r="M138" i="3"/>
  <c r="L138" i="3"/>
  <c r="K138" i="3"/>
  <c r="K137" i="3" s="1"/>
  <c r="J138" i="3"/>
  <c r="J137" i="3" s="1"/>
  <c r="J136" i="3" s="1"/>
  <c r="K136" i="3" s="1"/>
  <c r="N137" i="3"/>
  <c r="M137" i="3"/>
  <c r="N135" i="3"/>
  <c r="M135" i="3"/>
  <c r="L135" i="3"/>
  <c r="K135" i="3"/>
  <c r="J135" i="3"/>
  <c r="N134" i="3"/>
  <c r="N133" i="3" s="1"/>
  <c r="M134" i="3"/>
  <c r="M133" i="3" s="1"/>
  <c r="L134" i="3"/>
  <c r="L133" i="3" s="1"/>
  <c r="K134" i="3"/>
  <c r="J134" i="3"/>
  <c r="K133" i="3"/>
  <c r="J133" i="3"/>
  <c r="J132" i="3" s="1"/>
  <c r="K132" i="3" s="1"/>
  <c r="N131" i="3"/>
  <c r="M131" i="3"/>
  <c r="L131" i="3"/>
  <c r="L129" i="3" s="1"/>
  <c r="K131" i="3"/>
  <c r="J131" i="3"/>
  <c r="N130" i="3"/>
  <c r="M130" i="3"/>
  <c r="L130" i="3"/>
  <c r="K130" i="3"/>
  <c r="K129" i="3" s="1"/>
  <c r="J130" i="3"/>
  <c r="J129" i="3" s="1"/>
  <c r="J128" i="3" s="1"/>
  <c r="N129" i="3"/>
  <c r="M129" i="3"/>
  <c r="N59" i="3"/>
  <c r="M59" i="3"/>
  <c r="L59" i="3"/>
  <c r="K59" i="3"/>
  <c r="J59" i="3"/>
  <c r="N32" i="3"/>
  <c r="M32" i="3"/>
  <c r="L32" i="3"/>
  <c r="K32" i="3"/>
  <c r="L33" i="3" s="1"/>
  <c r="J32" i="3"/>
  <c r="N43" i="3"/>
  <c r="M43" i="3"/>
  <c r="L43" i="3"/>
  <c r="K43" i="3"/>
  <c r="J43" i="3"/>
  <c r="N40" i="3"/>
  <c r="M40" i="3"/>
  <c r="L40" i="3"/>
  <c r="K40" i="3"/>
  <c r="J40" i="3"/>
  <c r="N37" i="3"/>
  <c r="M37" i="3"/>
  <c r="L37" i="3"/>
  <c r="K37" i="3"/>
  <c r="J37" i="3"/>
  <c r="N34" i="3"/>
  <c r="M34" i="3"/>
  <c r="L34" i="3"/>
  <c r="K34" i="3"/>
  <c r="J34" i="3"/>
  <c r="N33" i="3"/>
  <c r="M33" i="3"/>
  <c r="N31" i="3"/>
  <c r="M31" i="3"/>
  <c r="L31" i="3"/>
  <c r="K31" i="3"/>
  <c r="J31" i="3"/>
  <c r="N30" i="3"/>
  <c r="N29" i="3" s="1"/>
  <c r="M30" i="3"/>
  <c r="L30" i="3"/>
  <c r="K30" i="3"/>
  <c r="J30" i="3"/>
  <c r="J29" i="3" s="1"/>
  <c r="J28" i="3" s="1"/>
  <c r="K28" i="3" s="1"/>
  <c r="L28" i="3" s="1"/>
  <c r="M28" i="3" s="1"/>
  <c r="M29" i="3"/>
  <c r="L29" i="3"/>
  <c r="K29" i="3"/>
  <c r="N27" i="3"/>
  <c r="M27" i="3"/>
  <c r="L27" i="3"/>
  <c r="K27" i="3"/>
  <c r="J27" i="3"/>
  <c r="N26" i="3"/>
  <c r="N25" i="3" s="1"/>
  <c r="M26" i="3"/>
  <c r="M25" i="3" s="1"/>
  <c r="L26" i="3"/>
  <c r="L25" i="3" s="1"/>
  <c r="K26" i="3"/>
  <c r="K25" i="3" s="1"/>
  <c r="J26" i="3"/>
  <c r="J25" i="3" s="1"/>
  <c r="J24" i="3" s="1"/>
  <c r="K24" i="3" s="1"/>
  <c r="L24" i="3" s="1"/>
  <c r="M24" i="3" s="1"/>
  <c r="N24" i="3" s="1"/>
  <c r="N23" i="3"/>
  <c r="M23" i="3"/>
  <c r="L23" i="3"/>
  <c r="K23" i="3"/>
  <c r="J23" i="3"/>
  <c r="N22" i="3"/>
  <c r="N21" i="3" s="1"/>
  <c r="M22" i="3"/>
  <c r="L22" i="3"/>
  <c r="K22" i="3"/>
  <c r="J22" i="3"/>
  <c r="J21" i="3" s="1"/>
  <c r="J20" i="3" s="1"/>
  <c r="M21" i="3"/>
  <c r="L21" i="3"/>
  <c r="K21" i="3"/>
  <c r="N68" i="3"/>
  <c r="M68" i="3"/>
  <c r="L68" i="3"/>
  <c r="K68" i="3"/>
  <c r="J68" i="3"/>
  <c r="N65" i="3"/>
  <c r="M65" i="3"/>
  <c r="L65" i="3"/>
  <c r="K65" i="3"/>
  <c r="J65" i="3"/>
  <c r="M62" i="3"/>
  <c r="L62" i="3"/>
  <c r="K62" i="3"/>
  <c r="J62" i="3"/>
  <c r="N62" i="3"/>
  <c r="N70" i="3"/>
  <c r="M70" i="3"/>
  <c r="L70" i="3"/>
  <c r="K70" i="3"/>
  <c r="J70" i="3"/>
  <c r="N67" i="3"/>
  <c r="M67" i="3"/>
  <c r="L67" i="3"/>
  <c r="K67" i="3"/>
  <c r="J67" i="3"/>
  <c r="N64" i="3"/>
  <c r="M64" i="3"/>
  <c r="L64" i="3"/>
  <c r="K64" i="3"/>
  <c r="J64" i="3"/>
  <c r="N61" i="3"/>
  <c r="M61" i="3"/>
  <c r="L61" i="3"/>
  <c r="K61" i="3"/>
  <c r="J61" i="3"/>
  <c r="N58" i="3"/>
  <c r="M58" i="3"/>
  <c r="L58" i="3"/>
  <c r="K58" i="3"/>
  <c r="J58" i="3"/>
  <c r="N57" i="3"/>
  <c r="M57" i="3"/>
  <c r="M56" i="3" s="1"/>
  <c r="L57" i="3"/>
  <c r="L56" i="3" s="1"/>
  <c r="K57" i="3"/>
  <c r="K56" i="3" s="1"/>
  <c r="J57" i="3"/>
  <c r="N56" i="3"/>
  <c r="J56" i="3"/>
  <c r="J55" i="3" s="1"/>
  <c r="K55" i="3" s="1"/>
  <c r="N54" i="3"/>
  <c r="M54" i="3"/>
  <c r="L54" i="3"/>
  <c r="K54" i="3"/>
  <c r="J54" i="3"/>
  <c r="N53" i="3"/>
  <c r="N52" i="3" s="1"/>
  <c r="M53" i="3"/>
  <c r="M52" i="3" s="1"/>
  <c r="L53" i="3"/>
  <c r="L52" i="3" s="1"/>
  <c r="K53" i="3"/>
  <c r="J53" i="3"/>
  <c r="K52" i="3"/>
  <c r="J52" i="3"/>
  <c r="J51" i="3" s="1"/>
  <c r="N48" i="3"/>
  <c r="M48" i="3"/>
  <c r="L48" i="3"/>
  <c r="K48" i="3"/>
  <c r="J48" i="3"/>
  <c r="J47" i="3" s="1"/>
  <c r="N49" i="3"/>
  <c r="M49" i="3"/>
  <c r="L49" i="3"/>
  <c r="K49" i="3"/>
  <c r="J49" i="3"/>
  <c r="N50" i="3"/>
  <c r="M50" i="3"/>
  <c r="L50" i="3"/>
  <c r="K50" i="3"/>
  <c r="J50" i="3"/>
  <c r="I293" i="3"/>
  <c r="I295" i="3" s="1"/>
  <c r="H293" i="3"/>
  <c r="H294" i="3" s="1"/>
  <c r="G293" i="3"/>
  <c r="F293" i="3"/>
  <c r="G294" i="3" s="1"/>
  <c r="E293" i="3"/>
  <c r="D293" i="3"/>
  <c r="C293" i="3"/>
  <c r="B293" i="3"/>
  <c r="C294" i="3" s="1"/>
  <c r="I290" i="3"/>
  <c r="H290" i="3"/>
  <c r="G290" i="3"/>
  <c r="G292" i="3" s="1"/>
  <c r="F290" i="3"/>
  <c r="E290" i="3"/>
  <c r="E292" i="3" s="1"/>
  <c r="D290" i="3"/>
  <c r="C290" i="3"/>
  <c r="D291" i="3" s="1"/>
  <c r="B290" i="3"/>
  <c r="C291" i="3" s="1"/>
  <c r="I287" i="3"/>
  <c r="H287" i="3"/>
  <c r="H284" i="3" s="1"/>
  <c r="G287" i="3"/>
  <c r="F287" i="3"/>
  <c r="E287" i="3"/>
  <c r="D287" i="3"/>
  <c r="C287" i="3"/>
  <c r="D288" i="3" s="1"/>
  <c r="B287" i="3"/>
  <c r="C288" i="3" s="1"/>
  <c r="I282" i="3"/>
  <c r="I289" i="3" s="1"/>
  <c r="H282" i="3"/>
  <c r="G282" i="3"/>
  <c r="F282" i="3"/>
  <c r="F292" i="3" s="1"/>
  <c r="E282" i="3"/>
  <c r="F283" i="3" s="1"/>
  <c r="D282" i="3"/>
  <c r="C282" i="3"/>
  <c r="D283" i="3" s="1"/>
  <c r="B282" i="3"/>
  <c r="I278" i="3"/>
  <c r="I279" i="3" s="1"/>
  <c r="H278" i="3"/>
  <c r="G278" i="3"/>
  <c r="F278" i="3"/>
  <c r="E278" i="3"/>
  <c r="E280" i="3" s="1"/>
  <c r="D278" i="3"/>
  <c r="C278" i="3"/>
  <c r="D279" i="3" s="1"/>
  <c r="B278" i="3"/>
  <c r="I275" i="3"/>
  <c r="I277" i="3" s="1"/>
  <c r="H275" i="3"/>
  <c r="G275" i="3"/>
  <c r="F275" i="3"/>
  <c r="E275" i="3"/>
  <c r="F276" i="3" s="1"/>
  <c r="D275" i="3"/>
  <c r="C275" i="3"/>
  <c r="D276" i="3" s="1"/>
  <c r="B275" i="3"/>
  <c r="I272" i="3"/>
  <c r="H272" i="3"/>
  <c r="G272" i="3"/>
  <c r="F272" i="3"/>
  <c r="E272" i="3"/>
  <c r="E274" i="3" s="1"/>
  <c r="D272" i="3"/>
  <c r="C272" i="3"/>
  <c r="C273" i="3" s="1"/>
  <c r="B272" i="3"/>
  <c r="I265" i="3"/>
  <c r="I266" i="3" s="1"/>
  <c r="H265" i="3"/>
  <c r="G265" i="3"/>
  <c r="F265" i="3"/>
  <c r="G266" i="3" s="1"/>
  <c r="E265" i="3"/>
  <c r="F266" i="3" s="1"/>
  <c r="F268" i="3" s="1"/>
  <c r="D265" i="3"/>
  <c r="C265" i="3"/>
  <c r="D266" i="3" s="1"/>
  <c r="D268" i="3" s="1"/>
  <c r="B265" i="3"/>
  <c r="I261" i="3"/>
  <c r="I262" i="3" s="1"/>
  <c r="I264" i="3" s="1"/>
  <c r="H261" i="3"/>
  <c r="G261" i="3"/>
  <c r="F261" i="3"/>
  <c r="G262" i="3" s="1"/>
  <c r="E261" i="3"/>
  <c r="F262" i="3" s="1"/>
  <c r="F264" i="3" s="1"/>
  <c r="D261" i="3"/>
  <c r="C261" i="3"/>
  <c r="D262" i="3" s="1"/>
  <c r="B261" i="3"/>
  <c r="I257" i="3"/>
  <c r="H257" i="3"/>
  <c r="G257" i="3"/>
  <c r="F257" i="3"/>
  <c r="G258" i="3" s="1"/>
  <c r="E257" i="3"/>
  <c r="F258" i="3" s="1"/>
  <c r="F260" i="3" s="1"/>
  <c r="D257" i="3"/>
  <c r="C257" i="3"/>
  <c r="D258" i="3" s="1"/>
  <c r="B257" i="3"/>
  <c r="I253" i="3"/>
  <c r="H253" i="3"/>
  <c r="G253" i="3"/>
  <c r="F253" i="3"/>
  <c r="E253" i="3"/>
  <c r="F254" i="3" s="1"/>
  <c r="F256" i="3" s="1"/>
  <c r="D253" i="3"/>
  <c r="C253" i="3"/>
  <c r="D254" i="3" s="1"/>
  <c r="D256" i="3" s="1"/>
  <c r="B253" i="3"/>
  <c r="I251" i="3"/>
  <c r="I252" i="3" s="1"/>
  <c r="H251" i="3"/>
  <c r="G251" i="3"/>
  <c r="F251" i="3"/>
  <c r="F277" i="3" s="1"/>
  <c r="E251" i="3"/>
  <c r="F252" i="3" s="1"/>
  <c r="D251" i="3"/>
  <c r="C251" i="3"/>
  <c r="C274" i="3" s="1"/>
  <c r="B251" i="3"/>
  <c r="I247" i="3"/>
  <c r="I248" i="3" s="1"/>
  <c r="H247" i="3"/>
  <c r="G247" i="3"/>
  <c r="F247" i="3"/>
  <c r="E247" i="3"/>
  <c r="E249" i="3" s="1"/>
  <c r="D247" i="3"/>
  <c r="C247" i="3"/>
  <c r="C248" i="3" s="1"/>
  <c r="B247" i="3"/>
  <c r="I244" i="3"/>
  <c r="I245" i="3" s="1"/>
  <c r="H244" i="3"/>
  <c r="G244" i="3"/>
  <c r="F244" i="3"/>
  <c r="E244" i="3"/>
  <c r="D244" i="3"/>
  <c r="C244" i="3"/>
  <c r="D245" i="3" s="1"/>
  <c r="B244" i="3"/>
  <c r="B245" i="3" s="1"/>
  <c r="I241" i="3"/>
  <c r="I238" i="3" s="1"/>
  <c r="H241" i="3"/>
  <c r="G241" i="3"/>
  <c r="F241" i="3"/>
  <c r="F238" i="3" s="1"/>
  <c r="F240" i="3" s="1"/>
  <c r="E241" i="3"/>
  <c r="E243" i="3" s="1"/>
  <c r="D241" i="3"/>
  <c r="C241" i="3"/>
  <c r="C238" i="3" s="1"/>
  <c r="D239" i="3" s="1"/>
  <c r="B241" i="3"/>
  <c r="I234" i="3"/>
  <c r="H234" i="3"/>
  <c r="G234" i="3"/>
  <c r="F234" i="3"/>
  <c r="E234" i="3"/>
  <c r="F235" i="3" s="1"/>
  <c r="D234" i="3"/>
  <c r="C234" i="3"/>
  <c r="C235" i="3" s="1"/>
  <c r="B234" i="3"/>
  <c r="I230" i="3"/>
  <c r="H230" i="3"/>
  <c r="G230" i="3"/>
  <c r="F230" i="3"/>
  <c r="E230" i="3"/>
  <c r="E231" i="3" s="1"/>
  <c r="D230" i="3"/>
  <c r="C230" i="3"/>
  <c r="C232" i="3" s="1"/>
  <c r="B230" i="3"/>
  <c r="I227" i="3"/>
  <c r="I228" i="3" s="1"/>
  <c r="H227" i="3"/>
  <c r="G227" i="3"/>
  <c r="F227" i="3"/>
  <c r="F229" i="3" s="1"/>
  <c r="E227" i="3"/>
  <c r="E228" i="3" s="1"/>
  <c r="D227" i="3"/>
  <c r="C227" i="3"/>
  <c r="C229" i="3" s="1"/>
  <c r="B227" i="3"/>
  <c r="I224" i="3"/>
  <c r="H224" i="3"/>
  <c r="G224" i="3"/>
  <c r="F224" i="3"/>
  <c r="G225" i="3" s="1"/>
  <c r="E224" i="3"/>
  <c r="E226" i="3" s="1"/>
  <c r="D224" i="3"/>
  <c r="C224" i="3"/>
  <c r="C226" i="3" s="1"/>
  <c r="B224" i="3"/>
  <c r="B225" i="3" s="1"/>
  <c r="I284" i="3"/>
  <c r="I286" i="3" s="1"/>
  <c r="F284" i="3"/>
  <c r="F286" i="3" s="1"/>
  <c r="D284" i="3"/>
  <c r="D286" i="3" s="1"/>
  <c r="I269" i="3"/>
  <c r="I271" i="3" s="1"/>
  <c r="H269" i="3"/>
  <c r="G269" i="3"/>
  <c r="F269" i="3"/>
  <c r="D269" i="3"/>
  <c r="C269" i="3"/>
  <c r="D270" i="3" s="1"/>
  <c r="H238" i="3"/>
  <c r="H240" i="3" s="1"/>
  <c r="G238" i="3"/>
  <c r="D238" i="3"/>
  <c r="H221" i="3"/>
  <c r="H223" i="3" s="1"/>
  <c r="G221" i="3"/>
  <c r="F221" i="3"/>
  <c r="F223" i="3" s="1"/>
  <c r="D221" i="3"/>
  <c r="I217" i="3"/>
  <c r="I218" i="3" s="1"/>
  <c r="I220" i="3" s="1"/>
  <c r="H217" i="3"/>
  <c r="G217" i="3"/>
  <c r="G218" i="3" s="1"/>
  <c r="F217" i="3"/>
  <c r="E217" i="3"/>
  <c r="E218" i="3" s="1"/>
  <c r="D217" i="3"/>
  <c r="C217" i="3"/>
  <c r="B217" i="3"/>
  <c r="C218" i="3" s="1"/>
  <c r="I213" i="3"/>
  <c r="I214" i="3" s="1"/>
  <c r="H213" i="3"/>
  <c r="G213" i="3"/>
  <c r="G214" i="3" s="1"/>
  <c r="F213" i="3"/>
  <c r="E213" i="3"/>
  <c r="F214" i="3" s="1"/>
  <c r="D213" i="3"/>
  <c r="C213" i="3"/>
  <c r="B213" i="3"/>
  <c r="I209" i="3"/>
  <c r="I210" i="3" s="1"/>
  <c r="H209" i="3"/>
  <c r="G209" i="3"/>
  <c r="G210" i="3" s="1"/>
  <c r="F209" i="3"/>
  <c r="E209" i="3"/>
  <c r="F210" i="3" s="1"/>
  <c r="D209" i="3"/>
  <c r="C209" i="3"/>
  <c r="B209" i="3"/>
  <c r="B210" i="3" s="1"/>
  <c r="I207" i="3"/>
  <c r="H207" i="3"/>
  <c r="G207" i="3"/>
  <c r="G229" i="3" s="1"/>
  <c r="F207" i="3"/>
  <c r="E207" i="3"/>
  <c r="E208" i="3" s="1"/>
  <c r="D207" i="3"/>
  <c r="C207" i="3"/>
  <c r="B207" i="3"/>
  <c r="B232" i="3" s="1"/>
  <c r="I267" i="3"/>
  <c r="H267" i="3"/>
  <c r="G267" i="3"/>
  <c r="F267" i="3"/>
  <c r="E267" i="3"/>
  <c r="D267" i="3"/>
  <c r="C267" i="3"/>
  <c r="B267" i="3"/>
  <c r="I263" i="3"/>
  <c r="H263" i="3"/>
  <c r="G263" i="3"/>
  <c r="F263" i="3"/>
  <c r="E263" i="3"/>
  <c r="D263" i="3"/>
  <c r="C263" i="3"/>
  <c r="B263" i="3"/>
  <c r="I259" i="3"/>
  <c r="H259" i="3"/>
  <c r="G259" i="3"/>
  <c r="F259" i="3"/>
  <c r="E259" i="3"/>
  <c r="D259" i="3"/>
  <c r="C259" i="3"/>
  <c r="B259" i="3"/>
  <c r="I255" i="3"/>
  <c r="H255" i="3"/>
  <c r="G255" i="3"/>
  <c r="F255" i="3"/>
  <c r="E255" i="3"/>
  <c r="D255" i="3"/>
  <c r="C255" i="3"/>
  <c r="B255" i="3"/>
  <c r="H266" i="3"/>
  <c r="H268" i="3" s="1"/>
  <c r="B266" i="3"/>
  <c r="A265" i="3"/>
  <c r="I236" i="3"/>
  <c r="H236" i="3"/>
  <c r="G236" i="3"/>
  <c r="F236" i="3"/>
  <c r="E236" i="3"/>
  <c r="D236" i="3"/>
  <c r="C236" i="3"/>
  <c r="B236" i="3"/>
  <c r="I219" i="3"/>
  <c r="H219" i="3"/>
  <c r="G219" i="3"/>
  <c r="F219" i="3"/>
  <c r="E219" i="3"/>
  <c r="D219" i="3"/>
  <c r="C219" i="3"/>
  <c r="B219" i="3"/>
  <c r="I215" i="3"/>
  <c r="H215" i="3"/>
  <c r="G215" i="3"/>
  <c r="F215" i="3"/>
  <c r="E215" i="3"/>
  <c r="D215" i="3"/>
  <c r="C215" i="3"/>
  <c r="B215" i="3"/>
  <c r="I211" i="3"/>
  <c r="H211" i="3"/>
  <c r="G211" i="3"/>
  <c r="F211" i="3"/>
  <c r="E211" i="3"/>
  <c r="D211" i="3"/>
  <c r="C211" i="3"/>
  <c r="B211" i="3"/>
  <c r="I192" i="3"/>
  <c r="H192" i="3"/>
  <c r="G192" i="3"/>
  <c r="F192" i="3"/>
  <c r="E192" i="3"/>
  <c r="D192" i="3"/>
  <c r="C192" i="3"/>
  <c r="B192" i="3"/>
  <c r="I188" i="3"/>
  <c r="H188" i="3"/>
  <c r="G188" i="3"/>
  <c r="F188" i="3"/>
  <c r="E188" i="3"/>
  <c r="D188" i="3"/>
  <c r="C188" i="3"/>
  <c r="B188" i="3"/>
  <c r="I184" i="3"/>
  <c r="H184" i="3"/>
  <c r="G184" i="3"/>
  <c r="F184" i="3"/>
  <c r="E184" i="3"/>
  <c r="D184" i="3"/>
  <c r="C184" i="3"/>
  <c r="B184" i="3"/>
  <c r="I197" i="3"/>
  <c r="I198" i="3" s="1"/>
  <c r="H197" i="3"/>
  <c r="G197" i="3"/>
  <c r="F197" i="3"/>
  <c r="E197" i="3"/>
  <c r="D197" i="3"/>
  <c r="C197" i="3"/>
  <c r="B197" i="3"/>
  <c r="I203" i="3"/>
  <c r="H203" i="3"/>
  <c r="G203" i="3"/>
  <c r="F203" i="3"/>
  <c r="F205" i="3" s="1"/>
  <c r="E203" i="3"/>
  <c r="D203" i="3"/>
  <c r="C203" i="3"/>
  <c r="B203" i="3"/>
  <c r="B204" i="3" s="1"/>
  <c r="I200" i="3"/>
  <c r="H200" i="3"/>
  <c r="G200" i="3"/>
  <c r="F200" i="3"/>
  <c r="G201" i="3" s="1"/>
  <c r="E200" i="3"/>
  <c r="D200" i="3"/>
  <c r="C200" i="3"/>
  <c r="B200" i="3"/>
  <c r="I190" i="3"/>
  <c r="H190" i="3"/>
  <c r="G190" i="3"/>
  <c r="F190" i="3"/>
  <c r="E190" i="3"/>
  <c r="D190" i="3"/>
  <c r="C190" i="3"/>
  <c r="B190" i="3"/>
  <c r="I186" i="3"/>
  <c r="H186" i="3"/>
  <c r="G186" i="3"/>
  <c r="F186" i="3"/>
  <c r="E186" i="3"/>
  <c r="D186" i="3"/>
  <c r="C186" i="3"/>
  <c r="B186" i="3"/>
  <c r="I182" i="3"/>
  <c r="H182" i="3"/>
  <c r="G182" i="3"/>
  <c r="F182" i="3"/>
  <c r="E182" i="3"/>
  <c r="D182" i="3"/>
  <c r="C182" i="3"/>
  <c r="B182" i="3"/>
  <c r="I180" i="3"/>
  <c r="I181" i="3" s="1"/>
  <c r="H180" i="3"/>
  <c r="G180" i="3"/>
  <c r="F180" i="3"/>
  <c r="F202" i="3" s="1"/>
  <c r="E180" i="3"/>
  <c r="D180" i="3"/>
  <c r="C180" i="3"/>
  <c r="B180" i="3"/>
  <c r="I176" i="3"/>
  <c r="H176" i="3"/>
  <c r="G176" i="3"/>
  <c r="F176" i="3"/>
  <c r="E176" i="3"/>
  <c r="D176" i="3"/>
  <c r="C176" i="3"/>
  <c r="B176" i="3"/>
  <c r="B177" i="3" s="1"/>
  <c r="I173" i="3"/>
  <c r="H173" i="3"/>
  <c r="G173" i="3"/>
  <c r="F173" i="3"/>
  <c r="G174" i="3" s="1"/>
  <c r="E173" i="3"/>
  <c r="D173" i="3"/>
  <c r="C173" i="3"/>
  <c r="B173" i="3"/>
  <c r="B174" i="3" s="1"/>
  <c r="I170" i="3"/>
  <c r="H170" i="3"/>
  <c r="G170" i="3"/>
  <c r="F170" i="3"/>
  <c r="E170" i="3"/>
  <c r="D170" i="3"/>
  <c r="C170" i="3"/>
  <c r="C167" i="3" s="1"/>
  <c r="B170" i="3"/>
  <c r="B167" i="3" s="1"/>
  <c r="B168" i="3" s="1"/>
  <c r="I167" i="3"/>
  <c r="H167" i="3"/>
  <c r="G167" i="3"/>
  <c r="I165" i="3"/>
  <c r="H165" i="3"/>
  <c r="G165" i="3"/>
  <c r="F165" i="3"/>
  <c r="E165" i="3"/>
  <c r="D165" i="3"/>
  <c r="C165" i="3"/>
  <c r="B165" i="3"/>
  <c r="I161" i="3"/>
  <c r="H161" i="3"/>
  <c r="G161" i="3"/>
  <c r="F161" i="3"/>
  <c r="E161" i="3"/>
  <c r="D161" i="3"/>
  <c r="C161" i="3"/>
  <c r="B161" i="3"/>
  <c r="I157" i="3"/>
  <c r="H157" i="3"/>
  <c r="G157" i="3"/>
  <c r="F157" i="3"/>
  <c r="E157" i="3"/>
  <c r="D157" i="3"/>
  <c r="C157" i="3"/>
  <c r="B157" i="3"/>
  <c r="I163" i="3"/>
  <c r="H163" i="3"/>
  <c r="G163" i="3"/>
  <c r="F163" i="3"/>
  <c r="G164" i="3" s="1"/>
  <c r="G166" i="3" s="1"/>
  <c r="E163" i="3"/>
  <c r="D163" i="3"/>
  <c r="C163" i="3"/>
  <c r="B163" i="3"/>
  <c r="I159" i="3"/>
  <c r="H159" i="3"/>
  <c r="G159" i="3"/>
  <c r="F159" i="3"/>
  <c r="E159" i="3"/>
  <c r="D159" i="3"/>
  <c r="C159" i="3"/>
  <c r="B159" i="3"/>
  <c r="B160" i="3" s="1"/>
  <c r="I155" i="3"/>
  <c r="H155" i="3"/>
  <c r="G155" i="3"/>
  <c r="F155" i="3"/>
  <c r="G156" i="3" s="1"/>
  <c r="G158" i="3" s="1"/>
  <c r="E155" i="3"/>
  <c r="D155" i="3"/>
  <c r="C155" i="3"/>
  <c r="B155" i="3"/>
  <c r="B156" i="3" s="1"/>
  <c r="B158" i="3" s="1"/>
  <c r="G295" i="3"/>
  <c r="F295" i="3"/>
  <c r="D295" i="3"/>
  <c r="H292" i="3"/>
  <c r="D292" i="3"/>
  <c r="B292" i="3"/>
  <c r="G289" i="3"/>
  <c r="F289" i="3"/>
  <c r="D289" i="3"/>
  <c r="B289" i="3"/>
  <c r="A281" i="3"/>
  <c r="I294" i="3"/>
  <c r="E294" i="3"/>
  <c r="D294" i="3"/>
  <c r="I291" i="3"/>
  <c r="H291" i="3"/>
  <c r="F291" i="3"/>
  <c r="E291" i="3"/>
  <c r="H288" i="3"/>
  <c r="G288" i="3"/>
  <c r="F288" i="3"/>
  <c r="E288" i="3"/>
  <c r="H283" i="3"/>
  <c r="G283" i="3"/>
  <c r="B283" i="3"/>
  <c r="H280" i="3"/>
  <c r="G280" i="3"/>
  <c r="D280" i="3"/>
  <c r="H277" i="3"/>
  <c r="G277" i="3"/>
  <c r="E277" i="3"/>
  <c r="D277" i="3"/>
  <c r="H274" i="3"/>
  <c r="G274" i="3"/>
  <c r="F274" i="3"/>
  <c r="D274" i="3"/>
  <c r="G271" i="3"/>
  <c r="F271" i="3"/>
  <c r="D271" i="3"/>
  <c r="A250" i="3"/>
  <c r="C279" i="3"/>
  <c r="B279" i="3"/>
  <c r="I276" i="3"/>
  <c r="H276" i="3"/>
  <c r="G276" i="3"/>
  <c r="H273" i="3"/>
  <c r="G273" i="3"/>
  <c r="D273" i="3"/>
  <c r="B273" i="3"/>
  <c r="G270" i="3"/>
  <c r="H262" i="3"/>
  <c r="E262" i="3"/>
  <c r="E264" i="3" s="1"/>
  <c r="B262" i="3"/>
  <c r="H258" i="3"/>
  <c r="H260" i="3" s="1"/>
  <c r="B258" i="3"/>
  <c r="I254" i="3"/>
  <c r="I256" i="3" s="1"/>
  <c r="H254" i="3"/>
  <c r="G254" i="3"/>
  <c r="G256" i="3" s="1"/>
  <c r="B254" i="3"/>
  <c r="H252" i="3"/>
  <c r="G252" i="3"/>
  <c r="E252" i="3"/>
  <c r="B252" i="3"/>
  <c r="I249" i="3"/>
  <c r="F249" i="3"/>
  <c r="B249" i="3"/>
  <c r="I246" i="3"/>
  <c r="G246" i="3"/>
  <c r="F246" i="3"/>
  <c r="D246" i="3"/>
  <c r="F243" i="3"/>
  <c r="D243" i="3"/>
  <c r="G240" i="3"/>
  <c r="A233" i="3"/>
  <c r="F248" i="3"/>
  <c r="B248" i="3"/>
  <c r="G245" i="3"/>
  <c r="E245" i="3"/>
  <c r="G242" i="3"/>
  <c r="F242" i="3"/>
  <c r="H235" i="3"/>
  <c r="G235" i="3"/>
  <c r="B235" i="3"/>
  <c r="H232" i="3"/>
  <c r="G232" i="3"/>
  <c r="F232" i="3"/>
  <c r="D232" i="3"/>
  <c r="H229" i="3"/>
  <c r="D229" i="3"/>
  <c r="H226" i="3"/>
  <c r="G226" i="3"/>
  <c r="F226" i="3"/>
  <c r="D226" i="3"/>
  <c r="A206" i="3"/>
  <c r="I231" i="3"/>
  <c r="H231" i="3"/>
  <c r="G231" i="3"/>
  <c r="B231" i="3"/>
  <c r="H228" i="3"/>
  <c r="F228" i="3"/>
  <c r="D228" i="3"/>
  <c r="H225" i="3"/>
  <c r="F218" i="3"/>
  <c r="D218" i="3"/>
  <c r="H214" i="3"/>
  <c r="E214" i="3"/>
  <c r="E210" i="3"/>
  <c r="I208" i="3"/>
  <c r="G208" i="3"/>
  <c r="D208" i="3"/>
  <c r="B208" i="3"/>
  <c r="A179" i="3"/>
  <c r="G205" i="3"/>
  <c r="G202" i="3"/>
  <c r="H199" i="3"/>
  <c r="G199" i="3"/>
  <c r="H187" i="3"/>
  <c r="B183" i="3"/>
  <c r="H174" i="3"/>
  <c r="I153" i="3"/>
  <c r="I172" i="3" s="1"/>
  <c r="H153" i="3"/>
  <c r="H172" i="3" s="1"/>
  <c r="G153" i="3"/>
  <c r="G175" i="3" s="1"/>
  <c r="F153" i="3"/>
  <c r="E153" i="3"/>
  <c r="D153" i="3"/>
  <c r="C153" i="3"/>
  <c r="B153" i="3"/>
  <c r="B154" i="3" s="1"/>
  <c r="A152" i="3"/>
  <c r="I149" i="3"/>
  <c r="H149" i="3"/>
  <c r="I150" i="3" s="1"/>
  <c r="G149" i="3"/>
  <c r="F149" i="3"/>
  <c r="E149" i="3"/>
  <c r="D149" i="3"/>
  <c r="C149" i="3"/>
  <c r="B149" i="3"/>
  <c r="B150" i="3" s="1"/>
  <c r="I146" i="3"/>
  <c r="H146" i="3"/>
  <c r="G146" i="3"/>
  <c r="F146" i="3"/>
  <c r="E146" i="3"/>
  <c r="D146" i="3"/>
  <c r="C146" i="3"/>
  <c r="B146" i="3"/>
  <c r="I143" i="3"/>
  <c r="I140" i="3" s="1"/>
  <c r="H143" i="3"/>
  <c r="H140" i="3" s="1"/>
  <c r="G143" i="3"/>
  <c r="F143" i="3"/>
  <c r="E143" i="3"/>
  <c r="D143" i="3"/>
  <c r="C143" i="3"/>
  <c r="B143" i="3"/>
  <c r="I138" i="3"/>
  <c r="H138" i="3"/>
  <c r="G138" i="3"/>
  <c r="F138" i="3"/>
  <c r="E138" i="3"/>
  <c r="D138" i="3"/>
  <c r="C138" i="3"/>
  <c r="B138" i="3"/>
  <c r="I134" i="3"/>
  <c r="H134" i="3"/>
  <c r="G134" i="3"/>
  <c r="F134" i="3"/>
  <c r="E134" i="3"/>
  <c r="D134" i="3"/>
  <c r="C134" i="3"/>
  <c r="B134" i="3"/>
  <c r="I136" i="3"/>
  <c r="H136" i="3"/>
  <c r="G136" i="3"/>
  <c r="F136" i="3"/>
  <c r="E136" i="3"/>
  <c r="D136" i="3"/>
  <c r="C136" i="3"/>
  <c r="B136" i="3"/>
  <c r="B137" i="3" s="1"/>
  <c r="B139" i="3" s="1"/>
  <c r="I132" i="3"/>
  <c r="H132" i="3"/>
  <c r="G132" i="3"/>
  <c r="F132" i="3"/>
  <c r="E132" i="3"/>
  <c r="D132" i="3"/>
  <c r="C132" i="3"/>
  <c r="B132" i="3"/>
  <c r="B133" i="3" s="1"/>
  <c r="I130" i="3"/>
  <c r="H130" i="3"/>
  <c r="G130" i="3"/>
  <c r="F130" i="3"/>
  <c r="E130" i="3"/>
  <c r="D130" i="3"/>
  <c r="C130" i="3"/>
  <c r="B130" i="3"/>
  <c r="I128" i="3"/>
  <c r="H128" i="3"/>
  <c r="G128" i="3"/>
  <c r="F128" i="3"/>
  <c r="E128" i="3"/>
  <c r="D128" i="3"/>
  <c r="C128" i="3"/>
  <c r="B128" i="3"/>
  <c r="B129" i="3" s="1"/>
  <c r="B131" i="3" s="1"/>
  <c r="I126" i="3"/>
  <c r="H126" i="3"/>
  <c r="G126" i="3"/>
  <c r="F126" i="3"/>
  <c r="E126" i="3"/>
  <c r="D126" i="3"/>
  <c r="C126" i="3"/>
  <c r="B126" i="3"/>
  <c r="B127" i="3" s="1"/>
  <c r="A125" i="3"/>
  <c r="I111" i="3"/>
  <c r="H111" i="3"/>
  <c r="G111" i="3"/>
  <c r="F111" i="3"/>
  <c r="E111" i="3"/>
  <c r="D111" i="3"/>
  <c r="C111" i="3"/>
  <c r="B111" i="3"/>
  <c r="I107" i="3"/>
  <c r="H107" i="3"/>
  <c r="G107" i="3"/>
  <c r="F107" i="3"/>
  <c r="E107" i="3"/>
  <c r="D107" i="3"/>
  <c r="C107" i="3"/>
  <c r="B107" i="3"/>
  <c r="I103" i="3"/>
  <c r="H103" i="3"/>
  <c r="G103" i="3"/>
  <c r="F103" i="3"/>
  <c r="E103" i="3"/>
  <c r="D103" i="3"/>
  <c r="C103" i="3"/>
  <c r="B103" i="3"/>
  <c r="I122" i="3"/>
  <c r="H122" i="3"/>
  <c r="G122" i="3"/>
  <c r="F122" i="3"/>
  <c r="E122" i="3"/>
  <c r="D122" i="3"/>
  <c r="C122" i="3"/>
  <c r="B122" i="3"/>
  <c r="I119" i="3"/>
  <c r="H119" i="3"/>
  <c r="G119" i="3"/>
  <c r="F119" i="3"/>
  <c r="E119" i="3"/>
  <c r="D119" i="3"/>
  <c r="C119" i="3"/>
  <c r="B119" i="3"/>
  <c r="I116" i="3"/>
  <c r="H116" i="3"/>
  <c r="H113" i="3" s="1"/>
  <c r="G116" i="3"/>
  <c r="F116" i="3"/>
  <c r="E116" i="3"/>
  <c r="D116" i="3"/>
  <c r="C116" i="3"/>
  <c r="B116" i="3"/>
  <c r="B117" i="3" s="1"/>
  <c r="I109" i="3"/>
  <c r="H109" i="3"/>
  <c r="G109" i="3"/>
  <c r="F109" i="3"/>
  <c r="E109" i="3"/>
  <c r="D109" i="3"/>
  <c r="C109" i="3"/>
  <c r="B109" i="3"/>
  <c r="B110" i="3" s="1"/>
  <c r="I105" i="3"/>
  <c r="H105" i="3"/>
  <c r="G105" i="3"/>
  <c r="F105" i="3"/>
  <c r="E105" i="3"/>
  <c r="D105" i="3"/>
  <c r="C105" i="3"/>
  <c r="B105" i="3"/>
  <c r="B106" i="3" s="1"/>
  <c r="I101" i="3"/>
  <c r="H101" i="3"/>
  <c r="G101" i="3"/>
  <c r="F101" i="3"/>
  <c r="E101" i="3"/>
  <c r="D101" i="3"/>
  <c r="C101" i="3"/>
  <c r="B101" i="3"/>
  <c r="B102" i="3" s="1"/>
  <c r="I99" i="3"/>
  <c r="H99" i="3"/>
  <c r="G99" i="3"/>
  <c r="F99" i="3"/>
  <c r="E99" i="3"/>
  <c r="D99" i="3"/>
  <c r="C99" i="3"/>
  <c r="B99" i="3"/>
  <c r="B100" i="3" s="1"/>
  <c r="A98" i="3"/>
  <c r="I78" i="3"/>
  <c r="H78" i="3"/>
  <c r="G78" i="3"/>
  <c r="F78" i="3"/>
  <c r="E78" i="3"/>
  <c r="D78" i="3"/>
  <c r="C78" i="3"/>
  <c r="B78" i="3"/>
  <c r="B79" i="3" s="1"/>
  <c r="I82" i="3"/>
  <c r="H82" i="3"/>
  <c r="G82" i="3"/>
  <c r="F82" i="3"/>
  <c r="E82" i="3"/>
  <c r="D82" i="3"/>
  <c r="C82" i="3"/>
  <c r="B82" i="3"/>
  <c r="B83" i="3" s="1"/>
  <c r="I95" i="3"/>
  <c r="H95" i="3"/>
  <c r="G95" i="3"/>
  <c r="F95" i="3"/>
  <c r="E95" i="3"/>
  <c r="D95" i="3"/>
  <c r="C95" i="3"/>
  <c r="I92" i="3"/>
  <c r="H92" i="3"/>
  <c r="G92" i="3"/>
  <c r="F92" i="3"/>
  <c r="E92" i="3"/>
  <c r="D92" i="3"/>
  <c r="C92" i="3"/>
  <c r="I89" i="3"/>
  <c r="H89" i="3"/>
  <c r="G89" i="3"/>
  <c r="F89" i="3"/>
  <c r="E89" i="3"/>
  <c r="D89" i="3"/>
  <c r="C89" i="3"/>
  <c r="I84" i="3"/>
  <c r="H84" i="3"/>
  <c r="G84" i="3"/>
  <c r="F84" i="3"/>
  <c r="E84" i="3"/>
  <c r="D84" i="3"/>
  <c r="C84" i="3"/>
  <c r="I80" i="3"/>
  <c r="H80" i="3"/>
  <c r="G80" i="3"/>
  <c r="F80" i="3"/>
  <c r="E80" i="3"/>
  <c r="D80" i="3"/>
  <c r="C80" i="3"/>
  <c r="B84" i="3"/>
  <c r="B80" i="3"/>
  <c r="B95" i="3"/>
  <c r="B92" i="3"/>
  <c r="B93" i="3" s="1"/>
  <c r="B89" i="3"/>
  <c r="B90" i="3" s="1"/>
  <c r="I76" i="3"/>
  <c r="H76" i="3"/>
  <c r="G76" i="3"/>
  <c r="F76" i="3"/>
  <c r="E76" i="3"/>
  <c r="D76" i="3"/>
  <c r="C76" i="3"/>
  <c r="B76" i="3"/>
  <c r="I74" i="3"/>
  <c r="H74" i="3"/>
  <c r="G74" i="3"/>
  <c r="F74" i="3"/>
  <c r="E74" i="3"/>
  <c r="D74" i="3"/>
  <c r="C74" i="3"/>
  <c r="B74" i="3"/>
  <c r="B75" i="3" s="1"/>
  <c r="I72" i="3"/>
  <c r="H72" i="3"/>
  <c r="G72" i="3"/>
  <c r="F72" i="3"/>
  <c r="E72" i="3"/>
  <c r="D72" i="3"/>
  <c r="C72" i="3"/>
  <c r="B72" i="3"/>
  <c r="B73" i="3" s="1"/>
  <c r="A71" i="3"/>
  <c r="I57" i="3"/>
  <c r="H57" i="3"/>
  <c r="G57" i="3"/>
  <c r="F57" i="3"/>
  <c r="E57" i="3"/>
  <c r="D57" i="3"/>
  <c r="C57" i="3"/>
  <c r="B57" i="3"/>
  <c r="I53" i="3"/>
  <c r="H53" i="3"/>
  <c r="G53" i="3"/>
  <c r="F53" i="3"/>
  <c r="E53" i="3"/>
  <c r="D53" i="3"/>
  <c r="C53" i="3"/>
  <c r="B53" i="3"/>
  <c r="I49" i="3"/>
  <c r="H49" i="3"/>
  <c r="G49" i="3"/>
  <c r="F49" i="3"/>
  <c r="E49" i="3"/>
  <c r="D49" i="3"/>
  <c r="C49" i="3"/>
  <c r="B49" i="3"/>
  <c r="I68" i="3"/>
  <c r="H68" i="3"/>
  <c r="G68" i="3"/>
  <c r="F68" i="3"/>
  <c r="E68" i="3"/>
  <c r="D68" i="3"/>
  <c r="C68" i="3"/>
  <c r="B68" i="3"/>
  <c r="I65" i="3"/>
  <c r="H65" i="3"/>
  <c r="G65" i="3"/>
  <c r="F65" i="3"/>
  <c r="E65" i="3"/>
  <c r="D65" i="3"/>
  <c r="C65" i="3"/>
  <c r="B65" i="3"/>
  <c r="I62" i="3"/>
  <c r="H62" i="3"/>
  <c r="G62" i="3"/>
  <c r="F62" i="3"/>
  <c r="F59" i="3" s="1"/>
  <c r="E62" i="3"/>
  <c r="D62" i="3"/>
  <c r="C62" i="3"/>
  <c r="B62" i="3"/>
  <c r="I55" i="3"/>
  <c r="H55" i="3"/>
  <c r="G55" i="3"/>
  <c r="F55" i="3"/>
  <c r="E55" i="3"/>
  <c r="D55" i="3"/>
  <c r="C55" i="3"/>
  <c r="B55" i="3"/>
  <c r="B56" i="3" s="1"/>
  <c r="B58" i="3" s="1"/>
  <c r="I51" i="3"/>
  <c r="H51" i="3"/>
  <c r="G51" i="3"/>
  <c r="F51" i="3"/>
  <c r="E51" i="3"/>
  <c r="D51" i="3"/>
  <c r="C51" i="3"/>
  <c r="B51" i="3"/>
  <c r="B52" i="3" s="1"/>
  <c r="I47" i="3"/>
  <c r="H47" i="3"/>
  <c r="G47" i="3"/>
  <c r="F47" i="3"/>
  <c r="E47" i="3"/>
  <c r="D47" i="3"/>
  <c r="C47" i="3"/>
  <c r="B47" i="3"/>
  <c r="B48" i="3" s="1"/>
  <c r="I45" i="3"/>
  <c r="H45" i="3"/>
  <c r="G45" i="3"/>
  <c r="F45" i="3"/>
  <c r="E45" i="3"/>
  <c r="D45" i="3"/>
  <c r="C45" i="3"/>
  <c r="B45" i="3"/>
  <c r="B46" i="3" s="1"/>
  <c r="G147" i="1"/>
  <c r="F147" i="1"/>
  <c r="E147" i="1"/>
  <c r="G141" i="1"/>
  <c r="F141" i="1"/>
  <c r="E141" i="1"/>
  <c r="D141" i="1"/>
  <c r="C141" i="1"/>
  <c r="B141" i="1"/>
  <c r="G137" i="1"/>
  <c r="F137" i="1"/>
  <c r="E137" i="1"/>
  <c r="D137" i="1"/>
  <c r="C137" i="1"/>
  <c r="B137" i="1"/>
  <c r="G133" i="1"/>
  <c r="F133" i="1"/>
  <c r="E133" i="1"/>
  <c r="D133" i="1"/>
  <c r="C133" i="1"/>
  <c r="B133" i="1"/>
  <c r="G129" i="1"/>
  <c r="F129" i="1"/>
  <c r="E129" i="1"/>
  <c r="D129" i="1"/>
  <c r="C129" i="1"/>
  <c r="B129" i="1"/>
  <c r="I125" i="1"/>
  <c r="H125" i="1"/>
  <c r="G125" i="1"/>
  <c r="F125" i="1"/>
  <c r="E125" i="1"/>
  <c r="D125" i="1"/>
  <c r="C125" i="1"/>
  <c r="B125" i="1"/>
  <c r="I121" i="1"/>
  <c r="H121" i="1"/>
  <c r="G121" i="1"/>
  <c r="F121" i="1"/>
  <c r="E121" i="1"/>
  <c r="D121" i="1"/>
  <c r="C121" i="1"/>
  <c r="B121" i="1"/>
  <c r="H129" i="1"/>
  <c r="I129" i="1"/>
  <c r="B117" i="1"/>
  <c r="I137" i="1"/>
  <c r="H137" i="1"/>
  <c r="I133" i="1"/>
  <c r="H133" i="1"/>
  <c r="J241" i="3" l="1"/>
  <c r="K234" i="3"/>
  <c r="J247" i="3"/>
  <c r="L11" i="3"/>
  <c r="M244" i="3"/>
  <c r="K11" i="3"/>
  <c r="J6" i="3"/>
  <c r="K285" i="3"/>
  <c r="L276" i="3"/>
  <c r="K273" i="3"/>
  <c r="L273" i="3"/>
  <c r="J279" i="3"/>
  <c r="J276" i="3"/>
  <c r="M273" i="3"/>
  <c r="M276" i="3"/>
  <c r="N279" i="3"/>
  <c r="M270" i="3"/>
  <c r="N270" i="3"/>
  <c r="L265" i="3"/>
  <c r="M265" i="3" s="1"/>
  <c r="N265" i="3" s="1"/>
  <c r="L261" i="3"/>
  <c r="M261" i="3" s="1"/>
  <c r="N261" i="3" s="1"/>
  <c r="L257" i="3"/>
  <c r="M257" i="3" s="1"/>
  <c r="N257" i="3" s="1"/>
  <c r="J251" i="3"/>
  <c r="J252" i="3" s="1"/>
  <c r="K253" i="3"/>
  <c r="M235" i="3"/>
  <c r="J207" i="3"/>
  <c r="K209" i="3"/>
  <c r="L213" i="3"/>
  <c r="M213" i="3" s="1"/>
  <c r="N213" i="3" s="1"/>
  <c r="J126" i="3"/>
  <c r="K128" i="3"/>
  <c r="L136" i="3"/>
  <c r="M136" i="3" s="1"/>
  <c r="N136" i="3" s="1"/>
  <c r="L132" i="3"/>
  <c r="M132" i="3" s="1"/>
  <c r="N132" i="3" s="1"/>
  <c r="J33" i="3"/>
  <c r="J18" i="3"/>
  <c r="K20" i="3"/>
  <c r="K33" i="3"/>
  <c r="N28" i="3"/>
  <c r="J60" i="3"/>
  <c r="K51" i="3"/>
  <c r="L51" i="3" s="1"/>
  <c r="M51" i="3" s="1"/>
  <c r="N51" i="3" s="1"/>
  <c r="K47" i="3"/>
  <c r="L55" i="3"/>
  <c r="M55" i="3" s="1"/>
  <c r="N55" i="3" s="1"/>
  <c r="J45" i="3"/>
  <c r="J46" i="3" s="1"/>
  <c r="J69" i="3"/>
  <c r="H295" i="3"/>
  <c r="F294" i="3"/>
  <c r="B294" i="3"/>
  <c r="B295" i="3"/>
  <c r="G291" i="3"/>
  <c r="C284" i="3"/>
  <c r="C286" i="3" s="1"/>
  <c r="E284" i="3"/>
  <c r="G284" i="3"/>
  <c r="G286" i="3" s="1"/>
  <c r="H285" i="3"/>
  <c r="B284" i="3"/>
  <c r="B291" i="3"/>
  <c r="H289" i="3"/>
  <c r="I288" i="3"/>
  <c r="B288" i="3"/>
  <c r="D231" i="3"/>
  <c r="F231" i="3"/>
  <c r="E242" i="3"/>
  <c r="E248" i="3"/>
  <c r="E254" i="3"/>
  <c r="E256" i="3" s="1"/>
  <c r="F280" i="3"/>
  <c r="E295" i="3"/>
  <c r="C228" i="3"/>
  <c r="B243" i="3"/>
  <c r="C258" i="3"/>
  <c r="C260" i="3" s="1"/>
  <c r="C262" i="3"/>
  <c r="C266" i="3"/>
  <c r="C268" i="3" s="1"/>
  <c r="B269" i="3"/>
  <c r="C270" i="3" s="1"/>
  <c r="H208" i="3"/>
  <c r="E273" i="3"/>
  <c r="E289" i="3"/>
  <c r="E204" i="3"/>
  <c r="E266" i="3"/>
  <c r="E268" i="3" s="1"/>
  <c r="H210" i="3"/>
  <c r="H218" i="3"/>
  <c r="D242" i="3"/>
  <c r="D249" i="3"/>
  <c r="E269" i="3"/>
  <c r="E271" i="3" s="1"/>
  <c r="E246" i="3"/>
  <c r="F245" i="3"/>
  <c r="E283" i="3"/>
  <c r="C221" i="3"/>
  <c r="C223" i="3" s="1"/>
  <c r="E238" i="3"/>
  <c r="E240" i="3" s="1"/>
  <c r="G260" i="3"/>
  <c r="G264" i="3"/>
  <c r="G268" i="3"/>
  <c r="F273" i="3"/>
  <c r="F279" i="3"/>
  <c r="G223" i="3"/>
  <c r="E276" i="3"/>
  <c r="E279" i="3"/>
  <c r="I292" i="3"/>
  <c r="C210" i="3"/>
  <c r="C212" i="3" s="1"/>
  <c r="D223" i="3"/>
  <c r="G243" i="3"/>
  <c r="G248" i="3"/>
  <c r="G279" i="3"/>
  <c r="D52" i="3"/>
  <c r="D54" i="3" s="1"/>
  <c r="C75" i="3"/>
  <c r="C208" i="3"/>
  <c r="D225" i="3"/>
  <c r="C231" i="3"/>
  <c r="E258" i="3"/>
  <c r="D210" i="3"/>
  <c r="D214" i="3"/>
  <c r="E221" i="3"/>
  <c r="E222" i="3" s="1"/>
  <c r="H270" i="3"/>
  <c r="I285" i="3"/>
  <c r="I235" i="3"/>
  <c r="I237" i="3" s="1"/>
  <c r="H245" i="3"/>
  <c r="H248" i="3"/>
  <c r="I258" i="3"/>
  <c r="H279" i="3"/>
  <c r="I283" i="3"/>
  <c r="E225" i="3"/>
  <c r="C254" i="3"/>
  <c r="C256" i="3" s="1"/>
  <c r="E223" i="3"/>
  <c r="I226" i="3"/>
  <c r="I243" i="3"/>
  <c r="I268" i="3"/>
  <c r="I274" i="3"/>
  <c r="I280" i="3"/>
  <c r="C283" i="3"/>
  <c r="C289" i="3"/>
  <c r="C292" i="3"/>
  <c r="C295" i="3"/>
  <c r="B276" i="3"/>
  <c r="C276" i="3"/>
  <c r="I273" i="3"/>
  <c r="B270" i="3"/>
  <c r="B271" i="3"/>
  <c r="C271" i="3"/>
  <c r="C252" i="3"/>
  <c r="C280" i="3"/>
  <c r="D252" i="3"/>
  <c r="C277" i="3"/>
  <c r="B274" i="3"/>
  <c r="B277" i="3"/>
  <c r="B280" i="3"/>
  <c r="D248" i="3"/>
  <c r="G249" i="3"/>
  <c r="C240" i="3"/>
  <c r="I239" i="3"/>
  <c r="C245" i="3"/>
  <c r="B238" i="3"/>
  <c r="B239" i="3" s="1"/>
  <c r="B246" i="3"/>
  <c r="H242" i="3"/>
  <c r="D240" i="3"/>
  <c r="I242" i="3"/>
  <c r="I240" i="3"/>
  <c r="B242" i="3"/>
  <c r="C242" i="3"/>
  <c r="B240" i="3"/>
  <c r="C243" i="3"/>
  <c r="C246" i="3"/>
  <c r="C249" i="3"/>
  <c r="D235" i="3"/>
  <c r="D237" i="3" s="1"/>
  <c r="E235" i="3"/>
  <c r="E237" i="3" s="1"/>
  <c r="H243" i="3"/>
  <c r="H246" i="3"/>
  <c r="H249" i="3"/>
  <c r="I221" i="3"/>
  <c r="I222" i="3" s="1"/>
  <c r="G228" i="3"/>
  <c r="D222" i="3"/>
  <c r="I229" i="3"/>
  <c r="B228" i="3"/>
  <c r="G222" i="3"/>
  <c r="I225" i="3"/>
  <c r="F225" i="3"/>
  <c r="B221" i="3"/>
  <c r="C225" i="3"/>
  <c r="H286" i="3"/>
  <c r="D285" i="3"/>
  <c r="F285" i="3"/>
  <c r="I270" i="3"/>
  <c r="H271" i="3"/>
  <c r="E270" i="3"/>
  <c r="E239" i="3"/>
  <c r="F239" i="3"/>
  <c r="G239" i="3"/>
  <c r="H239" i="3"/>
  <c r="H222" i="3"/>
  <c r="B218" i="3"/>
  <c r="C214" i="3"/>
  <c r="B214" i="3"/>
  <c r="B216" i="3" s="1"/>
  <c r="E232" i="3"/>
  <c r="E229" i="3"/>
  <c r="F208" i="3"/>
  <c r="I232" i="3"/>
  <c r="B226" i="3"/>
  <c r="B229" i="3"/>
  <c r="D167" i="3"/>
  <c r="F171" i="3"/>
  <c r="F174" i="3"/>
  <c r="F183" i="3"/>
  <c r="F185" i="3" s="1"/>
  <c r="F216" i="3"/>
  <c r="F220" i="3"/>
  <c r="G187" i="3"/>
  <c r="G189" i="3" s="1"/>
  <c r="G204" i="3"/>
  <c r="I177" i="3"/>
  <c r="B260" i="3"/>
  <c r="B264" i="3"/>
  <c r="F177" i="3"/>
  <c r="G150" i="3"/>
  <c r="I199" i="3"/>
  <c r="B97" i="3"/>
  <c r="B268" i="3"/>
  <c r="H264" i="3"/>
  <c r="C264" i="3"/>
  <c r="D264" i="3"/>
  <c r="I260" i="3"/>
  <c r="D260" i="3"/>
  <c r="E260" i="3"/>
  <c r="H256" i="3"/>
  <c r="B256" i="3"/>
  <c r="E75" i="3"/>
  <c r="E77" i="3" s="1"/>
  <c r="C127" i="3"/>
  <c r="G59" i="3"/>
  <c r="G61" i="3" s="1"/>
  <c r="E129" i="3"/>
  <c r="E131" i="3" s="1"/>
  <c r="E133" i="3"/>
  <c r="E135" i="3" s="1"/>
  <c r="G171" i="3"/>
  <c r="G177" i="3"/>
  <c r="G183" i="3"/>
  <c r="G185" i="3" s="1"/>
  <c r="G194" i="3"/>
  <c r="G196" i="3" s="1"/>
  <c r="C174" i="3"/>
  <c r="G198" i="3"/>
  <c r="G212" i="3"/>
  <c r="G216" i="3"/>
  <c r="G220" i="3"/>
  <c r="H181" i="3"/>
  <c r="H183" i="3"/>
  <c r="H185" i="3" s="1"/>
  <c r="H191" i="3"/>
  <c r="H201" i="3"/>
  <c r="H204" i="3"/>
  <c r="H52" i="3"/>
  <c r="H54" i="3" s="1"/>
  <c r="H56" i="3"/>
  <c r="H58" i="3" s="1"/>
  <c r="H75" i="3"/>
  <c r="H77" i="3" s="1"/>
  <c r="F123" i="3"/>
  <c r="I160" i="3"/>
  <c r="I162" i="3" s="1"/>
  <c r="C73" i="3"/>
  <c r="H144" i="3"/>
  <c r="I75" i="3"/>
  <c r="I77" i="3" s="1"/>
  <c r="C124" i="3"/>
  <c r="B54" i="3"/>
  <c r="F127" i="3"/>
  <c r="G140" i="3"/>
  <c r="H141" i="3" s="1"/>
  <c r="C164" i="3"/>
  <c r="C166" i="3" s="1"/>
  <c r="D177" i="3"/>
  <c r="D191" i="3"/>
  <c r="D204" i="3"/>
  <c r="I142" i="3"/>
  <c r="I148" i="3"/>
  <c r="I151" i="3"/>
  <c r="D194" i="3"/>
  <c r="D196" i="3" s="1"/>
  <c r="E46" i="3"/>
  <c r="E48" i="3"/>
  <c r="E50" i="3" s="1"/>
  <c r="E52" i="3"/>
  <c r="E54" i="3" s="1"/>
  <c r="E56" i="3"/>
  <c r="E58" i="3" s="1"/>
  <c r="C100" i="3"/>
  <c r="C102" i="3"/>
  <c r="C106" i="3"/>
  <c r="C110" i="3"/>
  <c r="C112" i="3" s="1"/>
  <c r="C117" i="3"/>
  <c r="C120" i="3"/>
  <c r="F156" i="3"/>
  <c r="F158" i="3" s="1"/>
  <c r="F160" i="3"/>
  <c r="F162" i="3" s="1"/>
  <c r="F164" i="3"/>
  <c r="F166" i="3" s="1"/>
  <c r="D86" i="3"/>
  <c r="E123" i="3"/>
  <c r="G144" i="3"/>
  <c r="D145" i="3"/>
  <c r="D148" i="3"/>
  <c r="D151" i="3"/>
  <c r="C154" i="3"/>
  <c r="I171" i="3"/>
  <c r="I187" i="3"/>
  <c r="I189" i="3" s="1"/>
  <c r="F121" i="3"/>
  <c r="H59" i="3"/>
  <c r="H61" i="3" s="1"/>
  <c r="I63" i="3"/>
  <c r="G86" i="3"/>
  <c r="I83" i="3"/>
  <c r="I85" i="3" s="1"/>
  <c r="I79" i="3"/>
  <c r="I81" i="3" s="1"/>
  <c r="H137" i="3"/>
  <c r="H139" i="3" s="1"/>
  <c r="I156" i="3"/>
  <c r="H160" i="3"/>
  <c r="H162" i="3" s="1"/>
  <c r="I164" i="3"/>
  <c r="C187" i="3"/>
  <c r="C189" i="3" s="1"/>
  <c r="E64" i="3"/>
  <c r="C77" i="3"/>
  <c r="G96" i="3"/>
  <c r="F100" i="3"/>
  <c r="F102" i="3"/>
  <c r="F104" i="3" s="1"/>
  <c r="F106" i="3"/>
  <c r="F108" i="3" s="1"/>
  <c r="F110" i="3"/>
  <c r="F112" i="3" s="1"/>
  <c r="F117" i="3"/>
  <c r="F120" i="3"/>
  <c r="C118" i="3"/>
  <c r="H129" i="3"/>
  <c r="H131" i="3" s="1"/>
  <c r="H133" i="3"/>
  <c r="H135" i="3" s="1"/>
  <c r="G181" i="3"/>
  <c r="D198" i="3"/>
  <c r="H237" i="3"/>
  <c r="E156" i="3"/>
  <c r="E158" i="3" s="1"/>
  <c r="D199" i="3"/>
  <c r="D193" i="3"/>
  <c r="C201" i="3"/>
  <c r="C198" i="3"/>
  <c r="B237" i="3"/>
  <c r="E144" i="3"/>
  <c r="I52" i="3"/>
  <c r="I54" i="3" s="1"/>
  <c r="I67" i="3"/>
  <c r="F86" i="3"/>
  <c r="G117" i="3"/>
  <c r="I133" i="3"/>
  <c r="I135" i="3" s="1"/>
  <c r="C216" i="3"/>
  <c r="F167" i="3"/>
  <c r="F169" i="3" s="1"/>
  <c r="F75" i="3"/>
  <c r="F77" i="3" s="1"/>
  <c r="I93" i="3"/>
  <c r="H123" i="3"/>
  <c r="I127" i="3"/>
  <c r="D212" i="3"/>
  <c r="D216" i="3"/>
  <c r="D220" i="3"/>
  <c r="E198" i="3"/>
  <c r="F118" i="3"/>
  <c r="I56" i="3"/>
  <c r="I58" i="3" s="1"/>
  <c r="I70" i="3"/>
  <c r="C46" i="3"/>
  <c r="G94" i="3"/>
  <c r="B85" i="3"/>
  <c r="B81" i="3"/>
  <c r="I102" i="3"/>
  <c r="I104" i="3" s="1"/>
  <c r="I106" i="3"/>
  <c r="I108" i="3" s="1"/>
  <c r="I110" i="3"/>
  <c r="I112" i="3" s="1"/>
  <c r="I123" i="3"/>
  <c r="B164" i="3"/>
  <c r="B166" i="3" s="1"/>
  <c r="B187" i="3"/>
  <c r="B189" i="3" s="1"/>
  <c r="H193" i="3"/>
  <c r="F237" i="3"/>
  <c r="E167" i="3"/>
  <c r="E168" i="3" s="1"/>
  <c r="I46" i="3"/>
  <c r="I64" i="3"/>
  <c r="I129" i="3"/>
  <c r="I131" i="3" s="1"/>
  <c r="D154" i="3"/>
  <c r="C220" i="3"/>
  <c r="D48" i="3"/>
  <c r="D50" i="3" s="1"/>
  <c r="D56" i="3"/>
  <c r="D58" i="3" s="1"/>
  <c r="I69" i="3"/>
  <c r="B91" i="3"/>
  <c r="C97" i="3"/>
  <c r="B104" i="3"/>
  <c r="B108" i="3"/>
  <c r="B124" i="3"/>
  <c r="E137" i="3"/>
  <c r="E139" i="3" s="1"/>
  <c r="E67" i="3"/>
  <c r="E70" i="3"/>
  <c r="D97" i="3"/>
  <c r="F46" i="3"/>
  <c r="F61" i="3"/>
  <c r="F66" i="3"/>
  <c r="C90" i="3"/>
  <c r="E83" i="3"/>
  <c r="E85" i="3" s="1"/>
  <c r="E79" i="3"/>
  <c r="E81" i="3" s="1"/>
  <c r="G129" i="3"/>
  <c r="G131" i="3" s="1"/>
  <c r="F133" i="3"/>
  <c r="F135" i="3" s="1"/>
  <c r="F137" i="3"/>
  <c r="F139" i="3" s="1"/>
  <c r="I178" i="3"/>
  <c r="H189" i="3"/>
  <c r="I204" i="3"/>
  <c r="C156" i="3"/>
  <c r="C158" i="3" s="1"/>
  <c r="C160" i="3"/>
  <c r="C162" i="3" s="1"/>
  <c r="C205" i="3"/>
  <c r="C237" i="3"/>
  <c r="G237" i="3"/>
  <c r="G52" i="3"/>
  <c r="G54" i="3" s="1"/>
  <c r="G56" i="3"/>
  <c r="G58" i="3" s="1"/>
  <c r="I73" i="3"/>
  <c r="E93" i="3"/>
  <c r="B118" i="3"/>
  <c r="B121" i="3"/>
  <c r="E113" i="3"/>
  <c r="E115" i="3" s="1"/>
  <c r="G123" i="3"/>
  <c r="H117" i="3"/>
  <c r="F124" i="3"/>
  <c r="H127" i="3"/>
  <c r="D133" i="3"/>
  <c r="D135" i="3" s="1"/>
  <c r="D137" i="3"/>
  <c r="D139" i="3" s="1"/>
  <c r="D140" i="3"/>
  <c r="D142" i="3" s="1"/>
  <c r="E187" i="3"/>
  <c r="E189" i="3" s="1"/>
  <c r="E191" i="3"/>
  <c r="E193" i="3" s="1"/>
  <c r="F70" i="3"/>
  <c r="C104" i="3"/>
  <c r="C108" i="3"/>
  <c r="F113" i="3"/>
  <c r="B120" i="3"/>
  <c r="D181" i="3"/>
  <c r="D202" i="3"/>
  <c r="G191" i="3"/>
  <c r="G193" i="3" s="1"/>
  <c r="I48" i="3"/>
  <c r="I50" i="3" s="1"/>
  <c r="H67" i="3"/>
  <c r="H70" i="3"/>
  <c r="I66" i="3"/>
  <c r="B77" i="3"/>
  <c r="G91" i="3"/>
  <c r="G97" i="3"/>
  <c r="E100" i="3"/>
  <c r="E102" i="3"/>
  <c r="E104" i="3" s="1"/>
  <c r="E106" i="3"/>
  <c r="E108" i="3" s="1"/>
  <c r="E110" i="3"/>
  <c r="E112" i="3" s="1"/>
  <c r="E117" i="3"/>
  <c r="E120" i="3"/>
  <c r="I145" i="3"/>
  <c r="I144" i="3"/>
  <c r="H147" i="3"/>
  <c r="H151" i="3"/>
  <c r="F201" i="3"/>
  <c r="H175" i="3"/>
  <c r="H178" i="3"/>
  <c r="G46" i="3"/>
  <c r="F67" i="3"/>
  <c r="D46" i="3"/>
  <c r="C48" i="3"/>
  <c r="C50" i="3" s="1"/>
  <c r="C52" i="3"/>
  <c r="C54" i="3" s="1"/>
  <c r="C56" i="3"/>
  <c r="C58" i="3" s="1"/>
  <c r="D73" i="3"/>
  <c r="D75" i="3"/>
  <c r="D77" i="3" s="1"/>
  <c r="B94" i="3"/>
  <c r="I91" i="3"/>
  <c r="I94" i="3"/>
  <c r="I97" i="3"/>
  <c r="C123" i="3"/>
  <c r="D127" i="3"/>
  <c r="F129" i="3"/>
  <c r="F131" i="3" s="1"/>
  <c r="I147" i="3"/>
  <c r="G137" i="3"/>
  <c r="G139" i="3" s="1"/>
  <c r="G148" i="3"/>
  <c r="D205" i="3"/>
  <c r="F64" i="3"/>
  <c r="E59" i="3"/>
  <c r="F60" i="3" s="1"/>
  <c r="C64" i="3"/>
  <c r="C67" i="3"/>
  <c r="C70" i="3"/>
  <c r="F63" i="3"/>
  <c r="F69" i="3"/>
  <c r="F73" i="3"/>
  <c r="F91" i="3"/>
  <c r="H94" i="3"/>
  <c r="H100" i="3"/>
  <c r="H102" i="3"/>
  <c r="H104" i="3" s="1"/>
  <c r="H106" i="3"/>
  <c r="H108" i="3" s="1"/>
  <c r="H110" i="3"/>
  <c r="H112" i="3" s="1"/>
  <c r="H120" i="3"/>
  <c r="D123" i="3"/>
  <c r="C121" i="3"/>
  <c r="E127" i="3"/>
  <c r="C145" i="3"/>
  <c r="C148" i="3"/>
  <c r="C151" i="3"/>
  <c r="H164" i="3"/>
  <c r="H166" i="3" s="1"/>
  <c r="H202" i="3"/>
  <c r="H194" i="3"/>
  <c r="H196" i="3" s="1"/>
  <c r="D93" i="3"/>
  <c r="C79" i="3"/>
  <c r="C81" i="3" s="1"/>
  <c r="E96" i="3"/>
  <c r="H118" i="3"/>
  <c r="H121" i="3"/>
  <c r="G151" i="3"/>
  <c r="D164" i="3"/>
  <c r="D166" i="3" s="1"/>
  <c r="C169" i="3"/>
  <c r="D171" i="3"/>
  <c r="D174" i="3"/>
  <c r="C178" i="3"/>
  <c r="D183" i="3"/>
  <c r="D185" i="3" s="1"/>
  <c r="F56" i="3"/>
  <c r="F58" i="3" s="1"/>
  <c r="G70" i="3"/>
  <c r="G75" i="3"/>
  <c r="G77" i="3" s="1"/>
  <c r="D70" i="3"/>
  <c r="D69" i="3"/>
  <c r="G67" i="3"/>
  <c r="D96" i="3"/>
  <c r="C96" i="3"/>
  <c r="C133" i="3"/>
  <c r="C135" i="3" s="1"/>
  <c r="F52" i="3"/>
  <c r="F54" i="3" s="1"/>
  <c r="I86" i="3"/>
  <c r="I88" i="3" s="1"/>
  <c r="B59" i="3"/>
  <c r="B64" i="3"/>
  <c r="B63" i="3"/>
  <c r="B67" i="3"/>
  <c r="B66" i="3"/>
  <c r="B70" i="3"/>
  <c r="B69" i="3"/>
  <c r="I100" i="3"/>
  <c r="I124" i="3"/>
  <c r="I117" i="3"/>
  <c r="I113" i="3"/>
  <c r="I118" i="3"/>
  <c r="I120" i="3"/>
  <c r="I121" i="3"/>
  <c r="D67" i="3"/>
  <c r="D66" i="3"/>
  <c r="E97" i="3"/>
  <c r="D129" i="3"/>
  <c r="D131" i="3" s="1"/>
  <c r="C129" i="3"/>
  <c r="C131" i="3" s="1"/>
  <c r="E145" i="3"/>
  <c r="E140" i="3"/>
  <c r="F144" i="3"/>
  <c r="E148" i="3"/>
  <c r="E147" i="3"/>
  <c r="E151" i="3"/>
  <c r="F150" i="3"/>
  <c r="D175" i="3"/>
  <c r="D178" i="3"/>
  <c r="H46" i="3"/>
  <c r="D59" i="3"/>
  <c r="D63" i="3"/>
  <c r="F48" i="3"/>
  <c r="F50" i="3" s="1"/>
  <c r="E73" i="3"/>
  <c r="E91" i="3"/>
  <c r="E154" i="3"/>
  <c r="H48" i="3"/>
  <c r="H50" i="3" s="1"/>
  <c r="G48" i="3"/>
  <c r="G50" i="3" s="1"/>
  <c r="D64" i="3"/>
  <c r="H83" i="3"/>
  <c r="H85" i="3" s="1"/>
  <c r="G83" i="3"/>
  <c r="G85" i="3" s="1"/>
  <c r="B123" i="3"/>
  <c r="D172" i="3"/>
  <c r="G63" i="3"/>
  <c r="G64" i="3"/>
  <c r="G66" i="3"/>
  <c r="G69" i="3"/>
  <c r="G73" i="3"/>
  <c r="B96" i="3"/>
  <c r="F94" i="3"/>
  <c r="C113" i="3"/>
  <c r="D118" i="3"/>
  <c r="D121" i="3"/>
  <c r="D124" i="3"/>
  <c r="C150" i="3"/>
  <c r="F145" i="3"/>
  <c r="H148" i="3"/>
  <c r="F147" i="3"/>
  <c r="F151" i="3"/>
  <c r="E164" i="3"/>
  <c r="E166" i="3" s="1"/>
  <c r="H171" i="3"/>
  <c r="B178" i="3"/>
  <c r="B175" i="3"/>
  <c r="E172" i="3"/>
  <c r="B201" i="3"/>
  <c r="C199" i="3"/>
  <c r="F187" i="3"/>
  <c r="F189" i="3" s="1"/>
  <c r="C202" i="3"/>
  <c r="H63" i="3"/>
  <c r="H64" i="3"/>
  <c r="H66" i="3"/>
  <c r="H69" i="3"/>
  <c r="H73" i="3"/>
  <c r="C91" i="3"/>
  <c r="D91" i="3"/>
  <c r="H93" i="3"/>
  <c r="D113" i="3"/>
  <c r="D100" i="3"/>
  <c r="D102" i="3"/>
  <c r="D104" i="3" s="1"/>
  <c r="D106" i="3"/>
  <c r="D108" i="3" s="1"/>
  <c r="D110" i="3"/>
  <c r="D112" i="3" s="1"/>
  <c r="D117" i="3"/>
  <c r="D120" i="3"/>
  <c r="E118" i="3"/>
  <c r="E121" i="3"/>
  <c r="E124" i="3"/>
  <c r="D150" i="3"/>
  <c r="G145" i="3"/>
  <c r="F154" i="3"/>
  <c r="C177" i="3"/>
  <c r="C175" i="3"/>
  <c r="F172" i="3"/>
  <c r="E212" i="3"/>
  <c r="G160" i="3"/>
  <c r="G162" i="3" s="1"/>
  <c r="G169" i="3"/>
  <c r="H169" i="3"/>
  <c r="H145" i="3"/>
  <c r="G154" i="3"/>
  <c r="B50" i="3"/>
  <c r="E86" i="3"/>
  <c r="E90" i="3"/>
  <c r="G118" i="3"/>
  <c r="G121" i="3"/>
  <c r="G124" i="3"/>
  <c r="H154" i="3"/>
  <c r="E160" i="3"/>
  <c r="E162" i="3" s="1"/>
  <c r="E177" i="3"/>
  <c r="E178" i="3"/>
  <c r="E175" i="3"/>
  <c r="B198" i="3"/>
  <c r="I169" i="3"/>
  <c r="I175" i="3"/>
  <c r="I183" i="3"/>
  <c r="I185" i="3" s="1"/>
  <c r="I191" i="3"/>
  <c r="I193" i="3" s="1"/>
  <c r="F204" i="3"/>
  <c r="F194" i="3"/>
  <c r="F196" i="3" s="1"/>
  <c r="F83" i="3"/>
  <c r="F85" i="3" s="1"/>
  <c r="G172" i="3"/>
  <c r="I59" i="3"/>
  <c r="C63" i="3"/>
  <c r="C66" i="3"/>
  <c r="C69" i="3"/>
  <c r="H96" i="3"/>
  <c r="G113" i="3"/>
  <c r="G100" i="3"/>
  <c r="G102" i="3"/>
  <c r="G104" i="3" s="1"/>
  <c r="G106" i="3"/>
  <c r="G108" i="3" s="1"/>
  <c r="G110" i="3"/>
  <c r="G112" i="3" s="1"/>
  <c r="G120" i="3"/>
  <c r="H115" i="3"/>
  <c r="H124" i="3"/>
  <c r="G127" i="3"/>
  <c r="D147" i="3"/>
  <c r="H150" i="3"/>
  <c r="I137" i="3"/>
  <c r="I139" i="3" s="1"/>
  <c r="C144" i="3"/>
  <c r="C147" i="3"/>
  <c r="I154" i="3"/>
  <c r="I168" i="3"/>
  <c r="F178" i="3"/>
  <c r="F175" i="3"/>
  <c r="H212" i="3"/>
  <c r="H216" i="3"/>
  <c r="H220" i="3"/>
  <c r="C191" i="3"/>
  <c r="C193" i="3" s="1"/>
  <c r="E171" i="3"/>
  <c r="E174" i="3"/>
  <c r="G178" i="3"/>
  <c r="E63" i="3"/>
  <c r="E66" i="3"/>
  <c r="E69" i="3"/>
  <c r="H86" i="3"/>
  <c r="H88" i="3" s="1"/>
  <c r="I90" i="3"/>
  <c r="D94" i="3"/>
  <c r="G79" i="3"/>
  <c r="G81" i="3" s="1"/>
  <c r="B112" i="3"/>
  <c r="B135" i="3"/>
  <c r="C140" i="3"/>
  <c r="C142" i="3" s="1"/>
  <c r="H177" i="3"/>
  <c r="B185" i="3"/>
  <c r="H198" i="3"/>
  <c r="B220" i="3"/>
  <c r="D156" i="3"/>
  <c r="D158" i="3" s="1"/>
  <c r="D160" i="3"/>
  <c r="D162" i="3" s="1"/>
  <c r="D169" i="3"/>
  <c r="D187" i="3"/>
  <c r="D189" i="3" s="1"/>
  <c r="I202" i="3"/>
  <c r="I205" i="3"/>
  <c r="E220" i="3"/>
  <c r="E216" i="3"/>
  <c r="I216" i="3"/>
  <c r="F212" i="3"/>
  <c r="I212" i="3"/>
  <c r="B212" i="3"/>
  <c r="F199" i="3"/>
  <c r="F198" i="3"/>
  <c r="B194" i="3"/>
  <c r="B195" i="3" s="1"/>
  <c r="H205" i="3"/>
  <c r="C204" i="3"/>
  <c r="B205" i="3"/>
  <c r="I194" i="3"/>
  <c r="C194" i="3"/>
  <c r="I201" i="3"/>
  <c r="D201" i="3"/>
  <c r="E194" i="3"/>
  <c r="E196" i="3" s="1"/>
  <c r="E201" i="3"/>
  <c r="F191" i="3"/>
  <c r="F193" i="3" s="1"/>
  <c r="B191" i="3"/>
  <c r="B193" i="3" s="1"/>
  <c r="C183" i="3"/>
  <c r="C185" i="3" s="1"/>
  <c r="E183" i="3"/>
  <c r="E185" i="3" s="1"/>
  <c r="E181" i="3"/>
  <c r="F181" i="3"/>
  <c r="E205" i="3"/>
  <c r="E202" i="3"/>
  <c r="E199" i="3"/>
  <c r="B199" i="3"/>
  <c r="C181" i="3"/>
  <c r="B202" i="3"/>
  <c r="B181" i="3"/>
  <c r="I174" i="3"/>
  <c r="C171" i="3"/>
  <c r="C172" i="3"/>
  <c r="B171" i="3"/>
  <c r="B172" i="3"/>
  <c r="B169" i="3"/>
  <c r="C168" i="3"/>
  <c r="D168" i="3"/>
  <c r="H168" i="3"/>
  <c r="I166" i="3"/>
  <c r="B162" i="3"/>
  <c r="I158" i="3"/>
  <c r="H156" i="3"/>
  <c r="H158" i="3" s="1"/>
  <c r="E150" i="3"/>
  <c r="B151" i="3"/>
  <c r="G147" i="3"/>
  <c r="F148" i="3"/>
  <c r="F140" i="3"/>
  <c r="B147" i="3"/>
  <c r="B148" i="3"/>
  <c r="D144" i="3"/>
  <c r="B145" i="3"/>
  <c r="B140" i="3"/>
  <c r="B144" i="3"/>
  <c r="H142" i="3"/>
  <c r="I141" i="3"/>
  <c r="C137" i="3"/>
  <c r="C139" i="3" s="1"/>
  <c r="G133" i="3"/>
  <c r="G135" i="3" s="1"/>
  <c r="B113" i="3"/>
  <c r="F79" i="3"/>
  <c r="F81" i="3" s="1"/>
  <c r="C83" i="3"/>
  <c r="C85" i="3" s="1"/>
  <c r="D79" i="3"/>
  <c r="D81" i="3" s="1"/>
  <c r="F88" i="3"/>
  <c r="D88" i="3"/>
  <c r="D83" i="3"/>
  <c r="D85" i="3" s="1"/>
  <c r="G93" i="3"/>
  <c r="C86" i="3"/>
  <c r="G90" i="3"/>
  <c r="H91" i="3"/>
  <c r="C94" i="3"/>
  <c r="F97" i="3"/>
  <c r="H90" i="3"/>
  <c r="C93" i="3"/>
  <c r="F96" i="3"/>
  <c r="H79" i="3"/>
  <c r="H81" i="3" s="1"/>
  <c r="F93" i="3"/>
  <c r="I96" i="3"/>
  <c r="D90" i="3"/>
  <c r="F90" i="3"/>
  <c r="E94" i="3"/>
  <c r="H97" i="3"/>
  <c r="B86" i="3"/>
  <c r="C59" i="3"/>
  <c r="J248" i="3" l="1"/>
  <c r="J14" i="3"/>
  <c r="L234" i="3"/>
  <c r="K241" i="3"/>
  <c r="K8" i="3" s="1"/>
  <c r="K247" i="3"/>
  <c r="J242" i="3"/>
  <c r="J8" i="3"/>
  <c r="K12" i="3"/>
  <c r="N244" i="3"/>
  <c r="N11" i="3" s="1"/>
  <c r="M11" i="3"/>
  <c r="L12" i="3"/>
  <c r="K251" i="3"/>
  <c r="K252" i="3" s="1"/>
  <c r="L253" i="3"/>
  <c r="K207" i="3"/>
  <c r="L209" i="3"/>
  <c r="J227" i="3"/>
  <c r="J228" i="3" s="1"/>
  <c r="J230" i="3"/>
  <c r="J231" i="3" s="1"/>
  <c r="J221" i="3"/>
  <c r="J222" i="3" s="1"/>
  <c r="J224" i="3"/>
  <c r="J225" i="3" s="1"/>
  <c r="J208" i="3"/>
  <c r="K126" i="3"/>
  <c r="L128" i="3"/>
  <c r="J143" i="3"/>
  <c r="J144" i="3" s="1"/>
  <c r="J149" i="3"/>
  <c r="J150" i="3" s="1"/>
  <c r="J127" i="3"/>
  <c r="J146" i="3"/>
  <c r="J147" i="3" s="1"/>
  <c r="J140" i="3"/>
  <c r="J141" i="3" s="1"/>
  <c r="K18" i="3"/>
  <c r="L20" i="3"/>
  <c r="J41" i="3"/>
  <c r="J42" i="3" s="1"/>
  <c r="J35" i="3"/>
  <c r="J36" i="3" s="1"/>
  <c r="J19" i="3"/>
  <c r="J38" i="3"/>
  <c r="J39" i="3" s="1"/>
  <c r="J63" i="3"/>
  <c r="J66" i="3"/>
  <c r="K45" i="3"/>
  <c r="K46" i="3" s="1"/>
  <c r="L47" i="3"/>
  <c r="M47" i="3" s="1"/>
  <c r="L45" i="3"/>
  <c r="J3" i="3"/>
  <c r="G285" i="3"/>
  <c r="E286" i="3"/>
  <c r="E285" i="3"/>
  <c r="C285" i="3"/>
  <c r="B286" i="3"/>
  <c r="B285" i="3"/>
  <c r="G60" i="3"/>
  <c r="F222" i="3"/>
  <c r="F270" i="3"/>
  <c r="C239" i="3"/>
  <c r="I223" i="3"/>
  <c r="B222" i="3"/>
  <c r="B223" i="3"/>
  <c r="C222" i="3"/>
  <c r="E169" i="3"/>
  <c r="G168" i="3"/>
  <c r="D87" i="3"/>
  <c r="H195" i="3"/>
  <c r="H60" i="3"/>
  <c r="F87" i="3"/>
  <c r="G87" i="3"/>
  <c r="G88" i="3"/>
  <c r="E87" i="3"/>
  <c r="G142" i="3"/>
  <c r="F168" i="3"/>
  <c r="C141" i="3"/>
  <c r="D141" i="3"/>
  <c r="I87" i="3"/>
  <c r="H87" i="3"/>
  <c r="F114" i="3"/>
  <c r="F115" i="3"/>
  <c r="C195" i="3"/>
  <c r="E61" i="3"/>
  <c r="E60" i="3"/>
  <c r="G114" i="3"/>
  <c r="G115" i="3"/>
  <c r="E88" i="3"/>
  <c r="G195" i="3"/>
  <c r="E141" i="3"/>
  <c r="E142" i="3"/>
  <c r="I61" i="3"/>
  <c r="I60" i="3"/>
  <c r="C61" i="3"/>
  <c r="C60" i="3"/>
  <c r="H114" i="3"/>
  <c r="B87" i="3"/>
  <c r="B88" i="3"/>
  <c r="B115" i="3"/>
  <c r="B114" i="3"/>
  <c r="D114" i="3"/>
  <c r="D115" i="3"/>
  <c r="E114" i="3"/>
  <c r="I114" i="3"/>
  <c r="I115" i="3"/>
  <c r="C114" i="3"/>
  <c r="C115" i="3"/>
  <c r="D60" i="3"/>
  <c r="D61" i="3"/>
  <c r="B61" i="3"/>
  <c r="B60" i="3"/>
  <c r="B196" i="3"/>
  <c r="F195" i="3"/>
  <c r="E195" i="3"/>
  <c r="D195" i="3"/>
  <c r="C196" i="3"/>
  <c r="I195" i="3"/>
  <c r="I196" i="3"/>
  <c r="G141" i="3"/>
  <c r="F141" i="3"/>
  <c r="F142" i="3"/>
  <c r="B142" i="3"/>
  <c r="B141" i="3"/>
  <c r="C87" i="3"/>
  <c r="C88" i="3"/>
  <c r="J9" i="3" l="1"/>
  <c r="J10" i="3"/>
  <c r="K242" i="3"/>
  <c r="K14" i="3"/>
  <c r="K248" i="3"/>
  <c r="M234" i="3"/>
  <c r="L247" i="3"/>
  <c r="L241" i="3"/>
  <c r="K9" i="3"/>
  <c r="K10" i="3"/>
  <c r="J15" i="3"/>
  <c r="J16" i="3"/>
  <c r="J4" i="3"/>
  <c r="J7" i="3"/>
  <c r="J13" i="3"/>
  <c r="N12" i="3"/>
  <c r="M12" i="3"/>
  <c r="M253" i="3"/>
  <c r="L251" i="3"/>
  <c r="L252" i="3" s="1"/>
  <c r="M209" i="3"/>
  <c r="L207" i="3"/>
  <c r="K221" i="3"/>
  <c r="K222" i="3" s="1"/>
  <c r="K224" i="3"/>
  <c r="K225" i="3" s="1"/>
  <c r="K208" i="3"/>
  <c r="K227" i="3"/>
  <c r="K228" i="3" s="1"/>
  <c r="K230" i="3"/>
  <c r="K231" i="3" s="1"/>
  <c r="M128" i="3"/>
  <c r="L126" i="3"/>
  <c r="K146" i="3"/>
  <c r="K147" i="3" s="1"/>
  <c r="K140" i="3"/>
  <c r="K141" i="3" s="1"/>
  <c r="K149" i="3"/>
  <c r="K150" i="3" s="1"/>
  <c r="K143" i="3"/>
  <c r="K144" i="3" s="1"/>
  <c r="K127" i="3"/>
  <c r="M20" i="3"/>
  <c r="L18" i="3"/>
  <c r="K19" i="3"/>
  <c r="K35" i="3"/>
  <c r="K36" i="3" s="1"/>
  <c r="K38" i="3"/>
  <c r="K39" i="3" s="1"/>
  <c r="K41" i="3"/>
  <c r="K42" i="3" s="1"/>
  <c r="K63" i="3"/>
  <c r="K60" i="3"/>
  <c r="K66" i="3"/>
  <c r="K69" i="3"/>
  <c r="L46" i="3"/>
  <c r="N47" i="3"/>
  <c r="N45" i="3" s="1"/>
  <c r="M45" i="3"/>
  <c r="M46" i="3" s="1"/>
  <c r="K3" i="3"/>
  <c r="I14" i="3"/>
  <c r="H14" i="3"/>
  <c r="G14" i="3"/>
  <c r="F14" i="3"/>
  <c r="E14" i="3"/>
  <c r="D14" i="3"/>
  <c r="C14" i="3"/>
  <c r="B14" i="3"/>
  <c r="B15" i="3" s="1"/>
  <c r="B3" i="3"/>
  <c r="B4" i="3" s="1"/>
  <c r="I8" i="3"/>
  <c r="H8" i="3"/>
  <c r="G8" i="3"/>
  <c r="F8" i="3"/>
  <c r="E8" i="3"/>
  <c r="D8" i="3"/>
  <c r="C8" i="3"/>
  <c r="B8" i="3"/>
  <c r="B9" i="3" s="1"/>
  <c r="I3" i="3"/>
  <c r="H3" i="3"/>
  <c r="G3" i="3"/>
  <c r="F3" i="3"/>
  <c r="E3" i="3"/>
  <c r="D3" i="3"/>
  <c r="C3" i="3"/>
  <c r="A17" i="3"/>
  <c r="A44" i="3"/>
  <c r="H41" i="3"/>
  <c r="G41" i="3"/>
  <c r="F41" i="3"/>
  <c r="E41" i="3"/>
  <c r="D41" i="3"/>
  <c r="C41" i="3"/>
  <c r="B41" i="3"/>
  <c r="B42" i="3" s="1"/>
  <c r="I41" i="3"/>
  <c r="I35" i="3"/>
  <c r="H35" i="3"/>
  <c r="G35" i="3"/>
  <c r="F35" i="3"/>
  <c r="E35" i="3"/>
  <c r="D35" i="3"/>
  <c r="C35" i="3"/>
  <c r="B35" i="3"/>
  <c r="B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J1" i="3"/>
  <c r="K1" i="3" s="1"/>
  <c r="L1" i="3" s="1"/>
  <c r="M1" i="3" s="1"/>
  <c r="N1" i="3" s="1"/>
  <c r="H1" i="3"/>
  <c r="G1" i="3" s="1"/>
  <c r="F1" i="3" s="1"/>
  <c r="E1" i="3" s="1"/>
  <c r="D1" i="3" s="1"/>
  <c r="C1" i="3" s="1"/>
  <c r="B1" i="3" s="1"/>
  <c r="L242" i="3" l="1"/>
  <c r="L8" i="3"/>
  <c r="L14" i="3"/>
  <c r="L248" i="3"/>
  <c r="N234" i="3"/>
  <c r="M247" i="3"/>
  <c r="M14" i="3" s="1"/>
  <c r="M241" i="3"/>
  <c r="K15" i="3"/>
  <c r="K16" i="3"/>
  <c r="K4" i="3"/>
  <c r="K13" i="3"/>
  <c r="N253" i="3"/>
  <c r="N251" i="3" s="1"/>
  <c r="M251" i="3"/>
  <c r="M252" i="3" s="1"/>
  <c r="L221" i="3"/>
  <c r="L222" i="3" s="1"/>
  <c r="L230" i="3"/>
  <c r="L231" i="3" s="1"/>
  <c r="L224" i="3"/>
  <c r="L225" i="3" s="1"/>
  <c r="L208" i="3"/>
  <c r="L227" i="3"/>
  <c r="L228" i="3" s="1"/>
  <c r="M207" i="3"/>
  <c r="N209" i="3"/>
  <c r="N207" i="3" s="1"/>
  <c r="L140" i="3"/>
  <c r="L141" i="3" s="1"/>
  <c r="L149" i="3"/>
  <c r="L150" i="3" s="1"/>
  <c r="L143" i="3"/>
  <c r="L144" i="3" s="1"/>
  <c r="L127" i="3"/>
  <c r="L146" i="3"/>
  <c r="L147" i="3" s="1"/>
  <c r="M126" i="3"/>
  <c r="N128" i="3"/>
  <c r="N126" i="3" s="1"/>
  <c r="L35" i="3"/>
  <c r="L36" i="3" s="1"/>
  <c r="L19" i="3"/>
  <c r="L38" i="3"/>
  <c r="L39" i="3" s="1"/>
  <c r="L41" i="3"/>
  <c r="L42" i="3" s="1"/>
  <c r="N20" i="3"/>
  <c r="N18" i="3" s="1"/>
  <c r="M18" i="3"/>
  <c r="L66" i="3"/>
  <c r="L63" i="3"/>
  <c r="L60" i="3"/>
  <c r="L69" i="3"/>
  <c r="N46" i="3"/>
  <c r="L3" i="3"/>
  <c r="D10" i="3"/>
  <c r="C39" i="3"/>
  <c r="H21" i="3"/>
  <c r="H23" i="3" s="1"/>
  <c r="G39" i="3"/>
  <c r="G42" i="3"/>
  <c r="F16" i="3"/>
  <c r="F21" i="3"/>
  <c r="F23" i="3" s="1"/>
  <c r="E9" i="3"/>
  <c r="H16" i="3"/>
  <c r="H4" i="3"/>
  <c r="E16" i="3"/>
  <c r="E32" i="3"/>
  <c r="B31" i="3"/>
  <c r="I16" i="3"/>
  <c r="G10" i="3"/>
  <c r="D16" i="3"/>
  <c r="H10" i="3"/>
  <c r="G21" i="3"/>
  <c r="G23" i="3" s="1"/>
  <c r="D42" i="3"/>
  <c r="G16" i="3"/>
  <c r="C16" i="3"/>
  <c r="E21" i="3"/>
  <c r="E23" i="3" s="1"/>
  <c r="D32" i="3"/>
  <c r="I4" i="3"/>
  <c r="I9" i="3"/>
  <c r="H29" i="3"/>
  <c r="H31" i="3" s="1"/>
  <c r="B23" i="3"/>
  <c r="I25" i="3"/>
  <c r="I27" i="3" s="1"/>
  <c r="I29" i="3"/>
  <c r="I31" i="3" s="1"/>
  <c r="H39" i="3"/>
  <c r="H42" i="3"/>
  <c r="I15" i="3"/>
  <c r="H25" i="3"/>
  <c r="H27" i="3" s="1"/>
  <c r="I21" i="3"/>
  <c r="I23" i="3" s="1"/>
  <c r="B27" i="3"/>
  <c r="I10" i="3"/>
  <c r="H9" i="3"/>
  <c r="D9" i="3"/>
  <c r="F9" i="3"/>
  <c r="C15" i="3"/>
  <c r="C25" i="3"/>
  <c r="C27" i="3" s="1"/>
  <c r="C29" i="3"/>
  <c r="C31" i="3" s="1"/>
  <c r="G9" i="3"/>
  <c r="D25" i="3"/>
  <c r="D27" i="3" s="1"/>
  <c r="H32" i="3"/>
  <c r="E4" i="3"/>
  <c r="E15" i="3"/>
  <c r="E25" i="3"/>
  <c r="E27" i="3" s="1"/>
  <c r="I32" i="3"/>
  <c r="F4" i="3"/>
  <c r="B39" i="3"/>
  <c r="G4" i="3"/>
  <c r="B16" i="3"/>
  <c r="E10" i="3"/>
  <c r="G15" i="3"/>
  <c r="D21" i="3"/>
  <c r="D23" i="3" s="1"/>
  <c r="G25" i="3"/>
  <c r="G27" i="3" s="1"/>
  <c r="G29" i="3"/>
  <c r="G31" i="3" s="1"/>
  <c r="D39" i="3"/>
  <c r="C9" i="3"/>
  <c r="F10" i="3"/>
  <c r="D15" i="3"/>
  <c r="D29" i="3"/>
  <c r="D31" i="3" s="1"/>
  <c r="E29" i="3"/>
  <c r="E31" i="3" s="1"/>
  <c r="F25" i="3"/>
  <c r="F27" i="3" s="1"/>
  <c r="F29" i="3"/>
  <c r="F31" i="3" s="1"/>
  <c r="C21" i="3"/>
  <c r="C23" i="3" s="1"/>
  <c r="C42" i="3"/>
  <c r="C4" i="3"/>
  <c r="D4" i="3"/>
  <c r="B10" i="3"/>
  <c r="C10" i="3"/>
  <c r="F15" i="3"/>
  <c r="H15" i="3"/>
  <c r="C32" i="3"/>
  <c r="D36" i="3"/>
  <c r="E36" i="3"/>
  <c r="E39" i="3"/>
  <c r="E42" i="3"/>
  <c r="B32" i="3"/>
  <c r="C36" i="3"/>
  <c r="F36" i="3"/>
  <c r="F39" i="3"/>
  <c r="F42" i="3"/>
  <c r="F32" i="3"/>
  <c r="G36" i="3"/>
  <c r="G32" i="3"/>
  <c r="H36" i="3"/>
  <c r="I36" i="3"/>
  <c r="I39" i="3"/>
  <c r="I42" i="3"/>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I197" i="1" s="1"/>
  <c r="H195" i="1"/>
  <c r="H197" i="1" s="1"/>
  <c r="H198" i="1" s="1"/>
  <c r="H199" i="1" s="1"/>
  <c r="G195" i="1"/>
  <c r="G197" i="1" s="1"/>
  <c r="F195" i="1"/>
  <c r="F197" i="1" s="1"/>
  <c r="E195" i="1"/>
  <c r="E197" i="1" s="1"/>
  <c r="D195" i="1"/>
  <c r="D197" i="1" s="1"/>
  <c r="C195" i="1"/>
  <c r="C197" i="1" s="1"/>
  <c r="B195" i="1"/>
  <c r="B197" i="1" s="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M15" i="3" l="1"/>
  <c r="N241" i="3"/>
  <c r="N247" i="3"/>
  <c r="M248" i="3"/>
  <c r="L4" i="3"/>
  <c r="L13" i="3"/>
  <c r="L16" i="3"/>
  <c r="L15" i="3"/>
  <c r="L10" i="3"/>
  <c r="L9" i="3"/>
  <c r="M8" i="3"/>
  <c r="M242" i="3"/>
  <c r="N252" i="3"/>
  <c r="M221" i="3"/>
  <c r="M222" i="3" s="1"/>
  <c r="M224" i="3"/>
  <c r="M225" i="3" s="1"/>
  <c r="M208" i="3"/>
  <c r="M227" i="3"/>
  <c r="M228" i="3" s="1"/>
  <c r="M230" i="3"/>
  <c r="M231" i="3" s="1"/>
  <c r="N224" i="3"/>
  <c r="N225" i="3" s="1"/>
  <c r="N208" i="3"/>
  <c r="N227" i="3"/>
  <c r="N228" i="3" s="1"/>
  <c r="N221" i="3"/>
  <c r="N222" i="3" s="1"/>
  <c r="N230" i="3"/>
  <c r="N143" i="3"/>
  <c r="N127" i="3"/>
  <c r="N146" i="3"/>
  <c r="N147" i="3" s="1"/>
  <c r="N149" i="3"/>
  <c r="N150" i="3" s="1"/>
  <c r="N140" i="3"/>
  <c r="M140" i="3"/>
  <c r="M141" i="3" s="1"/>
  <c r="M143" i="3"/>
  <c r="M144" i="3" s="1"/>
  <c r="M127" i="3"/>
  <c r="M146" i="3"/>
  <c r="M147" i="3" s="1"/>
  <c r="M149" i="3"/>
  <c r="M150" i="3" s="1"/>
  <c r="M35" i="3"/>
  <c r="M36" i="3" s="1"/>
  <c r="M38" i="3"/>
  <c r="M39" i="3" s="1"/>
  <c r="M41" i="3"/>
  <c r="M42" i="3" s="1"/>
  <c r="M19" i="3"/>
  <c r="N38" i="3"/>
  <c r="N39" i="3" s="1"/>
  <c r="N41" i="3"/>
  <c r="N42" i="3" s="1"/>
  <c r="N35" i="3"/>
  <c r="N19" i="3"/>
  <c r="M60" i="3"/>
  <c r="M66" i="3"/>
  <c r="M63" i="3"/>
  <c r="M69" i="3"/>
  <c r="N63" i="3"/>
  <c r="N69" i="3"/>
  <c r="N60" i="3"/>
  <c r="N3" i="3"/>
  <c r="M3" i="3"/>
  <c r="E33" i="3"/>
  <c r="I33" i="3"/>
  <c r="D33" i="3"/>
  <c r="I198" i="1"/>
  <c r="I199" i="1" s="1"/>
  <c r="H33" i="3"/>
  <c r="F33" i="3"/>
  <c r="C33" i="3"/>
  <c r="G33" i="3"/>
  <c r="B198" i="1"/>
  <c r="B199" i="1" s="1"/>
  <c r="B33" i="3"/>
  <c r="C198" i="1"/>
  <c r="C199" i="1" s="1"/>
  <c r="D198" i="1"/>
  <c r="D199" i="1" s="1"/>
  <c r="G198" i="1"/>
  <c r="G199" i="1" s="1"/>
  <c r="E198" i="1"/>
  <c r="E199" i="1" s="1"/>
  <c r="F198" i="1"/>
  <c r="F199" i="1" s="1"/>
  <c r="I141" i="1"/>
  <c r="H141" i="1"/>
  <c r="I117" i="1"/>
  <c r="H117" i="1"/>
  <c r="G117" i="1"/>
  <c r="F117" i="1"/>
  <c r="E117" i="1"/>
  <c r="D117" i="1"/>
  <c r="C117" i="1"/>
  <c r="H113" i="1"/>
  <c r="H18" i="3" s="1"/>
  <c r="G113" i="1"/>
  <c r="F113" i="1"/>
  <c r="F18" i="3" s="1"/>
  <c r="E113" i="1"/>
  <c r="E18" i="3" s="1"/>
  <c r="D113" i="1"/>
  <c r="D18" i="3" s="1"/>
  <c r="C113" i="1"/>
  <c r="C18" i="3" s="1"/>
  <c r="B113" i="1"/>
  <c r="B18" i="3" s="1"/>
  <c r="B34" i="3" s="1"/>
  <c r="I113" i="1"/>
  <c r="I18" i="3" s="1"/>
  <c r="I165" i="1"/>
  <c r="I168" i="1" s="1"/>
  <c r="I11" i="3" s="1"/>
  <c r="H165" i="1"/>
  <c r="H168" i="1" s="1"/>
  <c r="H11" i="3" s="1"/>
  <c r="G165" i="1"/>
  <c r="G168" i="1" s="1"/>
  <c r="G11" i="3" s="1"/>
  <c r="F165" i="1"/>
  <c r="F168" i="1" s="1"/>
  <c r="F11" i="3" s="1"/>
  <c r="E165" i="1"/>
  <c r="E168" i="1" s="1"/>
  <c r="E11" i="3" s="1"/>
  <c r="D165" i="1"/>
  <c r="D168" i="1" s="1"/>
  <c r="D11" i="3" s="1"/>
  <c r="C165" i="1"/>
  <c r="C168" i="1" s="1"/>
  <c r="C11" i="3" s="1"/>
  <c r="B165" i="1"/>
  <c r="B168" i="1" s="1"/>
  <c r="B11" i="3" s="1"/>
  <c r="M10" i="3" l="1"/>
  <c r="M9" i="3"/>
  <c r="N14" i="3"/>
  <c r="N248" i="3"/>
  <c r="N4" i="3"/>
  <c r="N13" i="3"/>
  <c r="M4" i="3"/>
  <c r="M13" i="3"/>
  <c r="N8" i="3"/>
  <c r="N242" i="3"/>
  <c r="M16" i="3"/>
  <c r="N231" i="3"/>
  <c r="N141" i="3"/>
  <c r="N144" i="3"/>
  <c r="N36" i="3"/>
  <c r="N66" i="3"/>
  <c r="C146" i="1"/>
  <c r="D146" i="1"/>
  <c r="E146" i="1"/>
  <c r="F146" i="1"/>
  <c r="B146" i="1"/>
  <c r="B153" i="1" s="1"/>
  <c r="G18" i="3"/>
  <c r="G19" i="3" s="1"/>
  <c r="G146" i="1"/>
  <c r="E13" i="3"/>
  <c r="E12" i="3"/>
  <c r="E5" i="3"/>
  <c r="F13" i="3"/>
  <c r="F12" i="3"/>
  <c r="F5" i="3"/>
  <c r="G13" i="3"/>
  <c r="G12" i="3"/>
  <c r="G5" i="3"/>
  <c r="H13" i="3"/>
  <c r="H12" i="3"/>
  <c r="H5" i="3"/>
  <c r="I5" i="3"/>
  <c r="I13" i="3"/>
  <c r="I12" i="3"/>
  <c r="B5" i="3"/>
  <c r="B12" i="3"/>
  <c r="B13" i="3"/>
  <c r="C12" i="3"/>
  <c r="C13" i="3"/>
  <c r="C5" i="3"/>
  <c r="D12" i="3"/>
  <c r="D13" i="3"/>
  <c r="D5" i="3"/>
  <c r="F19" i="3"/>
  <c r="F37" i="3"/>
  <c r="F40" i="3"/>
  <c r="F43" i="3"/>
  <c r="F34" i="3"/>
  <c r="H40" i="3"/>
  <c r="H43" i="3"/>
  <c r="H34" i="3"/>
  <c r="H37" i="3"/>
  <c r="I19" i="3"/>
  <c r="I43" i="3"/>
  <c r="I34" i="3"/>
  <c r="I37" i="3"/>
  <c r="I40" i="3"/>
  <c r="G34" i="3"/>
  <c r="B19" i="3"/>
  <c r="B40" i="3"/>
  <c r="B43" i="3"/>
  <c r="B37" i="3"/>
  <c r="C19" i="3"/>
  <c r="C43" i="3"/>
  <c r="C40" i="3"/>
  <c r="C37" i="3"/>
  <c r="C34" i="3"/>
  <c r="E19" i="3"/>
  <c r="E43" i="3"/>
  <c r="E34" i="3"/>
  <c r="E37" i="3"/>
  <c r="E40" i="3"/>
  <c r="D40" i="3"/>
  <c r="D19" i="3"/>
  <c r="D43" i="3"/>
  <c r="D34" i="3"/>
  <c r="D37" i="3"/>
  <c r="H146" i="1"/>
  <c r="H153" i="1" s="1"/>
  <c r="H154" i="1" s="1"/>
  <c r="I146" i="1"/>
  <c r="N16" i="3" l="1"/>
  <c r="N15" i="3"/>
  <c r="N10" i="3"/>
  <c r="N9" i="3"/>
  <c r="G40" i="3"/>
  <c r="H19" i="3"/>
  <c r="G43" i="3"/>
  <c r="G37" i="3"/>
  <c r="D7" i="3"/>
  <c r="D6" i="3"/>
  <c r="B7" i="3"/>
  <c r="B6" i="3"/>
  <c r="F7" i="3"/>
  <c r="F6" i="3"/>
  <c r="C7" i="3"/>
  <c r="C6" i="3"/>
  <c r="I7" i="3"/>
  <c r="I6" i="3"/>
  <c r="H7" i="3"/>
  <c r="H6" i="3"/>
  <c r="E7" i="3"/>
  <c r="E6" i="3"/>
  <c r="G7" i="3"/>
  <c r="G6" i="3"/>
  <c r="E153" i="1"/>
  <c r="E154" i="1" s="1"/>
  <c r="G153" i="1"/>
  <c r="G154" i="1" s="1"/>
  <c r="D153" i="1"/>
  <c r="D154" i="1" s="1"/>
  <c r="F153" i="1"/>
  <c r="F154" i="1" s="1"/>
  <c r="I153" i="1"/>
  <c r="B154" i="1" s="1"/>
  <c r="C153" i="1"/>
  <c r="C154" i="1" s="1"/>
  <c r="H98" i="1"/>
  <c r="G98" i="1"/>
  <c r="F98" i="1"/>
  <c r="E98" i="1"/>
  <c r="D98" i="1"/>
  <c r="C98" i="1"/>
  <c r="B98" i="1"/>
  <c r="I98" i="1"/>
  <c r="H86" i="1"/>
  <c r="G86" i="1"/>
  <c r="F86" i="1"/>
  <c r="E86" i="1"/>
  <c r="D86" i="1"/>
  <c r="C86" i="1"/>
  <c r="B86" i="1"/>
  <c r="I86" i="1"/>
  <c r="H59" i="1"/>
  <c r="G59" i="1"/>
  <c r="F59" i="1"/>
  <c r="E59" i="1"/>
  <c r="D59" i="1"/>
  <c r="C59" i="1"/>
  <c r="B59" i="1"/>
  <c r="I59" i="1"/>
  <c r="H46" i="1"/>
  <c r="G46" i="1"/>
  <c r="F46" i="1"/>
  <c r="E46" i="1"/>
  <c r="E60" i="1" s="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E4" i="1"/>
  <c r="D4" i="1"/>
  <c r="C4" i="1"/>
  <c r="B4" i="1"/>
  <c r="I4" i="1"/>
  <c r="E10" i="1" l="1"/>
  <c r="E169" i="1" s="1"/>
  <c r="B10" i="1"/>
  <c r="B12" i="1" s="1"/>
  <c r="D60" i="1"/>
  <c r="D61" i="1" s="1"/>
  <c r="B60" i="1"/>
  <c r="B61" i="1" s="1"/>
  <c r="H60" i="1"/>
  <c r="H61" i="1" s="1"/>
  <c r="C10" i="1"/>
  <c r="C169" i="1" s="1"/>
  <c r="F10" i="1"/>
  <c r="F12" i="1" s="1"/>
  <c r="I10" i="1"/>
  <c r="I169" i="1" s="1"/>
  <c r="H10" i="1"/>
  <c r="H169" i="1" s="1"/>
  <c r="C60" i="1"/>
  <c r="C61" i="1" s="1"/>
  <c r="F60" i="1"/>
  <c r="F61" i="1" s="1"/>
  <c r="G60" i="1"/>
  <c r="G61" i="1" s="1"/>
  <c r="D10" i="1"/>
  <c r="D12" i="1" s="1"/>
  <c r="E61" i="1"/>
  <c r="G10" i="1"/>
  <c r="I60" i="1"/>
  <c r="I61" i="1" s="1"/>
  <c r="E12" i="1" l="1"/>
  <c r="E20" i="1" s="1"/>
  <c r="C12" i="1"/>
  <c r="C20" i="1" s="1"/>
  <c r="B169" i="1"/>
  <c r="I12" i="1"/>
  <c r="I20" i="1" s="1"/>
  <c r="H12" i="1"/>
  <c r="H20" i="1" s="1"/>
  <c r="F169" i="1"/>
  <c r="D20" i="1"/>
  <c r="D65" i="1"/>
  <c r="D77" i="1" s="1"/>
  <c r="D100" i="1" s="1"/>
  <c r="F20" i="1"/>
  <c r="F65" i="1"/>
  <c r="F77" i="1" s="1"/>
  <c r="F100" i="1" s="1"/>
  <c r="B20" i="1"/>
  <c r="B65" i="1"/>
  <c r="B77" i="1" s="1"/>
  <c r="B100" i="1" s="1"/>
  <c r="B102" i="1" s="1"/>
  <c r="D169" i="1"/>
  <c r="G12" i="1"/>
  <c r="G169" i="1"/>
  <c r="C65" i="1" l="1"/>
  <c r="C77" i="1" s="1"/>
  <c r="C100" i="1" s="1"/>
  <c r="E65" i="1"/>
  <c r="E77" i="1" s="1"/>
  <c r="E100" i="1" s="1"/>
  <c r="I65" i="1"/>
  <c r="I77" i="1" s="1"/>
  <c r="I100" i="1" s="1"/>
  <c r="H65" i="1"/>
  <c r="H77" i="1" s="1"/>
  <c r="H100" i="1" s="1"/>
  <c r="H102" i="1" s="1"/>
  <c r="I101" i="1" s="1"/>
  <c r="C101" i="1"/>
  <c r="B103" i="1"/>
  <c r="G20" i="1"/>
  <c r="G65" i="1"/>
  <c r="G77" i="1" s="1"/>
  <c r="G100" i="1" s="1"/>
  <c r="H1" i="1"/>
  <c r="G1" i="1" s="1"/>
  <c r="F1" i="1" s="1"/>
  <c r="E1" i="1" s="1"/>
  <c r="D1" i="1" s="1"/>
  <c r="C1" i="1" s="1"/>
  <c r="B1" i="1" s="1"/>
  <c r="C102" i="1" l="1"/>
  <c r="D101" i="1" s="1"/>
  <c r="D102" i="1" s="1"/>
  <c r="I102" i="1"/>
  <c r="I103" i="1" s="1"/>
  <c r="H103" i="1"/>
  <c r="C103" i="1" l="1"/>
  <c r="E101" i="1"/>
  <c r="E102" i="1" s="1"/>
  <c r="D103" i="1"/>
  <c r="F101" i="1" l="1"/>
  <c r="F102" i="1" s="1"/>
  <c r="E103" i="1"/>
  <c r="G101" i="1" l="1"/>
  <c r="G102" i="1" s="1"/>
  <c r="G103" i="1" s="1"/>
  <c r="F103" i="1"/>
  <c r="L5" i="3" l="1"/>
  <c r="K5" i="3"/>
  <c r="K6" i="3" s="1"/>
  <c r="M5" i="3"/>
  <c r="L6" i="3" l="1"/>
  <c r="K7" i="3"/>
  <c r="M7" i="3"/>
  <c r="M6" i="3"/>
  <c r="L7" i="3"/>
  <c r="N5" i="3"/>
  <c r="N7" i="3" l="1"/>
  <c r="N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<sst xmlns="http://schemas.openxmlformats.org/spreadsheetml/2006/main" count="560" uniqueCount="156">
  <si>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</si>
  <si>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</si>
  <si>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</si>
  <si>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</si>
  <si>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</si>
  <si>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</si>
  <si>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</si>
  <si>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</si>
  <si>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</si>
  <si>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</si>
  <si>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</si>
  <si>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</si>
  <si>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</si>
  <si>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</si>
  <si>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</si>
  <si>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</si>
  <si>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</si>
  <si>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</si>
  <si>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</si>
  <si>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</si>
  <si>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</si>
  <si>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</si>
  <si>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</si>
  <si>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</si>
  <si>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</si>
  <si>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</si>
  <si>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</si>
  <si>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</si>
  <si>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</si>
  <si>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</si>
  <si>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</si>
  <si>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</si>
  <si>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</si>
  <si>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</si>
  <si>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</si>
  <si>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</si>
  <si>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</si>
  <si>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</si>
  <si>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</si>
  <si>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</si>
  <si>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</si>
  <si>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</si>
  <si>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</si>
  <si>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</si>
  <si>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</si>
  <si>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</si>
  <si>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</si>
  <si>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</si>
  <si>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</si>
  <si>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</si>
  <si>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</si>
  <si>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</si>
  <si>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</si>
  <si>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</si>
  <si>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</si>
  <si>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</si>
  <si>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</si>
  <si>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</si>
  <si>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</si>
  <si>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</si>
  <si>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</si>
  <si>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</si>
  <si>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</si>
  <si>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</si>
  <si>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</si>
  <si>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</si>
  <si>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</si>
  <si>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</si>
  <si>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</si>
  <si>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</si>
  <si>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</si>
  <si>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</si>
  <si>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</si>
  <si>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</si>
  <si>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</si>
  <si>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</si>
  <si>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</si>
  <si>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</si>
  <si>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</si>
  <si>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</si>
  <si>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</si>
  <si>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</si>
  <si>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</si>
  <si>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</si>
  <si>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</si>
  <si>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</si>
  <si>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</si>
  <si>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</si>
  <si>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</si>
  <si>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</si>
  <si>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</si>
  <si>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</si>
  <si>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</si>
  <si>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</si>
  <si>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</si>
  <si>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</si>
  <si>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</si>
  <si>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</si>
  <si>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</si>
  <si>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</si>
  <si>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</si>
  <si>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</si>
  <si>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</si>
  <si>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</si>
  <si>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</si>
  <si>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</si>
  <si>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</si>
  <si>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</si>
  <si>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</si>
  <si>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</si>
  <si>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</si>
  <si>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</si>
  <si>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</si>
  <si>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</si>
  <si>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</si>
  <si>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</si>
  <si>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</si>
  <si>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</si>
  <si>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</si>
  <si>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</si>
  <si>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</si>
  <si>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</si>
  <si>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</si>
  <si>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</si>
  <si>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</si>
  <si>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</si>
  <si>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</si>
  <si>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</si>
  <si>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</si>
  <si>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</si>
  <si>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</si>
  <si>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</si>
  <si>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</si>
  <si>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</si>
  <si>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</si>
  <si>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</si>
  <si>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</si>
  <si>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</si>
  <si>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</si>
  <si>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</si>
  <si>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</si>
  <si>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</si>
  <si>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</si>
  <si>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</si>
  <si>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</si>
  <si>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</si>
  <si>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</si>
  <si>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</si>
  <si>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</si>
  <si>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</si>
  <si>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</si>
  <si>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</si>
  <si>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</si>
  <si>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</si>
  <si>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The divisional breakup of the converse department is not available for the FY 2015, 2016, 2017, 2018</t>
  </si>
  <si>
    <t>The divisional breakup of the converse department is not available for the FY 2015, 2016,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</si>
</sst>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3" fontId="0" fillId="0" borderId="0" xfId="1" applyFont="1"/>
    <xf numFmtId="9" fontId="0" fillId="0" borderId="0" xfId="2" applyFont="1"/>
    <xf numFmtId="165" fontId="5" fillId="0" borderId="0" xfId="1" applyNumberFormat="1" applyFont="1"/>
    <xf numFmtId="43"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4168"/>
          <a:ext cx="6539506" cy="1867894"/>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2268"/>
          <a:ext cx="4038600" cy="351547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3696"/>
          <a:ext cx="1760220" cy="1100924"/>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35580"/>
          <a:ext cx="1798320" cy="1100924"/>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82224"/>
          <a:ext cx="1943100" cy="110092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83149"/>
          <a:ext cx="2727960" cy="1321241"/>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0948" y="5122628"/>
          <a:ext cx="1139024"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38" zoomScaleNormal="138" workbookViewId="0">
      <selection activeCell="A4" sqref="A4"/>
    </sheetView>
  </sheetViews>
  <sheetFormatPr defaultRowHeight="14.4" x14ac:dyDescent="0.3"/>
  <cols>
    <col min="1" max="1" width="176.109375" style="18" customWidth="1"/>
  </cols>
  <sheetData>
    <row r="1" spans="1:1" ht="23.4" x14ac:dyDescent="0.45">
      <c r="A1" s="17" t="s">
        <v>21</v>
      </c>
    </row>
    <row r="2" spans="1:1" x14ac:dyDescent="0.3">
      <c r="A2" s="37" t="s">
        <v>141</v>
      </c>
    </row>
    <row r="3" spans="1:1" x14ac:dyDescent="0.3">
      <c r="A3" s="19" t="s">
        <v>142</v>
      </c>
    </row>
    <row r="4" spans="1:1" x14ac:dyDescent="0.3">
      <c r="A4" s="37" t="s">
        <v>20</v>
      </c>
    </row>
    <row r="5" spans="1:1" x14ac:dyDescent="0.3">
      <c r="A5" s="18" t="s">
        <v>143</v>
      </c>
    </row>
    <row r="6" spans="1:1" x14ac:dyDescent="0.3">
      <c r="A6" s="37"/>
    </row>
    <row r="7" spans="1:1" x14ac:dyDescent="0.3">
      <c r="A7" s="37"/>
    </row>
    <row r="10" spans="1:1" x14ac:dyDescent="0.3">
      <c r="A10" s="19"/>
    </row>
    <row r="11" spans="1:1" x14ac:dyDescent="0.3">
      <c r="A11" s="19"/>
    </row>
    <row r="12" spans="1:1" x14ac:dyDescent="0.3">
      <c r="A12"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8"/>
  <sheetViews>
    <sheetView zoomScale="128" workbookViewId="0">
      <pane ySplit="1" topLeftCell="A2" activePane="bottomLeft" state="frozen"/>
      <selection pane="bottomLeft" activeCell="A2" sqref="A2"/>
    </sheetView>
  </sheetViews>
  <sheetFormatPr defaultRowHeight="14.4" x14ac:dyDescent="0.3"/>
  <cols>
    <col min="1" max="1" width="78.109375" customWidth="1"/>
    <col min="2" max="2" width="10.33203125" bestFit="1" customWidth="1"/>
    <col min="3" max="7" width="11.109375" bestFit="1" customWidth="1"/>
    <col min="8" max="8" width="10.5546875" bestFit="1" customWidth="1"/>
    <col min="9" max="9" width="10.77734375" bestFit="1" customWidth="1"/>
  </cols>
  <sheetData>
    <row r="1" spans="1:9"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28</v>
      </c>
      <c r="B2" s="3">
        <v>30601</v>
      </c>
      <c r="C2" s="3">
        <v>32376</v>
      </c>
      <c r="D2" s="3">
        <v>34350</v>
      </c>
      <c r="E2" s="3">
        <v>36397</v>
      </c>
      <c r="F2" s="3">
        <v>39117</v>
      </c>
      <c r="G2" s="3">
        <v>37403</v>
      </c>
      <c r="H2" s="3">
        <v>44538</v>
      </c>
      <c r="I2" s="3">
        <v>46710</v>
      </c>
    </row>
    <row r="3" spans="1:9" x14ac:dyDescent="0.3">
      <c r="A3" s="22" t="s">
        <v>29</v>
      </c>
      <c r="B3" s="23">
        <v>16534</v>
      </c>
      <c r="C3" s="23">
        <v>17405</v>
      </c>
      <c r="D3" s="23">
        <v>19038</v>
      </c>
      <c r="E3" s="23">
        <v>20441</v>
      </c>
      <c r="F3" s="23">
        <v>21643</v>
      </c>
      <c r="G3" s="23">
        <v>21162</v>
      </c>
      <c r="H3" s="23">
        <v>24576</v>
      </c>
      <c r="I3" s="23">
        <v>25231</v>
      </c>
    </row>
    <row r="4" spans="1:9" s="1" customFormat="1" x14ac:dyDescent="0.3">
      <c r="A4" s="1" t="s">
        <v>4</v>
      </c>
      <c r="B4" s="8">
        <f t="shared" ref="B4:H4" si="1">+B2-B3</f>
        <v>14067</v>
      </c>
      <c r="C4" s="8">
        <f t="shared" si="1"/>
        <v>14971</v>
      </c>
      <c r="D4" s="8">
        <f t="shared" si="1"/>
        <v>15312</v>
      </c>
      <c r="E4" s="8">
        <f t="shared" si="1"/>
        <v>15956</v>
      </c>
      <c r="F4" s="8">
        <f t="shared" si="1"/>
        <v>17474</v>
      </c>
      <c r="G4" s="8">
        <f t="shared" si="1"/>
        <v>16241</v>
      </c>
      <c r="H4" s="8">
        <f t="shared" si="1"/>
        <v>19962</v>
      </c>
      <c r="I4" s="8">
        <f>+I2-I3</f>
        <v>21479</v>
      </c>
    </row>
    <row r="5" spans="1:9" x14ac:dyDescent="0.3">
      <c r="A5" s="10" t="s">
        <v>22</v>
      </c>
      <c r="B5" s="3">
        <v>3213</v>
      </c>
      <c r="C5" s="3">
        <v>3278</v>
      </c>
      <c r="D5" s="3">
        <v>3341</v>
      </c>
      <c r="E5" s="3">
        <v>3577</v>
      </c>
      <c r="F5" s="3">
        <v>3753</v>
      </c>
      <c r="G5" s="3">
        <v>3592</v>
      </c>
      <c r="H5" s="3">
        <v>3114</v>
      </c>
      <c r="I5" s="3">
        <v>3850</v>
      </c>
    </row>
    <row r="6" spans="1:9" x14ac:dyDescent="0.3">
      <c r="A6" s="10" t="s">
        <v>23</v>
      </c>
      <c r="B6" s="3">
        <v>6679</v>
      </c>
      <c r="C6" s="3">
        <v>7191</v>
      </c>
      <c r="D6" s="3">
        <v>7222</v>
      </c>
      <c r="E6" s="3">
        <v>7934</v>
      </c>
      <c r="F6" s="3">
        <v>8949</v>
      </c>
      <c r="G6" s="3">
        <v>9534</v>
      </c>
      <c r="H6" s="3">
        <v>9911</v>
      </c>
      <c r="I6" s="3">
        <v>10954</v>
      </c>
    </row>
    <row r="7" spans="1:9" x14ac:dyDescent="0.3">
      <c r="A7" s="21" t="s">
        <v>24</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s="3">
        <v>861.7</v>
      </c>
      <c r="C17" s="3">
        <v>1697.9</v>
      </c>
      <c r="D17" s="3">
        <v>1657.8</v>
      </c>
      <c r="E17" s="3">
        <v>1623.8</v>
      </c>
      <c r="F17" s="3">
        <v>1579.7</v>
      </c>
      <c r="G17" s="3">
        <v>1558.8</v>
      </c>
      <c r="H17" s="3">
        <v>1573</v>
      </c>
      <c r="I17" s="3">
        <v>1578.8</v>
      </c>
    </row>
    <row r="18" spans="1:9" x14ac:dyDescent="0.3">
      <c r="A18" s="2" t="s">
        <v>7</v>
      </c>
      <c r="B18" s="3">
        <v>884.4</v>
      </c>
      <c r="C18" s="3">
        <v>1742.5</v>
      </c>
      <c r="D18" s="3">
        <v>1692</v>
      </c>
      <c r="E18" s="3">
        <v>1659.1</v>
      </c>
      <c r="F18" s="3">
        <v>1618.4</v>
      </c>
      <c r="G18" s="3">
        <v>1591.6</v>
      </c>
      <c r="H18" s="3">
        <v>1609.4</v>
      </c>
      <c r="I18" s="3">
        <v>1610.8</v>
      </c>
    </row>
    <row r="20" spans="1:9" s="11" customFormat="1" x14ac:dyDescent="0.3">
      <c r="A20" s="11" t="s">
        <v>2</v>
      </c>
      <c r="B20" s="12">
        <f t="shared" ref="B20:H20" si="5">+ROUND(((B12/B18)-B15),2)</f>
        <v>0</v>
      </c>
      <c r="C20" s="12">
        <f t="shared" si="5"/>
        <v>0</v>
      </c>
      <c r="D20" s="12">
        <f t="shared" si="5"/>
        <v>0</v>
      </c>
      <c r="E20" s="12">
        <f t="shared" si="5"/>
        <v>0</v>
      </c>
      <c r="F20" s="12">
        <f t="shared" si="5"/>
        <v>0</v>
      </c>
      <c r="G20" s="12">
        <f t="shared" si="5"/>
        <v>0</v>
      </c>
      <c r="H20" s="12">
        <f t="shared" si="5"/>
        <v>0</v>
      </c>
      <c r="I20" s="12">
        <f>+ROUND(((I12/I18)-I15),2)</f>
        <v>0</v>
      </c>
    </row>
    <row r="22" spans="1:9" x14ac:dyDescent="0.3">
      <c r="A22" s="13" t="s">
        <v>0</v>
      </c>
      <c r="B22" s="13"/>
      <c r="C22" s="13"/>
      <c r="D22" s="13"/>
      <c r="E22" s="13"/>
      <c r="F22" s="13"/>
      <c r="G22" s="13"/>
      <c r="H22" s="13"/>
      <c r="I22" s="13"/>
    </row>
    <row r="23" spans="1:9" x14ac:dyDescent="0.3">
      <c r="A23" s="1" t="s">
        <v>31</v>
      </c>
    </row>
    <row r="24" spans="1:9" x14ac:dyDescent="0.3">
      <c r="A24" s="9" t="s">
        <v>32</v>
      </c>
      <c r="B24" s="3"/>
      <c r="C24" s="3"/>
      <c r="D24" s="3"/>
      <c r="E24" s="3"/>
      <c r="F24" s="3"/>
      <c r="G24" s="3"/>
      <c r="H24" s="3"/>
      <c r="I24" s="3"/>
    </row>
    <row r="25" spans="1:9" x14ac:dyDescent="0.3">
      <c r="A25" s="10" t="s">
        <v>33</v>
      </c>
      <c r="B25" s="3">
        <v>3852</v>
      </c>
      <c r="C25" s="3">
        <v>3138</v>
      </c>
      <c r="D25" s="3">
        <v>3808</v>
      </c>
      <c r="E25" s="3">
        <v>4249</v>
      </c>
      <c r="F25" s="3">
        <v>4466</v>
      </c>
      <c r="G25" s="3">
        <v>8348</v>
      </c>
      <c r="H25" s="3">
        <v>9889</v>
      </c>
      <c r="I25" s="3">
        <v>8574</v>
      </c>
    </row>
    <row r="26" spans="1:9" x14ac:dyDescent="0.3">
      <c r="A26" s="10" t="s">
        <v>34</v>
      </c>
      <c r="B26" s="3">
        <v>2072</v>
      </c>
      <c r="C26" s="3">
        <v>2319</v>
      </c>
      <c r="D26" s="3">
        <v>2371</v>
      </c>
      <c r="E26" s="3">
        <v>996</v>
      </c>
      <c r="F26" s="3">
        <v>197</v>
      </c>
      <c r="G26" s="3">
        <v>439</v>
      </c>
      <c r="H26" s="3">
        <v>3587</v>
      </c>
      <c r="I26" s="3">
        <v>4423</v>
      </c>
    </row>
    <row r="27" spans="1:9" x14ac:dyDescent="0.3">
      <c r="A27" s="10" t="s">
        <v>35</v>
      </c>
      <c r="B27" s="3">
        <v>3358</v>
      </c>
      <c r="C27" s="3">
        <v>3241</v>
      </c>
      <c r="D27" s="3">
        <v>3677</v>
      </c>
      <c r="E27" s="3">
        <v>3498</v>
      </c>
      <c r="F27" s="3">
        <v>4272</v>
      </c>
      <c r="G27" s="3">
        <v>2749</v>
      </c>
      <c r="H27" s="3">
        <v>4463</v>
      </c>
      <c r="I27" s="3">
        <v>4667</v>
      </c>
    </row>
    <row r="28" spans="1:9" x14ac:dyDescent="0.3">
      <c r="A28" s="10" t="s">
        <v>36</v>
      </c>
      <c r="B28" s="3">
        <v>4337</v>
      </c>
      <c r="C28" s="3">
        <v>4838</v>
      </c>
      <c r="D28" s="3">
        <v>5055</v>
      </c>
      <c r="E28" s="3">
        <v>5261</v>
      </c>
      <c r="F28" s="3">
        <v>5622</v>
      </c>
      <c r="G28" s="3">
        <v>7367</v>
      </c>
      <c r="H28" s="3">
        <v>6854</v>
      </c>
      <c r="I28" s="3">
        <v>8420</v>
      </c>
    </row>
    <row r="29" spans="1:9" x14ac:dyDescent="0.3">
      <c r="A29" s="10" t="s">
        <v>68</v>
      </c>
      <c r="B29" s="3">
        <v>389</v>
      </c>
      <c r="C29" s="3">
        <v>0</v>
      </c>
      <c r="D29" s="3">
        <v>0</v>
      </c>
      <c r="E29" s="3">
        <v>0</v>
      </c>
      <c r="F29" s="3">
        <v>0</v>
      </c>
      <c r="G29" s="3">
        <v>0</v>
      </c>
      <c r="H29" s="3">
        <v>0</v>
      </c>
      <c r="I29" s="3">
        <v>0</v>
      </c>
    </row>
    <row r="30" spans="1:9" x14ac:dyDescent="0.3">
      <c r="A30" s="10" t="s">
        <v>37</v>
      </c>
      <c r="B30" s="3">
        <v>1968</v>
      </c>
      <c r="C30" s="3">
        <v>1489</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2439</v>
      </c>
      <c r="D36" s="3">
        <v>2787</v>
      </c>
      <c r="E36" s="3">
        <v>2509</v>
      </c>
      <c r="F36" s="3">
        <v>2011</v>
      </c>
      <c r="G36" s="3">
        <v>2326</v>
      </c>
      <c r="H36" s="3">
        <v>2921</v>
      </c>
      <c r="I36" s="3">
        <v>3821</v>
      </c>
    </row>
    <row r="37" spans="1:9" ht="15" thickBot="1" x14ac:dyDescent="0.35">
      <c r="A37" s="6" t="s">
        <v>43</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0" t="s">
        <v>46</v>
      </c>
      <c r="B40" s="3">
        <v>107</v>
      </c>
      <c r="C40" s="3">
        <v>44</v>
      </c>
      <c r="D40" s="3">
        <v>6</v>
      </c>
      <c r="E40" s="3">
        <v>6</v>
      </c>
      <c r="F40" s="3">
        <v>6</v>
      </c>
      <c r="G40" s="3">
        <v>3</v>
      </c>
      <c r="H40" s="3">
        <v>0</v>
      </c>
      <c r="I40" s="3">
        <v>500</v>
      </c>
    </row>
    <row r="41" spans="1:9" x14ac:dyDescent="0.3">
      <c r="A41" s="10" t="s">
        <v>47</v>
      </c>
      <c r="B41" s="3">
        <v>74</v>
      </c>
      <c r="C41" s="3">
        <v>1</v>
      </c>
      <c r="D41" s="3">
        <v>325</v>
      </c>
      <c r="E41" s="3">
        <v>336</v>
      </c>
      <c r="F41" s="3">
        <v>9</v>
      </c>
      <c r="G41" s="3">
        <v>248</v>
      </c>
      <c r="H41" s="3">
        <v>2</v>
      </c>
      <c r="I41" s="3">
        <v>10</v>
      </c>
    </row>
    <row r="42" spans="1:9" x14ac:dyDescent="0.3">
      <c r="A42" s="10" t="s">
        <v>11</v>
      </c>
      <c r="B42" s="3">
        <v>2131</v>
      </c>
      <c r="C42" s="3">
        <v>2191</v>
      </c>
      <c r="D42" s="3">
        <v>2048</v>
      </c>
      <c r="E42" s="3">
        <v>2279</v>
      </c>
      <c r="F42" s="3">
        <v>2612</v>
      </c>
      <c r="G42" s="3">
        <v>2248</v>
      </c>
      <c r="H42" s="3">
        <v>2836</v>
      </c>
      <c r="I42" s="3">
        <v>3358</v>
      </c>
    </row>
    <row r="43" spans="1:9" x14ac:dyDescent="0.3">
      <c r="A43" s="10" t="s">
        <v>48</v>
      </c>
      <c r="B43" s="3">
        <v>0</v>
      </c>
      <c r="C43" s="3">
        <v>0</v>
      </c>
      <c r="D43" s="3">
        <v>0</v>
      </c>
      <c r="E43" s="3">
        <v>0</v>
      </c>
      <c r="F43" s="3">
        <v>0</v>
      </c>
      <c r="G43" s="3">
        <v>445</v>
      </c>
      <c r="H43" s="3">
        <v>467</v>
      </c>
      <c r="I43" s="3">
        <v>420</v>
      </c>
    </row>
    <row r="44" spans="1:9" x14ac:dyDescent="0.3">
      <c r="A44" s="10" t="s">
        <v>12</v>
      </c>
      <c r="B44" s="3">
        <v>3951</v>
      </c>
      <c r="C44" s="3">
        <v>3037</v>
      </c>
      <c r="D44" s="3">
        <v>3011</v>
      </c>
      <c r="E44" s="3">
        <v>3269</v>
      </c>
      <c r="F44" s="3">
        <v>5010</v>
      </c>
      <c r="G44" s="3">
        <v>5184</v>
      </c>
      <c r="H44" s="3">
        <v>6063</v>
      </c>
      <c r="I44" s="3">
        <v>6220</v>
      </c>
    </row>
    <row r="45" spans="1:9" x14ac:dyDescent="0.3">
      <c r="A45" s="10" t="s">
        <v>49</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50</v>
      </c>
      <c r="B47" s="3">
        <v>1079</v>
      </c>
      <c r="C47" s="3">
        <v>2010</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c r="C50" s="3"/>
      <c r="D50" s="3"/>
      <c r="E50" s="3"/>
      <c r="F50" s="3"/>
      <c r="G50" s="3"/>
      <c r="H50" s="3"/>
      <c r="I50" s="3"/>
    </row>
    <row r="51" spans="1:9" x14ac:dyDescent="0.3">
      <c r="A51" s="10" t="s">
        <v>54</v>
      </c>
      <c r="B51" s="3">
        <v>0</v>
      </c>
      <c r="C51" s="3">
        <v>0</v>
      </c>
      <c r="D51" s="3">
        <v>0</v>
      </c>
      <c r="E51" s="3">
        <v>0</v>
      </c>
      <c r="F51" s="3">
        <v>0</v>
      </c>
      <c r="G51" s="3">
        <v>0</v>
      </c>
      <c r="H51" s="3">
        <v>0</v>
      </c>
      <c r="I51" s="3">
        <v>0</v>
      </c>
    </row>
    <row r="52" spans="1:9" x14ac:dyDescent="0.3">
      <c r="A52" s="2" t="s">
        <v>55</v>
      </c>
      <c r="B52" s="3"/>
      <c r="C52" s="3"/>
      <c r="D52" s="3"/>
      <c r="E52" s="3"/>
      <c r="F52" s="3"/>
      <c r="G52" s="3"/>
      <c r="H52" s="3"/>
      <c r="I52" s="3"/>
    </row>
    <row r="53" spans="1:9" x14ac:dyDescent="0.3">
      <c r="A53" s="10" t="s">
        <v>56</v>
      </c>
      <c r="B53" s="3"/>
      <c r="C53" s="3"/>
      <c r="D53" s="3"/>
      <c r="E53" s="3"/>
      <c r="F53" s="3"/>
      <c r="G53" s="3"/>
      <c r="H53" s="3"/>
      <c r="I53" s="3"/>
    </row>
    <row r="54" spans="1:9" x14ac:dyDescent="0.3">
      <c r="A54" s="16" t="s">
        <v>57</v>
      </c>
      <c r="B54" s="3">
        <v>0</v>
      </c>
      <c r="C54" s="3">
        <v>0</v>
      </c>
      <c r="D54" s="3">
        <v>0</v>
      </c>
      <c r="E54" s="3">
        <v>0</v>
      </c>
      <c r="F54" s="3">
        <v>0</v>
      </c>
      <c r="G54" s="3">
        <v>0</v>
      </c>
      <c r="H54" s="3"/>
      <c r="I54" s="3"/>
    </row>
    <row r="55" spans="1:9" x14ac:dyDescent="0.3">
      <c r="A55" s="16" t="s">
        <v>58</v>
      </c>
      <c r="B55" s="3">
        <v>3</v>
      </c>
      <c r="C55" s="3">
        <v>3</v>
      </c>
      <c r="D55" s="3">
        <v>3</v>
      </c>
      <c r="E55" s="3">
        <v>3</v>
      </c>
      <c r="F55" s="3">
        <v>3</v>
      </c>
      <c r="G55" s="3">
        <v>3</v>
      </c>
      <c r="H55" s="3">
        <v>3</v>
      </c>
      <c r="I55" s="3">
        <v>3</v>
      </c>
    </row>
    <row r="56" spans="1:9" x14ac:dyDescent="0.3">
      <c r="A56" s="16" t="s">
        <v>59</v>
      </c>
      <c r="B56" s="3">
        <v>6773</v>
      </c>
      <c r="C56" s="3">
        <v>7786</v>
      </c>
      <c r="D56" s="3">
        <v>8638</v>
      </c>
      <c r="E56" s="3">
        <v>6384</v>
      </c>
      <c r="F56" s="3">
        <v>7163</v>
      </c>
      <c r="G56" s="3">
        <v>8299</v>
      </c>
      <c r="H56" s="3">
        <v>9965</v>
      </c>
      <c r="I56" s="3">
        <v>11484</v>
      </c>
    </row>
    <row r="57" spans="1:9" x14ac:dyDescent="0.3">
      <c r="A57" s="16" t="s">
        <v>60</v>
      </c>
      <c r="B57" s="3">
        <v>1246</v>
      </c>
      <c r="C57" s="3">
        <v>318</v>
      </c>
      <c r="D57" s="3">
        <v>-213</v>
      </c>
      <c r="E57" s="3">
        <v>-92</v>
      </c>
      <c r="F57" s="3">
        <v>231</v>
      </c>
      <c r="G57" s="3">
        <v>-56</v>
      </c>
      <c r="H57" s="3">
        <v>-380</v>
      </c>
      <c r="I57" s="3">
        <v>318</v>
      </c>
    </row>
    <row r="58" spans="1:9" x14ac:dyDescent="0.3">
      <c r="A58" s="16" t="s">
        <v>61</v>
      </c>
      <c r="B58" s="3">
        <v>4685</v>
      </c>
      <c r="C58" s="3">
        <v>4151</v>
      </c>
      <c r="D58" s="3">
        <v>3979</v>
      </c>
      <c r="E58" s="3">
        <v>3517</v>
      </c>
      <c r="F58" s="3">
        <v>1643</v>
      </c>
      <c r="G58" s="3">
        <v>-191</v>
      </c>
      <c r="H58" s="3">
        <v>3179</v>
      </c>
      <c r="I58" s="3">
        <v>3476</v>
      </c>
    </row>
    <row r="59" spans="1:9" x14ac:dyDescent="0.3">
      <c r="A59" s="4" t="s">
        <v>62</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63</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1" customFormat="1" ht="15" thickTop="1" x14ac:dyDescent="0.3">
      <c r="A61" s="11" t="s">
        <v>3</v>
      </c>
      <c r="B61" s="12">
        <f t="shared" ref="B61:H61" si="11">+B60-B37</f>
        <v>0</v>
      </c>
      <c r="C61" s="12">
        <f t="shared" si="11"/>
        <v>0</v>
      </c>
      <c r="D61" s="12">
        <f t="shared" si="11"/>
        <v>0</v>
      </c>
      <c r="E61" s="12">
        <f t="shared" si="11"/>
        <v>0</v>
      </c>
      <c r="F61" s="12">
        <f t="shared" si="11"/>
        <v>0</v>
      </c>
      <c r="G61" s="12">
        <f t="shared" si="11"/>
        <v>0</v>
      </c>
      <c r="H61" s="12">
        <f t="shared" si="11"/>
        <v>0</v>
      </c>
      <c r="I61" s="12">
        <f>+I60-I37</f>
        <v>0</v>
      </c>
    </row>
    <row r="62" spans="1:9" x14ac:dyDescent="0.3">
      <c r="A62" s="13" t="s">
        <v>1</v>
      </c>
      <c r="B62" s="13"/>
      <c r="C62" s="13"/>
      <c r="D62" s="13"/>
      <c r="E62" s="13"/>
      <c r="F62" s="13"/>
      <c r="G62" s="13"/>
      <c r="H62" s="13"/>
      <c r="I62" s="13"/>
    </row>
    <row r="63" spans="1:9" x14ac:dyDescent="0.3">
      <c r="A63" t="s">
        <v>15</v>
      </c>
    </row>
    <row r="64" spans="1:9" x14ac:dyDescent="0.3">
      <c r="A64" s="1" t="s">
        <v>64</v>
      </c>
    </row>
    <row r="65" spans="1:9" s="1" customFormat="1" x14ac:dyDescent="0.3">
      <c r="A65" s="9" t="s">
        <v>65</v>
      </c>
      <c r="B65" s="8">
        <f t="shared" ref="B65:G65" si="12">+B12</f>
        <v>3273</v>
      </c>
      <c r="C65" s="8">
        <f t="shared" si="12"/>
        <v>3760</v>
      </c>
      <c r="D65" s="8">
        <f t="shared" si="12"/>
        <v>4240</v>
      </c>
      <c r="E65" s="8">
        <f t="shared" si="12"/>
        <v>1933</v>
      </c>
      <c r="F65" s="8">
        <f t="shared" si="12"/>
        <v>4029</v>
      </c>
      <c r="G65" s="8">
        <f t="shared" si="12"/>
        <v>2539</v>
      </c>
      <c r="H65" s="8">
        <f>+H12</f>
        <v>5727</v>
      </c>
      <c r="I65" s="8">
        <f>+I12</f>
        <v>6046</v>
      </c>
    </row>
    <row r="66" spans="1:9" s="1" customFormat="1" x14ac:dyDescent="0.3">
      <c r="A66" s="2" t="s">
        <v>66</v>
      </c>
      <c r="B66" s="3"/>
      <c r="C66" s="3"/>
      <c r="D66" s="3"/>
      <c r="E66" s="3"/>
      <c r="F66" s="3"/>
      <c r="G66" s="3"/>
      <c r="H66" s="3"/>
      <c r="I66" s="3"/>
    </row>
    <row r="67" spans="1:9" x14ac:dyDescent="0.3">
      <c r="A67" s="10" t="s">
        <v>67</v>
      </c>
      <c r="B67" s="3">
        <v>606</v>
      </c>
      <c r="C67" s="3">
        <v>649</v>
      </c>
      <c r="D67" s="3">
        <v>706</v>
      </c>
      <c r="E67" s="3">
        <v>747</v>
      </c>
      <c r="F67" s="3">
        <v>705</v>
      </c>
      <c r="G67" s="3">
        <v>721</v>
      </c>
      <c r="H67" s="3">
        <v>744</v>
      </c>
      <c r="I67" s="3">
        <v>717</v>
      </c>
    </row>
    <row r="68" spans="1:9" x14ac:dyDescent="0.3">
      <c r="A68" s="10" t="s">
        <v>68</v>
      </c>
      <c r="B68" s="3">
        <v>-113</v>
      </c>
      <c r="C68" s="3">
        <v>-80</v>
      </c>
      <c r="D68" s="3">
        <v>-273</v>
      </c>
      <c r="E68" s="3">
        <v>647</v>
      </c>
      <c r="F68" s="3">
        <v>34</v>
      </c>
      <c r="G68" s="3">
        <v>-380</v>
      </c>
      <c r="H68" s="3">
        <v>-385</v>
      </c>
      <c r="I68" s="3">
        <v>-650</v>
      </c>
    </row>
    <row r="69" spans="1:9" x14ac:dyDescent="0.3">
      <c r="A69" s="10" t="s">
        <v>69</v>
      </c>
      <c r="B69" s="3">
        <v>191</v>
      </c>
      <c r="C69" s="3">
        <v>236</v>
      </c>
      <c r="D69" s="3">
        <v>215</v>
      </c>
      <c r="E69" s="3">
        <v>218</v>
      </c>
      <c r="F69" s="3">
        <v>325</v>
      </c>
      <c r="G69" s="3">
        <v>429</v>
      </c>
      <c r="H69" s="3">
        <v>611</v>
      </c>
      <c r="I69" s="3">
        <v>638</v>
      </c>
    </row>
    <row r="70" spans="1:9" x14ac:dyDescent="0.3">
      <c r="A70" s="10" t="s">
        <v>70</v>
      </c>
      <c r="B70" s="3">
        <v>43</v>
      </c>
      <c r="C70" s="3">
        <v>13</v>
      </c>
      <c r="D70" s="3">
        <v>10</v>
      </c>
      <c r="E70" s="3">
        <v>27</v>
      </c>
      <c r="F70" s="3">
        <v>15</v>
      </c>
      <c r="G70" s="3">
        <v>398</v>
      </c>
      <c r="H70" s="3">
        <v>53</v>
      </c>
      <c r="I70" s="3">
        <v>123</v>
      </c>
    </row>
    <row r="71" spans="1:9" x14ac:dyDescent="0.3">
      <c r="A71" s="10"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0" t="s">
        <v>73</v>
      </c>
      <c r="B73" s="3">
        <v>-216</v>
      </c>
      <c r="C73" s="3">
        <v>60</v>
      </c>
      <c r="D73" s="3">
        <v>-426</v>
      </c>
      <c r="E73" s="3">
        <v>187</v>
      </c>
      <c r="F73" s="3">
        <v>-270</v>
      </c>
      <c r="G73" s="3">
        <v>1239</v>
      </c>
      <c r="H73" s="3">
        <v>-1606</v>
      </c>
      <c r="I73" s="3">
        <v>-504</v>
      </c>
    </row>
    <row r="74" spans="1:9" x14ac:dyDescent="0.3">
      <c r="A74" s="10" t="s">
        <v>74</v>
      </c>
      <c r="B74" s="3">
        <v>-621</v>
      </c>
      <c r="C74" s="3">
        <v>-590</v>
      </c>
      <c r="D74" s="3">
        <v>-231</v>
      </c>
      <c r="E74" s="3">
        <v>-255</v>
      </c>
      <c r="F74" s="3">
        <v>-490</v>
      </c>
      <c r="G74" s="3">
        <v>-1854</v>
      </c>
      <c r="H74" s="3">
        <v>507</v>
      </c>
      <c r="I74" s="3">
        <v>-1676</v>
      </c>
    </row>
    <row r="75" spans="1:9" x14ac:dyDescent="0.3">
      <c r="A75" s="10" t="s">
        <v>99</v>
      </c>
      <c r="B75" s="3">
        <v>-144</v>
      </c>
      <c r="C75" s="3">
        <v>-161</v>
      </c>
      <c r="D75" s="3">
        <v>-120</v>
      </c>
      <c r="E75" s="3">
        <v>35</v>
      </c>
      <c r="F75" s="3">
        <v>-203</v>
      </c>
      <c r="G75" s="3">
        <v>-654</v>
      </c>
      <c r="H75" s="3">
        <v>-182</v>
      </c>
      <c r="I75" s="3">
        <v>-845</v>
      </c>
    </row>
    <row r="76" spans="1:9" x14ac:dyDescent="0.3">
      <c r="A76" s="10" t="s">
        <v>98</v>
      </c>
      <c r="B76" s="3">
        <v>1237</v>
      </c>
      <c r="C76" s="3">
        <v>-889</v>
      </c>
      <c r="D76" s="3">
        <v>-364</v>
      </c>
      <c r="E76" s="3">
        <v>1515</v>
      </c>
      <c r="F76" s="3">
        <v>1525</v>
      </c>
      <c r="G76" s="3">
        <v>24</v>
      </c>
      <c r="H76" s="3">
        <v>1326</v>
      </c>
      <c r="I76" s="3">
        <v>1365</v>
      </c>
    </row>
    <row r="77" spans="1:9" x14ac:dyDescent="0.3">
      <c r="A77" s="24" t="s">
        <v>75</v>
      </c>
      <c r="B77" s="25">
        <f t="shared" ref="B77:H77" si="13">+SUM(B65:B76)</f>
        <v>4680</v>
      </c>
      <c r="C77" s="25">
        <f t="shared" si="13"/>
        <v>3096</v>
      </c>
      <c r="D77" s="25">
        <f t="shared" si="13"/>
        <v>3640</v>
      </c>
      <c r="E77" s="25">
        <f t="shared" si="13"/>
        <v>4955</v>
      </c>
      <c r="F77" s="25">
        <f t="shared" si="13"/>
        <v>5903</v>
      </c>
      <c r="G77" s="25">
        <f t="shared" si="13"/>
        <v>2485</v>
      </c>
      <c r="H77" s="25">
        <f t="shared" si="13"/>
        <v>6657</v>
      </c>
      <c r="I77" s="25">
        <f>+SUM(I65:I76)</f>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144</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145</v>
      </c>
      <c r="B84" s="3">
        <v>3</v>
      </c>
      <c r="C84" s="3">
        <v>10</v>
      </c>
      <c r="D84" s="3">
        <v>13</v>
      </c>
      <c r="E84" s="3">
        <v>3</v>
      </c>
      <c r="F84" s="3">
        <v>5</v>
      </c>
      <c r="G84" s="3">
        <v>0</v>
      </c>
      <c r="H84" s="3"/>
      <c r="I84" s="3"/>
    </row>
    <row r="85" spans="1:9" x14ac:dyDescent="0.3">
      <c r="A85" s="2" t="s">
        <v>80</v>
      </c>
      <c r="B85" s="3">
        <v>0</v>
      </c>
      <c r="C85" s="3">
        <v>6</v>
      </c>
      <c r="D85" s="3">
        <v>-34</v>
      </c>
      <c r="E85" s="3">
        <v>-25</v>
      </c>
      <c r="F85" s="3">
        <v>0</v>
      </c>
      <c r="G85" s="3">
        <v>31</v>
      </c>
      <c r="H85" s="3">
        <v>171</v>
      </c>
      <c r="I85" s="3">
        <v>-19</v>
      </c>
    </row>
    <row r="86" spans="1:9" x14ac:dyDescent="0.3">
      <c r="A86" s="26" t="s">
        <v>81</v>
      </c>
      <c r="B86" s="25">
        <f t="shared" ref="B86:H86" si="14">+SUM(B79:B85)</f>
        <v>-175</v>
      </c>
      <c r="C86" s="25">
        <f t="shared" si="14"/>
        <v>-1034</v>
      </c>
      <c r="D86" s="25">
        <f t="shared" si="14"/>
        <v>-1008</v>
      </c>
      <c r="E86" s="25">
        <f t="shared" si="14"/>
        <v>276</v>
      </c>
      <c r="F86" s="25">
        <f t="shared" si="14"/>
        <v>-264</v>
      </c>
      <c r="G86" s="25">
        <f t="shared" si="14"/>
        <v>-1028</v>
      </c>
      <c r="H86" s="25">
        <f t="shared" si="14"/>
        <v>-3800</v>
      </c>
      <c r="I86" s="25">
        <f>+SUM(I79:I85)</f>
        <v>-1524</v>
      </c>
    </row>
    <row r="87" spans="1:9" x14ac:dyDescent="0.3">
      <c r="A87" s="1" t="s">
        <v>82</v>
      </c>
      <c r="B87" s="3"/>
      <c r="C87" s="3"/>
      <c r="D87" s="3"/>
      <c r="E87" s="3"/>
      <c r="F87" s="3"/>
      <c r="G87" s="3"/>
      <c r="H87" s="3"/>
      <c r="I87" s="3"/>
    </row>
    <row r="88" spans="1:9" x14ac:dyDescent="0.3">
      <c r="A88" s="2" t="s">
        <v>83</v>
      </c>
      <c r="B88" s="3">
        <v>0</v>
      </c>
      <c r="C88" s="3">
        <v>981</v>
      </c>
      <c r="D88" s="3">
        <v>1482</v>
      </c>
      <c r="E88" s="3">
        <v>0</v>
      </c>
      <c r="F88" s="3">
        <v>0</v>
      </c>
      <c r="G88" s="3">
        <v>6134</v>
      </c>
      <c r="H88" s="3">
        <v>0</v>
      </c>
      <c r="I88" s="3">
        <v>0</v>
      </c>
    </row>
    <row r="89" spans="1:9" x14ac:dyDescent="0.3">
      <c r="A89" s="2" t="s">
        <v>84</v>
      </c>
      <c r="B89" s="3">
        <v>-63</v>
      </c>
      <c r="C89" s="3">
        <v>-67</v>
      </c>
      <c r="D89" s="3">
        <v>327</v>
      </c>
      <c r="E89" s="3">
        <v>13</v>
      </c>
      <c r="F89" s="3">
        <v>-325</v>
      </c>
      <c r="G89" s="3">
        <v>49</v>
      </c>
      <c r="H89" s="3">
        <v>-52</v>
      </c>
      <c r="I89" s="3">
        <v>15</v>
      </c>
    </row>
    <row r="90" spans="1:9" x14ac:dyDescent="0.3">
      <c r="A90" s="2" t="s">
        <v>85</v>
      </c>
      <c r="B90" s="3">
        <v>-7</v>
      </c>
      <c r="C90" s="3">
        <v>-106</v>
      </c>
      <c r="D90" s="3">
        <v>-44</v>
      </c>
      <c r="E90" s="3">
        <v>-6</v>
      </c>
      <c r="F90" s="3">
        <v>-6</v>
      </c>
      <c r="G90" s="3">
        <v>0</v>
      </c>
      <c r="H90" s="3">
        <v>-197</v>
      </c>
      <c r="I90" s="3">
        <v>0</v>
      </c>
    </row>
    <row r="91" spans="1:9" x14ac:dyDescent="0.3">
      <c r="A91" s="2" t="s">
        <v>146</v>
      </c>
      <c r="B91" s="3">
        <v>-19</v>
      </c>
      <c r="C91" s="3">
        <v>-7</v>
      </c>
      <c r="D91" s="3">
        <v>-17</v>
      </c>
      <c r="E91" s="3">
        <v>-23</v>
      </c>
      <c r="F91" s="3">
        <v>-27</v>
      </c>
      <c r="G91" s="3">
        <v>0</v>
      </c>
      <c r="H91" s="3"/>
      <c r="I91" s="3"/>
    </row>
    <row r="92" spans="1:9" x14ac:dyDescent="0.3">
      <c r="A92" s="2" t="s">
        <v>86</v>
      </c>
      <c r="B92" s="3">
        <v>514</v>
      </c>
      <c r="C92" s="3">
        <v>507</v>
      </c>
      <c r="D92" s="3">
        <v>489</v>
      </c>
      <c r="E92" s="3">
        <v>733</v>
      </c>
      <c r="F92" s="3">
        <v>700</v>
      </c>
      <c r="G92" s="3">
        <v>885</v>
      </c>
      <c r="H92" s="3">
        <v>1172</v>
      </c>
      <c r="I92" s="3">
        <v>1151</v>
      </c>
    </row>
    <row r="93" spans="1:9" x14ac:dyDescent="0.3">
      <c r="A93" s="2" t="s">
        <v>147</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148</v>
      </c>
      <c r="B96" s="3">
        <v>0</v>
      </c>
      <c r="C96" s="3">
        <v>0</v>
      </c>
      <c r="D96" s="3">
        <v>0</v>
      </c>
      <c r="E96" s="3">
        <v>-55</v>
      </c>
      <c r="F96" s="3">
        <v>-17</v>
      </c>
      <c r="G96" s="3">
        <v>0</v>
      </c>
      <c r="H96" s="3"/>
      <c r="I96" s="3"/>
    </row>
    <row r="97" spans="1:9" x14ac:dyDescent="0.3">
      <c r="A97" s="2" t="s">
        <v>88</v>
      </c>
      <c r="B97" s="3">
        <v>0</v>
      </c>
      <c r="C97" s="3">
        <v>0</v>
      </c>
      <c r="D97" s="3">
        <v>0</v>
      </c>
      <c r="E97" s="3">
        <v>0</v>
      </c>
      <c r="F97" s="3">
        <v>0</v>
      </c>
      <c r="G97" s="3">
        <v>-58</v>
      </c>
      <c r="H97" s="3">
        <v>-136</v>
      </c>
      <c r="I97" s="3">
        <v>-151</v>
      </c>
    </row>
    <row r="98" spans="1:9" x14ac:dyDescent="0.3">
      <c r="A98" s="26" t="s">
        <v>89</v>
      </c>
      <c r="B98" s="25">
        <f t="shared" ref="B98:H98" si="15">+SUM(B88:B97)</f>
        <v>-2790</v>
      </c>
      <c r="C98" s="25">
        <f t="shared" si="15"/>
        <v>-2671</v>
      </c>
      <c r="D98" s="25">
        <f t="shared" si="15"/>
        <v>-1942</v>
      </c>
      <c r="E98" s="25">
        <f t="shared" si="15"/>
        <v>-4835</v>
      </c>
      <c r="F98" s="25">
        <f t="shared" si="15"/>
        <v>-5293</v>
      </c>
      <c r="G98" s="25">
        <f t="shared" si="15"/>
        <v>2491</v>
      </c>
      <c r="H98" s="25">
        <f t="shared" si="15"/>
        <v>-1459</v>
      </c>
      <c r="I98" s="25">
        <f>+SUM(I88:I97)</f>
        <v>-4836</v>
      </c>
    </row>
    <row r="99" spans="1:9" x14ac:dyDescent="0.3">
      <c r="A99" s="2" t="s">
        <v>90</v>
      </c>
      <c r="B99" s="3">
        <v>-83</v>
      </c>
      <c r="C99" s="3">
        <v>-105</v>
      </c>
      <c r="D99" s="3">
        <v>-20</v>
      </c>
      <c r="E99" s="3">
        <v>45</v>
      </c>
      <c r="F99" s="3">
        <v>-129</v>
      </c>
      <c r="G99" s="3">
        <v>-66</v>
      </c>
      <c r="H99" s="3">
        <v>143</v>
      </c>
      <c r="I99" s="3">
        <v>-143</v>
      </c>
    </row>
    <row r="100" spans="1:9" x14ac:dyDescent="0.3">
      <c r="A100" s="26" t="s">
        <v>91</v>
      </c>
      <c r="B100" s="25">
        <f t="shared" ref="B100:H100" si="16">+B77+B86+B98+B99</f>
        <v>1632</v>
      </c>
      <c r="C100" s="25">
        <f t="shared" si="16"/>
        <v>-714</v>
      </c>
      <c r="D100" s="25">
        <f t="shared" si="16"/>
        <v>670</v>
      </c>
      <c r="E100" s="25">
        <f t="shared" si="16"/>
        <v>441</v>
      </c>
      <c r="F100" s="25">
        <f t="shared" si="16"/>
        <v>217</v>
      </c>
      <c r="G100" s="25">
        <f t="shared" si="16"/>
        <v>3882</v>
      </c>
      <c r="H100" s="25">
        <f t="shared" si="16"/>
        <v>1541</v>
      </c>
      <c r="I100" s="25">
        <f>+I77+I86+I98+I99</f>
        <v>-1315</v>
      </c>
    </row>
    <row r="101" spans="1:9" x14ac:dyDescent="0.3">
      <c r="A101" t="s">
        <v>92</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 thickBot="1" x14ac:dyDescent="0.35">
      <c r="A102" s="6" t="s">
        <v>93</v>
      </c>
      <c r="B102" s="7">
        <f t="shared" ref="B102:G102" si="18">+B100+B101</f>
        <v>3852</v>
      </c>
      <c r="C102" s="7">
        <f t="shared" si="18"/>
        <v>3138</v>
      </c>
      <c r="D102" s="7">
        <f t="shared" si="18"/>
        <v>3808</v>
      </c>
      <c r="E102" s="7">
        <f t="shared" si="18"/>
        <v>4249</v>
      </c>
      <c r="F102" s="7">
        <f t="shared" si="18"/>
        <v>4466</v>
      </c>
      <c r="G102" s="7">
        <f t="shared" si="18"/>
        <v>8348</v>
      </c>
      <c r="H102" s="7">
        <f>+H100+H101</f>
        <v>9889</v>
      </c>
      <c r="I102" s="7">
        <f>+I100+I101</f>
        <v>8574</v>
      </c>
    </row>
    <row r="103" spans="1:9" s="11" customFormat="1" ht="15" thickTop="1" x14ac:dyDescent="0.3">
      <c r="A103" s="11" t="s">
        <v>19</v>
      </c>
      <c r="B103" s="12">
        <f t="shared" ref="B103:H103" si="19">+B102-B25</f>
        <v>0</v>
      </c>
      <c r="C103" s="12">
        <f t="shared" si="19"/>
        <v>0</v>
      </c>
      <c r="D103" s="12">
        <f t="shared" si="19"/>
        <v>0</v>
      </c>
      <c r="E103" s="12">
        <f t="shared" si="19"/>
        <v>0</v>
      </c>
      <c r="F103" s="12">
        <f t="shared" si="19"/>
        <v>0</v>
      </c>
      <c r="G103" s="12">
        <f t="shared" si="19"/>
        <v>0</v>
      </c>
      <c r="H103" s="12">
        <f t="shared" si="19"/>
        <v>0</v>
      </c>
      <c r="I103" s="12">
        <f>+I102-I25</f>
        <v>0</v>
      </c>
    </row>
    <row r="104" spans="1:9" x14ac:dyDescent="0.3">
      <c r="A104" t="s">
        <v>94</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0" t="s">
        <v>95</v>
      </c>
      <c r="B106" s="3">
        <v>53</v>
      </c>
      <c r="C106" s="3">
        <v>70</v>
      </c>
      <c r="D106" s="3">
        <v>98</v>
      </c>
      <c r="E106" s="3">
        <v>125</v>
      </c>
      <c r="F106" s="3">
        <v>153</v>
      </c>
      <c r="G106" s="3">
        <v>140</v>
      </c>
      <c r="H106" s="3">
        <v>293</v>
      </c>
      <c r="I106" s="3">
        <v>290</v>
      </c>
    </row>
    <row r="107" spans="1:9" x14ac:dyDescent="0.3">
      <c r="A107" s="10" t="s">
        <v>18</v>
      </c>
      <c r="B107" s="3">
        <v>1262</v>
      </c>
      <c r="C107" s="3">
        <v>748</v>
      </c>
      <c r="D107" s="3">
        <v>703</v>
      </c>
      <c r="E107" s="3">
        <v>529</v>
      </c>
      <c r="F107" s="3">
        <v>757</v>
      </c>
      <c r="G107" s="3">
        <v>1028</v>
      </c>
      <c r="H107" s="3">
        <v>1177</v>
      </c>
      <c r="I107" s="3">
        <v>1231</v>
      </c>
    </row>
    <row r="108" spans="1:9" x14ac:dyDescent="0.3">
      <c r="A108" s="10" t="s">
        <v>96</v>
      </c>
      <c r="B108" s="3">
        <v>206</v>
      </c>
      <c r="C108" s="3">
        <v>252</v>
      </c>
      <c r="D108" s="3">
        <v>266</v>
      </c>
      <c r="E108" s="3">
        <v>294</v>
      </c>
      <c r="F108" s="3">
        <v>160</v>
      </c>
      <c r="G108" s="3">
        <v>121</v>
      </c>
      <c r="H108" s="3">
        <v>179</v>
      </c>
      <c r="I108" s="3">
        <v>160</v>
      </c>
    </row>
    <row r="109" spans="1:9" x14ac:dyDescent="0.3">
      <c r="A109" s="10" t="s">
        <v>97</v>
      </c>
      <c r="B109" s="3">
        <v>240</v>
      </c>
      <c r="C109" s="3">
        <v>271</v>
      </c>
      <c r="D109" s="3">
        <v>300</v>
      </c>
      <c r="E109" s="3">
        <v>320</v>
      </c>
      <c r="F109" s="3">
        <v>347</v>
      </c>
      <c r="G109" s="3">
        <v>385</v>
      </c>
      <c r="H109" s="3">
        <v>438</v>
      </c>
      <c r="I109" s="3">
        <v>480</v>
      </c>
    </row>
    <row r="111" spans="1:9" x14ac:dyDescent="0.3">
      <c r="A111" s="13" t="s">
        <v>100</v>
      </c>
      <c r="B111" s="13"/>
      <c r="C111" s="13"/>
      <c r="D111" s="13"/>
      <c r="E111" s="13"/>
      <c r="F111" s="13"/>
      <c r="G111" s="13"/>
      <c r="H111" s="13"/>
      <c r="I111" s="13"/>
    </row>
    <row r="112" spans="1:9" x14ac:dyDescent="0.3">
      <c r="A112" s="27" t="s">
        <v>110</v>
      </c>
      <c r="B112" s="3"/>
      <c r="C112" s="3"/>
      <c r="D112" s="3"/>
      <c r="E112" s="3"/>
      <c r="F112" s="3"/>
      <c r="G112" s="3"/>
      <c r="H112" s="3"/>
      <c r="I112" s="3"/>
    </row>
    <row r="113" spans="1:9" x14ac:dyDescent="0.3">
      <c r="A113" s="2" t="s">
        <v>101</v>
      </c>
      <c r="B113" s="3">
        <f t="shared" ref="B113:H113" si="20">+SUM(B114:B116)</f>
        <v>13740</v>
      </c>
      <c r="C113" s="3">
        <f t="shared" si="20"/>
        <v>14764</v>
      </c>
      <c r="D113" s="3">
        <f t="shared" si="20"/>
        <v>15216</v>
      </c>
      <c r="E113" s="3">
        <f t="shared" si="20"/>
        <v>14855</v>
      </c>
      <c r="F113" s="3">
        <f t="shared" si="20"/>
        <v>15902</v>
      </c>
      <c r="G113" s="3">
        <f t="shared" si="20"/>
        <v>14484</v>
      </c>
      <c r="H113" s="3">
        <f t="shared" si="20"/>
        <v>17179</v>
      </c>
      <c r="I113" s="3">
        <f>+SUM(I114:I116)</f>
        <v>18353</v>
      </c>
    </row>
    <row r="114" spans="1:9" x14ac:dyDescent="0.3">
      <c r="A114" s="10" t="s">
        <v>114</v>
      </c>
      <c r="B114" s="3">
        <v>8506</v>
      </c>
      <c r="C114" s="3">
        <v>9299</v>
      </c>
      <c r="D114" s="3">
        <v>9684</v>
      </c>
      <c r="E114" s="3">
        <v>9322</v>
      </c>
      <c r="F114" s="3">
        <v>10045</v>
      </c>
      <c r="G114" s="3">
        <v>9329</v>
      </c>
      <c r="H114" s="3">
        <v>11644</v>
      </c>
      <c r="I114" s="3">
        <v>12228</v>
      </c>
    </row>
    <row r="115" spans="1:9" x14ac:dyDescent="0.3">
      <c r="A115" s="10" t="s">
        <v>115</v>
      </c>
      <c r="B115" s="3">
        <v>4410</v>
      </c>
      <c r="C115" s="3">
        <v>4746</v>
      </c>
      <c r="D115" s="3">
        <v>4886</v>
      </c>
      <c r="E115" s="3">
        <v>4938</v>
      </c>
      <c r="F115" s="3">
        <v>5260</v>
      </c>
      <c r="G115" s="3">
        <v>4639</v>
      </c>
      <c r="H115" s="3">
        <v>5028</v>
      </c>
      <c r="I115" s="3">
        <v>5492</v>
      </c>
    </row>
    <row r="116" spans="1:9" x14ac:dyDescent="0.3">
      <c r="A116" s="10" t="s">
        <v>116</v>
      </c>
      <c r="B116" s="3">
        <v>824</v>
      </c>
      <c r="C116" s="3">
        <v>719</v>
      </c>
      <c r="D116" s="3">
        <v>646</v>
      </c>
      <c r="E116" s="3">
        <v>595</v>
      </c>
      <c r="F116" s="3">
        <v>597</v>
      </c>
      <c r="G116" s="3">
        <v>516</v>
      </c>
      <c r="H116" s="3">
        <v>507</v>
      </c>
      <c r="I116" s="3">
        <v>633</v>
      </c>
    </row>
    <row r="117" spans="1:9" x14ac:dyDescent="0.3">
      <c r="A117" s="2" t="s">
        <v>102</v>
      </c>
      <c r="B117" s="3">
        <f t="shared" ref="B117:C117" si="21">+SUM(B118:B120)</f>
        <v>0</v>
      </c>
      <c r="C117" s="3">
        <f t="shared" si="21"/>
        <v>0</v>
      </c>
      <c r="D117" s="3">
        <f t="shared" ref="D117" si="22">+SUM(D118:D120)</f>
        <v>0</v>
      </c>
      <c r="E117" s="3">
        <f t="shared" ref="E117" si="23">+SUM(E118:E120)</f>
        <v>9242</v>
      </c>
      <c r="F117" s="3">
        <f t="shared" ref="F117" si="24">+SUM(F118:F120)</f>
        <v>9812</v>
      </c>
      <c r="G117" s="3">
        <f t="shared" ref="G117" si="25">+SUM(G118:G120)</f>
        <v>9347</v>
      </c>
      <c r="H117" s="3">
        <f t="shared" ref="H117" si="26">+SUM(H118:H120)</f>
        <v>11456</v>
      </c>
      <c r="I117" s="3">
        <f>+SUM(I118:I120)</f>
        <v>12479</v>
      </c>
    </row>
    <row r="118" spans="1:9" x14ac:dyDescent="0.3">
      <c r="A118" s="10" t="s">
        <v>114</v>
      </c>
      <c r="B118" s="3">
        <v>0</v>
      </c>
      <c r="C118" s="3">
        <v>0</v>
      </c>
      <c r="D118" s="3">
        <v>0</v>
      </c>
      <c r="E118" s="3">
        <v>5875</v>
      </c>
      <c r="F118" s="3">
        <v>6293</v>
      </c>
      <c r="G118" s="3">
        <v>5892</v>
      </c>
      <c r="H118" s="3">
        <v>6970</v>
      </c>
      <c r="I118" s="3">
        <v>7388</v>
      </c>
    </row>
    <row r="119" spans="1:9" x14ac:dyDescent="0.3">
      <c r="A119" s="10" t="s">
        <v>115</v>
      </c>
      <c r="B119" s="3">
        <v>0</v>
      </c>
      <c r="C119" s="3">
        <v>0</v>
      </c>
      <c r="D119" s="3">
        <v>0</v>
      </c>
      <c r="E119" s="3">
        <v>2940</v>
      </c>
      <c r="F119" s="3">
        <v>3087</v>
      </c>
      <c r="G119" s="3">
        <v>3053</v>
      </c>
      <c r="H119" s="3">
        <v>3996</v>
      </c>
      <c r="I119" s="3">
        <v>4527</v>
      </c>
    </row>
    <row r="120" spans="1:9" x14ac:dyDescent="0.3">
      <c r="A120" s="10" t="s">
        <v>116</v>
      </c>
      <c r="B120" s="3">
        <v>0</v>
      </c>
      <c r="C120" s="3">
        <v>0</v>
      </c>
      <c r="D120" s="3">
        <v>0</v>
      </c>
      <c r="E120" s="3">
        <v>427</v>
      </c>
      <c r="F120" s="3">
        <v>432</v>
      </c>
      <c r="G120" s="3">
        <v>402</v>
      </c>
      <c r="H120" s="3">
        <v>490</v>
      </c>
      <c r="I120" s="3">
        <v>564</v>
      </c>
    </row>
    <row r="121" spans="1:9" x14ac:dyDescent="0.3">
      <c r="A121" s="2" t="s">
        <v>149</v>
      </c>
      <c r="B121" s="3">
        <f t="shared" ref="B121:I121" si="27">+SUM(B122:B124)</f>
        <v>5709</v>
      </c>
      <c r="C121" s="3">
        <f t="shared" si="27"/>
        <v>5884</v>
      </c>
      <c r="D121" s="3">
        <f t="shared" si="27"/>
        <v>6211</v>
      </c>
      <c r="E121" s="3">
        <f t="shared" si="27"/>
        <v>0</v>
      </c>
      <c r="F121" s="3">
        <f t="shared" si="27"/>
        <v>0</v>
      </c>
      <c r="G121" s="3">
        <f t="shared" si="27"/>
        <v>0</v>
      </c>
      <c r="H121" s="3">
        <f t="shared" si="27"/>
        <v>0</v>
      </c>
      <c r="I121" s="3">
        <f t="shared" si="27"/>
        <v>0</v>
      </c>
    </row>
    <row r="122" spans="1:9" x14ac:dyDescent="0.3">
      <c r="A122" s="10" t="s">
        <v>114</v>
      </c>
      <c r="B122" s="3">
        <v>3876</v>
      </c>
      <c r="C122" s="3">
        <v>3985</v>
      </c>
      <c r="D122" s="3">
        <v>4068</v>
      </c>
      <c r="E122" s="3">
        <v>0</v>
      </c>
      <c r="F122" s="3">
        <v>0</v>
      </c>
      <c r="G122" s="3">
        <v>0</v>
      </c>
      <c r="H122" s="3">
        <v>0</v>
      </c>
      <c r="I122" s="3">
        <v>0</v>
      </c>
    </row>
    <row r="123" spans="1:9" x14ac:dyDescent="0.3">
      <c r="A123" s="10" t="s">
        <v>115</v>
      </c>
      <c r="B123" s="3">
        <v>1555</v>
      </c>
      <c r="C123" s="3">
        <v>1628</v>
      </c>
      <c r="D123" s="3">
        <v>1868</v>
      </c>
      <c r="E123" s="3">
        <v>0</v>
      </c>
      <c r="F123" s="3">
        <v>0</v>
      </c>
      <c r="G123" s="3">
        <v>0</v>
      </c>
      <c r="H123" s="3">
        <v>0</v>
      </c>
      <c r="I123" s="3">
        <v>0</v>
      </c>
    </row>
    <row r="124" spans="1:9" x14ac:dyDescent="0.3">
      <c r="A124" s="10" t="s">
        <v>116</v>
      </c>
      <c r="B124" s="3">
        <v>278</v>
      </c>
      <c r="C124" s="3">
        <v>271</v>
      </c>
      <c r="D124" s="3">
        <v>275</v>
      </c>
      <c r="E124" s="3">
        <v>0</v>
      </c>
      <c r="F124" s="3">
        <v>0</v>
      </c>
      <c r="G124" s="3">
        <v>0</v>
      </c>
      <c r="H124" s="3">
        <v>0</v>
      </c>
      <c r="I124" s="3">
        <v>0</v>
      </c>
    </row>
    <row r="125" spans="1:9" x14ac:dyDescent="0.3">
      <c r="A125" s="2" t="s">
        <v>150</v>
      </c>
      <c r="B125" s="3">
        <f t="shared" ref="B125:I125" si="28">+SUM(B126:B128)</f>
        <v>1417</v>
      </c>
      <c r="C125" s="3">
        <f t="shared" si="28"/>
        <v>1431</v>
      </c>
      <c r="D125" s="3">
        <f t="shared" si="28"/>
        <v>1487</v>
      </c>
      <c r="E125" s="3">
        <f t="shared" si="28"/>
        <v>0</v>
      </c>
      <c r="F125" s="3">
        <f t="shared" si="28"/>
        <v>0</v>
      </c>
      <c r="G125" s="3">
        <f t="shared" si="28"/>
        <v>0</v>
      </c>
      <c r="H125" s="3">
        <f t="shared" si="28"/>
        <v>0</v>
      </c>
      <c r="I125" s="3">
        <f t="shared" si="28"/>
        <v>0</v>
      </c>
    </row>
    <row r="126" spans="1:9" x14ac:dyDescent="0.3">
      <c r="A126" s="10" t="s">
        <v>114</v>
      </c>
      <c r="B126" s="3">
        <v>827</v>
      </c>
      <c r="C126" s="3">
        <v>882</v>
      </c>
      <c r="D126" s="3">
        <v>927</v>
      </c>
      <c r="E126" s="3">
        <v>0</v>
      </c>
      <c r="F126" s="3">
        <v>0</v>
      </c>
      <c r="G126" s="3">
        <v>0</v>
      </c>
      <c r="H126" s="48">
        <v>0</v>
      </c>
      <c r="I126" s="48">
        <v>0</v>
      </c>
    </row>
    <row r="127" spans="1:9" x14ac:dyDescent="0.3">
      <c r="A127" s="10" t="s">
        <v>115</v>
      </c>
      <c r="B127" s="3">
        <v>495</v>
      </c>
      <c r="C127" s="3">
        <v>463</v>
      </c>
      <c r="D127" s="3">
        <v>471</v>
      </c>
      <c r="E127" s="3">
        <v>0</v>
      </c>
      <c r="F127" s="3">
        <v>0</v>
      </c>
      <c r="G127" s="3">
        <v>0</v>
      </c>
      <c r="H127" s="48">
        <v>0</v>
      </c>
      <c r="I127" s="48">
        <v>0</v>
      </c>
    </row>
    <row r="128" spans="1:9" x14ac:dyDescent="0.3">
      <c r="A128" s="10" t="s">
        <v>116</v>
      </c>
      <c r="B128" s="3">
        <v>95</v>
      </c>
      <c r="C128" s="3">
        <v>86</v>
      </c>
      <c r="D128" s="3">
        <v>89</v>
      </c>
      <c r="E128" s="3">
        <v>0</v>
      </c>
      <c r="F128" s="3">
        <v>0</v>
      </c>
      <c r="G128" s="3">
        <v>0</v>
      </c>
      <c r="H128" s="48">
        <v>0</v>
      </c>
      <c r="I128" s="48">
        <v>0</v>
      </c>
    </row>
    <row r="129" spans="1:9" x14ac:dyDescent="0.3">
      <c r="A129" s="2" t="s">
        <v>103</v>
      </c>
      <c r="B129" s="3">
        <f t="shared" ref="B129:G129" si="29">+SUM(B130:B132)</f>
        <v>3067</v>
      </c>
      <c r="C129" s="3">
        <f t="shared" si="29"/>
        <v>3785</v>
      </c>
      <c r="D129" s="3">
        <f t="shared" si="29"/>
        <v>4237</v>
      </c>
      <c r="E129" s="3">
        <f t="shared" si="29"/>
        <v>5134</v>
      </c>
      <c r="F129" s="3">
        <f t="shared" si="29"/>
        <v>6208</v>
      </c>
      <c r="G129" s="3">
        <f t="shared" si="29"/>
        <v>6679</v>
      </c>
      <c r="H129" s="3">
        <f t="shared" ref="H129" si="30">+SUM(H130:H132)</f>
        <v>8290</v>
      </c>
      <c r="I129" s="3">
        <f>+SUM(I130:I132)</f>
        <v>7547</v>
      </c>
    </row>
    <row r="130" spans="1:9" x14ac:dyDescent="0.3">
      <c r="A130" s="10" t="s">
        <v>114</v>
      </c>
      <c r="B130" s="3">
        <v>2016</v>
      </c>
      <c r="C130" s="3">
        <v>2599</v>
      </c>
      <c r="D130" s="3">
        <v>2920</v>
      </c>
      <c r="E130" s="3">
        <v>3496</v>
      </c>
      <c r="F130" s="3">
        <v>4262</v>
      </c>
      <c r="G130" s="3">
        <v>4635</v>
      </c>
      <c r="H130" s="3">
        <v>5748</v>
      </c>
      <c r="I130" s="3">
        <v>5416</v>
      </c>
    </row>
    <row r="131" spans="1:9" x14ac:dyDescent="0.3">
      <c r="A131" s="10" t="s">
        <v>115</v>
      </c>
      <c r="B131" s="3">
        <v>925</v>
      </c>
      <c r="C131" s="3">
        <v>1055</v>
      </c>
      <c r="D131" s="3">
        <v>1188</v>
      </c>
      <c r="E131" s="3">
        <v>1508</v>
      </c>
      <c r="F131" s="3">
        <v>1808</v>
      </c>
      <c r="G131" s="3">
        <v>1896</v>
      </c>
      <c r="H131" s="3">
        <v>2347</v>
      </c>
      <c r="I131" s="3">
        <v>1938</v>
      </c>
    </row>
    <row r="132" spans="1:9" x14ac:dyDescent="0.3">
      <c r="A132" s="10" t="s">
        <v>116</v>
      </c>
      <c r="B132" s="3">
        <v>126</v>
      </c>
      <c r="C132" s="3">
        <v>131</v>
      </c>
      <c r="D132" s="3">
        <v>129</v>
      </c>
      <c r="E132" s="3">
        <v>130</v>
      </c>
      <c r="F132" s="3">
        <v>138</v>
      </c>
      <c r="G132" s="3">
        <v>148</v>
      </c>
      <c r="H132" s="3">
        <v>195</v>
      </c>
      <c r="I132" s="3">
        <v>193</v>
      </c>
    </row>
    <row r="133" spans="1:9" x14ac:dyDescent="0.3">
      <c r="A133" s="2" t="s">
        <v>151</v>
      </c>
      <c r="B133" s="3">
        <f>+SUM(B134:B136)</f>
        <v>755</v>
      </c>
      <c r="C133" s="3">
        <f t="shared" ref="C133:G133" si="31">+SUM(C134:C136)</f>
        <v>869</v>
      </c>
      <c r="D133" s="3">
        <f t="shared" si="31"/>
        <v>1014</v>
      </c>
      <c r="E133" s="3">
        <f t="shared" si="31"/>
        <v>0</v>
      </c>
      <c r="F133" s="3">
        <f t="shared" si="31"/>
        <v>0</v>
      </c>
      <c r="G133" s="3">
        <f t="shared" si="31"/>
        <v>0</v>
      </c>
      <c r="H133" s="3">
        <f t="shared" ref="H133:I133" si="32">+SUM(H134:H136)</f>
        <v>0</v>
      </c>
      <c r="I133" s="3">
        <f t="shared" si="32"/>
        <v>0</v>
      </c>
    </row>
    <row r="134" spans="1:9" x14ac:dyDescent="0.3">
      <c r="A134" s="10" t="s">
        <v>114</v>
      </c>
      <c r="B134" s="3">
        <v>452</v>
      </c>
      <c r="C134" s="3">
        <v>570</v>
      </c>
      <c r="D134" s="3">
        <v>666</v>
      </c>
      <c r="E134" s="3">
        <v>0</v>
      </c>
      <c r="F134" s="3">
        <v>0</v>
      </c>
      <c r="G134" s="3">
        <v>0</v>
      </c>
      <c r="H134" s="3"/>
      <c r="I134" s="3"/>
    </row>
    <row r="135" spans="1:9" x14ac:dyDescent="0.3">
      <c r="A135" s="10" t="s">
        <v>115</v>
      </c>
      <c r="B135" s="3">
        <v>230</v>
      </c>
      <c r="C135" s="3">
        <v>228</v>
      </c>
      <c r="D135" s="3">
        <v>275</v>
      </c>
      <c r="E135" s="3">
        <v>0</v>
      </c>
      <c r="F135" s="3">
        <v>0</v>
      </c>
      <c r="G135" s="3">
        <v>0</v>
      </c>
      <c r="H135" s="3"/>
      <c r="I135" s="3"/>
    </row>
    <row r="136" spans="1:9" x14ac:dyDescent="0.3">
      <c r="A136" s="10" t="s">
        <v>116</v>
      </c>
      <c r="B136" s="3">
        <v>73</v>
      </c>
      <c r="C136" s="3">
        <v>71</v>
      </c>
      <c r="D136" s="3">
        <v>73</v>
      </c>
      <c r="E136" s="3">
        <v>0</v>
      </c>
      <c r="F136" s="3">
        <v>0</v>
      </c>
      <c r="G136" s="3">
        <v>0</v>
      </c>
      <c r="H136" s="3"/>
      <c r="I136" s="3"/>
    </row>
    <row r="137" spans="1:9" x14ac:dyDescent="0.3">
      <c r="A137" s="2" t="s">
        <v>152</v>
      </c>
      <c r="B137" s="3">
        <f t="shared" ref="B137:G137" si="33">+SUM(B138:B140)</f>
        <v>3898</v>
      </c>
      <c r="C137" s="3">
        <f t="shared" si="33"/>
        <v>3701</v>
      </c>
      <c r="D137" s="3">
        <f t="shared" si="33"/>
        <v>3995</v>
      </c>
      <c r="E137" s="3">
        <f t="shared" si="33"/>
        <v>0</v>
      </c>
      <c r="F137" s="3">
        <f t="shared" si="33"/>
        <v>0</v>
      </c>
      <c r="G137" s="3">
        <f t="shared" si="33"/>
        <v>0</v>
      </c>
      <c r="H137" s="3">
        <f t="shared" ref="H137:I137" si="34">+SUM(H138:H140)</f>
        <v>0</v>
      </c>
      <c r="I137" s="3">
        <f t="shared" si="34"/>
        <v>0</v>
      </c>
    </row>
    <row r="138" spans="1:9" x14ac:dyDescent="0.3">
      <c r="A138" s="10" t="s">
        <v>114</v>
      </c>
      <c r="B138" s="3">
        <v>2641</v>
      </c>
      <c r="C138" s="3">
        <v>2536</v>
      </c>
      <c r="D138" s="3">
        <v>2816</v>
      </c>
      <c r="E138" s="3">
        <v>0</v>
      </c>
      <c r="F138" s="3">
        <v>0</v>
      </c>
      <c r="G138" s="3">
        <v>0</v>
      </c>
      <c r="H138" s="3"/>
      <c r="I138" s="3"/>
    </row>
    <row r="139" spans="1:9" x14ac:dyDescent="0.3">
      <c r="A139" s="10" t="s">
        <v>115</v>
      </c>
      <c r="B139" s="3">
        <v>1021</v>
      </c>
      <c r="C139" s="3">
        <v>947</v>
      </c>
      <c r="D139" s="3">
        <v>966</v>
      </c>
      <c r="E139" s="3">
        <v>0</v>
      </c>
      <c r="F139" s="3">
        <v>0</v>
      </c>
      <c r="G139" s="3">
        <v>0</v>
      </c>
      <c r="H139" s="3"/>
      <c r="I139" s="3"/>
    </row>
    <row r="140" spans="1:9" x14ac:dyDescent="0.3">
      <c r="A140" s="10" t="s">
        <v>116</v>
      </c>
      <c r="B140" s="3">
        <v>236</v>
      </c>
      <c r="C140" s="3">
        <v>218</v>
      </c>
      <c r="D140" s="3">
        <v>213</v>
      </c>
      <c r="E140" s="3">
        <v>0</v>
      </c>
      <c r="F140" s="3">
        <v>0</v>
      </c>
      <c r="G140" s="3">
        <v>0</v>
      </c>
      <c r="H140" s="3"/>
      <c r="I140" s="3"/>
    </row>
    <row r="141" spans="1:9" x14ac:dyDescent="0.3">
      <c r="A141" s="2" t="s">
        <v>107</v>
      </c>
      <c r="B141" s="3">
        <f t="shared" ref="B141:G141" si="35">+SUM(B142:B144)</f>
        <v>0</v>
      </c>
      <c r="C141" s="3">
        <f t="shared" si="35"/>
        <v>0</v>
      </c>
      <c r="D141" s="3">
        <f t="shared" si="35"/>
        <v>0</v>
      </c>
      <c r="E141" s="3">
        <f t="shared" si="35"/>
        <v>5166</v>
      </c>
      <c r="F141" s="3">
        <f t="shared" si="35"/>
        <v>5254</v>
      </c>
      <c r="G141" s="3">
        <f t="shared" si="35"/>
        <v>5028</v>
      </c>
      <c r="H141" s="3">
        <f t="shared" ref="H141" si="36">+SUM(H142:H144)</f>
        <v>5343</v>
      </c>
      <c r="I141" s="3">
        <f>+SUM(I142:I144)</f>
        <v>5955</v>
      </c>
    </row>
    <row r="142" spans="1:9" x14ac:dyDescent="0.3">
      <c r="A142" s="10" t="s">
        <v>114</v>
      </c>
      <c r="B142" s="3">
        <v>0</v>
      </c>
      <c r="C142" s="3">
        <v>0</v>
      </c>
      <c r="D142" s="3">
        <v>0</v>
      </c>
      <c r="E142" s="3">
        <v>3575</v>
      </c>
      <c r="F142" s="3">
        <v>3622</v>
      </c>
      <c r="G142" s="3">
        <v>3449</v>
      </c>
      <c r="H142" s="3">
        <v>3659</v>
      </c>
      <c r="I142" s="3">
        <v>4111</v>
      </c>
    </row>
    <row r="143" spans="1:9" x14ac:dyDescent="0.3">
      <c r="A143" s="10" t="s">
        <v>115</v>
      </c>
      <c r="B143" s="3">
        <v>0</v>
      </c>
      <c r="C143" s="3">
        <v>0</v>
      </c>
      <c r="D143" s="3">
        <v>0</v>
      </c>
      <c r="E143" s="3">
        <v>1347</v>
      </c>
      <c r="F143" s="3">
        <v>1395</v>
      </c>
      <c r="G143" s="3">
        <v>1365</v>
      </c>
      <c r="H143" s="3">
        <v>1494</v>
      </c>
      <c r="I143" s="3">
        <v>1610</v>
      </c>
    </row>
    <row r="144" spans="1:9" x14ac:dyDescent="0.3">
      <c r="A144" s="10" t="s">
        <v>116</v>
      </c>
      <c r="B144" s="3">
        <v>0</v>
      </c>
      <c r="C144" s="3">
        <v>0</v>
      </c>
      <c r="D144" s="3">
        <v>0</v>
      </c>
      <c r="E144" s="3">
        <v>244</v>
      </c>
      <c r="F144" s="3">
        <v>237</v>
      </c>
      <c r="G144" s="3">
        <v>214</v>
      </c>
      <c r="H144" s="3">
        <v>190</v>
      </c>
      <c r="I144" s="3">
        <v>234</v>
      </c>
    </row>
    <row r="145" spans="1:10" x14ac:dyDescent="0.3">
      <c r="A145" s="2" t="s">
        <v>108</v>
      </c>
      <c r="B145" s="3">
        <v>115</v>
      </c>
      <c r="C145" s="3">
        <v>73</v>
      </c>
      <c r="D145" s="3">
        <v>73</v>
      </c>
      <c r="E145" s="3">
        <v>88</v>
      </c>
      <c r="F145" s="3">
        <v>42</v>
      </c>
      <c r="G145" s="3">
        <v>30</v>
      </c>
      <c r="H145" s="3">
        <v>25</v>
      </c>
      <c r="I145" s="3">
        <v>102</v>
      </c>
    </row>
    <row r="146" spans="1:10" x14ac:dyDescent="0.3">
      <c r="A146" s="4" t="s">
        <v>104</v>
      </c>
      <c r="B146" s="5">
        <f>+B113+B117+B129+B141+B145+B121+B125+B137+B133</f>
        <v>28701</v>
      </c>
      <c r="C146" s="5">
        <f t="shared" ref="C146:G146" si="37">+C113+C117+C129+C141+C145+C121+C125+C137+C133</f>
        <v>30507</v>
      </c>
      <c r="D146" s="5">
        <f t="shared" si="37"/>
        <v>32233</v>
      </c>
      <c r="E146" s="5">
        <f t="shared" si="37"/>
        <v>34485</v>
      </c>
      <c r="F146" s="5">
        <f t="shared" si="37"/>
        <v>37218</v>
      </c>
      <c r="G146" s="5">
        <f t="shared" si="37"/>
        <v>35568</v>
      </c>
      <c r="H146" s="5">
        <f t="shared" ref="H146:I146" si="38">+H113+H117+H129+H141+H145</f>
        <v>42293</v>
      </c>
      <c r="I146" s="5">
        <f t="shared" si="38"/>
        <v>44436</v>
      </c>
    </row>
    <row r="147" spans="1:10" x14ac:dyDescent="0.3">
      <c r="A147" s="2" t="s">
        <v>105</v>
      </c>
      <c r="B147" s="3">
        <v>1982</v>
      </c>
      <c r="C147" s="3">
        <v>1955</v>
      </c>
      <c r="D147" s="3">
        <v>2042</v>
      </c>
      <c r="E147" s="3">
        <f t="shared" ref="E147:G147" si="39">+SUM(E148:E151)</f>
        <v>1886</v>
      </c>
      <c r="F147" s="3">
        <f t="shared" si="39"/>
        <v>1906</v>
      </c>
      <c r="G147" s="3">
        <f t="shared" si="39"/>
        <v>1846</v>
      </c>
      <c r="H147" s="3">
        <f>+SUM(H148:H151)</f>
        <v>2205</v>
      </c>
      <c r="I147" s="3">
        <f>+SUM(I148:I151)</f>
        <v>2346</v>
      </c>
      <c r="J147" t="s">
        <v>155</v>
      </c>
    </row>
    <row r="148" spans="1:10" x14ac:dyDescent="0.3">
      <c r="A148" s="10" t="s">
        <v>114</v>
      </c>
      <c r="B148" s="3">
        <v>0</v>
      </c>
      <c r="C148" s="3">
        <v>0</v>
      </c>
      <c r="D148" s="3">
        <v>0</v>
      </c>
      <c r="E148" s="3">
        <v>1611</v>
      </c>
      <c r="F148" s="3">
        <v>1658</v>
      </c>
      <c r="G148" s="3">
        <v>1642</v>
      </c>
      <c r="H148" s="3">
        <v>1986</v>
      </c>
      <c r="I148" s="3">
        <v>2094</v>
      </c>
    </row>
    <row r="149" spans="1:10" x14ac:dyDescent="0.3">
      <c r="A149" s="10" t="s">
        <v>115</v>
      </c>
      <c r="B149" s="3">
        <v>0</v>
      </c>
      <c r="C149" s="3">
        <v>0</v>
      </c>
      <c r="D149" s="3">
        <v>0</v>
      </c>
      <c r="E149" s="3">
        <v>144</v>
      </c>
      <c r="F149" s="3">
        <v>118</v>
      </c>
      <c r="G149" s="3">
        <v>89</v>
      </c>
      <c r="H149" s="3">
        <v>104</v>
      </c>
      <c r="I149" s="3">
        <v>103</v>
      </c>
    </row>
    <row r="150" spans="1:10" x14ac:dyDescent="0.3">
      <c r="A150" s="10" t="s">
        <v>116</v>
      </c>
      <c r="B150" s="3">
        <v>0</v>
      </c>
      <c r="C150" s="3">
        <v>0</v>
      </c>
      <c r="D150" s="3">
        <v>0</v>
      </c>
      <c r="E150" s="3">
        <v>28</v>
      </c>
      <c r="F150" s="3">
        <v>24</v>
      </c>
      <c r="G150" s="3">
        <v>25</v>
      </c>
      <c r="H150" s="3">
        <v>29</v>
      </c>
      <c r="I150" s="3">
        <v>26</v>
      </c>
    </row>
    <row r="151" spans="1:10" x14ac:dyDescent="0.3">
      <c r="A151" s="10" t="s">
        <v>122</v>
      </c>
      <c r="B151" s="3">
        <v>0</v>
      </c>
      <c r="C151" s="3">
        <v>0</v>
      </c>
      <c r="D151" s="3">
        <v>0</v>
      </c>
      <c r="E151" s="3">
        <v>103</v>
      </c>
      <c r="F151" s="3">
        <v>106</v>
      </c>
      <c r="G151" s="3">
        <v>90</v>
      </c>
      <c r="H151" s="3">
        <v>86</v>
      </c>
      <c r="I151" s="3">
        <v>123</v>
      </c>
    </row>
    <row r="152" spans="1:10" x14ac:dyDescent="0.3">
      <c r="A152" s="2" t="s">
        <v>109</v>
      </c>
      <c r="B152" s="3">
        <v>-82</v>
      </c>
      <c r="C152" s="3">
        <v>-86</v>
      </c>
      <c r="D152" s="3">
        <v>75</v>
      </c>
      <c r="E152" s="3">
        <v>26</v>
      </c>
      <c r="F152" s="3">
        <v>-7</v>
      </c>
      <c r="G152" s="3">
        <v>-11</v>
      </c>
      <c r="H152" s="3">
        <v>40</v>
      </c>
      <c r="I152" s="3">
        <v>-72</v>
      </c>
    </row>
    <row r="153" spans="1:10" ht="15" thickBot="1" x14ac:dyDescent="0.35">
      <c r="A153" s="6" t="s">
        <v>106</v>
      </c>
      <c r="B153" s="7">
        <f t="shared" ref="B153:H153" si="40">+B146+B147+B152</f>
        <v>30601</v>
      </c>
      <c r="C153" s="7">
        <f t="shared" si="40"/>
        <v>32376</v>
      </c>
      <c r="D153" s="7">
        <f t="shared" si="40"/>
        <v>34350</v>
      </c>
      <c r="E153" s="7">
        <f t="shared" si="40"/>
        <v>36397</v>
      </c>
      <c r="F153" s="7">
        <f t="shared" si="40"/>
        <v>39117</v>
      </c>
      <c r="G153" s="7">
        <f t="shared" si="40"/>
        <v>37403</v>
      </c>
      <c r="H153" s="7">
        <f t="shared" si="40"/>
        <v>44538</v>
      </c>
      <c r="I153" s="7">
        <f>+I146+I147+I152</f>
        <v>46710</v>
      </c>
    </row>
    <row r="154" spans="1:10" s="11" customFormat="1" ht="15" thickTop="1" x14ac:dyDescent="0.3">
      <c r="A154" s="11" t="s">
        <v>112</v>
      </c>
      <c r="B154" s="50">
        <f>+I153-I2</f>
        <v>0</v>
      </c>
      <c r="C154" s="50">
        <f t="shared" ref="C154:G154" si="41">+C153-C2</f>
        <v>0</v>
      </c>
      <c r="D154" s="50">
        <f t="shared" si="41"/>
        <v>0</v>
      </c>
      <c r="E154" s="50">
        <f t="shared" si="41"/>
        <v>0</v>
      </c>
      <c r="F154" s="50">
        <f t="shared" si="41"/>
        <v>0</v>
      </c>
      <c r="G154" s="50">
        <f t="shared" si="41"/>
        <v>0</v>
      </c>
      <c r="H154" s="50">
        <f>+H153-H2</f>
        <v>0</v>
      </c>
      <c r="I154" s="50"/>
    </row>
    <row r="155" spans="1:10" x14ac:dyDescent="0.3">
      <c r="A155" s="1" t="s">
        <v>111</v>
      </c>
      <c r="B155" s="3"/>
      <c r="C155" s="3"/>
      <c r="D155" s="3"/>
      <c r="E155" s="3"/>
      <c r="F155" s="3"/>
      <c r="G155" s="3"/>
      <c r="H155" s="3"/>
      <c r="I155" s="3"/>
    </row>
    <row r="156" spans="1:10" x14ac:dyDescent="0.3">
      <c r="A156" s="2" t="s">
        <v>101</v>
      </c>
      <c r="B156" s="3">
        <v>3645</v>
      </c>
      <c r="C156" s="3">
        <v>3763</v>
      </c>
      <c r="D156" s="3">
        <v>3875</v>
      </c>
      <c r="E156" s="3">
        <v>3600</v>
      </c>
      <c r="F156" s="3">
        <v>3925</v>
      </c>
      <c r="G156" s="3">
        <v>2899</v>
      </c>
      <c r="H156" s="3">
        <v>5089</v>
      </c>
      <c r="I156" s="3">
        <v>5114</v>
      </c>
    </row>
    <row r="157" spans="1:10" x14ac:dyDescent="0.3">
      <c r="A157" s="2" t="s">
        <v>102</v>
      </c>
      <c r="B157" s="3">
        <v>0</v>
      </c>
      <c r="C157" s="3">
        <v>0</v>
      </c>
      <c r="D157" s="3">
        <v>0</v>
      </c>
      <c r="E157" s="3">
        <v>1587</v>
      </c>
      <c r="F157" s="3">
        <v>1995</v>
      </c>
      <c r="G157" s="3">
        <v>1541</v>
      </c>
      <c r="H157" s="3">
        <v>2435</v>
      </c>
      <c r="I157" s="3">
        <v>3293</v>
      </c>
    </row>
    <row r="158" spans="1:10" x14ac:dyDescent="0.3">
      <c r="A158" s="2" t="s">
        <v>149</v>
      </c>
      <c r="B158" s="3">
        <v>1277</v>
      </c>
      <c r="C158" s="3">
        <v>1434</v>
      </c>
      <c r="D158" s="3">
        <v>1203</v>
      </c>
      <c r="E158" s="3">
        <v>0</v>
      </c>
      <c r="F158" s="3">
        <v>0</v>
      </c>
      <c r="G158" s="3">
        <v>0</v>
      </c>
      <c r="H158" s="3"/>
      <c r="I158" s="3"/>
    </row>
    <row r="159" spans="1:10" x14ac:dyDescent="0.3">
      <c r="A159" s="2" t="s">
        <v>150</v>
      </c>
      <c r="B159" s="3">
        <v>247</v>
      </c>
      <c r="C159" s="3">
        <v>289</v>
      </c>
      <c r="D159" s="3">
        <v>244</v>
      </c>
      <c r="E159" s="3">
        <v>0</v>
      </c>
      <c r="F159" s="3">
        <v>0</v>
      </c>
      <c r="G159" s="3">
        <v>0</v>
      </c>
      <c r="H159" s="3"/>
      <c r="I159" s="3"/>
    </row>
    <row r="160" spans="1:10" x14ac:dyDescent="0.3">
      <c r="A160" s="2" t="s">
        <v>103</v>
      </c>
      <c r="B160" s="3">
        <v>993</v>
      </c>
      <c r="C160" s="3">
        <v>1372</v>
      </c>
      <c r="D160" s="3">
        <v>1507</v>
      </c>
      <c r="E160" s="3">
        <v>1807</v>
      </c>
      <c r="F160" s="3">
        <v>2376</v>
      </c>
      <c r="G160" s="3">
        <v>2490</v>
      </c>
      <c r="H160" s="3">
        <v>3243</v>
      </c>
      <c r="I160" s="3">
        <v>2365</v>
      </c>
    </row>
    <row r="161" spans="1:9" x14ac:dyDescent="0.3">
      <c r="A161" s="2" t="s">
        <v>151</v>
      </c>
      <c r="B161" s="3">
        <v>100</v>
      </c>
      <c r="C161" s="3">
        <v>174</v>
      </c>
      <c r="D161" s="3">
        <v>224</v>
      </c>
      <c r="E161" s="3">
        <v>0</v>
      </c>
      <c r="F161" s="3">
        <v>0</v>
      </c>
      <c r="G161" s="3">
        <v>0</v>
      </c>
      <c r="H161" s="3"/>
      <c r="I161" s="3"/>
    </row>
    <row r="162" spans="1:9" x14ac:dyDescent="0.3">
      <c r="A162" s="2" t="s">
        <v>152</v>
      </c>
      <c r="B162" s="3">
        <v>818</v>
      </c>
      <c r="C162" s="3">
        <v>892</v>
      </c>
      <c r="D162" s="3">
        <v>816</v>
      </c>
      <c r="E162" s="3">
        <v>0</v>
      </c>
      <c r="F162" s="3">
        <v>0</v>
      </c>
      <c r="G162" s="3">
        <v>0</v>
      </c>
      <c r="H162" s="3"/>
      <c r="I162" s="3"/>
    </row>
    <row r="163" spans="1:9" x14ac:dyDescent="0.3">
      <c r="A163" s="2" t="s">
        <v>107</v>
      </c>
      <c r="B163" s="3">
        <v>0</v>
      </c>
      <c r="C163" s="3">
        <v>0</v>
      </c>
      <c r="D163" s="3">
        <v>0</v>
      </c>
      <c r="E163" s="3">
        <v>1189</v>
      </c>
      <c r="F163" s="3">
        <v>1323</v>
      </c>
      <c r="G163" s="3">
        <v>1184</v>
      </c>
      <c r="H163" s="3">
        <v>1530</v>
      </c>
      <c r="I163" s="3">
        <v>1896</v>
      </c>
    </row>
    <row r="164" spans="1:9" x14ac:dyDescent="0.3">
      <c r="A164" s="2" t="s">
        <v>108</v>
      </c>
      <c r="B164" s="3">
        <v>-2263</v>
      </c>
      <c r="C164" s="3">
        <v>-2596</v>
      </c>
      <c r="D164" s="3">
        <v>-2677</v>
      </c>
      <c r="E164" s="3">
        <v>-2658</v>
      </c>
      <c r="F164" s="3">
        <v>-3262</v>
      </c>
      <c r="G164" s="3">
        <v>-3468</v>
      </c>
      <c r="H164" s="3">
        <v>-3656</v>
      </c>
      <c r="I164" s="3">
        <v>-4262</v>
      </c>
    </row>
    <row r="165" spans="1:9" x14ac:dyDescent="0.3">
      <c r="A165" s="4" t="s">
        <v>104</v>
      </c>
      <c r="B165" s="5">
        <f t="shared" ref="B165:I165" si="42">+SUM(B156:B164)</f>
        <v>4817</v>
      </c>
      <c r="C165" s="5">
        <f t="shared" si="42"/>
        <v>5328</v>
      </c>
      <c r="D165" s="5">
        <f t="shared" si="42"/>
        <v>5192</v>
      </c>
      <c r="E165" s="5">
        <f t="shared" si="42"/>
        <v>5525</v>
      </c>
      <c r="F165" s="5">
        <f t="shared" si="42"/>
        <v>6357</v>
      </c>
      <c r="G165" s="5">
        <f t="shared" si="42"/>
        <v>4646</v>
      </c>
      <c r="H165" s="5">
        <f t="shared" si="42"/>
        <v>8641</v>
      </c>
      <c r="I165" s="5">
        <f t="shared" si="42"/>
        <v>8406</v>
      </c>
    </row>
    <row r="166" spans="1:9" x14ac:dyDescent="0.3">
      <c r="A166" s="2" t="s">
        <v>105</v>
      </c>
      <c r="B166" s="3">
        <v>517</v>
      </c>
      <c r="C166" s="3">
        <v>487</v>
      </c>
      <c r="D166" s="3">
        <v>477</v>
      </c>
      <c r="E166" s="3">
        <v>310</v>
      </c>
      <c r="F166" s="3">
        <v>303</v>
      </c>
      <c r="G166" s="3">
        <v>297</v>
      </c>
      <c r="H166" s="3">
        <v>543</v>
      </c>
      <c r="I166" s="3">
        <v>669</v>
      </c>
    </row>
    <row r="167" spans="1:9" x14ac:dyDescent="0.3">
      <c r="A167" s="2" t="s">
        <v>109</v>
      </c>
      <c r="B167" s="3">
        <v>-1101</v>
      </c>
      <c r="C167" s="3">
        <v>-1173</v>
      </c>
      <c r="D167" s="3">
        <v>-724</v>
      </c>
      <c r="E167" s="3">
        <v>-1456</v>
      </c>
      <c r="F167" s="3">
        <v>-1810</v>
      </c>
      <c r="G167" s="3">
        <v>-1967</v>
      </c>
      <c r="H167" s="3">
        <v>-2261</v>
      </c>
      <c r="I167" s="3">
        <v>-2219</v>
      </c>
    </row>
    <row r="168" spans="1:9" ht="15" thickBot="1" x14ac:dyDescent="0.35">
      <c r="A168" s="6" t="s">
        <v>113</v>
      </c>
      <c r="B168" s="7">
        <f t="shared" ref="B168" si="43">+SUM(B165:B167)</f>
        <v>4233</v>
      </c>
      <c r="C168" s="7">
        <f t="shared" ref="C168" si="44">+SUM(C165:C167)</f>
        <v>4642</v>
      </c>
      <c r="D168" s="7">
        <f t="shared" ref="D168" si="45">+SUM(D165:D167)</f>
        <v>4945</v>
      </c>
      <c r="E168" s="7">
        <f t="shared" ref="E168" si="46">+SUM(E165:E167)</f>
        <v>4379</v>
      </c>
      <c r="F168" s="7">
        <f t="shared" ref="F168" si="47">+SUM(F165:F167)</f>
        <v>4850</v>
      </c>
      <c r="G168" s="7">
        <f t="shared" ref="G168" si="48">+SUM(G165:G167)</f>
        <v>2976</v>
      </c>
      <c r="H168" s="7">
        <f t="shared" ref="H168" si="49">+SUM(H165:H167)</f>
        <v>6923</v>
      </c>
      <c r="I168" s="7">
        <f>+SUM(I165:I167)</f>
        <v>6856</v>
      </c>
    </row>
    <row r="169" spans="1:9" s="11" customFormat="1" ht="15" thickTop="1" x14ac:dyDescent="0.3">
      <c r="A169" s="11" t="s">
        <v>112</v>
      </c>
      <c r="B169" s="50">
        <f t="shared" ref="B169:H169" si="50">+B168-B10-B8</f>
        <v>0</v>
      </c>
      <c r="C169" s="50">
        <f t="shared" si="50"/>
        <v>0</v>
      </c>
      <c r="D169" s="50">
        <f t="shared" si="50"/>
        <v>0</v>
      </c>
      <c r="E169" s="50">
        <f t="shared" si="50"/>
        <v>0</v>
      </c>
      <c r="F169" s="50">
        <f t="shared" si="50"/>
        <v>0</v>
      </c>
      <c r="G169" s="50">
        <f t="shared" si="50"/>
        <v>0</v>
      </c>
      <c r="H169" s="50">
        <f t="shared" si="50"/>
        <v>0</v>
      </c>
      <c r="I169" s="50">
        <f>+I168-I10-I8</f>
        <v>0</v>
      </c>
    </row>
    <row r="170" spans="1:9" x14ac:dyDescent="0.3">
      <c r="A170" s="1" t="s">
        <v>118</v>
      </c>
      <c r="B170" s="3"/>
      <c r="C170" s="3"/>
      <c r="D170" s="3"/>
      <c r="E170" s="3"/>
      <c r="F170" s="3"/>
      <c r="G170" s="3"/>
      <c r="H170" s="3"/>
      <c r="I170" s="3"/>
    </row>
    <row r="171" spans="1:9" x14ac:dyDescent="0.3">
      <c r="A171" s="2" t="s">
        <v>101</v>
      </c>
      <c r="B171" s="3">
        <v>632</v>
      </c>
      <c r="C171" s="3">
        <v>742</v>
      </c>
      <c r="D171" s="3">
        <v>819</v>
      </c>
      <c r="E171" s="3">
        <v>848</v>
      </c>
      <c r="F171" s="3">
        <v>814</v>
      </c>
      <c r="G171" s="3">
        <v>645</v>
      </c>
      <c r="H171" s="3">
        <v>617</v>
      </c>
      <c r="I171" s="3">
        <v>639</v>
      </c>
    </row>
    <row r="172" spans="1:9" x14ac:dyDescent="0.3">
      <c r="A172" s="2" t="s">
        <v>102</v>
      </c>
      <c r="B172" s="3">
        <v>0</v>
      </c>
      <c r="C172" s="3">
        <v>0</v>
      </c>
      <c r="D172" s="3">
        <v>0</v>
      </c>
      <c r="E172" s="3">
        <v>849</v>
      </c>
      <c r="F172" s="3">
        <v>929</v>
      </c>
      <c r="G172" s="3">
        <v>885</v>
      </c>
      <c r="H172" s="3">
        <v>982</v>
      </c>
      <c r="I172" s="3">
        <v>920</v>
      </c>
    </row>
    <row r="173" spans="1:9" x14ac:dyDescent="0.3">
      <c r="A173" s="2" t="s">
        <v>149</v>
      </c>
      <c r="B173" s="3">
        <v>451</v>
      </c>
      <c r="C173" s="3">
        <v>589</v>
      </c>
      <c r="D173" s="3">
        <v>658</v>
      </c>
      <c r="E173" s="3">
        <v>0</v>
      </c>
      <c r="F173" s="3">
        <v>0</v>
      </c>
      <c r="G173" s="3">
        <v>0</v>
      </c>
      <c r="H173" s="3"/>
      <c r="I173" s="3"/>
    </row>
    <row r="174" spans="1:9" x14ac:dyDescent="0.3">
      <c r="A174" s="2" t="s">
        <v>150</v>
      </c>
      <c r="B174" s="3">
        <v>47</v>
      </c>
      <c r="C174" s="3">
        <v>50</v>
      </c>
      <c r="D174" s="3">
        <v>48</v>
      </c>
      <c r="E174" s="3">
        <v>0</v>
      </c>
      <c r="F174" s="3">
        <v>0</v>
      </c>
      <c r="G174" s="3">
        <v>0</v>
      </c>
      <c r="H174" s="3"/>
      <c r="I174" s="3"/>
    </row>
    <row r="175" spans="1:9" x14ac:dyDescent="0.3">
      <c r="A175" s="2" t="s">
        <v>103</v>
      </c>
      <c r="B175" s="3">
        <v>254</v>
      </c>
      <c r="C175" s="3">
        <v>234</v>
      </c>
      <c r="D175" s="3">
        <v>225</v>
      </c>
      <c r="E175" s="3">
        <v>256</v>
      </c>
      <c r="F175" s="3">
        <v>237</v>
      </c>
      <c r="G175" s="3">
        <v>214</v>
      </c>
      <c r="H175" s="3">
        <v>288</v>
      </c>
      <c r="I175" s="3">
        <v>303</v>
      </c>
    </row>
    <row r="176" spans="1:9" x14ac:dyDescent="0.3">
      <c r="A176" s="2" t="s">
        <v>151</v>
      </c>
      <c r="B176" s="3">
        <v>205</v>
      </c>
      <c r="C176" s="3">
        <v>223</v>
      </c>
      <c r="D176" s="3">
        <v>223</v>
      </c>
      <c r="E176" s="3">
        <v>0</v>
      </c>
      <c r="F176" s="3">
        <v>0</v>
      </c>
      <c r="G176" s="3">
        <v>0</v>
      </c>
      <c r="H176" s="3"/>
      <c r="I176" s="3"/>
    </row>
    <row r="177" spans="1:9" x14ac:dyDescent="0.3">
      <c r="A177" s="2" t="s">
        <v>152</v>
      </c>
      <c r="B177" s="3">
        <v>103</v>
      </c>
      <c r="C177" s="3">
        <v>109</v>
      </c>
      <c r="D177" s="3">
        <v>120</v>
      </c>
      <c r="E177" s="3">
        <v>0</v>
      </c>
      <c r="F177" s="3">
        <v>0</v>
      </c>
      <c r="G177" s="3">
        <v>0</v>
      </c>
      <c r="H177" s="3"/>
      <c r="I177" s="3"/>
    </row>
    <row r="178" spans="1:9" x14ac:dyDescent="0.3">
      <c r="A178" s="2" t="s">
        <v>119</v>
      </c>
      <c r="B178" s="3">
        <v>0</v>
      </c>
      <c r="C178" s="3">
        <v>0</v>
      </c>
      <c r="D178" s="3">
        <v>0</v>
      </c>
      <c r="E178" s="3">
        <v>339</v>
      </c>
      <c r="F178" s="3">
        <v>326</v>
      </c>
      <c r="G178" s="3">
        <v>296</v>
      </c>
      <c r="H178" s="3">
        <v>304</v>
      </c>
      <c r="I178" s="3">
        <v>274</v>
      </c>
    </row>
    <row r="179" spans="1:9" x14ac:dyDescent="0.3">
      <c r="A179" s="2" t="s">
        <v>108</v>
      </c>
      <c r="B179" s="3">
        <v>484</v>
      </c>
      <c r="C179" s="3">
        <v>511</v>
      </c>
      <c r="D179" s="3">
        <v>533</v>
      </c>
      <c r="E179" s="3">
        <v>597</v>
      </c>
      <c r="F179" s="3">
        <v>665</v>
      </c>
      <c r="G179" s="3">
        <v>830</v>
      </c>
      <c r="H179" s="3">
        <v>780</v>
      </c>
      <c r="I179" s="3">
        <v>789</v>
      </c>
    </row>
    <row r="180" spans="1:9" x14ac:dyDescent="0.3">
      <c r="A180" s="4" t="s">
        <v>120</v>
      </c>
      <c r="B180" s="5">
        <f t="shared" ref="B180:I180" si="51">+SUM(B171:B179)</f>
        <v>2176</v>
      </c>
      <c r="C180" s="5">
        <f t="shared" si="51"/>
        <v>2458</v>
      </c>
      <c r="D180" s="5">
        <f t="shared" si="51"/>
        <v>2626</v>
      </c>
      <c r="E180" s="5">
        <f t="shared" si="51"/>
        <v>2889</v>
      </c>
      <c r="F180" s="5">
        <f t="shared" si="51"/>
        <v>2971</v>
      </c>
      <c r="G180" s="5">
        <f t="shared" si="51"/>
        <v>2870</v>
      </c>
      <c r="H180" s="5">
        <f t="shared" si="51"/>
        <v>2971</v>
      </c>
      <c r="I180" s="5">
        <f t="shared" si="51"/>
        <v>2925</v>
      </c>
    </row>
    <row r="181" spans="1:9" x14ac:dyDescent="0.3">
      <c r="A181" s="2" t="s">
        <v>105</v>
      </c>
      <c r="B181" s="3">
        <v>122</v>
      </c>
      <c r="C181" s="3">
        <v>125</v>
      </c>
      <c r="D181" s="3">
        <v>125</v>
      </c>
      <c r="E181" s="3">
        <v>115</v>
      </c>
      <c r="F181" s="3">
        <v>100</v>
      </c>
      <c r="G181" s="3">
        <v>80</v>
      </c>
      <c r="H181" s="3">
        <v>63</v>
      </c>
      <c r="I181" s="3">
        <v>49</v>
      </c>
    </row>
    <row r="182" spans="1:9" x14ac:dyDescent="0.3">
      <c r="A182" s="2" t="s">
        <v>109</v>
      </c>
      <c r="B182" s="3">
        <v>713</v>
      </c>
      <c r="C182" s="3">
        <v>937</v>
      </c>
      <c r="D182" s="3">
        <v>1238</v>
      </c>
      <c r="E182" s="3">
        <v>1450</v>
      </c>
      <c r="F182" s="3">
        <v>1673</v>
      </c>
      <c r="G182" s="3">
        <v>1916</v>
      </c>
      <c r="H182" s="3">
        <v>1870</v>
      </c>
      <c r="I182" s="3">
        <v>1817</v>
      </c>
    </row>
    <row r="183" spans="1:9" ht="15" thickBot="1" x14ac:dyDescent="0.35">
      <c r="A183" s="6" t="s">
        <v>121</v>
      </c>
      <c r="B183" s="7">
        <f t="shared" ref="B183:H183" si="52">+SUM(B180:B182)</f>
        <v>3011</v>
      </c>
      <c r="C183" s="7">
        <f t="shared" si="52"/>
        <v>3520</v>
      </c>
      <c r="D183" s="7">
        <f t="shared" si="52"/>
        <v>3989</v>
      </c>
      <c r="E183" s="7">
        <f t="shared" si="52"/>
        <v>4454</v>
      </c>
      <c r="F183" s="7">
        <f t="shared" si="52"/>
        <v>4744</v>
      </c>
      <c r="G183" s="7">
        <f t="shared" si="52"/>
        <v>4866</v>
      </c>
      <c r="H183" s="7">
        <f t="shared" si="52"/>
        <v>4904</v>
      </c>
      <c r="I183" s="7">
        <f>+SUM(I180:I182)</f>
        <v>4791</v>
      </c>
    </row>
    <row r="184" spans="1:9" ht="15" thickTop="1" x14ac:dyDescent="0.3">
      <c r="A184" s="11" t="s">
        <v>112</v>
      </c>
      <c r="B184" s="50">
        <f t="shared" ref="B184:H184" si="53">+B183-B32</f>
        <v>0</v>
      </c>
      <c r="C184" s="50">
        <f t="shared" si="53"/>
        <v>0</v>
      </c>
      <c r="D184" s="50">
        <f t="shared" si="53"/>
        <v>0</v>
      </c>
      <c r="E184" s="50">
        <f t="shared" si="53"/>
        <v>0</v>
      </c>
      <c r="F184" s="50">
        <f t="shared" si="53"/>
        <v>0</v>
      </c>
      <c r="G184" s="50">
        <f t="shared" si="53"/>
        <v>0</v>
      </c>
      <c r="H184" s="50">
        <f t="shared" si="53"/>
        <v>0</v>
      </c>
      <c r="I184" s="50">
        <f>+I183-I32</f>
        <v>0</v>
      </c>
    </row>
    <row r="185" spans="1:9" x14ac:dyDescent="0.3">
      <c r="A185" s="1" t="s">
        <v>123</v>
      </c>
      <c r="B185" s="3"/>
      <c r="C185" s="3"/>
      <c r="D185" s="3"/>
      <c r="E185" s="3"/>
      <c r="F185" s="3"/>
      <c r="G185" s="3"/>
      <c r="H185" s="3"/>
      <c r="I185" s="3"/>
    </row>
    <row r="186" spans="1:9" x14ac:dyDescent="0.3">
      <c r="A186" s="2" t="s">
        <v>101</v>
      </c>
      <c r="B186" s="3">
        <v>208</v>
      </c>
      <c r="C186" s="3">
        <v>242</v>
      </c>
      <c r="D186" s="3">
        <v>223</v>
      </c>
      <c r="E186" s="3">
        <v>196</v>
      </c>
      <c r="F186" s="3">
        <v>117</v>
      </c>
      <c r="G186" s="3">
        <v>110</v>
      </c>
      <c r="H186" s="3">
        <v>98</v>
      </c>
      <c r="I186" s="3">
        <v>146</v>
      </c>
    </row>
    <row r="187" spans="1:9" x14ac:dyDescent="0.3">
      <c r="A187" s="2" t="s">
        <v>102</v>
      </c>
      <c r="B187" s="3">
        <v>0</v>
      </c>
      <c r="C187" s="3">
        <v>0</v>
      </c>
      <c r="D187" s="3">
        <v>0</v>
      </c>
      <c r="E187" s="3">
        <v>240</v>
      </c>
      <c r="F187" s="3">
        <v>233</v>
      </c>
      <c r="G187" s="3">
        <v>139</v>
      </c>
      <c r="H187" s="3">
        <v>153</v>
      </c>
      <c r="I187" s="3">
        <v>197</v>
      </c>
    </row>
    <row r="188" spans="1:9" x14ac:dyDescent="0.3">
      <c r="A188" s="2" t="s">
        <v>149</v>
      </c>
      <c r="B188" s="3">
        <v>216</v>
      </c>
      <c r="C188" s="3">
        <v>215</v>
      </c>
      <c r="D188" s="3">
        <v>162</v>
      </c>
      <c r="E188" s="3">
        <v>0</v>
      </c>
      <c r="F188" s="3">
        <v>0</v>
      </c>
      <c r="G188" s="3">
        <v>0</v>
      </c>
      <c r="H188" s="3"/>
      <c r="I188" s="3"/>
    </row>
    <row r="189" spans="1:9" x14ac:dyDescent="0.3">
      <c r="A189" s="2" t="s">
        <v>150</v>
      </c>
      <c r="B189" s="3">
        <v>20</v>
      </c>
      <c r="C189" s="3">
        <v>17</v>
      </c>
      <c r="D189" s="3">
        <v>10</v>
      </c>
      <c r="E189" s="3">
        <v>0</v>
      </c>
      <c r="F189" s="3">
        <v>0</v>
      </c>
      <c r="G189" s="3">
        <v>0</v>
      </c>
      <c r="H189" s="3"/>
      <c r="I189" s="3"/>
    </row>
    <row r="190" spans="1:9" x14ac:dyDescent="0.3">
      <c r="A190" s="2" t="s">
        <v>103</v>
      </c>
      <c r="B190" s="3">
        <v>69</v>
      </c>
      <c r="C190" s="3">
        <v>44</v>
      </c>
      <c r="D190" s="3">
        <v>51</v>
      </c>
      <c r="E190" s="3">
        <v>76</v>
      </c>
      <c r="F190" s="3">
        <v>49</v>
      </c>
      <c r="G190" s="3">
        <v>28</v>
      </c>
      <c r="H190" s="3">
        <v>94</v>
      </c>
      <c r="I190" s="3">
        <v>78</v>
      </c>
    </row>
    <row r="191" spans="1:9" x14ac:dyDescent="0.3">
      <c r="A191" s="2" t="s">
        <v>151</v>
      </c>
      <c r="B191" s="3">
        <v>15</v>
      </c>
      <c r="C191" s="3">
        <v>13</v>
      </c>
      <c r="D191" s="3">
        <v>21</v>
      </c>
      <c r="E191" s="3">
        <v>0</v>
      </c>
      <c r="F191" s="3">
        <v>0</v>
      </c>
      <c r="G191" s="3">
        <v>0</v>
      </c>
      <c r="H191" s="3"/>
      <c r="I191" s="3"/>
    </row>
    <row r="192" spans="1:9" x14ac:dyDescent="0.3">
      <c r="A192" s="2" t="s">
        <v>152</v>
      </c>
      <c r="B192" s="3">
        <v>37</v>
      </c>
      <c r="C192" s="3">
        <v>51</v>
      </c>
      <c r="D192" s="3">
        <v>39</v>
      </c>
      <c r="E192" s="3">
        <v>0</v>
      </c>
      <c r="F192" s="3">
        <v>0</v>
      </c>
      <c r="G192" s="3">
        <v>0</v>
      </c>
      <c r="H192" s="3"/>
      <c r="I192" s="3"/>
    </row>
    <row r="193" spans="1:9" x14ac:dyDescent="0.3">
      <c r="A193" s="2" t="s">
        <v>119</v>
      </c>
      <c r="B193" s="3">
        <v>0</v>
      </c>
      <c r="C193" s="3">
        <v>0</v>
      </c>
      <c r="D193" s="3">
        <v>0</v>
      </c>
      <c r="E193" s="3">
        <v>49</v>
      </c>
      <c r="F193" s="3">
        <v>47</v>
      </c>
      <c r="G193" s="3">
        <v>41</v>
      </c>
      <c r="H193" s="3">
        <v>54</v>
      </c>
      <c r="I193" s="3">
        <v>56</v>
      </c>
    </row>
    <row r="194" spans="1:9" x14ac:dyDescent="0.3">
      <c r="A194" s="2" t="s">
        <v>108</v>
      </c>
      <c r="B194" s="3">
        <v>225</v>
      </c>
      <c r="C194" s="3">
        <v>258</v>
      </c>
      <c r="D194" s="3">
        <v>278</v>
      </c>
      <c r="E194" s="3">
        <v>286</v>
      </c>
      <c r="F194" s="3">
        <v>278</v>
      </c>
      <c r="G194" s="3">
        <v>438</v>
      </c>
      <c r="H194" s="3">
        <v>278</v>
      </c>
      <c r="I194" s="3">
        <v>222</v>
      </c>
    </row>
    <row r="195" spans="1:9" x14ac:dyDescent="0.3">
      <c r="A195" s="4" t="s">
        <v>120</v>
      </c>
      <c r="B195" s="5">
        <f t="shared" ref="B195:I195" si="54">+SUM(B186:B194)</f>
        <v>790</v>
      </c>
      <c r="C195" s="5">
        <f t="shared" si="54"/>
        <v>840</v>
      </c>
      <c r="D195" s="5">
        <f t="shared" si="54"/>
        <v>784</v>
      </c>
      <c r="E195" s="5">
        <f t="shared" si="54"/>
        <v>847</v>
      </c>
      <c r="F195" s="5">
        <f t="shared" si="54"/>
        <v>724</v>
      </c>
      <c r="G195" s="5">
        <f t="shared" si="54"/>
        <v>756</v>
      </c>
      <c r="H195" s="5">
        <f t="shared" si="54"/>
        <v>677</v>
      </c>
      <c r="I195" s="5">
        <f t="shared" si="54"/>
        <v>699</v>
      </c>
    </row>
    <row r="196" spans="1:9" x14ac:dyDescent="0.3">
      <c r="A196" s="2" t="s">
        <v>105</v>
      </c>
      <c r="B196" s="3">
        <v>69</v>
      </c>
      <c r="C196" s="3">
        <v>39</v>
      </c>
      <c r="D196" s="3">
        <v>30</v>
      </c>
      <c r="E196" s="3">
        <v>22</v>
      </c>
      <c r="F196" s="3">
        <v>18</v>
      </c>
      <c r="G196" s="3">
        <v>12</v>
      </c>
      <c r="H196" s="3">
        <v>7</v>
      </c>
      <c r="I196" s="3">
        <v>9</v>
      </c>
    </row>
    <row r="197" spans="1:9" x14ac:dyDescent="0.3">
      <c r="A197" s="2" t="s">
        <v>109</v>
      </c>
      <c r="B197" s="3">
        <f t="shared" ref="B197:H197" si="55">-(SUM(B195:B196)+B83)</f>
        <v>104</v>
      </c>
      <c r="C197" s="3">
        <f t="shared" si="55"/>
        <v>264</v>
      </c>
      <c r="D197" s="3">
        <f t="shared" si="55"/>
        <v>291</v>
      </c>
      <c r="E197" s="3">
        <f t="shared" si="55"/>
        <v>159</v>
      </c>
      <c r="F197" s="3">
        <f t="shared" si="55"/>
        <v>377</v>
      </c>
      <c r="G197" s="3">
        <f t="shared" si="55"/>
        <v>318</v>
      </c>
      <c r="H197" s="3">
        <f t="shared" si="55"/>
        <v>11</v>
      </c>
      <c r="I197" s="3">
        <f>-(SUM(I195:I196)+I83)</f>
        <v>50</v>
      </c>
    </row>
    <row r="198" spans="1:9" ht="15" thickBot="1" x14ac:dyDescent="0.35">
      <c r="A198" s="6" t="s">
        <v>124</v>
      </c>
      <c r="B198" s="7">
        <f t="shared" ref="B198:H198" si="56">+SUM(B195:B197)</f>
        <v>963</v>
      </c>
      <c r="C198" s="7">
        <f t="shared" si="56"/>
        <v>1143</v>
      </c>
      <c r="D198" s="7">
        <f t="shared" si="56"/>
        <v>1105</v>
      </c>
      <c r="E198" s="7">
        <f t="shared" si="56"/>
        <v>1028</v>
      </c>
      <c r="F198" s="7">
        <f t="shared" si="56"/>
        <v>1119</v>
      </c>
      <c r="G198" s="7">
        <f t="shared" si="56"/>
        <v>1086</v>
      </c>
      <c r="H198" s="7">
        <f t="shared" si="56"/>
        <v>695</v>
      </c>
      <c r="I198" s="7">
        <f>+SUM(I195:I197)</f>
        <v>758</v>
      </c>
    </row>
    <row r="199" spans="1:9" ht="15" thickTop="1" x14ac:dyDescent="0.3">
      <c r="A199" s="11" t="s">
        <v>112</v>
      </c>
      <c r="B199" s="50">
        <f t="shared" ref="B199:H199" si="57">+B198+B83</f>
        <v>0</v>
      </c>
      <c r="C199" s="50">
        <f t="shared" si="57"/>
        <v>0</v>
      </c>
      <c r="D199" s="50">
        <f t="shared" si="57"/>
        <v>0</v>
      </c>
      <c r="E199" s="50">
        <f t="shared" si="57"/>
        <v>0</v>
      </c>
      <c r="F199" s="50">
        <f t="shared" si="57"/>
        <v>0</v>
      </c>
      <c r="G199" s="50">
        <f t="shared" si="57"/>
        <v>0</v>
      </c>
      <c r="H199" s="50">
        <f t="shared" si="57"/>
        <v>0</v>
      </c>
      <c r="I199" s="50">
        <f>+I198+I83</f>
        <v>0</v>
      </c>
    </row>
    <row r="200" spans="1:9" x14ac:dyDescent="0.3">
      <c r="A200" s="1" t="s">
        <v>125</v>
      </c>
      <c r="B200" s="3"/>
      <c r="C200" s="3"/>
      <c r="D200" s="3"/>
      <c r="E200" s="3"/>
      <c r="F200" s="3"/>
      <c r="G200" s="3"/>
      <c r="H200" s="3"/>
      <c r="I200" s="3"/>
    </row>
    <row r="201" spans="1:9" x14ac:dyDescent="0.3">
      <c r="A201" s="2" t="s">
        <v>101</v>
      </c>
      <c r="B201" s="3">
        <v>121</v>
      </c>
      <c r="C201" s="3">
        <v>133</v>
      </c>
      <c r="D201" s="3">
        <v>140</v>
      </c>
      <c r="E201" s="3">
        <v>160</v>
      </c>
      <c r="F201" s="3">
        <v>149</v>
      </c>
      <c r="G201" s="3">
        <v>148</v>
      </c>
      <c r="H201" s="3">
        <v>130</v>
      </c>
      <c r="I201" s="3">
        <v>124</v>
      </c>
    </row>
    <row r="202" spans="1:9" x14ac:dyDescent="0.3">
      <c r="A202" s="2" t="s">
        <v>102</v>
      </c>
      <c r="B202" s="3">
        <v>0</v>
      </c>
      <c r="C202" s="3">
        <v>0</v>
      </c>
      <c r="D202" s="3">
        <v>0</v>
      </c>
      <c r="E202" s="3">
        <v>116</v>
      </c>
      <c r="F202" s="3">
        <v>111</v>
      </c>
      <c r="G202" s="3">
        <v>132</v>
      </c>
      <c r="H202" s="3">
        <v>136</v>
      </c>
      <c r="I202" s="3">
        <v>134</v>
      </c>
    </row>
    <row r="203" spans="1:9" x14ac:dyDescent="0.3">
      <c r="A203" s="2" t="s">
        <v>149</v>
      </c>
      <c r="B203" s="3">
        <v>75</v>
      </c>
      <c r="C203" s="3">
        <v>72</v>
      </c>
      <c r="D203" s="3">
        <v>91</v>
      </c>
      <c r="E203" s="3">
        <v>0</v>
      </c>
      <c r="F203" s="3">
        <v>0</v>
      </c>
      <c r="G203" s="3">
        <v>0</v>
      </c>
      <c r="H203" s="3"/>
      <c r="I203" s="3"/>
    </row>
    <row r="204" spans="1:9" x14ac:dyDescent="0.3">
      <c r="A204" s="2" t="s">
        <v>150</v>
      </c>
      <c r="B204" s="3">
        <v>12</v>
      </c>
      <c r="C204" s="3">
        <v>12</v>
      </c>
      <c r="D204" s="3">
        <v>13</v>
      </c>
      <c r="E204" s="3">
        <v>0</v>
      </c>
      <c r="F204" s="3">
        <v>0</v>
      </c>
      <c r="G204" s="3">
        <v>0</v>
      </c>
      <c r="H204" s="3"/>
      <c r="I204" s="3"/>
    </row>
    <row r="205" spans="1:9" x14ac:dyDescent="0.3">
      <c r="A205" s="2" t="s">
        <v>103</v>
      </c>
      <c r="B205" s="3">
        <v>46</v>
      </c>
      <c r="C205" s="3">
        <v>48</v>
      </c>
      <c r="D205" s="3">
        <v>54</v>
      </c>
      <c r="E205" s="3">
        <v>56</v>
      </c>
      <c r="F205" s="3">
        <v>50</v>
      </c>
      <c r="G205" s="3">
        <v>44</v>
      </c>
      <c r="H205" s="3">
        <v>46</v>
      </c>
      <c r="I205" s="3">
        <v>41</v>
      </c>
    </row>
    <row r="206" spans="1:9" x14ac:dyDescent="0.3">
      <c r="A206" s="2" t="s">
        <v>151</v>
      </c>
      <c r="B206" s="3">
        <v>22</v>
      </c>
      <c r="C206" s="3">
        <v>18</v>
      </c>
      <c r="D206" s="3">
        <v>18</v>
      </c>
      <c r="E206" s="3">
        <v>0</v>
      </c>
      <c r="F206" s="3">
        <v>0</v>
      </c>
      <c r="G206" s="3">
        <v>0</v>
      </c>
      <c r="H206" s="3"/>
      <c r="I206" s="3"/>
    </row>
    <row r="207" spans="1:9" x14ac:dyDescent="0.3">
      <c r="A207" s="2" t="s">
        <v>152</v>
      </c>
      <c r="B207" s="3">
        <v>27</v>
      </c>
      <c r="C207" s="3">
        <v>25</v>
      </c>
      <c r="D207" s="3">
        <v>38</v>
      </c>
      <c r="E207" s="3">
        <v>0</v>
      </c>
      <c r="F207" s="3">
        <v>0</v>
      </c>
      <c r="G207" s="3">
        <v>0</v>
      </c>
      <c r="H207" s="3"/>
      <c r="I207" s="3"/>
    </row>
    <row r="208" spans="1:9" x14ac:dyDescent="0.3">
      <c r="A208" s="2" t="s">
        <v>107</v>
      </c>
      <c r="B208" s="3">
        <v>0</v>
      </c>
      <c r="C208" s="3">
        <v>0</v>
      </c>
      <c r="D208" s="3">
        <v>0</v>
      </c>
      <c r="E208" s="3">
        <v>55</v>
      </c>
      <c r="F208" s="3">
        <v>53</v>
      </c>
      <c r="G208" s="3">
        <v>46</v>
      </c>
      <c r="H208" s="3">
        <v>43</v>
      </c>
      <c r="I208" s="3">
        <v>42</v>
      </c>
    </row>
    <row r="209" spans="1:9" x14ac:dyDescent="0.3">
      <c r="A209" s="2" t="s">
        <v>108</v>
      </c>
      <c r="B209" s="3">
        <v>210</v>
      </c>
      <c r="C209" s="3">
        <v>230</v>
      </c>
      <c r="D209" s="3">
        <v>233</v>
      </c>
      <c r="E209" s="3">
        <v>217</v>
      </c>
      <c r="F209" s="3">
        <v>195</v>
      </c>
      <c r="G209" s="3">
        <v>214</v>
      </c>
      <c r="H209" s="3">
        <v>222</v>
      </c>
      <c r="I209" s="3">
        <v>220</v>
      </c>
    </row>
    <row r="210" spans="1:9" x14ac:dyDescent="0.3">
      <c r="A210" s="4" t="s">
        <v>120</v>
      </c>
      <c r="B210" s="5">
        <f t="shared" ref="B210:I210" si="58">+SUM(B201:B209)</f>
        <v>513</v>
      </c>
      <c r="C210" s="5">
        <f t="shared" si="58"/>
        <v>538</v>
      </c>
      <c r="D210" s="5">
        <f t="shared" si="58"/>
        <v>587</v>
      </c>
      <c r="E210" s="5">
        <f t="shared" si="58"/>
        <v>604</v>
      </c>
      <c r="F210" s="5">
        <f t="shared" si="58"/>
        <v>558</v>
      </c>
      <c r="G210" s="5">
        <f t="shared" si="58"/>
        <v>584</v>
      </c>
      <c r="H210" s="5">
        <f t="shared" si="58"/>
        <v>577</v>
      </c>
      <c r="I210" s="5">
        <f t="shared" si="58"/>
        <v>561</v>
      </c>
    </row>
    <row r="211" spans="1:9" x14ac:dyDescent="0.3">
      <c r="A211" s="2" t="s">
        <v>105</v>
      </c>
      <c r="B211" s="3">
        <v>18</v>
      </c>
      <c r="C211" s="3">
        <v>27</v>
      </c>
      <c r="D211" s="3">
        <v>28</v>
      </c>
      <c r="E211" s="3">
        <v>33</v>
      </c>
      <c r="F211" s="3">
        <v>31</v>
      </c>
      <c r="G211" s="3">
        <v>25</v>
      </c>
      <c r="H211" s="3">
        <v>26</v>
      </c>
      <c r="I211" s="3">
        <v>22</v>
      </c>
    </row>
    <row r="212" spans="1:9" x14ac:dyDescent="0.3">
      <c r="A212" s="2" t="s">
        <v>109</v>
      </c>
      <c r="B212" s="3">
        <v>75</v>
      </c>
      <c r="C212" s="3">
        <v>84</v>
      </c>
      <c r="D212" s="3">
        <v>91</v>
      </c>
      <c r="E212" s="3">
        <v>110</v>
      </c>
      <c r="F212" s="3">
        <v>116</v>
      </c>
      <c r="G212" s="3">
        <v>112</v>
      </c>
      <c r="H212" s="3">
        <v>141</v>
      </c>
      <c r="I212" s="3">
        <v>134</v>
      </c>
    </row>
    <row r="213" spans="1:9" ht="15" thickBot="1" x14ac:dyDescent="0.35">
      <c r="A213" s="6" t="s">
        <v>126</v>
      </c>
      <c r="B213" s="7">
        <f t="shared" ref="B213:H213" si="59">+SUM(B210:B212)</f>
        <v>606</v>
      </c>
      <c r="C213" s="7">
        <f t="shared" si="59"/>
        <v>649</v>
      </c>
      <c r="D213" s="7">
        <f t="shared" si="59"/>
        <v>706</v>
      </c>
      <c r="E213" s="7">
        <f t="shared" si="59"/>
        <v>747</v>
      </c>
      <c r="F213" s="7">
        <f t="shared" si="59"/>
        <v>705</v>
      </c>
      <c r="G213" s="7">
        <f t="shared" si="59"/>
        <v>721</v>
      </c>
      <c r="H213" s="7">
        <f t="shared" si="59"/>
        <v>744</v>
      </c>
      <c r="I213" s="7">
        <f>+SUM(I210:I212)</f>
        <v>717</v>
      </c>
    </row>
    <row r="214" spans="1:9" ht="15" thickTop="1" x14ac:dyDescent="0.3">
      <c r="A214" s="11" t="s">
        <v>112</v>
      </c>
      <c r="B214" s="50">
        <f t="shared" ref="B214:H214" si="60">+B213-B67</f>
        <v>0</v>
      </c>
      <c r="C214" s="50">
        <f t="shared" si="60"/>
        <v>0</v>
      </c>
      <c r="D214" s="50">
        <f t="shared" si="60"/>
        <v>0</v>
      </c>
      <c r="E214" s="50">
        <f t="shared" si="60"/>
        <v>0</v>
      </c>
      <c r="F214" s="50">
        <f t="shared" si="60"/>
        <v>0</v>
      </c>
      <c r="G214" s="50">
        <f t="shared" si="60"/>
        <v>0</v>
      </c>
      <c r="H214" s="50">
        <f t="shared" si="60"/>
        <v>0</v>
      </c>
      <c r="I214" s="50">
        <f>+I213-I67</f>
        <v>0</v>
      </c>
    </row>
    <row r="215" spans="1:9" x14ac:dyDescent="0.3">
      <c r="A215" s="13" t="s">
        <v>127</v>
      </c>
      <c r="B215" s="13"/>
      <c r="C215" s="13"/>
      <c r="D215" s="13"/>
      <c r="E215" s="13"/>
      <c r="F215" s="13"/>
      <c r="G215" s="13"/>
      <c r="H215" s="13"/>
      <c r="I215" s="13"/>
    </row>
    <row r="216" spans="1:9" x14ac:dyDescent="0.3">
      <c r="A216" s="27" t="s">
        <v>128</v>
      </c>
    </row>
    <row r="217" spans="1:9" x14ac:dyDescent="0.3">
      <c r="A217" s="32" t="s">
        <v>101</v>
      </c>
      <c r="B217" s="33">
        <v>0.12</v>
      </c>
      <c r="C217" s="33">
        <v>0.08</v>
      </c>
      <c r="D217" s="33">
        <v>0.03</v>
      </c>
      <c r="E217" s="33">
        <v>-0.02</v>
      </c>
      <c r="F217" s="33">
        <v>7.0000000000000007E-2</v>
      </c>
      <c r="G217" s="33">
        <v>-0.09</v>
      </c>
      <c r="H217" s="33">
        <v>0.19</v>
      </c>
      <c r="I217" s="33">
        <v>7.0000000000000007E-2</v>
      </c>
    </row>
    <row r="218" spans="1:9" x14ac:dyDescent="0.3">
      <c r="A218" s="30" t="s">
        <v>114</v>
      </c>
      <c r="B218" s="29">
        <v>0.14000000000000001</v>
      </c>
      <c r="C218" s="29">
        <v>0.1</v>
      </c>
      <c r="D218" s="29">
        <v>0.04</v>
      </c>
      <c r="E218" s="29">
        <v>-0.04</v>
      </c>
      <c r="F218" s="29">
        <v>0.08</v>
      </c>
      <c r="G218" s="29">
        <v>-7.0000000000000007E-2</v>
      </c>
      <c r="H218" s="29">
        <v>0.25</v>
      </c>
      <c r="I218" s="29">
        <v>0.05</v>
      </c>
    </row>
    <row r="219" spans="1:9" x14ac:dyDescent="0.3">
      <c r="A219" s="30" t="s">
        <v>115</v>
      </c>
      <c r="B219" s="29">
        <v>0.12</v>
      </c>
      <c r="C219" s="29">
        <v>0.08</v>
      </c>
      <c r="D219" s="29">
        <v>0.03</v>
      </c>
      <c r="E219" s="29">
        <v>0.01</v>
      </c>
      <c r="F219" s="29">
        <v>7.0000000000000007E-2</v>
      </c>
      <c r="G219" s="29">
        <v>-0.12</v>
      </c>
      <c r="H219" s="29">
        <v>0.08</v>
      </c>
      <c r="I219" s="29">
        <v>0.09</v>
      </c>
    </row>
    <row r="220" spans="1:9" x14ac:dyDescent="0.3">
      <c r="A220" s="30" t="s">
        <v>116</v>
      </c>
      <c r="B220" s="29">
        <v>-0.05</v>
      </c>
      <c r="C220" s="29">
        <v>-0.13</v>
      </c>
      <c r="D220" s="29">
        <v>-0.1</v>
      </c>
      <c r="E220" s="29">
        <v>-0.08</v>
      </c>
      <c r="F220" s="29">
        <v>0</v>
      </c>
      <c r="G220" s="29">
        <v>-0.14000000000000001</v>
      </c>
      <c r="H220" s="29">
        <v>-0.02</v>
      </c>
      <c r="I220" s="29">
        <v>0.25</v>
      </c>
    </row>
    <row r="221" spans="1:9" x14ac:dyDescent="0.3">
      <c r="A221" s="32" t="s">
        <v>102</v>
      </c>
      <c r="B221" s="33">
        <v>0</v>
      </c>
      <c r="C221" s="33">
        <v>0</v>
      </c>
      <c r="D221" s="33">
        <v>0</v>
      </c>
      <c r="E221" s="33">
        <v>0.09</v>
      </c>
      <c r="F221" s="33">
        <v>0.11</v>
      </c>
      <c r="G221" s="33">
        <v>-0.01</v>
      </c>
      <c r="H221" s="33">
        <v>0.17</v>
      </c>
      <c r="I221" s="33">
        <v>0.12</v>
      </c>
    </row>
    <row r="222" spans="1:9" x14ac:dyDescent="0.3">
      <c r="A222" s="30" t="s">
        <v>114</v>
      </c>
      <c r="B222" s="29">
        <v>0</v>
      </c>
      <c r="C222" s="29">
        <v>0</v>
      </c>
      <c r="D222" s="29">
        <v>0</v>
      </c>
      <c r="E222" s="29">
        <v>0.06</v>
      </c>
      <c r="F222" s="29">
        <v>0.12</v>
      </c>
      <c r="G222" s="29">
        <v>-0.03</v>
      </c>
      <c r="H222" s="29">
        <v>0.13</v>
      </c>
      <c r="I222" s="29">
        <v>0.09</v>
      </c>
    </row>
    <row r="223" spans="1:9" x14ac:dyDescent="0.3">
      <c r="A223" s="30" t="s">
        <v>115</v>
      </c>
      <c r="B223" s="29">
        <v>0</v>
      </c>
      <c r="C223" s="29">
        <v>0</v>
      </c>
      <c r="D223" s="29">
        <v>0</v>
      </c>
      <c r="E223" s="29">
        <v>0.16</v>
      </c>
      <c r="F223" s="29">
        <v>0.09</v>
      </c>
      <c r="G223" s="29">
        <v>0.02</v>
      </c>
      <c r="H223" s="29">
        <v>0.25</v>
      </c>
      <c r="I223" s="29">
        <v>0.16</v>
      </c>
    </row>
    <row r="224" spans="1:9" x14ac:dyDescent="0.3">
      <c r="A224" s="30" t="s">
        <v>116</v>
      </c>
      <c r="B224" s="29">
        <v>0</v>
      </c>
      <c r="C224" s="29">
        <v>0</v>
      </c>
      <c r="D224" s="29">
        <v>0</v>
      </c>
      <c r="E224" s="29">
        <v>0.06</v>
      </c>
      <c r="F224" s="29">
        <v>0.05</v>
      </c>
      <c r="G224" s="29">
        <v>-0.03</v>
      </c>
      <c r="H224" s="29">
        <v>0.19</v>
      </c>
      <c r="I224" s="29">
        <v>0.17</v>
      </c>
    </row>
    <row r="225" spans="1:9" x14ac:dyDescent="0.3">
      <c r="A225" s="32" t="s">
        <v>149</v>
      </c>
      <c r="B225" s="33">
        <v>0.21</v>
      </c>
      <c r="C225" s="33">
        <v>0.14000000000000001</v>
      </c>
      <c r="D225" s="33">
        <v>0.11</v>
      </c>
      <c r="E225" s="33">
        <v>0</v>
      </c>
      <c r="F225" s="33">
        <v>0</v>
      </c>
      <c r="G225" s="33">
        <v>0</v>
      </c>
      <c r="H225" s="33">
        <v>0</v>
      </c>
      <c r="I225" s="33">
        <v>0</v>
      </c>
    </row>
    <row r="226" spans="1:9" x14ac:dyDescent="0.3">
      <c r="A226" s="30" t="s">
        <v>114</v>
      </c>
      <c r="B226" s="29">
        <v>0.25</v>
      </c>
      <c r="C226" s="29">
        <v>0.14000000000000001</v>
      </c>
      <c r="D226" s="29">
        <v>7.0000000000000007E-2</v>
      </c>
      <c r="E226" s="29">
        <v>0</v>
      </c>
      <c r="F226" s="29">
        <v>0</v>
      </c>
      <c r="G226" s="29">
        <v>0</v>
      </c>
      <c r="H226" s="29">
        <v>0</v>
      </c>
      <c r="I226" s="29">
        <v>0</v>
      </c>
    </row>
    <row r="227" spans="1:9" x14ac:dyDescent="0.3">
      <c r="A227" s="30" t="s">
        <v>115</v>
      </c>
      <c r="B227" s="29">
        <v>0.14000000000000001</v>
      </c>
      <c r="C227" s="29">
        <v>0.16</v>
      </c>
      <c r="D227" s="29">
        <v>0.21</v>
      </c>
      <c r="E227" s="29">
        <v>0</v>
      </c>
      <c r="F227" s="29">
        <v>0</v>
      </c>
      <c r="G227" s="29">
        <v>0</v>
      </c>
      <c r="H227" s="29">
        <v>0</v>
      </c>
      <c r="I227" s="29">
        <v>0</v>
      </c>
    </row>
    <row r="228" spans="1:9" x14ac:dyDescent="0.3">
      <c r="A228" s="30" t="s">
        <v>116</v>
      </c>
      <c r="B228" s="29">
        <v>0.15</v>
      </c>
      <c r="C228" s="29">
        <v>0.08</v>
      </c>
      <c r="D228" s="29">
        <v>7.0000000000000007E-2</v>
      </c>
      <c r="E228" s="29">
        <v>0</v>
      </c>
      <c r="F228" s="29">
        <v>0</v>
      </c>
      <c r="G228" s="29">
        <v>0</v>
      </c>
      <c r="H228" s="29">
        <v>0</v>
      </c>
      <c r="I228" s="29">
        <v>0</v>
      </c>
    </row>
    <row r="229" spans="1:9" x14ac:dyDescent="0.3">
      <c r="A229" s="32" t="s">
        <v>150</v>
      </c>
      <c r="B229" s="33">
        <v>0.15</v>
      </c>
      <c r="C229" s="33">
        <v>0.17</v>
      </c>
      <c r="D229" s="33">
        <v>7.0000000000000007E-2</v>
      </c>
      <c r="E229" s="33">
        <v>0</v>
      </c>
      <c r="F229" s="33">
        <v>0</v>
      </c>
      <c r="G229" s="33">
        <v>0</v>
      </c>
      <c r="H229" s="33">
        <v>0</v>
      </c>
      <c r="I229" s="33">
        <v>0</v>
      </c>
    </row>
    <row r="230" spans="1:9" x14ac:dyDescent="0.3">
      <c r="A230" s="30" t="s">
        <v>114</v>
      </c>
      <c r="B230" s="29">
        <v>0.22</v>
      </c>
      <c r="C230" s="29">
        <v>0.23</v>
      </c>
      <c r="D230" s="29">
        <v>0.09</v>
      </c>
      <c r="E230" s="29">
        <v>0</v>
      </c>
      <c r="F230" s="29">
        <v>0</v>
      </c>
      <c r="G230" s="29">
        <v>0</v>
      </c>
      <c r="H230" s="29">
        <v>0</v>
      </c>
      <c r="I230" s="29">
        <v>0</v>
      </c>
    </row>
    <row r="231" spans="1:9" x14ac:dyDescent="0.3">
      <c r="A231" s="30" t="s">
        <v>115</v>
      </c>
      <c r="B231" s="29">
        <v>0.05</v>
      </c>
      <c r="C231" s="29">
        <v>0.09</v>
      </c>
      <c r="D231" s="29">
        <v>0.04</v>
      </c>
      <c r="E231" s="29">
        <v>0</v>
      </c>
      <c r="F231" s="29">
        <v>0</v>
      </c>
      <c r="G231" s="29">
        <v>0</v>
      </c>
      <c r="H231" s="29">
        <v>0</v>
      </c>
      <c r="I231" s="29">
        <v>0</v>
      </c>
    </row>
    <row r="232" spans="1:9" x14ac:dyDescent="0.3">
      <c r="A232" s="30" t="s">
        <v>116</v>
      </c>
      <c r="B232" s="29">
        <v>0.14000000000000001</v>
      </c>
      <c r="C232" s="29">
        <v>7.0000000000000007E-2</v>
      </c>
      <c r="D232" s="29">
        <v>0.06</v>
      </c>
      <c r="E232" s="29">
        <v>0</v>
      </c>
      <c r="F232" s="29">
        <v>0</v>
      </c>
      <c r="G232" s="29">
        <v>0</v>
      </c>
      <c r="H232" s="29">
        <v>0</v>
      </c>
      <c r="I232" s="29">
        <v>0</v>
      </c>
    </row>
    <row r="233" spans="1:9" x14ac:dyDescent="0.3">
      <c r="A233" s="32" t="s">
        <v>103</v>
      </c>
      <c r="B233" s="33">
        <v>0.19</v>
      </c>
      <c r="C233" s="33">
        <v>0.27</v>
      </c>
      <c r="D233" s="33">
        <v>0.17</v>
      </c>
      <c r="E233" s="33">
        <v>0.18</v>
      </c>
      <c r="F233" s="33">
        <v>0.24</v>
      </c>
      <c r="G233" s="33">
        <v>0.11</v>
      </c>
      <c r="H233" s="33">
        <v>0.19</v>
      </c>
      <c r="I233" s="33">
        <v>-0.13</v>
      </c>
    </row>
    <row r="234" spans="1:9" x14ac:dyDescent="0.3">
      <c r="A234" s="30" t="s">
        <v>114</v>
      </c>
      <c r="B234" s="29">
        <v>0.28000000000000003</v>
      </c>
      <c r="C234" s="29">
        <v>0.33</v>
      </c>
      <c r="D234" s="29">
        <v>0.18</v>
      </c>
      <c r="E234" s="29">
        <v>0.16</v>
      </c>
      <c r="F234" s="29">
        <v>0.25</v>
      </c>
      <c r="G234" s="29">
        <v>0.12</v>
      </c>
      <c r="H234" s="29">
        <v>0.19</v>
      </c>
      <c r="I234" s="29">
        <v>-0.1</v>
      </c>
    </row>
    <row r="235" spans="1:9" x14ac:dyDescent="0.3">
      <c r="A235" s="30" t="s">
        <v>115</v>
      </c>
      <c r="B235" s="29">
        <v>7.0000000000000007E-2</v>
      </c>
      <c r="C235" s="29">
        <v>0.17</v>
      </c>
      <c r="D235" s="29">
        <v>0.18</v>
      </c>
      <c r="E235" s="29">
        <v>0.23</v>
      </c>
      <c r="F235" s="29">
        <v>0.23</v>
      </c>
      <c r="G235" s="29">
        <v>0.08</v>
      </c>
      <c r="H235" s="29">
        <v>0.19</v>
      </c>
      <c r="I235" s="29">
        <v>-0.21</v>
      </c>
    </row>
    <row r="236" spans="1:9" x14ac:dyDescent="0.3">
      <c r="A236" s="30" t="s">
        <v>116</v>
      </c>
      <c r="B236" s="29">
        <v>0.01</v>
      </c>
      <c r="C236" s="29">
        <v>7.0000000000000007E-2</v>
      </c>
      <c r="D236" s="29">
        <v>0.03</v>
      </c>
      <c r="E236" s="29">
        <v>-0.01</v>
      </c>
      <c r="F236" s="29">
        <v>0.08</v>
      </c>
      <c r="G236" s="29">
        <v>0.11</v>
      </c>
      <c r="H236" s="29">
        <v>0.26</v>
      </c>
      <c r="I236" s="29">
        <v>-0.06</v>
      </c>
    </row>
    <row r="237" spans="1:9" x14ac:dyDescent="0.3">
      <c r="A237" s="32" t="s">
        <v>151</v>
      </c>
      <c r="B237" s="33">
        <v>0.09</v>
      </c>
      <c r="C237" s="33">
        <v>0.22</v>
      </c>
      <c r="D237" s="33">
        <v>7.0000000000000007E-2</v>
      </c>
      <c r="E237" s="33">
        <v>0</v>
      </c>
      <c r="F237" s="33">
        <v>0</v>
      </c>
      <c r="G237" s="33">
        <v>0</v>
      </c>
      <c r="H237" s="33">
        <v>0</v>
      </c>
      <c r="I237" s="33">
        <v>0</v>
      </c>
    </row>
    <row r="238" spans="1:9" x14ac:dyDescent="0.3">
      <c r="A238" s="30" t="s">
        <v>114</v>
      </c>
      <c r="B238" s="29">
        <v>0.23</v>
      </c>
      <c r="C238" s="29">
        <v>0.34</v>
      </c>
      <c r="D238" s="29">
        <v>7.0000000000000007E-2</v>
      </c>
      <c r="E238" s="29">
        <v>0</v>
      </c>
      <c r="F238" s="29">
        <v>0</v>
      </c>
      <c r="G238" s="29">
        <v>0</v>
      </c>
      <c r="H238" s="29">
        <v>0</v>
      </c>
      <c r="I238" s="29">
        <v>0</v>
      </c>
    </row>
    <row r="239" spans="1:9" x14ac:dyDescent="0.3">
      <c r="A239" s="30" t="s">
        <v>115</v>
      </c>
      <c r="B239" s="29">
        <v>-0.08</v>
      </c>
      <c r="C239" s="29">
        <v>0.05</v>
      </c>
      <c r="D239" s="29">
        <v>0.1</v>
      </c>
      <c r="E239" s="29">
        <v>0</v>
      </c>
      <c r="F239" s="29">
        <v>0</v>
      </c>
      <c r="G239" s="29">
        <v>0</v>
      </c>
      <c r="H239" s="29">
        <v>0</v>
      </c>
      <c r="I239" s="29">
        <v>0</v>
      </c>
    </row>
    <row r="240" spans="1:9" x14ac:dyDescent="0.3">
      <c r="A240" s="30" t="s">
        <v>116</v>
      </c>
      <c r="B240" s="29">
        <v>-0.06</v>
      </c>
      <c r="C240" s="29">
        <v>0.03</v>
      </c>
      <c r="D240" s="29">
        <v>-0.06</v>
      </c>
      <c r="E240" s="29">
        <v>0</v>
      </c>
      <c r="F240" s="29">
        <v>0</v>
      </c>
      <c r="G240" s="29">
        <v>0</v>
      </c>
      <c r="H240" s="29">
        <v>0</v>
      </c>
      <c r="I240" s="29">
        <v>0</v>
      </c>
    </row>
    <row r="241" spans="1:10" x14ac:dyDescent="0.3">
      <c r="A241" s="32" t="s">
        <v>152</v>
      </c>
      <c r="B241" s="33">
        <v>0.08</v>
      </c>
      <c r="C241" s="33">
        <v>0.13</v>
      </c>
      <c r="D241" s="33">
        <v>0.14000000000000001</v>
      </c>
      <c r="E241" s="33">
        <v>0</v>
      </c>
      <c r="F241" s="33">
        <v>0</v>
      </c>
      <c r="G241" s="33">
        <v>0</v>
      </c>
      <c r="H241" s="33">
        <v>0</v>
      </c>
      <c r="I241" s="33">
        <v>0</v>
      </c>
    </row>
    <row r="242" spans="1:10" x14ac:dyDescent="0.3">
      <c r="A242" s="30" t="s">
        <v>114</v>
      </c>
      <c r="B242" s="29">
        <v>0.09</v>
      </c>
      <c r="C242" s="29">
        <v>0.14000000000000001</v>
      </c>
      <c r="D242" s="29">
        <v>0.17</v>
      </c>
      <c r="E242" s="29">
        <v>0</v>
      </c>
      <c r="F242" s="29">
        <v>0</v>
      </c>
      <c r="G242" s="29">
        <v>0</v>
      </c>
      <c r="H242" s="29">
        <v>0</v>
      </c>
      <c r="I242" s="29">
        <v>0</v>
      </c>
    </row>
    <row r="243" spans="1:10" x14ac:dyDescent="0.3">
      <c r="A243" s="30" t="s">
        <v>115</v>
      </c>
      <c r="B243" s="29">
        <v>0.05</v>
      </c>
      <c r="C243" s="29">
        <v>0.11</v>
      </c>
      <c r="D243" s="29">
        <v>0.08</v>
      </c>
      <c r="E243" s="29">
        <v>0</v>
      </c>
      <c r="F243" s="29">
        <v>0</v>
      </c>
      <c r="G243" s="29">
        <v>0</v>
      </c>
      <c r="H243" s="29">
        <v>0</v>
      </c>
      <c r="I243" s="29">
        <v>0</v>
      </c>
    </row>
    <row r="244" spans="1:10" x14ac:dyDescent="0.3">
      <c r="A244" s="30" t="s">
        <v>116</v>
      </c>
      <c r="B244" s="29">
        <v>0.05</v>
      </c>
      <c r="C244" s="29">
        <v>0.11</v>
      </c>
      <c r="D244" s="29">
        <v>0.02</v>
      </c>
      <c r="E244" s="29">
        <v>0</v>
      </c>
      <c r="F244" s="29">
        <v>0</v>
      </c>
      <c r="G244" s="29">
        <v>0</v>
      </c>
      <c r="H244" s="29">
        <v>0</v>
      </c>
      <c r="I244" s="29">
        <v>0</v>
      </c>
    </row>
    <row r="245" spans="1:10" x14ac:dyDescent="0.3">
      <c r="A245" s="32" t="s">
        <v>107</v>
      </c>
      <c r="B245" s="33">
        <v>0</v>
      </c>
      <c r="C245" s="33">
        <v>0</v>
      </c>
      <c r="D245" s="33">
        <v>0</v>
      </c>
      <c r="E245" s="33">
        <v>0.1</v>
      </c>
      <c r="F245" s="33">
        <v>0.13</v>
      </c>
      <c r="G245" s="33">
        <v>0.01</v>
      </c>
      <c r="H245" s="33">
        <v>0.08</v>
      </c>
      <c r="I245" s="33">
        <v>0.16</v>
      </c>
    </row>
    <row r="246" spans="1:10" x14ac:dyDescent="0.3">
      <c r="A246" s="30" t="s">
        <v>114</v>
      </c>
      <c r="B246" s="29">
        <v>0</v>
      </c>
      <c r="C246" s="29">
        <v>0</v>
      </c>
      <c r="D246" s="29">
        <v>0</v>
      </c>
      <c r="E246" s="29">
        <v>0.09</v>
      </c>
      <c r="F246" s="29">
        <v>0.12</v>
      </c>
      <c r="G246" s="29">
        <v>0</v>
      </c>
      <c r="H246" s="29">
        <v>0.08</v>
      </c>
      <c r="I246" s="29">
        <v>0.17</v>
      </c>
    </row>
    <row r="247" spans="1:10" x14ac:dyDescent="0.3">
      <c r="A247" s="30" t="s">
        <v>115</v>
      </c>
      <c r="B247" s="29">
        <v>0</v>
      </c>
      <c r="C247" s="29">
        <v>0</v>
      </c>
      <c r="D247" s="29">
        <v>0</v>
      </c>
      <c r="E247" s="29">
        <v>0.16</v>
      </c>
      <c r="F247" s="29">
        <v>0.15</v>
      </c>
      <c r="G247" s="29">
        <v>0.03</v>
      </c>
      <c r="H247" s="29">
        <v>0.1</v>
      </c>
      <c r="I247" s="29">
        <v>0.12</v>
      </c>
    </row>
    <row r="248" spans="1:10" x14ac:dyDescent="0.3">
      <c r="A248" s="30" t="s">
        <v>116</v>
      </c>
      <c r="B248" s="29">
        <v>0</v>
      </c>
      <c r="C248" s="29">
        <v>0</v>
      </c>
      <c r="D248" s="29">
        <v>0</v>
      </c>
      <c r="E248" s="29">
        <v>-0.08</v>
      </c>
      <c r="F248" s="29">
        <v>0.08</v>
      </c>
      <c r="G248" s="29">
        <v>-0.04</v>
      </c>
      <c r="H248" s="29">
        <v>-0.09</v>
      </c>
      <c r="I248" s="29">
        <v>0.28000000000000003</v>
      </c>
    </row>
    <row r="249" spans="1:10" x14ac:dyDescent="0.3">
      <c r="A249" s="32" t="s">
        <v>108</v>
      </c>
      <c r="B249" s="33">
        <v>-0.02</v>
      </c>
      <c r="C249" s="33">
        <v>-0.3</v>
      </c>
      <c r="D249" s="33">
        <v>0.02</v>
      </c>
      <c r="E249" s="33">
        <v>0.12</v>
      </c>
      <c r="F249" s="33">
        <v>-0.53</v>
      </c>
      <c r="G249" s="33">
        <v>-0.26</v>
      </c>
      <c r="H249" s="33">
        <v>-0.17</v>
      </c>
      <c r="I249" s="33">
        <v>3.02</v>
      </c>
    </row>
    <row r="250" spans="1:10" x14ac:dyDescent="0.3">
      <c r="A250" s="34" t="s">
        <v>104</v>
      </c>
      <c r="B250" s="36">
        <v>0.14000000000000001</v>
      </c>
      <c r="C250" s="36">
        <v>0.13</v>
      </c>
      <c r="D250" s="36">
        <v>0.08</v>
      </c>
      <c r="E250" s="36">
        <v>0.05</v>
      </c>
      <c r="F250" s="36">
        <v>0.11</v>
      </c>
      <c r="G250" s="36">
        <v>-0.02</v>
      </c>
      <c r="H250" s="36">
        <v>0.17</v>
      </c>
      <c r="I250" s="36">
        <v>0.06</v>
      </c>
    </row>
    <row r="251" spans="1:10" x14ac:dyDescent="0.3">
      <c r="A251" s="32" t="s">
        <v>105</v>
      </c>
      <c r="B251" s="33">
        <v>0.21</v>
      </c>
      <c r="C251" s="33">
        <v>0.02</v>
      </c>
      <c r="D251" s="33">
        <v>0.06</v>
      </c>
      <c r="E251" s="33">
        <v>-0.11</v>
      </c>
      <c r="F251" s="33">
        <v>0.03</v>
      </c>
      <c r="G251" s="33">
        <v>-0.01</v>
      </c>
      <c r="H251" s="33">
        <v>0.16</v>
      </c>
      <c r="I251" s="33">
        <v>7.0000000000000007E-2</v>
      </c>
      <c r="J251" t="s">
        <v>154</v>
      </c>
    </row>
    <row r="252" spans="1:10" x14ac:dyDescent="0.3">
      <c r="A252" s="30" t="s">
        <v>114</v>
      </c>
      <c r="B252" s="29" t="s">
        <v>153</v>
      </c>
      <c r="C252" s="29" t="s">
        <v>153</v>
      </c>
      <c r="D252" s="29" t="s">
        <v>153</v>
      </c>
      <c r="E252" s="29" t="s">
        <v>153</v>
      </c>
      <c r="F252" s="29">
        <v>0.05</v>
      </c>
      <c r="G252" s="29">
        <v>0.01</v>
      </c>
      <c r="H252" s="29">
        <v>0.17</v>
      </c>
      <c r="I252" s="29">
        <v>0.06</v>
      </c>
    </row>
    <row r="253" spans="1:10" x14ac:dyDescent="0.3">
      <c r="A253" s="30" t="s">
        <v>115</v>
      </c>
      <c r="B253" s="29" t="s">
        <v>153</v>
      </c>
      <c r="C253" s="29" t="s">
        <v>153</v>
      </c>
      <c r="D253" s="29" t="s">
        <v>153</v>
      </c>
      <c r="E253" s="29" t="s">
        <v>153</v>
      </c>
      <c r="F253" s="29">
        <v>-0.17</v>
      </c>
      <c r="G253" s="29">
        <v>-0.22</v>
      </c>
      <c r="H253" s="29">
        <v>0.13</v>
      </c>
      <c r="I253" s="29">
        <v>-0.03</v>
      </c>
    </row>
    <row r="254" spans="1:10" x14ac:dyDescent="0.3">
      <c r="A254" s="30" t="s">
        <v>116</v>
      </c>
      <c r="B254" s="29" t="s">
        <v>153</v>
      </c>
      <c r="C254" s="29" t="s">
        <v>153</v>
      </c>
      <c r="D254" s="29" t="s">
        <v>153</v>
      </c>
      <c r="E254" s="29" t="s">
        <v>153</v>
      </c>
      <c r="F254" s="29">
        <v>-0.13</v>
      </c>
      <c r="G254" s="29">
        <v>0.08</v>
      </c>
      <c r="H254" s="29">
        <v>0.14000000000000001</v>
      </c>
      <c r="I254" s="29">
        <v>-0.16</v>
      </c>
    </row>
    <row r="255" spans="1:10" x14ac:dyDescent="0.3">
      <c r="A255" s="30" t="s">
        <v>122</v>
      </c>
      <c r="B255" s="29" t="s">
        <v>153</v>
      </c>
      <c r="C255" s="29" t="s">
        <v>153</v>
      </c>
      <c r="D255" s="29" t="s">
        <v>153</v>
      </c>
      <c r="E255" s="29" t="s">
        <v>153</v>
      </c>
      <c r="F255" s="29">
        <v>0.04</v>
      </c>
      <c r="G255" s="29">
        <v>-0.14000000000000001</v>
      </c>
      <c r="H255" s="29">
        <v>-0.01</v>
      </c>
      <c r="I255" s="29">
        <v>0.42</v>
      </c>
    </row>
    <row r="256" spans="1:10" x14ac:dyDescent="0.3">
      <c r="A256" s="28" t="s">
        <v>109</v>
      </c>
      <c r="B256" s="29">
        <v>0</v>
      </c>
      <c r="C256" s="29">
        <v>0</v>
      </c>
      <c r="D256" s="29">
        <v>0</v>
      </c>
      <c r="E256" s="29">
        <v>0</v>
      </c>
      <c r="F256" s="29">
        <v>0</v>
      </c>
      <c r="G256" s="29">
        <v>0</v>
      </c>
      <c r="H256" s="29">
        <v>0</v>
      </c>
      <c r="I256" s="29">
        <v>0</v>
      </c>
    </row>
    <row r="257" spans="1:9" ht="15" thickBot="1" x14ac:dyDescent="0.35">
      <c r="A257" s="31" t="s">
        <v>106</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5"/>
  <sheetViews>
    <sheetView tabSelected="1" zoomScale="128" workbookViewId="0">
      <pane ySplit="1" topLeftCell="A2" activePane="bottomLeft" state="frozen"/>
      <selection pane="bottomLeft" activeCell="J3" sqref="J3"/>
    </sheetView>
  </sheetViews>
  <sheetFormatPr defaultRowHeight="14.4" x14ac:dyDescent="0.3"/>
  <cols>
    <col min="1" max="1" width="48.77734375" customWidth="1"/>
    <col min="2" max="14" width="11.77734375" customWidth="1"/>
  </cols>
  <sheetData>
    <row r="1" spans="1:14"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c r="J1" s="38">
        <f>+I1+1</f>
        <v>2023</v>
      </c>
      <c r="K1" s="38">
        <f t="shared" ref="K1:N1" si="1">+J1+1</f>
        <v>2024</v>
      </c>
      <c r="L1" s="38">
        <f t="shared" si="1"/>
        <v>2025</v>
      </c>
      <c r="M1" s="38">
        <f t="shared" si="1"/>
        <v>2026</v>
      </c>
      <c r="N1" s="38">
        <f t="shared" si="1"/>
        <v>2027</v>
      </c>
    </row>
    <row r="2" spans="1:14" x14ac:dyDescent="0.3">
      <c r="A2" s="39" t="s">
        <v>129</v>
      </c>
      <c r="B2" s="39"/>
      <c r="C2" s="39"/>
      <c r="D2" s="39"/>
      <c r="E2" s="39"/>
      <c r="F2" s="39"/>
      <c r="G2" s="39"/>
      <c r="H2" s="39"/>
      <c r="I2" s="39"/>
      <c r="J2" s="38"/>
      <c r="K2" s="38"/>
      <c r="L2" s="38"/>
      <c r="M2" s="38"/>
      <c r="N2" s="38"/>
    </row>
    <row r="3" spans="1:14" x14ac:dyDescent="0.3">
      <c r="A3" s="40" t="s">
        <v>140</v>
      </c>
      <c r="B3" s="3">
        <f>Historicals!B2</f>
        <v>30601</v>
      </c>
      <c r="C3" s="3">
        <f>Historicals!C2</f>
        <v>32376</v>
      </c>
      <c r="D3" s="3">
        <f>Historicals!D2</f>
        <v>34350</v>
      </c>
      <c r="E3" s="3">
        <f>Historicals!E2</f>
        <v>36397</v>
      </c>
      <c r="F3" s="3">
        <f>Historicals!F2</f>
        <v>39117</v>
      </c>
      <c r="G3" s="3">
        <f>Historicals!G2</f>
        <v>37403</v>
      </c>
      <c r="H3" s="3">
        <f>Historicals!H2</f>
        <v>44538</v>
      </c>
      <c r="I3" s="3">
        <f>Historicals!I2</f>
        <v>46710</v>
      </c>
      <c r="J3" s="3">
        <f>SUM(J18,J45,J72,J99,J126,J153,J180,J207,J234,J251,J282)</f>
        <v>50109.048139280399</v>
      </c>
      <c r="K3" s="3">
        <f t="shared" ref="K3:N3" si="2">SUM(K18,K45,K72,K99,K126,K153,K180,K207,K234,K251,K282)</f>
        <v>53599.635915580591</v>
      </c>
      <c r="L3" s="3">
        <f t="shared" si="2"/>
        <v>57613.929738953149</v>
      </c>
      <c r="M3" s="3">
        <f t="shared" si="2"/>
        <v>61905.539613367939</v>
      </c>
      <c r="N3" s="3">
        <f t="shared" si="2"/>
        <v>66759.417954541321</v>
      </c>
    </row>
    <row r="4" spans="1:14" x14ac:dyDescent="0.3">
      <c r="A4" s="41" t="s">
        <v>130</v>
      </c>
      <c r="B4" s="46" t="str">
        <f t="shared" ref="B4:I4" si="3">+IFERROR(B3/A3-1,"nm")</f>
        <v>nm</v>
      </c>
      <c r="C4" s="46">
        <f t="shared" si="3"/>
        <v>5.8004640371229765E-2</v>
      </c>
      <c r="D4" s="46">
        <f t="shared" si="3"/>
        <v>6.0971089696071123E-2</v>
      </c>
      <c r="E4" s="46">
        <f t="shared" si="3"/>
        <v>5.95924308588065E-2</v>
      </c>
      <c r="F4" s="46">
        <f t="shared" si="3"/>
        <v>7.4731433909388079E-2</v>
      </c>
      <c r="G4" s="46">
        <f t="shared" si="3"/>
        <v>-4.3817266150267153E-2</v>
      </c>
      <c r="H4" s="46">
        <f t="shared" si="3"/>
        <v>0.19076009945726269</v>
      </c>
      <c r="I4" s="46">
        <f t="shared" si="3"/>
        <v>4.8767344739323759E-2</v>
      </c>
      <c r="J4" s="46">
        <f t="shared" ref="J4" si="4">+IFERROR(J3/I3-1,"nm")</f>
        <v>7.2769174465433517E-2</v>
      </c>
      <c r="K4" s="46">
        <f t="shared" ref="K4" si="5">+IFERROR(K3/J3-1,"nm")</f>
        <v>6.9659830029058734E-2</v>
      </c>
      <c r="L4" s="46">
        <f t="shared" ref="L4" si="6">+IFERROR(L3/K3-1,"nm")</f>
        <v>7.4894050207636953E-2</v>
      </c>
      <c r="M4" s="46">
        <f t="shared" ref="M4" si="7">+IFERROR(M3/L3-1,"nm")</f>
        <v>7.4489101747788E-2</v>
      </c>
      <c r="N4" s="46">
        <f t="shared" ref="N4" si="8">+IFERROR(N3/M3-1,"nm")</f>
        <v>7.8407818936534035E-2</v>
      </c>
    </row>
    <row r="5" spans="1:14" x14ac:dyDescent="0.3">
      <c r="A5" s="40" t="s">
        <v>131</v>
      </c>
      <c r="B5" s="3">
        <f t="shared" ref="B5:I5" si="9">B11+B8</f>
        <v>4839</v>
      </c>
      <c r="C5" s="3">
        <f t="shared" si="9"/>
        <v>5291</v>
      </c>
      <c r="D5" s="3">
        <f t="shared" si="9"/>
        <v>5651</v>
      </c>
      <c r="E5" s="3">
        <f t="shared" si="9"/>
        <v>5126</v>
      </c>
      <c r="F5" s="3">
        <f t="shared" si="9"/>
        <v>5555</v>
      </c>
      <c r="G5" s="3">
        <f t="shared" si="9"/>
        <v>3697</v>
      </c>
      <c r="H5" s="3">
        <f t="shared" si="9"/>
        <v>7667</v>
      </c>
      <c r="I5" s="3">
        <f t="shared" si="9"/>
        <v>7573</v>
      </c>
      <c r="J5" s="3">
        <f>SUM(J32,J59,J86,J113,J140,J167,J194,J221,J238,J269,J284)</f>
        <v>12484.474678045161</v>
      </c>
      <c r="K5" s="3">
        <f t="shared" ref="K5:N5" si="10">SUM(K32,K59,K86,K113,K140,K167,K194,K221,K238,K269,K284)</f>
        <v>6557.1102256234553</v>
      </c>
      <c r="L5" s="3">
        <f t="shared" si="10"/>
        <v>11951.850415149682</v>
      </c>
      <c r="M5" s="3">
        <f t="shared" si="10"/>
        <v>8846.7849551729414</v>
      </c>
      <c r="N5" s="3">
        <f t="shared" si="10"/>
        <v>12266.002032108061</v>
      </c>
    </row>
    <row r="6" spans="1:14" x14ac:dyDescent="0.3">
      <c r="A6" s="41" t="s">
        <v>130</v>
      </c>
      <c r="B6" s="46" t="str">
        <f t="shared" ref="B6" si="11">+IFERROR(B5/A5-1,"nm")</f>
        <v>nm</v>
      </c>
      <c r="C6" s="46">
        <f t="shared" ref="C6" si="12">+IFERROR(C5/B5-1,"nm")</f>
        <v>9.3407728869601137E-2</v>
      </c>
      <c r="D6" s="46">
        <f t="shared" ref="D6" si="13">+IFERROR(D5/C5-1,"nm")</f>
        <v>6.8040068040068125E-2</v>
      </c>
      <c r="E6" s="46">
        <f t="shared" ref="E6" si="14">+IFERROR(E5/D5-1,"nm")</f>
        <v>-9.2903910812245583E-2</v>
      </c>
      <c r="F6" s="46">
        <f t="shared" ref="F6" si="15">+IFERROR(F5/E5-1,"nm")</f>
        <v>8.3690987124463545E-2</v>
      </c>
      <c r="G6" s="46">
        <f t="shared" ref="G6" si="16">+IFERROR(G5/F5-1,"nm")</f>
        <v>-0.3344734473447345</v>
      </c>
      <c r="H6" s="46">
        <f t="shared" ref="H6" si="17">+IFERROR(H5/G5-1,"nm")</f>
        <v>1.0738436570192049</v>
      </c>
      <c r="I6" s="46">
        <f t="shared" ref="I6" si="18">+IFERROR(I5/H5-1,"nm")</f>
        <v>-1.2260336507108338E-2</v>
      </c>
      <c r="J6" s="46">
        <f t="shared" ref="J6" si="19">+IFERROR(J5/I5-1,"nm")</f>
        <v>0.64855072996766938</v>
      </c>
      <c r="K6" s="46">
        <f t="shared" ref="K6" si="20">+IFERROR(K5/J5-1,"nm")</f>
        <v>-0.47477884374625701</v>
      </c>
      <c r="L6" s="46">
        <f t="shared" ref="L6" si="21">+IFERROR(L5/K5-1,"nm")</f>
        <v>0.82273135632904348</v>
      </c>
      <c r="M6" s="46">
        <f t="shared" ref="M6" si="22">+IFERROR(M5/L5-1,"nm")</f>
        <v>-0.2597978850238023</v>
      </c>
      <c r="N6" s="46">
        <f t="shared" ref="N6" si="23">+IFERROR(N5/M5-1,"nm")</f>
        <v>0.38649261785614164</v>
      </c>
    </row>
    <row r="7" spans="1:14" x14ac:dyDescent="0.3">
      <c r="A7" s="41" t="s">
        <v>132</v>
      </c>
      <c r="B7" s="49">
        <f>IFERROR(B5/B3,"nm")</f>
        <v>0.15813208718669325</v>
      </c>
      <c r="C7" s="49">
        <f t="shared" ref="C7:N7" si="24">IFERROR(C5/C3,"nm")</f>
        <v>0.16342352359772672</v>
      </c>
      <c r="D7" s="49">
        <f t="shared" si="24"/>
        <v>0.16451237263464338</v>
      </c>
      <c r="E7" s="49">
        <f t="shared" si="24"/>
        <v>0.14083578316894249</v>
      </c>
      <c r="F7" s="49">
        <f t="shared" si="24"/>
        <v>0.14200986783240024</v>
      </c>
      <c r="G7" s="49">
        <f t="shared" si="24"/>
        <v>9.8842338849824879E-2</v>
      </c>
      <c r="H7" s="49">
        <f t="shared" si="24"/>
        <v>0.17214513449189456</v>
      </c>
      <c r="I7" s="49">
        <f t="shared" si="24"/>
        <v>0.16212802397773496</v>
      </c>
      <c r="J7" s="49">
        <f t="shared" si="24"/>
        <v>0.24914611515557011</v>
      </c>
      <c r="K7" s="49">
        <f t="shared" si="24"/>
        <v>0.12233497697542016</v>
      </c>
      <c r="L7" s="49">
        <f t="shared" si="24"/>
        <v>0.20744723488404851</v>
      </c>
      <c r="M7" s="49">
        <f t="shared" si="24"/>
        <v>0.14290780777335407</v>
      </c>
      <c r="N7" s="49">
        <f t="shared" si="24"/>
        <v>0.18373440643925901</v>
      </c>
    </row>
    <row r="8" spans="1:14" x14ac:dyDescent="0.3">
      <c r="A8" s="40" t="s">
        <v>133</v>
      </c>
      <c r="B8" s="3">
        <f>Historicals!B67</f>
        <v>606</v>
      </c>
      <c r="C8" s="3">
        <f>Historicals!C67</f>
        <v>649</v>
      </c>
      <c r="D8" s="3">
        <f>Historicals!D67</f>
        <v>706</v>
      </c>
      <c r="E8" s="3">
        <f>Historicals!E67</f>
        <v>747</v>
      </c>
      <c r="F8" s="3">
        <f>Historicals!F67</f>
        <v>705</v>
      </c>
      <c r="G8" s="3">
        <f>Historicals!G67</f>
        <v>721</v>
      </c>
      <c r="H8" s="3">
        <f>Historicals!H67</f>
        <v>744</v>
      </c>
      <c r="I8" s="3">
        <f>Historicals!I67</f>
        <v>717</v>
      </c>
      <c r="J8" s="3">
        <f>SUM(J35,J62,J89,J116,J143,J170,J197,J224,J241,J272,J287)</f>
        <v>1013.8196974421193</v>
      </c>
      <c r="K8" s="3">
        <f t="shared" ref="K8:N8" si="25">SUM(K35,K62,K89,K116,K143,K170,K197,K224,K241,K272,K287)</f>
        <v>1796.1414266088873</v>
      </c>
      <c r="L8" s="3">
        <f t="shared" si="25"/>
        <v>2039.729850519434</v>
      </c>
      <c r="M8" s="3">
        <f t="shared" si="25"/>
        <v>3054.4335469859329</v>
      </c>
      <c r="N8" s="3">
        <f t="shared" si="25"/>
        <v>4013.7546173074884</v>
      </c>
    </row>
    <row r="9" spans="1:14" x14ac:dyDescent="0.3">
      <c r="A9" s="41" t="s">
        <v>130</v>
      </c>
      <c r="B9" s="46" t="str">
        <f t="shared" ref="B9" si="26">+IFERROR(B8/A8-1,"nm")</f>
        <v>nm</v>
      </c>
      <c r="C9" s="46">
        <f t="shared" ref="C9" si="27">+IFERROR(C8/B8-1,"nm")</f>
        <v>7.0957095709570872E-2</v>
      </c>
      <c r="D9" s="46">
        <f t="shared" ref="D9" si="28">+IFERROR(D8/C8-1,"nm")</f>
        <v>8.7827426810477727E-2</v>
      </c>
      <c r="E9" s="46">
        <f t="shared" ref="E9" si="29">+IFERROR(E8/D8-1,"nm")</f>
        <v>5.8073654390934815E-2</v>
      </c>
      <c r="F9" s="46">
        <f t="shared" ref="F9" si="30">+IFERROR(F8/E8-1,"nm")</f>
        <v>-5.6224899598393607E-2</v>
      </c>
      <c r="G9" s="46">
        <f t="shared" ref="G9" si="31">+IFERROR(G8/F8-1,"nm")</f>
        <v>2.2695035460992941E-2</v>
      </c>
      <c r="H9" s="46">
        <f t="shared" ref="H9" si="32">+IFERROR(H8/G8-1,"nm")</f>
        <v>3.1900138696255187E-2</v>
      </c>
      <c r="I9" s="46">
        <f t="shared" ref="I9" si="33">+IFERROR(I8/H8-1,"nm")</f>
        <v>-3.6290322580645129E-2</v>
      </c>
      <c r="J9" s="46">
        <f t="shared" ref="J9" si="34">+IFERROR(J8/I8-1,"nm")</f>
        <v>0.41397447341997107</v>
      </c>
      <c r="K9" s="46">
        <f t="shared" ref="K9" si="35">+IFERROR(K8/J8-1,"nm")</f>
        <v>0.77165765386150631</v>
      </c>
      <c r="L9" s="46">
        <f t="shared" ref="L9" si="36">+IFERROR(L8/K8-1,"nm")</f>
        <v>0.13561761913728665</v>
      </c>
      <c r="M9" s="46">
        <f t="shared" ref="M9" si="37">+IFERROR(M8/L8-1,"nm")</f>
        <v>0.49746965080110805</v>
      </c>
      <c r="N9" s="46">
        <f t="shared" ref="N9" si="38">+IFERROR(N8/M8-1,"nm")</f>
        <v>0.31407495221763737</v>
      </c>
    </row>
    <row r="10" spans="1:14" x14ac:dyDescent="0.3">
      <c r="A10" s="41" t="s">
        <v>134</v>
      </c>
      <c r="B10" s="49">
        <f>IFERROR(B8/B3,"nm")</f>
        <v>1.9803274402797295E-2</v>
      </c>
      <c r="C10" s="49">
        <f t="shared" ref="C10:I10" si="39">IFERROR(C8/C3,"nm")</f>
        <v>2.0045712873733631E-2</v>
      </c>
      <c r="D10" s="49">
        <f t="shared" si="39"/>
        <v>2.0553129548762736E-2</v>
      </c>
      <c r="E10" s="49">
        <f t="shared" si="39"/>
        <v>2.0523669533203285E-2</v>
      </c>
      <c r="F10" s="49">
        <f t="shared" si="39"/>
        <v>1.8022854513382928E-2</v>
      </c>
      <c r="G10" s="49">
        <f t="shared" si="39"/>
        <v>1.9276528620698875E-2</v>
      </c>
      <c r="H10" s="49">
        <f t="shared" si="39"/>
        <v>1.6704836319547355E-2</v>
      </c>
      <c r="I10" s="49">
        <f t="shared" si="39"/>
        <v>1.5350032113037893E-2</v>
      </c>
      <c r="J10" s="49">
        <f t="shared" ref="J10:N10" si="40">IFERROR(J8/J3,"nm")</f>
        <v>2.0232268124993333E-2</v>
      </c>
      <c r="K10" s="49">
        <f t="shared" si="40"/>
        <v>3.3510328865625306E-2</v>
      </c>
      <c r="L10" s="49">
        <f t="shared" si="40"/>
        <v>3.5403414760308553E-2</v>
      </c>
      <c r="M10" s="49">
        <f t="shared" si="40"/>
        <v>4.9340229744582596E-2</v>
      </c>
      <c r="N10" s="49">
        <f t="shared" si="40"/>
        <v>6.0122672430136907E-2</v>
      </c>
    </row>
    <row r="11" spans="1:14" x14ac:dyDescent="0.3">
      <c r="A11" s="40" t="s">
        <v>135</v>
      </c>
      <c r="B11" s="3">
        <f>Historicals!B168</f>
        <v>4233</v>
      </c>
      <c r="C11" s="3">
        <f>Historicals!C168</f>
        <v>4642</v>
      </c>
      <c r="D11" s="3">
        <f>Historicals!D168</f>
        <v>4945</v>
      </c>
      <c r="E11" s="3">
        <f>Historicals!E168</f>
        <v>4379</v>
      </c>
      <c r="F11" s="3">
        <f>Historicals!F168</f>
        <v>4850</v>
      </c>
      <c r="G11" s="3">
        <f>Historicals!G168</f>
        <v>2976</v>
      </c>
      <c r="H11" s="3">
        <f>Historicals!H168</f>
        <v>6923</v>
      </c>
      <c r="I11" s="3">
        <f>Historicals!I168</f>
        <v>6856</v>
      </c>
      <c r="J11" s="3">
        <f>SUM(J38,J65,J92,J119,J146,J173,J200,J227,J244,J275,J290)</f>
        <v>12019.11744037809</v>
      </c>
      <c r="K11" s="3">
        <f t="shared" ref="K11:N11" si="41">SUM(K38,K65,K92,K119,K146,K173,K200,K227,K244,K275,K290)</f>
        <v>5677.7857550752424</v>
      </c>
      <c r="L11" s="3">
        <f t="shared" si="41"/>
        <v>11364.744349560258</v>
      </c>
      <c r="M11" s="3">
        <f t="shared" si="41"/>
        <v>8023.7611704060828</v>
      </c>
      <c r="N11" s="3">
        <f t="shared" si="41"/>
        <v>11615.489656698504</v>
      </c>
    </row>
    <row r="12" spans="1:14" x14ac:dyDescent="0.3">
      <c r="A12" s="41" t="s">
        <v>130</v>
      </c>
      <c r="B12" s="46" t="str">
        <f t="shared" ref="B12" si="42">+IFERROR(B11/A11-1,"nm")</f>
        <v>nm</v>
      </c>
      <c r="C12" s="46">
        <f t="shared" ref="C12" si="43">+IFERROR(C11/B11-1,"nm")</f>
        <v>9.6621781242617555E-2</v>
      </c>
      <c r="D12" s="46">
        <f t="shared" ref="D12" si="44">+IFERROR(D11/C11-1,"nm")</f>
        <v>6.5273588970271357E-2</v>
      </c>
      <c r="E12" s="46">
        <f t="shared" ref="E12" si="45">+IFERROR(E11/D11-1,"nm")</f>
        <v>-0.11445904954499497</v>
      </c>
      <c r="F12" s="46">
        <f t="shared" ref="F12" si="46">+IFERROR(F11/E11-1,"nm")</f>
        <v>0.10755880337976698</v>
      </c>
      <c r="G12" s="46">
        <f t="shared" ref="G12" si="47">+IFERROR(G11/F11-1,"nm")</f>
        <v>-0.38639175257731961</v>
      </c>
      <c r="H12" s="46">
        <f t="shared" ref="H12" si="48">+IFERROR(H11/G11-1,"nm")</f>
        <v>1.32627688172043</v>
      </c>
      <c r="I12" s="46">
        <f t="shared" ref="I12" si="49">+IFERROR(I11/H11-1,"nm")</f>
        <v>-9.67788530983682E-3</v>
      </c>
      <c r="J12" s="46">
        <f t="shared" ref="J12" si="50">+IFERROR(J11/I11-1,"nm")</f>
        <v>0.75308014007848456</v>
      </c>
      <c r="K12" s="46">
        <f t="shared" ref="K12" si="51">+IFERROR(K11/J11-1,"nm")</f>
        <v>-0.52760377097233568</v>
      </c>
      <c r="L12" s="46">
        <f t="shared" ref="L12" si="52">+IFERROR(L11/K11-1,"nm")</f>
        <v>1.0016155663150155</v>
      </c>
      <c r="M12" s="46">
        <f t="shared" ref="M12" si="53">+IFERROR(M11/L11-1,"nm")</f>
        <v>-0.29397785611283456</v>
      </c>
      <c r="N12" s="46">
        <f t="shared" ref="N12" si="54">+IFERROR(N11/M11-1,"nm")</f>
        <v>0.44763651484789202</v>
      </c>
    </row>
    <row r="13" spans="1:14" x14ac:dyDescent="0.3">
      <c r="A13" s="41" t="s">
        <v>132</v>
      </c>
      <c r="B13" s="49">
        <f>IFERROR(B11/B3,"nm")</f>
        <v>0.13832881278389594</v>
      </c>
      <c r="C13" s="49">
        <f t="shared" ref="C13:I13" si="55">IFERROR(C11/C3,"nm")</f>
        <v>0.14337781072399308</v>
      </c>
      <c r="D13" s="49">
        <f t="shared" si="55"/>
        <v>0.14395924308588065</v>
      </c>
      <c r="E13" s="49">
        <f t="shared" si="55"/>
        <v>0.12031211363573921</v>
      </c>
      <c r="F13" s="49">
        <f t="shared" si="55"/>
        <v>0.12398701331901731</v>
      </c>
      <c r="G13" s="49">
        <f t="shared" si="55"/>
        <v>7.9565810229126011E-2</v>
      </c>
      <c r="H13" s="49">
        <f t="shared" si="55"/>
        <v>0.1554402981723472</v>
      </c>
      <c r="I13" s="49">
        <f t="shared" si="55"/>
        <v>0.14677799186469706</v>
      </c>
      <c r="J13" s="49">
        <f t="shared" ref="J13:N13" si="56">IFERROR(J11/J3,"nm")</f>
        <v>0.2398592247645655</v>
      </c>
      <c r="K13" s="49">
        <f t="shared" si="56"/>
        <v>0.10592955825330144</v>
      </c>
      <c r="L13" s="49">
        <f t="shared" si="56"/>
        <v>0.19725688563605273</v>
      </c>
      <c r="M13" s="49">
        <f t="shared" si="56"/>
        <v>0.12961297519605861</v>
      </c>
      <c r="N13" s="49">
        <f t="shared" si="56"/>
        <v>0.1739902775157188</v>
      </c>
    </row>
    <row r="14" spans="1:14" x14ac:dyDescent="0.3">
      <c r="A14" s="40" t="s">
        <v>136</v>
      </c>
      <c r="B14" s="3">
        <f>-Historicals!B83</f>
        <v>963</v>
      </c>
      <c r="C14" s="3">
        <f>-Historicals!C83</f>
        <v>1143</v>
      </c>
      <c r="D14" s="3">
        <f>-Historicals!D83</f>
        <v>1105</v>
      </c>
      <c r="E14" s="3">
        <f>-Historicals!E83</f>
        <v>1028</v>
      </c>
      <c r="F14" s="3">
        <f>-Historicals!F83</f>
        <v>1119</v>
      </c>
      <c r="G14" s="3">
        <f>-Historicals!G83</f>
        <v>1086</v>
      </c>
      <c r="H14" s="3">
        <f>-Historicals!H83</f>
        <v>695</v>
      </c>
      <c r="I14" s="3">
        <f>-Historicals!I83</f>
        <v>758</v>
      </c>
      <c r="J14" s="3">
        <f>SUM(J41,J68,J95,J122,J149,J176,J203,J230,J247,J278,J293)</f>
        <v>856.71979633060755</v>
      </c>
      <c r="K14" s="3">
        <f t="shared" ref="K14:N14" si="57">SUM(K41,K68,K95,K122,K149,K176,K203,K230,K247,K278,K293)</f>
        <v>2897.5321895840293</v>
      </c>
      <c r="L14" s="3">
        <f t="shared" si="57"/>
        <v>2586.1948451242633</v>
      </c>
      <c r="M14" s="3">
        <f t="shared" si="57"/>
        <v>4597.9897146454059</v>
      </c>
      <c r="N14" s="3">
        <f t="shared" si="57"/>
        <v>5638.8845687375151</v>
      </c>
    </row>
    <row r="15" spans="1:14" x14ac:dyDescent="0.3">
      <c r="A15" s="41" t="s">
        <v>130</v>
      </c>
      <c r="B15" s="46" t="str">
        <f t="shared" ref="B15" si="58">+IFERROR(B14/A14-1,"nm")</f>
        <v>nm</v>
      </c>
      <c r="C15" s="46">
        <f t="shared" ref="C15" si="59">+IFERROR(C14/B14-1,"nm")</f>
        <v>0.18691588785046731</v>
      </c>
      <c r="D15" s="46">
        <f t="shared" ref="D15" si="60">+IFERROR(D14/C14-1,"nm")</f>
        <v>-3.3245844269466307E-2</v>
      </c>
      <c r="E15" s="46">
        <f t="shared" ref="E15" si="61">+IFERROR(E14/D14-1,"nm")</f>
        <v>-6.9683257918552011E-2</v>
      </c>
      <c r="F15" s="46">
        <f t="shared" ref="F15" si="62">+IFERROR(F14/E14-1,"nm")</f>
        <v>8.8521400778210024E-2</v>
      </c>
      <c r="G15" s="46">
        <f t="shared" ref="G15" si="63">+IFERROR(G14/F14-1,"nm")</f>
        <v>-2.9490616621983934E-2</v>
      </c>
      <c r="H15" s="46">
        <f t="shared" ref="H15" si="64">+IFERROR(H14/G14-1,"nm")</f>
        <v>-0.36003683241252304</v>
      </c>
      <c r="I15" s="46">
        <f t="shared" ref="I15" si="65">+IFERROR(I14/H14-1,"nm")</f>
        <v>9.0647482014388547E-2</v>
      </c>
      <c r="J15" s="46">
        <f t="shared" ref="J15" si="66">+IFERROR(J14/I14-1,"nm")</f>
        <v>0.13023719832533986</v>
      </c>
      <c r="K15" s="46">
        <f t="shared" ref="K15" si="67">+IFERROR(K14/J14-1,"nm")</f>
        <v>2.3821235391015452</v>
      </c>
      <c r="L15" s="46">
        <f t="shared" ref="L15" si="68">+IFERROR(L14/K14-1,"nm")</f>
        <v>-0.10744914088580382</v>
      </c>
      <c r="M15" s="46">
        <f t="shared" ref="M15" si="69">+IFERROR(M14/L14-1,"nm")</f>
        <v>0.7778976411286127</v>
      </c>
      <c r="N15" s="46">
        <f t="shared" ref="N15" si="70">+IFERROR(N14/M14-1,"nm")</f>
        <v>0.22638042246520818</v>
      </c>
    </row>
    <row r="16" spans="1:14" x14ac:dyDescent="0.3">
      <c r="A16" s="41" t="s">
        <v>134</v>
      </c>
      <c r="B16" s="49">
        <f>IFERROR(B14/B3,"nm")</f>
        <v>3.146955981830659E-2</v>
      </c>
      <c r="C16" s="49">
        <f t="shared" ref="C16:I16" si="71">IFERROR(C14/C3,"nm")</f>
        <v>3.5303928836174947E-2</v>
      </c>
      <c r="D16" s="49">
        <f t="shared" si="71"/>
        <v>3.2168850072780204E-2</v>
      </c>
      <c r="E16" s="49">
        <f t="shared" si="71"/>
        <v>2.8244086051048164E-2</v>
      </c>
      <c r="F16" s="49">
        <f t="shared" si="71"/>
        <v>2.8606488227624818E-2</v>
      </c>
      <c r="G16" s="49">
        <f t="shared" si="71"/>
        <v>2.9035104136031869E-2</v>
      </c>
      <c r="H16" s="49">
        <f t="shared" si="71"/>
        <v>1.5604652207104046E-2</v>
      </c>
      <c r="I16" s="49">
        <f t="shared" si="71"/>
        <v>1.6227788482123744E-2</v>
      </c>
      <c r="J16" s="49">
        <f t="shared" ref="J16:N16" si="72">IFERROR(J14/J3,"nm")</f>
        <v>1.7097107770822458E-2</v>
      </c>
      <c r="K16" s="49">
        <f t="shared" si="72"/>
        <v>5.4058803573734E-2</v>
      </c>
      <c r="L16" s="49">
        <f t="shared" si="72"/>
        <v>4.4888360451061551E-2</v>
      </c>
      <c r="M16" s="49">
        <f t="shared" si="72"/>
        <v>7.4274285360603043E-2</v>
      </c>
      <c r="N16" s="49">
        <f t="shared" si="72"/>
        <v>8.4465753919203079E-2</v>
      </c>
    </row>
    <row r="17" spans="1:15" x14ac:dyDescent="0.3">
      <c r="A17" s="42" t="str">
        <f>+Historicals!A113</f>
        <v>North America</v>
      </c>
      <c r="B17" s="42"/>
      <c r="C17" s="42"/>
      <c r="D17" s="42"/>
      <c r="E17" s="42"/>
      <c r="F17" s="42"/>
      <c r="G17" s="42"/>
      <c r="H17" s="42"/>
      <c r="I17" s="42"/>
      <c r="J17" s="38"/>
      <c r="K17" s="38"/>
      <c r="L17" s="38"/>
      <c r="M17" s="38"/>
      <c r="N17" s="38"/>
    </row>
    <row r="18" spans="1:15" x14ac:dyDescent="0.3">
      <c r="A18" s="8" t="s">
        <v>137</v>
      </c>
      <c r="B18" s="8">
        <f>+Historicals!B113</f>
        <v>13740</v>
      </c>
      <c r="C18" s="8">
        <f>+Historicals!C113</f>
        <v>14764</v>
      </c>
      <c r="D18" s="8">
        <f>+Historicals!D113</f>
        <v>15216</v>
      </c>
      <c r="E18" s="8">
        <f>+Historicals!E113</f>
        <v>14855</v>
      </c>
      <c r="F18" s="8">
        <f>+Historicals!F113</f>
        <v>15902</v>
      </c>
      <c r="G18" s="8">
        <f>+Historicals!G113</f>
        <v>14484</v>
      </c>
      <c r="H18" s="8">
        <f>+Historicals!H113</f>
        <v>17179</v>
      </c>
      <c r="I18" s="8">
        <f>+Historicals!I113</f>
        <v>18353</v>
      </c>
      <c r="J18" s="8">
        <f>J20+J24+J28</f>
        <v>19156.087753689855</v>
      </c>
      <c r="K18" s="8">
        <f t="shared" ref="K18:N18" si="73">K20+K24+K28</f>
        <v>19998.047822962482</v>
      </c>
      <c r="L18" s="8">
        <f t="shared" si="73"/>
        <v>20880.85204964627</v>
      </c>
      <c r="M18" s="8">
        <f t="shared" si="73"/>
        <v>21806.574836934189</v>
      </c>
      <c r="N18" s="8">
        <f t="shared" si="73"/>
        <v>22777.398554971351</v>
      </c>
    </row>
    <row r="19" spans="1:15" x14ac:dyDescent="0.3">
      <c r="A19" s="43" t="s">
        <v>130</v>
      </c>
      <c r="B19" s="46" t="str">
        <f t="shared" ref="B19:H19" si="74">+IFERROR(B18/A18-1,"nm")</f>
        <v>nm</v>
      </c>
      <c r="C19" s="46">
        <f t="shared" si="74"/>
        <v>7.4526928675400228E-2</v>
      </c>
      <c r="D19" s="46">
        <f t="shared" si="74"/>
        <v>3.0615009482525046E-2</v>
      </c>
      <c r="E19" s="46">
        <f t="shared" si="74"/>
        <v>-2.372502628811779E-2</v>
      </c>
      <c r="F19" s="46">
        <f t="shared" si="74"/>
        <v>7.0481319421070276E-2</v>
      </c>
      <c r="G19" s="46">
        <f t="shared" si="74"/>
        <v>-8.9171173437303519E-2</v>
      </c>
      <c r="H19" s="46">
        <f t="shared" si="74"/>
        <v>0.18606738470035911</v>
      </c>
      <c r="I19" s="46">
        <f>+IFERROR(I18/H18-1,"nm")</f>
        <v>6.8339251411607238E-2</v>
      </c>
      <c r="J19" s="46">
        <f t="shared" ref="J19" si="75">+IFERROR(J18/I18-1,"nm")</f>
        <v>4.3757846329747441E-2</v>
      </c>
      <c r="K19" s="46">
        <f t="shared" ref="K19" si="76">+IFERROR(K18/J18-1,"nm")</f>
        <v>4.395261078872692E-2</v>
      </c>
      <c r="L19" s="46">
        <f t="shared" ref="L19" si="77">+IFERROR(L18/K18-1,"nm")</f>
        <v>4.4144520230125606E-2</v>
      </c>
      <c r="M19" s="46">
        <f t="shared" ref="M19" si="78">+IFERROR(M18/L18-1,"nm")</f>
        <v>4.4333573413906757E-2</v>
      </c>
      <c r="N19" s="46">
        <f t="shared" ref="N19" si="79">+IFERROR(N18/M18-1,"nm")</f>
        <v>4.4519771000114172E-2</v>
      </c>
    </row>
    <row r="20" spans="1:15" x14ac:dyDescent="0.3">
      <c r="A20" s="44" t="s">
        <v>114</v>
      </c>
      <c r="B20" s="3">
        <f>+Historicals!B114</f>
        <v>8506</v>
      </c>
      <c r="C20" s="3">
        <f>+Historicals!C114</f>
        <v>9299</v>
      </c>
      <c r="D20" s="3">
        <f>+Historicals!D114</f>
        <v>9684</v>
      </c>
      <c r="E20" s="3">
        <f>+Historicals!E114</f>
        <v>9322</v>
      </c>
      <c r="F20" s="3">
        <f>+Historicals!F114</f>
        <v>10045</v>
      </c>
      <c r="G20" s="3">
        <f>+Historicals!G114</f>
        <v>9329</v>
      </c>
      <c r="H20" s="3">
        <f>+Historicals!H114</f>
        <v>11644</v>
      </c>
      <c r="I20" s="3">
        <f>+Historicals!I114</f>
        <v>12228</v>
      </c>
      <c r="J20" s="3">
        <f>I20*(1+J21)</f>
        <v>12881.472846082976</v>
      </c>
      <c r="K20" s="3">
        <f t="shared" ref="K20" si="80">J20*(1+K21)</f>
        <v>13569.867736700446</v>
      </c>
      <c r="L20" s="3">
        <f t="shared" ref="L20" si="81">K20*(1+L21)</f>
        <v>14295.050930262041</v>
      </c>
      <c r="M20" s="3">
        <f t="shared" ref="M20" si="82">L20*(1+M21)</f>
        <v>15058.988419328072</v>
      </c>
      <c r="N20" s="3">
        <f t="shared" ref="N20" si="83">M20*(1+N21)</f>
        <v>15863.751260472078</v>
      </c>
    </row>
    <row r="21" spans="1:15" x14ac:dyDescent="0.3">
      <c r="A21" s="43" t="s">
        <v>130</v>
      </c>
      <c r="B21" s="46" t="str">
        <f t="shared" ref="B21" si="84">+IFERROR(B20/A20-1,"nm")</f>
        <v>nm</v>
      </c>
      <c r="C21" s="46">
        <f t="shared" ref="C21" si="85">+IFERROR(C20/B20-1,"nm")</f>
        <v>9.3228309428638578E-2</v>
      </c>
      <c r="D21" s="46">
        <f t="shared" ref="D21" si="86">+IFERROR(D20/C20-1,"nm")</f>
        <v>4.1402301322722934E-2</v>
      </c>
      <c r="E21" s="46">
        <f t="shared" ref="E21" si="87">+IFERROR(E20/D20-1,"nm")</f>
        <v>-3.7381247418422192E-2</v>
      </c>
      <c r="F21" s="46">
        <f t="shared" ref="F21" si="88">+IFERROR(F20/E20-1,"nm")</f>
        <v>7.755846384895948E-2</v>
      </c>
      <c r="G21" s="46">
        <f t="shared" ref="G21" si="89">+IFERROR(G20/F20-1,"nm")</f>
        <v>-7.1279243404678949E-2</v>
      </c>
      <c r="H21" s="46">
        <f t="shared" ref="H21" si="90">+IFERROR(H20/G20-1,"nm")</f>
        <v>0.24815092721620746</v>
      </c>
      <c r="I21" s="46">
        <f>+IFERROR(I20/H20-1,"nm")</f>
        <v>5.0154586052902683E-2</v>
      </c>
      <c r="J21" s="46">
        <f>IFERROR(J22+J23,"nm")</f>
        <v>5.3440697258993704E-2</v>
      </c>
      <c r="K21" s="46">
        <f t="shared" ref="K21" si="91">IFERROR(K22+K23,"nm")</f>
        <v>5.3440697258993704E-2</v>
      </c>
      <c r="L21" s="46">
        <f t="shared" ref="L21" si="92">IFERROR(L22+L23,"nm")</f>
        <v>5.3440697258993704E-2</v>
      </c>
      <c r="M21" s="46">
        <f t="shared" ref="M21" si="93">IFERROR(M22+M23,"nm")</f>
        <v>5.3440697258993704E-2</v>
      </c>
      <c r="N21" s="46">
        <f t="shared" ref="N21" si="94">IFERROR(N22+N23,"nm")</f>
        <v>5.3440697258993704E-2</v>
      </c>
    </row>
    <row r="22" spans="1:15" x14ac:dyDescent="0.3">
      <c r="A22" s="43" t="s">
        <v>138</v>
      </c>
      <c r="B22" s="46">
        <f>+Historicals!B218</f>
        <v>0.14000000000000001</v>
      </c>
      <c r="C22" s="46">
        <f>+Historicals!C218</f>
        <v>0.1</v>
      </c>
      <c r="D22" s="46">
        <f>+Historicals!D218</f>
        <v>0.04</v>
      </c>
      <c r="E22" s="46">
        <f>+Historicals!E218</f>
        <v>-0.04</v>
      </c>
      <c r="F22" s="46">
        <f>+Historicals!F218</f>
        <v>0.08</v>
      </c>
      <c r="G22" s="46">
        <f>+Historicals!G218</f>
        <v>-7.0000000000000007E-2</v>
      </c>
      <c r="H22" s="46">
        <f>+Historicals!H218</f>
        <v>0.25</v>
      </c>
      <c r="I22" s="46">
        <f>+Historicals!I218</f>
        <v>0.05</v>
      </c>
      <c r="J22" s="46">
        <f t="shared" ref="J22:N23" si="95">IFERROR(AVERAGE($E22:$I22),"nm")</f>
        <v>5.4000000000000006E-2</v>
      </c>
      <c r="K22" s="46">
        <f t="shared" si="95"/>
        <v>5.4000000000000006E-2</v>
      </c>
      <c r="L22" s="46">
        <f t="shared" si="95"/>
        <v>5.4000000000000006E-2</v>
      </c>
      <c r="M22" s="46">
        <f t="shared" si="95"/>
        <v>5.4000000000000006E-2</v>
      </c>
      <c r="N22" s="46">
        <f t="shared" si="95"/>
        <v>5.4000000000000006E-2</v>
      </c>
    </row>
    <row r="23" spans="1:15" x14ac:dyDescent="0.3">
      <c r="A23" s="43" t="s">
        <v>139</v>
      </c>
      <c r="B23" s="46" t="str">
        <f t="shared" ref="B23:H23" si="96">+IFERROR(B21-B22,"nm")</f>
        <v>nm</v>
      </c>
      <c r="C23" s="46">
        <f t="shared" si="96"/>
        <v>-6.7716905713614273E-3</v>
      </c>
      <c r="D23" s="46">
        <f t="shared" si="96"/>
        <v>1.4023013227229333E-3</v>
      </c>
      <c r="E23" s="46">
        <f t="shared" si="96"/>
        <v>2.6187525815778087E-3</v>
      </c>
      <c r="F23" s="46">
        <f t="shared" si="96"/>
        <v>-2.4415361510405215E-3</v>
      </c>
      <c r="G23" s="46">
        <f t="shared" si="96"/>
        <v>-1.2792434046789425E-3</v>
      </c>
      <c r="H23" s="46">
        <f t="shared" si="96"/>
        <v>-1.849072783792538E-3</v>
      </c>
      <c r="I23" s="46">
        <f>+IFERROR(I21-I22,"nm")</f>
        <v>1.5458605290268046E-4</v>
      </c>
      <c r="J23" s="46">
        <f>IFERROR(AVERAGE($E23:$I23),"nm")</f>
        <v>-5.5930274100630256E-4</v>
      </c>
      <c r="K23" s="46">
        <f t="shared" si="95"/>
        <v>-5.5930274100630256E-4</v>
      </c>
      <c r="L23" s="46">
        <f t="shared" si="95"/>
        <v>-5.5930274100630256E-4</v>
      </c>
      <c r="M23" s="46">
        <f t="shared" si="95"/>
        <v>-5.5930274100630256E-4</v>
      </c>
      <c r="N23" s="46">
        <f t="shared" si="95"/>
        <v>-5.5930274100630256E-4</v>
      </c>
    </row>
    <row r="24" spans="1:15" x14ac:dyDescent="0.3">
      <c r="A24" s="44" t="s">
        <v>115</v>
      </c>
      <c r="B24" s="3">
        <f>+Historicals!B115</f>
        <v>4410</v>
      </c>
      <c r="C24" s="3">
        <f>+Historicals!C115</f>
        <v>4746</v>
      </c>
      <c r="D24" s="3">
        <f>+Historicals!D115</f>
        <v>4886</v>
      </c>
      <c r="E24" s="3">
        <f>+Historicals!E115</f>
        <v>4938</v>
      </c>
      <c r="F24" s="3">
        <f>+Historicals!F115</f>
        <v>5260</v>
      </c>
      <c r="G24" s="3">
        <f>+Historicals!G115</f>
        <v>4639</v>
      </c>
      <c r="H24" s="3">
        <f>+Historicals!H115</f>
        <v>5028</v>
      </c>
      <c r="I24" s="3">
        <f>+Historicals!I115</f>
        <v>5492</v>
      </c>
      <c r="J24" s="3">
        <f t="shared" ref="J24" si="97">I24*(1+J25)</f>
        <v>5639.1064002939984</v>
      </c>
      <c r="K24" s="3">
        <f t="shared" ref="K24" si="98">J24*(1+K25)</f>
        <v>5790.1531307058876</v>
      </c>
      <c r="L24" s="3">
        <f t="shared" ref="L24" si="99">K24*(1+L25)</f>
        <v>5945.245735259633</v>
      </c>
      <c r="M24" s="3">
        <f t="shared" ref="M24" si="100">L24*(1+M25)</f>
        <v>6104.4925850369982</v>
      </c>
      <c r="N24" s="3">
        <f t="shared" ref="N24" si="101">M24*(1+N25)</f>
        <v>6268.0049539019283</v>
      </c>
    </row>
    <row r="25" spans="1:15" x14ac:dyDescent="0.3">
      <c r="A25" s="43" t="s">
        <v>130</v>
      </c>
      <c r="B25" s="46" t="str">
        <f t="shared" ref="B25" si="102">+IFERROR(B24/A24-1,"nm")</f>
        <v>nm</v>
      </c>
      <c r="C25" s="46">
        <f t="shared" ref="C25" si="103">+IFERROR(C24/B24-1,"nm")</f>
        <v>7.6190476190476142E-2</v>
      </c>
      <c r="D25" s="46">
        <f t="shared" ref="D25" si="104">+IFERROR(D24/C24-1,"nm")</f>
        <v>2.9498525073746285E-2</v>
      </c>
      <c r="E25" s="46">
        <f t="shared" ref="E25" si="105">+IFERROR(E24/D24-1,"nm")</f>
        <v>1.0642652476463343E-2</v>
      </c>
      <c r="F25" s="46">
        <f t="shared" ref="F25" si="106">+IFERROR(F24/E24-1,"nm")</f>
        <v>6.5208586472256025E-2</v>
      </c>
      <c r="G25" s="46">
        <f t="shared" ref="G25" si="107">+IFERROR(G24/F24-1,"nm")</f>
        <v>-0.11806083650190113</v>
      </c>
      <c r="H25" s="46">
        <f t="shared" ref="H25" si="108">+IFERROR(H24/G24-1,"nm")</f>
        <v>8.3854278939426541E-2</v>
      </c>
      <c r="I25" s="46">
        <f>+IFERROR(I24/H24-1,"nm")</f>
        <v>9.2283214001591007E-2</v>
      </c>
      <c r="J25" s="46">
        <f>IFERROR(J26+J27,"nm")</f>
        <v>2.6785579077567151E-2</v>
      </c>
      <c r="K25" s="46">
        <f t="shared" ref="K25" si="109">IFERROR(K26+K27,"nm")</f>
        <v>2.6785579077567151E-2</v>
      </c>
      <c r="L25" s="46">
        <f t="shared" ref="L25" si="110">IFERROR(L26+L27,"nm")</f>
        <v>2.6785579077567151E-2</v>
      </c>
      <c r="M25" s="46">
        <f t="shared" ref="M25" si="111">IFERROR(M26+M27,"nm")</f>
        <v>2.6785579077567151E-2</v>
      </c>
      <c r="N25" s="46">
        <f t="shared" ref="N25" si="112">IFERROR(N26+N27,"nm")</f>
        <v>2.6785579077567151E-2</v>
      </c>
    </row>
    <row r="26" spans="1:15" x14ac:dyDescent="0.3">
      <c r="A26" s="43" t="s">
        <v>138</v>
      </c>
      <c r="B26" s="46">
        <f>+Historicals!B222</f>
        <v>0</v>
      </c>
      <c r="C26" s="46">
        <f>+Historicals!C222</f>
        <v>0</v>
      </c>
      <c r="D26" s="46">
        <f>+Historicals!D222</f>
        <v>0</v>
      </c>
      <c r="E26" s="46">
        <f>+Historicals!E222</f>
        <v>0.06</v>
      </c>
      <c r="F26" s="46">
        <f>+Historicals!F222</f>
        <v>0.12</v>
      </c>
      <c r="G26" s="46">
        <f>+Historicals!G222</f>
        <v>-0.03</v>
      </c>
      <c r="H26" s="46">
        <f>+Historicals!H222</f>
        <v>0.13</v>
      </c>
      <c r="I26" s="46">
        <f>+Historicals!I222</f>
        <v>0.09</v>
      </c>
      <c r="J26" s="46">
        <f t="shared" ref="J26:N27" si="113">IFERROR(AVERAGE($E26:$I26),"nm")</f>
        <v>7.3999999999999996E-2</v>
      </c>
      <c r="K26" s="46">
        <f t="shared" si="113"/>
        <v>7.3999999999999996E-2</v>
      </c>
      <c r="L26" s="46">
        <f t="shared" si="113"/>
        <v>7.3999999999999996E-2</v>
      </c>
      <c r="M26" s="46">
        <f t="shared" si="113"/>
        <v>7.3999999999999996E-2</v>
      </c>
      <c r="N26" s="46">
        <f t="shared" si="113"/>
        <v>7.3999999999999996E-2</v>
      </c>
    </row>
    <row r="27" spans="1:15" x14ac:dyDescent="0.3">
      <c r="A27" s="43" t="s">
        <v>139</v>
      </c>
      <c r="B27" s="46" t="str">
        <f t="shared" ref="B27" si="114">+IFERROR(B25-B26,"nm")</f>
        <v>nm</v>
      </c>
      <c r="C27" s="46">
        <f t="shared" ref="C27" si="115">+IFERROR(C25-C26,"nm")</f>
        <v>7.6190476190476142E-2</v>
      </c>
      <c r="D27" s="46">
        <f t="shared" ref="D27" si="116">+IFERROR(D25-D26,"nm")</f>
        <v>2.9498525073746285E-2</v>
      </c>
      <c r="E27" s="46">
        <f t="shared" ref="E27" si="117">+IFERROR(E25-E26,"nm")</f>
        <v>-4.9357347523536654E-2</v>
      </c>
      <c r="F27" s="46">
        <f t="shared" ref="F27" si="118">+IFERROR(F25-F26,"nm")</f>
        <v>-5.4791413527743971E-2</v>
      </c>
      <c r="G27" s="46">
        <f t="shared" ref="G27" si="119">+IFERROR(G25-G26,"nm")</f>
        <v>-8.8060836501901135E-2</v>
      </c>
      <c r="H27" s="46">
        <f t="shared" ref="H27" si="120">+IFERROR(H25-H26,"nm")</f>
        <v>-4.6145721060573464E-2</v>
      </c>
      <c r="I27" s="46">
        <f>+IFERROR(I25-I26,"nm")</f>
        <v>2.2832140015910107E-3</v>
      </c>
      <c r="J27" s="46">
        <f>IFERROR(AVERAGE($E27:$I27),"nm")</f>
        <v>-4.7214420922432845E-2</v>
      </c>
      <c r="K27" s="46">
        <f t="shared" si="113"/>
        <v>-4.7214420922432845E-2</v>
      </c>
      <c r="L27" s="46">
        <f t="shared" si="113"/>
        <v>-4.7214420922432845E-2</v>
      </c>
      <c r="M27" s="46">
        <f t="shared" si="113"/>
        <v>-4.7214420922432845E-2</v>
      </c>
      <c r="N27" s="46">
        <f t="shared" si="113"/>
        <v>-4.7214420922432845E-2</v>
      </c>
    </row>
    <row r="28" spans="1:15" x14ac:dyDescent="0.3">
      <c r="A28" s="44" t="s">
        <v>116</v>
      </c>
      <c r="B28" s="3">
        <f>+Historicals!B116</f>
        <v>824</v>
      </c>
      <c r="C28" s="3">
        <f>+Historicals!C116</f>
        <v>719</v>
      </c>
      <c r="D28" s="3">
        <f>+Historicals!D116</f>
        <v>646</v>
      </c>
      <c r="E28" s="3">
        <f>+Historicals!E116</f>
        <v>595</v>
      </c>
      <c r="F28" s="3">
        <f>+Historicals!F116</f>
        <v>597</v>
      </c>
      <c r="G28" s="3">
        <f>+Historicals!G116</f>
        <v>516</v>
      </c>
      <c r="H28" s="3">
        <f>+Historicals!H116</f>
        <v>507</v>
      </c>
      <c r="I28" s="3">
        <f>+Historicals!I116</f>
        <v>633</v>
      </c>
      <c r="J28" s="3">
        <f>I28*(1+J29)</f>
        <v>635.50850731287892</v>
      </c>
      <c r="K28" s="3">
        <f t="shared" ref="K28" si="121">J28*(1+K29)</f>
        <v>638.02695555615082</v>
      </c>
      <c r="L28" s="3">
        <f t="shared" ref="L28" si="122">K28*(1+L29)</f>
        <v>640.55538412459714</v>
      </c>
      <c r="M28" s="3">
        <f t="shared" ref="M28" si="123">L28*(1+M29)</f>
        <v>643.09383256911622</v>
      </c>
      <c r="N28" s="3">
        <f t="shared" ref="N28" si="124">M28*(1+N29)</f>
        <v>645.64234059734213</v>
      </c>
    </row>
    <row r="29" spans="1:15" x14ac:dyDescent="0.3">
      <c r="A29" s="43" t="s">
        <v>130</v>
      </c>
      <c r="B29" s="46" t="str">
        <f t="shared" ref="B29" si="125">+IFERROR(B28/A28-1,"nm")</f>
        <v>nm</v>
      </c>
      <c r="C29" s="46">
        <f t="shared" ref="C29" si="126">+IFERROR(C28/B28-1,"nm")</f>
        <v>-0.12742718446601942</v>
      </c>
      <c r="D29" s="46">
        <f t="shared" ref="D29" si="127">+IFERROR(D28/C28-1,"nm")</f>
        <v>-0.10152990264255912</v>
      </c>
      <c r="E29" s="46">
        <f t="shared" ref="E29" si="128">+IFERROR(E28/D28-1,"nm")</f>
        <v>-7.8947368421052655E-2</v>
      </c>
      <c r="F29" s="46">
        <f t="shared" ref="F29" si="129">+IFERROR(F28/E28-1,"nm")</f>
        <v>3.3613445378151141E-3</v>
      </c>
      <c r="G29" s="46">
        <f t="shared" ref="G29" si="130">+IFERROR(G28/F28-1,"nm")</f>
        <v>-0.13567839195979903</v>
      </c>
      <c r="H29" s="46">
        <f t="shared" ref="H29" si="131">+IFERROR(H28/G28-1,"nm")</f>
        <v>-1.744186046511631E-2</v>
      </c>
      <c r="I29" s="46">
        <f>+IFERROR(I28/H28-1,"nm")</f>
        <v>0.24852071005917153</v>
      </c>
      <c r="J29" s="46">
        <f>IFERROR(J30+J31,"nm")</f>
        <v>3.9628867502037304E-3</v>
      </c>
      <c r="K29" s="46">
        <f t="shared" ref="K29" si="132">IFERROR(K30+K31,"nm")</f>
        <v>3.9628867502037304E-3</v>
      </c>
      <c r="L29" s="46">
        <f t="shared" ref="L29" si="133">IFERROR(L30+L31,"nm")</f>
        <v>3.9628867502037304E-3</v>
      </c>
      <c r="M29" s="46">
        <f t="shared" ref="M29" si="134">IFERROR(M30+M31,"nm")</f>
        <v>3.9628867502037304E-3</v>
      </c>
      <c r="N29" s="46">
        <f t="shared" ref="N29" si="135">IFERROR(N30+N31,"nm")</f>
        <v>3.9628867502037304E-3</v>
      </c>
    </row>
    <row r="30" spans="1:15" x14ac:dyDescent="0.3">
      <c r="A30" s="43" t="s">
        <v>138</v>
      </c>
      <c r="B30" s="46">
        <f>+Historicals!B220</f>
        <v>-0.05</v>
      </c>
      <c r="C30" s="46">
        <f>+Historicals!C220</f>
        <v>-0.13</v>
      </c>
      <c r="D30" s="46">
        <f>+Historicals!D220</f>
        <v>-0.1</v>
      </c>
      <c r="E30" s="46">
        <f>+Historicals!E220</f>
        <v>-0.08</v>
      </c>
      <c r="F30" s="46">
        <f>+Historicals!F220</f>
        <v>0</v>
      </c>
      <c r="G30" s="46">
        <f>+Historicals!G220</f>
        <v>-0.14000000000000001</v>
      </c>
      <c r="H30" s="46">
        <f>+Historicals!H220</f>
        <v>-0.02</v>
      </c>
      <c r="I30" s="46">
        <f>+Historicals!I220</f>
        <v>0.25</v>
      </c>
      <c r="J30" s="46">
        <f t="shared" ref="J30:N31" si="136">IFERROR(AVERAGE($E30:$I30),"nm")</f>
        <v>1.9999999999999961E-3</v>
      </c>
      <c r="K30" s="46">
        <f t="shared" si="136"/>
        <v>1.9999999999999961E-3</v>
      </c>
      <c r="L30" s="46">
        <f t="shared" si="136"/>
        <v>1.9999999999999961E-3</v>
      </c>
      <c r="M30" s="46">
        <f t="shared" si="136"/>
        <v>1.9999999999999961E-3</v>
      </c>
      <c r="N30" s="46">
        <f t="shared" si="136"/>
        <v>1.9999999999999961E-3</v>
      </c>
    </row>
    <row r="31" spans="1:15" x14ac:dyDescent="0.3">
      <c r="A31" s="43" t="s">
        <v>139</v>
      </c>
      <c r="B31" s="46" t="str">
        <f t="shared" ref="B31" si="137">+IFERROR(B29-B30,"nm")</f>
        <v>nm</v>
      </c>
      <c r="C31" s="46">
        <f t="shared" ref="C31" si="138">+IFERROR(C29-C30,"nm")</f>
        <v>2.572815533980588E-3</v>
      </c>
      <c r="D31" s="46">
        <f t="shared" ref="D31" si="139">+IFERROR(D29-D30,"nm")</f>
        <v>-1.5299026425591167E-3</v>
      </c>
      <c r="E31" s="46">
        <f t="shared" ref="E31" si="140">+IFERROR(E29-E30,"nm")</f>
        <v>1.0526315789473467E-3</v>
      </c>
      <c r="F31" s="46">
        <f t="shared" ref="F31" si="141">+IFERROR(F29-F30,"nm")</f>
        <v>3.3613445378151141E-3</v>
      </c>
      <c r="G31" s="46">
        <f t="shared" ref="G31" si="142">+IFERROR(G29-G30,"nm")</f>
        <v>4.321608040200986E-3</v>
      </c>
      <c r="H31" s="46">
        <f t="shared" ref="H31" si="143">+IFERROR(H29-H30,"nm")</f>
        <v>2.5581395348836904E-3</v>
      </c>
      <c r="I31" s="46">
        <f>+IFERROR(I29-I30,"nm")</f>
        <v>-1.4792899408284654E-3</v>
      </c>
      <c r="J31" s="46">
        <f>IFERROR(AVERAGE($E31:$I31),"nm")</f>
        <v>1.9628867502037343E-3</v>
      </c>
      <c r="K31" s="46">
        <f t="shared" si="136"/>
        <v>1.9628867502037343E-3</v>
      </c>
      <c r="L31" s="46">
        <f t="shared" si="136"/>
        <v>1.9628867502037343E-3</v>
      </c>
      <c r="M31" s="46">
        <f t="shared" si="136"/>
        <v>1.9628867502037343E-3</v>
      </c>
      <c r="N31" s="46">
        <f t="shared" si="136"/>
        <v>1.9628867502037343E-3</v>
      </c>
    </row>
    <row r="32" spans="1:15" x14ac:dyDescent="0.3">
      <c r="A32" s="8" t="s">
        <v>131</v>
      </c>
      <c r="B32" s="47">
        <f t="shared" ref="B32:H32" si="144">+B38+B35</f>
        <v>3766</v>
      </c>
      <c r="C32" s="47">
        <f t="shared" si="144"/>
        <v>3896</v>
      </c>
      <c r="D32" s="47">
        <f t="shared" si="144"/>
        <v>4015</v>
      </c>
      <c r="E32" s="47">
        <f t="shared" si="144"/>
        <v>3760</v>
      </c>
      <c r="F32" s="47">
        <f t="shared" si="144"/>
        <v>4074</v>
      </c>
      <c r="G32" s="47">
        <f t="shared" si="144"/>
        <v>3047</v>
      </c>
      <c r="H32" s="47">
        <f t="shared" si="144"/>
        <v>5219</v>
      </c>
      <c r="I32" s="47">
        <f>+I38+I35</f>
        <v>5238</v>
      </c>
      <c r="J32" s="47">
        <f>J18*J34</f>
        <v>5014.6107965023039</v>
      </c>
      <c r="K32" s="47">
        <f t="shared" ref="K32:N32" si="145">K18*K34</f>
        <v>5235.016033097917</v>
      </c>
      <c r="L32" s="47">
        <f t="shared" si="145"/>
        <v>5466.1133042760403</v>
      </c>
      <c r="M32" s="47">
        <f t="shared" si="145"/>
        <v>5708.4456397398944</v>
      </c>
      <c r="N32" s="47">
        <f t="shared" si="145"/>
        <v>5962.5843323877143</v>
      </c>
      <c r="O32" s="51"/>
    </row>
    <row r="33" spans="1:14" x14ac:dyDescent="0.3">
      <c r="A33" s="45" t="s">
        <v>130</v>
      </c>
      <c r="B33" s="46" t="str">
        <f t="shared" ref="B33" si="146">+IFERROR(B32/A32-1,"nm")</f>
        <v>nm</v>
      </c>
      <c r="C33" s="46">
        <f t="shared" ref="C33" si="147">+IFERROR(C32/B32-1,"nm")</f>
        <v>3.4519383961763239E-2</v>
      </c>
      <c r="D33" s="46">
        <f t="shared" ref="D33" si="148">+IFERROR(D32/C32-1,"nm")</f>
        <v>3.0544147843942548E-2</v>
      </c>
      <c r="E33" s="46">
        <f t="shared" ref="E33" si="149">+IFERROR(E32/D32-1,"nm")</f>
        <v>-6.3511830635118338E-2</v>
      </c>
      <c r="F33" s="46">
        <f t="shared" ref="F33" si="150">+IFERROR(F32/E32-1,"nm")</f>
        <v>8.3510638297872308E-2</v>
      </c>
      <c r="G33" s="46">
        <f t="shared" ref="G33" si="151">+IFERROR(G32/F32-1,"nm")</f>
        <v>-0.25208640157093765</v>
      </c>
      <c r="H33" s="46">
        <f t="shared" ref="H33" si="152">+IFERROR(H32/G32-1,"nm")</f>
        <v>0.71283229405973092</v>
      </c>
      <c r="I33" s="46">
        <f>+IFERROR(I32/H32-1,"nm")</f>
        <v>3.6405441655489312E-3</v>
      </c>
      <c r="J33" s="46">
        <f t="shared" ref="J33" si="153">+IFERROR(J32/I32-1,"nm")</f>
        <v>-4.2647805173290587E-2</v>
      </c>
      <c r="K33" s="46">
        <f t="shared" ref="K33" si="154">+IFERROR(K32/J32-1,"nm")</f>
        <v>4.395261078872692E-2</v>
      </c>
      <c r="L33" s="46">
        <f t="shared" ref="L33" si="155">+IFERROR(L32/K32-1,"nm")</f>
        <v>4.4144520230125606E-2</v>
      </c>
      <c r="M33" s="46">
        <f t="shared" ref="M33" si="156">+IFERROR(M32/L32-1,"nm")</f>
        <v>4.4333573413906757E-2</v>
      </c>
      <c r="N33" s="46">
        <f t="shared" ref="N33" si="157">+IFERROR(N32/M32-1,"nm")</f>
        <v>4.4519771000114172E-2</v>
      </c>
    </row>
    <row r="34" spans="1:14" x14ac:dyDescent="0.3">
      <c r="A34" s="45" t="s">
        <v>132</v>
      </c>
      <c r="B34" s="46">
        <f t="shared" ref="B34:H34" si="158">+IFERROR(B32/B$18,"nm")</f>
        <v>0.27409024745269289</v>
      </c>
      <c r="C34" s="46">
        <f t="shared" si="158"/>
        <v>0.26388512598211866</v>
      </c>
      <c r="D34" s="46">
        <f t="shared" si="158"/>
        <v>0.26386698212407994</v>
      </c>
      <c r="E34" s="46">
        <f t="shared" si="158"/>
        <v>0.25311342982160889</v>
      </c>
      <c r="F34" s="46">
        <f t="shared" si="158"/>
        <v>0.25619418941013711</v>
      </c>
      <c r="G34" s="46">
        <f t="shared" si="158"/>
        <v>0.2103700635183651</v>
      </c>
      <c r="H34" s="46">
        <f t="shared" si="158"/>
        <v>0.30380115256999823</v>
      </c>
      <c r="I34" s="46">
        <f>+IFERROR(I32/I$18,"nm")</f>
        <v>0.28540293140086087</v>
      </c>
      <c r="J34" s="46">
        <f t="shared" ref="J34:N34" si="159">IFERROR(AVERAGE($E34:$I34),"nm")</f>
        <v>0.26177635334419402</v>
      </c>
      <c r="K34" s="46">
        <f t="shared" si="159"/>
        <v>0.26177635334419402</v>
      </c>
      <c r="L34" s="46">
        <f t="shared" si="159"/>
        <v>0.26177635334419402</v>
      </c>
      <c r="M34" s="46">
        <f t="shared" si="159"/>
        <v>0.26177635334419402</v>
      </c>
      <c r="N34" s="46">
        <f t="shared" si="159"/>
        <v>0.26177635334419402</v>
      </c>
    </row>
    <row r="35" spans="1:14" x14ac:dyDescent="0.3">
      <c r="A35" s="8" t="s">
        <v>133</v>
      </c>
      <c r="B35" s="8">
        <f>+Historicals!B201</f>
        <v>121</v>
      </c>
      <c r="C35" s="8">
        <f>+Historicals!C201</f>
        <v>133</v>
      </c>
      <c r="D35" s="8">
        <f>+Historicals!D201</f>
        <v>140</v>
      </c>
      <c r="E35" s="8">
        <f>+Historicals!E201</f>
        <v>160</v>
      </c>
      <c r="F35" s="8">
        <f>+Historicals!F201</f>
        <v>149</v>
      </c>
      <c r="G35" s="8">
        <f>+Historicals!G201</f>
        <v>148</v>
      </c>
      <c r="H35" s="8">
        <f>+Historicals!H201</f>
        <v>130</v>
      </c>
      <c r="I35" s="8">
        <f>+Historicals!I201</f>
        <v>124</v>
      </c>
      <c r="J35" s="8">
        <f t="shared" ref="J35:M35" si="160">J18*J37</f>
        <v>171.18881489690887</v>
      </c>
      <c r="K35" s="8">
        <f t="shared" si="160"/>
        <v>178.71301024945609</v>
      </c>
      <c r="L35" s="8">
        <f t="shared" si="160"/>
        <v>186.60221034579988</v>
      </c>
      <c r="M35" s="8">
        <f t="shared" si="160"/>
        <v>194.87495313736267</v>
      </c>
      <c r="N35" s="8">
        <f>N18*N37</f>
        <v>203.55074142469601</v>
      </c>
    </row>
    <row r="36" spans="1:14" x14ac:dyDescent="0.3">
      <c r="A36" s="45" t="s">
        <v>130</v>
      </c>
      <c r="B36" s="46" t="str">
        <f t="shared" ref="B36" si="161">+IFERROR(B35/A35-1,"nm")</f>
        <v>nm</v>
      </c>
      <c r="C36" s="46">
        <f t="shared" ref="C36" si="162">+IFERROR(C35/B35-1,"nm")</f>
        <v>9.9173553719008156E-2</v>
      </c>
      <c r="D36" s="46">
        <f t="shared" ref="D36" si="163">+IFERROR(D35/C35-1,"nm")</f>
        <v>5.2631578947368363E-2</v>
      </c>
      <c r="E36" s="46">
        <f t="shared" ref="E36" si="164">+IFERROR(E35/D35-1,"nm")</f>
        <v>0.14285714285714279</v>
      </c>
      <c r="F36" s="46">
        <f t="shared" ref="F36" si="165">+IFERROR(F35/E35-1,"nm")</f>
        <v>-6.8749999999999978E-2</v>
      </c>
      <c r="G36" s="46">
        <f t="shared" ref="G36" si="166">+IFERROR(G35/F35-1,"nm")</f>
        <v>-6.7114093959731447E-3</v>
      </c>
      <c r="H36" s="46">
        <f t="shared" ref="H36" si="167">+IFERROR(H35/G35-1,"nm")</f>
        <v>-0.1216216216216216</v>
      </c>
      <c r="I36" s="46">
        <f>+IFERROR(I35/H35-1,"nm")</f>
        <v>-4.6153846153846101E-2</v>
      </c>
      <c r="J36" s="46">
        <f t="shared" ref="J36" si="168">+IFERROR(J35/I35-1,"nm")</f>
        <v>0.38055495884603929</v>
      </c>
      <c r="K36" s="46">
        <f t="shared" ref="K36" si="169">+IFERROR(K35/J35-1,"nm")</f>
        <v>4.3952610788726698E-2</v>
      </c>
      <c r="L36" s="46">
        <f t="shared" ref="L36" si="170">+IFERROR(L35/K35-1,"nm")</f>
        <v>4.4144520230125828E-2</v>
      </c>
      <c r="M36" s="46">
        <f t="shared" ref="M36" si="171">+IFERROR(M35/L35-1,"nm")</f>
        <v>4.4333573413906757E-2</v>
      </c>
      <c r="N36" s="46">
        <f t="shared" ref="N36" si="172">+IFERROR(N35/M35-1,"nm")</f>
        <v>4.4519771000114172E-2</v>
      </c>
    </row>
    <row r="37" spans="1:14" x14ac:dyDescent="0.3">
      <c r="A37" s="45" t="s">
        <v>134</v>
      </c>
      <c r="B37" s="46">
        <f t="shared" ref="B37:H37" si="173">+IFERROR(B35/B$18,"nm")</f>
        <v>8.8064046579330417E-3</v>
      </c>
      <c r="C37" s="46">
        <f t="shared" si="173"/>
        <v>9.0083988079111346E-3</v>
      </c>
      <c r="D37" s="46">
        <f t="shared" si="173"/>
        <v>9.2008412197686646E-3</v>
      </c>
      <c r="E37" s="46">
        <f t="shared" si="173"/>
        <v>1.0770784247728038E-2</v>
      </c>
      <c r="F37" s="46">
        <f t="shared" si="173"/>
        <v>9.3698905798012821E-3</v>
      </c>
      <c r="G37" s="46">
        <f t="shared" si="173"/>
        <v>1.0218171775752554E-2</v>
      </c>
      <c r="H37" s="46">
        <f t="shared" si="173"/>
        <v>7.5673787764130628E-3</v>
      </c>
      <c r="I37" s="46">
        <f>+IFERROR(I35/I$18,"nm")</f>
        <v>6.7563886013185855E-3</v>
      </c>
      <c r="J37" s="46">
        <f t="shared" ref="J37:N37" si="174">IFERROR(AVERAGE($E37:$I37),"nm")</f>
        <v>8.936522796202705E-3</v>
      </c>
      <c r="K37" s="46">
        <f t="shared" si="174"/>
        <v>8.936522796202705E-3</v>
      </c>
      <c r="L37" s="46">
        <f t="shared" si="174"/>
        <v>8.936522796202705E-3</v>
      </c>
      <c r="M37" s="46">
        <f t="shared" si="174"/>
        <v>8.936522796202705E-3</v>
      </c>
      <c r="N37" s="46">
        <f t="shared" si="174"/>
        <v>8.936522796202705E-3</v>
      </c>
    </row>
    <row r="38" spans="1:14" x14ac:dyDescent="0.3">
      <c r="A38" s="8" t="s">
        <v>135</v>
      </c>
      <c r="B38" s="8">
        <f>+Historicals!B156</f>
        <v>3645</v>
      </c>
      <c r="C38" s="8">
        <f>+Historicals!C156</f>
        <v>3763</v>
      </c>
      <c r="D38" s="8">
        <f>+Historicals!D156</f>
        <v>3875</v>
      </c>
      <c r="E38" s="8">
        <f>+Historicals!E156</f>
        <v>3600</v>
      </c>
      <c r="F38" s="8">
        <f>+Historicals!F156</f>
        <v>3925</v>
      </c>
      <c r="G38" s="8">
        <f>+Historicals!G156</f>
        <v>2899</v>
      </c>
      <c r="H38" s="8">
        <f>+Historicals!H156</f>
        <v>5089</v>
      </c>
      <c r="I38" s="8">
        <f>+Historicals!I156</f>
        <v>5114</v>
      </c>
      <c r="J38" s="8">
        <f>J18*J40</f>
        <v>4843.4219816053956</v>
      </c>
      <c r="K38" s="8">
        <f t="shared" ref="K38:N38" si="175">K18*K40</f>
        <v>5056.3030228484613</v>
      </c>
      <c r="L38" s="8">
        <f t="shared" si="175"/>
        <v>5279.5110939302413</v>
      </c>
      <c r="M38" s="8">
        <f t="shared" si="175"/>
        <v>5513.570686602533</v>
      </c>
      <c r="N38" s="8">
        <f t="shared" si="175"/>
        <v>5759.0335909630194</v>
      </c>
    </row>
    <row r="39" spans="1:14" x14ac:dyDescent="0.3">
      <c r="A39" s="45" t="s">
        <v>130</v>
      </c>
      <c r="B39" s="46" t="str">
        <f t="shared" ref="B39" si="176">+IFERROR(B38/A38-1,"nm")</f>
        <v>nm</v>
      </c>
      <c r="C39" s="46">
        <f t="shared" ref="C39" si="177">+IFERROR(C38/B38-1,"nm")</f>
        <v>3.2373113854595292E-2</v>
      </c>
      <c r="D39" s="46">
        <f t="shared" ref="D39" si="178">+IFERROR(D38/C38-1,"nm")</f>
        <v>2.9763486579856391E-2</v>
      </c>
      <c r="E39" s="46">
        <f t="shared" ref="E39" si="179">+IFERROR(E38/D38-1,"nm")</f>
        <v>-7.096774193548383E-2</v>
      </c>
      <c r="F39" s="46">
        <f t="shared" ref="F39" si="180">+IFERROR(F38/E38-1,"nm")</f>
        <v>9.0277777777777679E-2</v>
      </c>
      <c r="G39" s="46">
        <f t="shared" ref="G39" si="181">+IFERROR(G38/F38-1,"nm")</f>
        <v>-0.26140127388535028</v>
      </c>
      <c r="H39" s="46">
        <f t="shared" ref="H39" si="182">+IFERROR(H38/G38-1,"nm")</f>
        <v>0.75543290789927564</v>
      </c>
      <c r="I39" s="46">
        <f>+IFERROR(I38/H38-1,"nm")</f>
        <v>4.9125564943997002E-3</v>
      </c>
      <c r="J39" s="46">
        <f t="shared" ref="J39" si="183">+IFERROR(J38/I38-1,"nm")</f>
        <v>-5.2909272271138952E-2</v>
      </c>
      <c r="K39" s="46">
        <f t="shared" ref="K39" si="184">+IFERROR(K38/J38-1,"nm")</f>
        <v>4.3952610788726698E-2</v>
      </c>
      <c r="L39" s="46">
        <f t="shared" ref="L39" si="185">+IFERROR(L38/K38-1,"nm")</f>
        <v>4.4144520230125828E-2</v>
      </c>
      <c r="M39" s="46">
        <f t="shared" ref="M39" si="186">+IFERROR(M38/L38-1,"nm")</f>
        <v>4.4333573413906757E-2</v>
      </c>
      <c r="N39" s="46">
        <f t="shared" ref="N39" si="187">+IFERROR(N38/M38-1,"nm")</f>
        <v>4.451977100011395E-2</v>
      </c>
    </row>
    <row r="40" spans="1:14" x14ac:dyDescent="0.3">
      <c r="A40" s="45" t="s">
        <v>132</v>
      </c>
      <c r="B40" s="46">
        <f t="shared" ref="B40:H40" si="188">+IFERROR(B38/B$18,"nm")</f>
        <v>0.26528384279475981</v>
      </c>
      <c r="C40" s="46">
        <f t="shared" si="188"/>
        <v>0.25487672717420751</v>
      </c>
      <c r="D40" s="46">
        <f t="shared" si="188"/>
        <v>0.25466614090431128</v>
      </c>
      <c r="E40" s="46">
        <f t="shared" si="188"/>
        <v>0.24234264557388085</v>
      </c>
      <c r="F40" s="46">
        <f t="shared" si="188"/>
        <v>0.2468242988303358</v>
      </c>
      <c r="G40" s="46">
        <f t="shared" si="188"/>
        <v>0.20015189174261253</v>
      </c>
      <c r="H40" s="46">
        <f t="shared" si="188"/>
        <v>0.29623377379358518</v>
      </c>
      <c r="I40" s="46">
        <f>+IFERROR(I38/I$18,"nm")</f>
        <v>0.27864654279954232</v>
      </c>
      <c r="J40" s="46">
        <f t="shared" ref="J40:N40" si="189">IFERROR(AVERAGE($E40:$I40),"nm")</f>
        <v>0.25283983054799136</v>
      </c>
      <c r="K40" s="46">
        <f t="shared" si="189"/>
        <v>0.25283983054799136</v>
      </c>
      <c r="L40" s="46">
        <f t="shared" si="189"/>
        <v>0.25283983054799136</v>
      </c>
      <c r="M40" s="46">
        <f t="shared" si="189"/>
        <v>0.25283983054799136</v>
      </c>
      <c r="N40" s="46">
        <f t="shared" si="189"/>
        <v>0.25283983054799136</v>
      </c>
    </row>
    <row r="41" spans="1:14" x14ac:dyDescent="0.3">
      <c r="A41" s="8" t="s">
        <v>136</v>
      </c>
      <c r="B41" s="8">
        <f>+Historicals!B186</f>
        <v>208</v>
      </c>
      <c r="C41" s="8">
        <f>+Historicals!C186</f>
        <v>242</v>
      </c>
      <c r="D41" s="8">
        <f>+Historicals!D186</f>
        <v>223</v>
      </c>
      <c r="E41" s="8">
        <f>+Historicals!E186</f>
        <v>196</v>
      </c>
      <c r="F41" s="8">
        <f>+Historicals!F186</f>
        <v>117</v>
      </c>
      <c r="G41" s="8">
        <f>+Historicals!G186</f>
        <v>110</v>
      </c>
      <c r="H41" s="8">
        <f>+Historicals!H186</f>
        <v>98</v>
      </c>
      <c r="I41" s="8">
        <f>+Historicals!I186</f>
        <v>146</v>
      </c>
      <c r="J41" s="8">
        <f>J18*J43</f>
        <v>160.16828325589429</v>
      </c>
      <c r="K41" s="8">
        <f t="shared" ref="K41:N41" si="190">K18*K43</f>
        <v>167.20809747053917</v>
      </c>
      <c r="L41" s="8">
        <f t="shared" si="190"/>
        <v>174.58941871196822</v>
      </c>
      <c r="M41" s="8">
        <f t="shared" si="190"/>
        <v>182.32959152372658</v>
      </c>
      <c r="N41" s="8">
        <f t="shared" si="190"/>
        <v>190.44686318490724</v>
      </c>
    </row>
    <row r="42" spans="1:14" x14ac:dyDescent="0.3">
      <c r="A42" s="45" t="s">
        <v>130</v>
      </c>
      <c r="B42" s="46" t="str">
        <f t="shared" ref="B42" si="191">+IFERROR(B41/A41-1,"nm")</f>
        <v>nm</v>
      </c>
      <c r="C42" s="46">
        <f t="shared" ref="C42" si="192">+IFERROR(C41/B41-1,"nm")</f>
        <v>0.16346153846153855</v>
      </c>
      <c r="D42" s="46">
        <f t="shared" ref="D42" si="193">+IFERROR(D41/C41-1,"nm")</f>
        <v>-7.8512396694214837E-2</v>
      </c>
      <c r="E42" s="46">
        <f t="shared" ref="E42" si="194">+IFERROR(E41/D41-1,"nm")</f>
        <v>-0.12107623318385652</v>
      </c>
      <c r="F42" s="46">
        <f t="shared" ref="F42" si="195">+IFERROR(F41/E41-1,"nm")</f>
        <v>-0.40306122448979587</v>
      </c>
      <c r="G42" s="46">
        <f t="shared" ref="G42" si="196">+IFERROR(G41/F41-1,"nm")</f>
        <v>-5.9829059829059839E-2</v>
      </c>
      <c r="H42" s="46">
        <f t="shared" ref="H42" si="197">+IFERROR(H41/G41-1,"nm")</f>
        <v>-0.10909090909090913</v>
      </c>
      <c r="I42" s="46">
        <f>+IFERROR(I41/H41-1,"nm")</f>
        <v>0.48979591836734704</v>
      </c>
      <c r="J42" s="46">
        <f t="shared" ref="J42" si="198">+IFERROR(J41/I41-1,"nm")</f>
        <v>9.7043035999275995E-2</v>
      </c>
      <c r="K42" s="46">
        <f t="shared" ref="K42" si="199">+IFERROR(K41/J41-1,"nm")</f>
        <v>4.395261078872692E-2</v>
      </c>
      <c r="L42" s="46">
        <f t="shared" ref="L42" si="200">+IFERROR(L41/K41-1,"nm")</f>
        <v>4.4144520230125606E-2</v>
      </c>
      <c r="M42" s="46">
        <f t="shared" ref="M42" si="201">+IFERROR(M41/L41-1,"nm")</f>
        <v>4.4333573413906757E-2</v>
      </c>
      <c r="N42" s="46">
        <f t="shared" ref="N42" si="202">+IFERROR(N41/M41-1,"nm")</f>
        <v>4.4519771000114172E-2</v>
      </c>
    </row>
    <row r="43" spans="1:14" x14ac:dyDescent="0.3">
      <c r="A43" s="45" t="s">
        <v>134</v>
      </c>
      <c r="B43" s="46">
        <f t="shared" ref="B43:H43" si="203">+IFERROR(B41/B$18,"nm")</f>
        <v>1.5138282387190683E-2</v>
      </c>
      <c r="C43" s="46">
        <f t="shared" si="203"/>
        <v>1.6391221891086428E-2</v>
      </c>
      <c r="D43" s="46">
        <f t="shared" si="203"/>
        <v>1.4655625657202945E-2</v>
      </c>
      <c r="E43" s="46">
        <f t="shared" si="203"/>
        <v>1.3194210703466847E-2</v>
      </c>
      <c r="F43" s="46">
        <f t="shared" si="203"/>
        <v>7.3575650861526856E-3</v>
      </c>
      <c r="G43" s="46">
        <f t="shared" si="203"/>
        <v>7.5945871306268989E-3</v>
      </c>
      <c r="H43" s="46">
        <f t="shared" si="203"/>
        <v>5.7046393852960009E-3</v>
      </c>
      <c r="I43" s="46">
        <f>+IFERROR(I41/I$18,"nm")</f>
        <v>7.9551027080041418E-3</v>
      </c>
      <c r="J43" s="46">
        <f t="shared" ref="J43:N43" si="204">IFERROR(AVERAGE($E43:$I43),"nm")</f>
        <v>8.361221002709314E-3</v>
      </c>
      <c r="K43" s="46">
        <f t="shared" si="204"/>
        <v>8.361221002709314E-3</v>
      </c>
      <c r="L43" s="46">
        <f t="shared" si="204"/>
        <v>8.361221002709314E-3</v>
      </c>
      <c r="M43" s="46">
        <f t="shared" si="204"/>
        <v>8.361221002709314E-3</v>
      </c>
      <c r="N43" s="46">
        <f t="shared" si="204"/>
        <v>8.361221002709314E-3</v>
      </c>
    </row>
    <row r="44" spans="1:14" x14ac:dyDescent="0.3">
      <c r="A44" s="42" t="str">
        <f>+Historicals!A117</f>
        <v>Europe, Middle East &amp; Africa</v>
      </c>
      <c r="B44" s="42"/>
      <c r="C44" s="42"/>
      <c r="D44" s="42"/>
      <c r="E44" s="42"/>
      <c r="F44" s="42"/>
      <c r="G44" s="42"/>
      <c r="H44" s="42"/>
      <c r="I44" s="42"/>
      <c r="J44" s="38"/>
      <c r="K44" s="38"/>
      <c r="L44" s="38"/>
      <c r="M44" s="38"/>
      <c r="N44" s="38"/>
    </row>
    <row r="45" spans="1:14" x14ac:dyDescent="0.3">
      <c r="A45" s="8" t="s">
        <v>137</v>
      </c>
      <c r="B45" s="8">
        <f>Historicals!B117</f>
        <v>0</v>
      </c>
      <c r="C45" s="8">
        <f>Historicals!C117</f>
        <v>0</v>
      </c>
      <c r="D45" s="8">
        <f>Historicals!D117</f>
        <v>0</v>
      </c>
      <c r="E45" s="8">
        <f>Historicals!E117</f>
        <v>9242</v>
      </c>
      <c r="F45" s="8">
        <f>Historicals!F117</f>
        <v>9812</v>
      </c>
      <c r="G45" s="8">
        <f>Historicals!G117</f>
        <v>9347</v>
      </c>
      <c r="H45" s="8">
        <f>Historicals!H117</f>
        <v>11456</v>
      </c>
      <c r="I45" s="8">
        <f>Historicals!I117</f>
        <v>12479</v>
      </c>
      <c r="J45" s="8">
        <f>J47+J51+J55</f>
        <v>13526.870939739287</v>
      </c>
      <c r="K45" s="8">
        <f t="shared" ref="K45:N45" si="205">K47+K51+K55</f>
        <v>14675.46808837641</v>
      </c>
      <c r="L45" s="8">
        <f t="shared" si="205"/>
        <v>15935.613927108967</v>
      </c>
      <c r="M45" s="8">
        <f t="shared" si="205"/>
        <v>17319.383160538724</v>
      </c>
      <c r="N45" s="8">
        <f t="shared" si="205"/>
        <v>18840.253894513571</v>
      </c>
    </row>
    <row r="46" spans="1:14" x14ac:dyDescent="0.3">
      <c r="A46" s="43" t="s">
        <v>130</v>
      </c>
      <c r="B46" s="46" t="str">
        <f t="shared" ref="B46" si="206">+IFERROR(B45/A45-1,"nm")</f>
        <v>nm</v>
      </c>
      <c r="C46" s="46" t="str">
        <f t="shared" ref="C46" si="207">+IFERROR(C45/B45-1,"nm")</f>
        <v>nm</v>
      </c>
      <c r="D46" s="46" t="str">
        <f t="shared" ref="D46" si="208">+IFERROR(D45/C45-1,"nm")</f>
        <v>nm</v>
      </c>
      <c r="E46" s="46" t="str">
        <f t="shared" ref="E46" si="209">+IFERROR(E45/D45-1,"nm")</f>
        <v>nm</v>
      </c>
      <c r="F46" s="46">
        <f t="shared" ref="F46" si="210">+IFERROR(F45/E45-1,"nm")</f>
        <v>6.1674962129409261E-2</v>
      </c>
      <c r="G46" s="46">
        <f t="shared" ref="G46" si="211">+IFERROR(G45/F45-1,"nm")</f>
        <v>-4.7390949857317621E-2</v>
      </c>
      <c r="H46" s="46">
        <f t="shared" ref="H46" si="212">+IFERROR(H45/G45-1,"nm")</f>
        <v>0.22563389322777372</v>
      </c>
      <c r="I46" s="46">
        <f>+IFERROR(I45/H45-1,"nm")</f>
        <v>8.9298184357541999E-2</v>
      </c>
      <c r="J46" s="46">
        <f t="shared" ref="J46" si="213">+IFERROR(J45/I45-1,"nm")</f>
        <v>8.397074603247745E-2</v>
      </c>
      <c r="K46" s="46">
        <f t="shared" ref="K46" si="214">+IFERROR(K45/J45-1,"nm")</f>
        <v>8.4912257517203882E-2</v>
      </c>
      <c r="L46" s="46">
        <f t="shared" ref="L46" si="215">+IFERROR(L45/K45-1,"nm")</f>
        <v>8.5867505632112984E-2</v>
      </c>
      <c r="M46" s="46">
        <f t="shared" ref="M46" si="216">+IFERROR(M45/L45-1,"nm")</f>
        <v>8.6835012429345326E-2</v>
      </c>
      <c r="N46" s="46">
        <f t="shared" ref="N46" si="217">+IFERROR(N45/M45-1,"nm")</f>
        <v>8.7813215971805914E-2</v>
      </c>
    </row>
    <row r="47" spans="1:14" x14ac:dyDescent="0.3">
      <c r="A47" s="44" t="s">
        <v>114</v>
      </c>
      <c r="B47" s="3">
        <f>Historicals!B118</f>
        <v>0</v>
      </c>
      <c r="C47" s="3">
        <f>Historicals!C118</f>
        <v>0</v>
      </c>
      <c r="D47" s="3">
        <f>Historicals!D118</f>
        <v>0</v>
      </c>
      <c r="E47" s="3">
        <f>Historicals!E118</f>
        <v>5875</v>
      </c>
      <c r="F47" s="3">
        <f>Historicals!F118</f>
        <v>6293</v>
      </c>
      <c r="G47" s="3">
        <f>Historicals!G118</f>
        <v>5892</v>
      </c>
      <c r="H47" s="3">
        <f>Historicals!H118</f>
        <v>6970</v>
      </c>
      <c r="I47" s="3">
        <f>Historicals!I118</f>
        <v>7388</v>
      </c>
      <c r="J47" s="3">
        <f>I47*(1+J48)</f>
        <v>7824.5543194816364</v>
      </c>
      <c r="K47" s="3">
        <f t="shared" ref="K47:N47" si="218">J47*(1+K48)</f>
        <v>8286.9044800377287</v>
      </c>
      <c r="L47" s="3">
        <f t="shared" si="218"/>
        <v>8776.5747488374309</v>
      </c>
      <c r="M47" s="3">
        <f t="shared" si="218"/>
        <v>9295.1794614603932</v>
      </c>
      <c r="N47" s="3">
        <f t="shared" si="218"/>
        <v>9844.4283440074323</v>
      </c>
    </row>
    <row r="48" spans="1:14" x14ac:dyDescent="0.3">
      <c r="A48" s="43" t="s">
        <v>130</v>
      </c>
      <c r="B48" s="46" t="str">
        <f t="shared" ref="B48" si="219">+IFERROR(B47/A47-1,"nm")</f>
        <v>nm</v>
      </c>
      <c r="C48" s="46" t="str">
        <f t="shared" ref="C48" si="220">+IFERROR(C47/B47-1,"nm")</f>
        <v>nm</v>
      </c>
      <c r="D48" s="46" t="str">
        <f t="shared" ref="D48" si="221">+IFERROR(D47/C47-1,"nm")</f>
        <v>nm</v>
      </c>
      <c r="E48" s="46" t="str">
        <f t="shared" ref="E48" si="222">+IFERROR(E47/D47-1,"nm")</f>
        <v>nm</v>
      </c>
      <c r="F48" s="46">
        <f t="shared" ref="F48" si="223">+IFERROR(F47/E47-1,"nm")</f>
        <v>7.1148936170212673E-2</v>
      </c>
      <c r="G48" s="46">
        <f t="shared" ref="G48" si="224">+IFERROR(G47/F47-1,"nm")</f>
        <v>-6.3721595423486432E-2</v>
      </c>
      <c r="H48" s="46">
        <f t="shared" ref="H48" si="225">+IFERROR(H47/G47-1,"nm")</f>
        <v>0.18295994568907004</v>
      </c>
      <c r="I48" s="46">
        <f>+IFERROR(I47/H47-1,"nm")</f>
        <v>5.9971305595408975E-2</v>
      </c>
      <c r="J48" s="46">
        <f>IFERROR(J49+J50,"nm")</f>
        <v>5.908964800780131E-2</v>
      </c>
      <c r="K48" s="46">
        <f t="shared" ref="K48:N48" si="226">IFERROR(K49+K50,"nm")</f>
        <v>5.908964800780131E-2</v>
      </c>
      <c r="L48" s="46">
        <f t="shared" si="226"/>
        <v>5.908964800780131E-2</v>
      </c>
      <c r="M48" s="46">
        <f t="shared" si="226"/>
        <v>5.908964800780131E-2</v>
      </c>
      <c r="N48" s="46">
        <f t="shared" si="226"/>
        <v>5.908964800780131E-2</v>
      </c>
    </row>
    <row r="49" spans="1:14" x14ac:dyDescent="0.3">
      <c r="A49" s="43" t="s">
        <v>138</v>
      </c>
      <c r="B49" s="46">
        <f>Historicals!B222</f>
        <v>0</v>
      </c>
      <c r="C49" s="46">
        <f>Historicals!C222</f>
        <v>0</v>
      </c>
      <c r="D49" s="46">
        <f>Historicals!D222</f>
        <v>0</v>
      </c>
      <c r="E49" s="46">
        <f>Historicals!E222</f>
        <v>0.06</v>
      </c>
      <c r="F49" s="46">
        <f>Historicals!F222</f>
        <v>0.12</v>
      </c>
      <c r="G49" s="46">
        <f>Historicals!G222</f>
        <v>-0.03</v>
      </c>
      <c r="H49" s="46">
        <f>Historicals!H222</f>
        <v>0.13</v>
      </c>
      <c r="I49" s="46">
        <f>Historicals!I222</f>
        <v>0.09</v>
      </c>
      <c r="J49" s="46">
        <f t="shared" ref="J49:N49" si="227">IFERROR(AVERAGE($E49:$I49),"nm")</f>
        <v>7.3999999999999996E-2</v>
      </c>
      <c r="K49" s="46">
        <f t="shared" si="227"/>
        <v>7.3999999999999996E-2</v>
      </c>
      <c r="L49" s="46">
        <f t="shared" si="227"/>
        <v>7.3999999999999996E-2</v>
      </c>
      <c r="M49" s="46">
        <f t="shared" si="227"/>
        <v>7.3999999999999996E-2</v>
      </c>
      <c r="N49" s="46">
        <f t="shared" si="227"/>
        <v>7.3999999999999996E-2</v>
      </c>
    </row>
    <row r="50" spans="1:14" x14ac:dyDescent="0.3">
      <c r="A50" s="43" t="s">
        <v>139</v>
      </c>
      <c r="B50" s="46" t="str">
        <f t="shared" ref="B50:H50" si="228">+IFERROR(B48-B49,"nm")</f>
        <v>nm</v>
      </c>
      <c r="C50" s="46" t="str">
        <f t="shared" si="228"/>
        <v>nm</v>
      </c>
      <c r="D50" s="46" t="str">
        <f t="shared" si="228"/>
        <v>nm</v>
      </c>
      <c r="E50" s="46" t="str">
        <f t="shared" si="228"/>
        <v>nm</v>
      </c>
      <c r="F50" s="46">
        <f t="shared" si="228"/>
        <v>-4.8851063829787322E-2</v>
      </c>
      <c r="G50" s="46">
        <f t="shared" si="228"/>
        <v>-3.3721595423486433E-2</v>
      </c>
      <c r="H50" s="46">
        <f t="shared" si="228"/>
        <v>5.2959945689070032E-2</v>
      </c>
      <c r="I50" s="46">
        <f>+IFERROR(I48-I49,"nm")</f>
        <v>-3.0028694404591022E-2</v>
      </c>
      <c r="J50" s="46">
        <f>IFERROR(AVERAGE($E50:$I50),"nm")</f>
        <v>-1.4910351992198687E-2</v>
      </c>
      <c r="K50" s="46">
        <f t="shared" ref="K50:N50" si="229">IFERROR(AVERAGE($E50:$I50),"nm")</f>
        <v>-1.4910351992198687E-2</v>
      </c>
      <c r="L50" s="46">
        <f t="shared" si="229"/>
        <v>-1.4910351992198687E-2</v>
      </c>
      <c r="M50" s="46">
        <f t="shared" si="229"/>
        <v>-1.4910351992198687E-2</v>
      </c>
      <c r="N50" s="46">
        <f t="shared" si="229"/>
        <v>-1.4910351992198687E-2</v>
      </c>
    </row>
    <row r="51" spans="1:14" x14ac:dyDescent="0.3">
      <c r="A51" s="44" t="s">
        <v>115</v>
      </c>
      <c r="B51" s="3">
        <f>Historicals!B119</f>
        <v>0</v>
      </c>
      <c r="C51" s="3">
        <f>Historicals!C119</f>
        <v>0</v>
      </c>
      <c r="D51" s="3">
        <f>Historicals!D119</f>
        <v>0</v>
      </c>
      <c r="E51" s="3">
        <f>Historicals!E119</f>
        <v>2940</v>
      </c>
      <c r="F51" s="3">
        <f>Historicals!F119</f>
        <v>3087</v>
      </c>
      <c r="G51" s="3">
        <f>Historicals!G119</f>
        <v>3053</v>
      </c>
      <c r="H51" s="3">
        <f>Historicals!H119</f>
        <v>3996</v>
      </c>
      <c r="I51" s="3">
        <f>Historicals!I119</f>
        <v>4527</v>
      </c>
      <c r="J51" s="3">
        <f t="shared" ref="J51" si="230">I51*(1+J52)</f>
        <v>5098.2456838673361</v>
      </c>
      <c r="K51" s="3">
        <f t="shared" ref="K51" si="231">J51*(1+K52)</f>
        <v>5741.5747853041585</v>
      </c>
      <c r="L51" s="3">
        <f t="shared" ref="L51" si="232">K51*(1+L52)</f>
        <v>6466.0832489018012</v>
      </c>
      <c r="M51" s="3">
        <f t="shared" ref="M51" si="233">L51*(1+M52)</f>
        <v>7282.0148034549356</v>
      </c>
      <c r="N51" s="3">
        <f t="shared" ref="N51" si="234">M51*(1+N52)</f>
        <v>8200.9057966804012</v>
      </c>
    </row>
    <row r="52" spans="1:14" x14ac:dyDescent="0.3">
      <c r="A52" s="43" t="s">
        <v>130</v>
      </c>
      <c r="B52" s="46" t="str">
        <f t="shared" ref="B52" si="235">+IFERROR(B51/A51-1,"nm")</f>
        <v>nm</v>
      </c>
      <c r="C52" s="46" t="str">
        <f t="shared" ref="C52" si="236">+IFERROR(C51/B51-1,"nm")</f>
        <v>nm</v>
      </c>
      <c r="D52" s="46" t="str">
        <f t="shared" ref="D52" si="237">+IFERROR(D51/C51-1,"nm")</f>
        <v>nm</v>
      </c>
      <c r="E52" s="46" t="str">
        <f t="shared" ref="E52" si="238">+IFERROR(E51/D51-1,"nm")</f>
        <v>nm</v>
      </c>
      <c r="F52" s="46">
        <f t="shared" ref="F52" si="239">+IFERROR(F51/E51-1,"nm")</f>
        <v>5.0000000000000044E-2</v>
      </c>
      <c r="G52" s="46">
        <f t="shared" ref="G52" si="240">+IFERROR(G51/F51-1,"nm")</f>
        <v>-1.1013929381276322E-2</v>
      </c>
      <c r="H52" s="46">
        <f t="shared" ref="H52" si="241">+IFERROR(H51/G51-1,"nm")</f>
        <v>0.30887651490337364</v>
      </c>
      <c r="I52" s="46">
        <f>+IFERROR(I51/H51-1,"nm")</f>
        <v>0.13288288288288297</v>
      </c>
      <c r="J52" s="46">
        <f>IFERROR(J53+J54,"nm")</f>
        <v>0.12618636710124509</v>
      </c>
      <c r="K52" s="46">
        <f t="shared" ref="K52" si="242">IFERROR(K53+K54,"nm")</f>
        <v>0.12618636710124509</v>
      </c>
      <c r="L52" s="46">
        <f t="shared" ref="L52" si="243">IFERROR(L53+L54,"nm")</f>
        <v>0.12618636710124509</v>
      </c>
      <c r="M52" s="46">
        <f t="shared" ref="M52" si="244">IFERROR(M53+M54,"nm")</f>
        <v>0.12618636710124509</v>
      </c>
      <c r="N52" s="46">
        <f t="shared" ref="N52" si="245">IFERROR(N53+N54,"nm")</f>
        <v>0.12618636710124509</v>
      </c>
    </row>
    <row r="53" spans="1:14" x14ac:dyDescent="0.3">
      <c r="A53" s="43" t="s">
        <v>138</v>
      </c>
      <c r="B53" s="46">
        <f>Historicals!B223</f>
        <v>0</v>
      </c>
      <c r="C53" s="46">
        <f>Historicals!C223</f>
        <v>0</v>
      </c>
      <c r="D53" s="46">
        <f>Historicals!D223</f>
        <v>0</v>
      </c>
      <c r="E53" s="46">
        <f>Historicals!E223</f>
        <v>0.16</v>
      </c>
      <c r="F53" s="46">
        <f>Historicals!F223</f>
        <v>0.09</v>
      </c>
      <c r="G53" s="46">
        <f>Historicals!G223</f>
        <v>0.02</v>
      </c>
      <c r="H53" s="46">
        <f>Historicals!H223</f>
        <v>0.25</v>
      </c>
      <c r="I53" s="46">
        <f>Historicals!I223</f>
        <v>0.16</v>
      </c>
      <c r="J53" s="46">
        <f t="shared" ref="J53:N54" si="246">IFERROR(AVERAGE($E53:$I53),"nm")</f>
        <v>0.13600000000000001</v>
      </c>
      <c r="K53" s="46">
        <f t="shared" si="246"/>
        <v>0.13600000000000001</v>
      </c>
      <c r="L53" s="46">
        <f t="shared" si="246"/>
        <v>0.13600000000000001</v>
      </c>
      <c r="M53" s="46">
        <f t="shared" si="246"/>
        <v>0.13600000000000001</v>
      </c>
      <c r="N53" s="46">
        <f t="shared" si="246"/>
        <v>0.13600000000000001</v>
      </c>
    </row>
    <row r="54" spans="1:14" x14ac:dyDescent="0.3">
      <c r="A54" s="43" t="s">
        <v>139</v>
      </c>
      <c r="B54" s="46" t="str">
        <f t="shared" ref="B54:H54" si="247">+IFERROR(B52-B53,"nm")</f>
        <v>nm</v>
      </c>
      <c r="C54" s="46" t="str">
        <f t="shared" si="247"/>
        <v>nm</v>
      </c>
      <c r="D54" s="46" t="str">
        <f t="shared" si="247"/>
        <v>nm</v>
      </c>
      <c r="E54" s="46" t="str">
        <f t="shared" si="247"/>
        <v>nm</v>
      </c>
      <c r="F54" s="46">
        <f t="shared" si="247"/>
        <v>-3.9999999999999952E-2</v>
      </c>
      <c r="G54" s="46">
        <f t="shared" si="247"/>
        <v>-3.1013929381276322E-2</v>
      </c>
      <c r="H54" s="46">
        <f t="shared" si="247"/>
        <v>5.8876514903373645E-2</v>
      </c>
      <c r="I54" s="46">
        <f>+IFERROR(I52-I53,"nm")</f>
        <v>-2.7117117117117034E-2</v>
      </c>
      <c r="J54" s="46">
        <f>IFERROR(AVERAGE($E54:$I54),"nm")</f>
        <v>-9.8136328987549169E-3</v>
      </c>
      <c r="K54" s="46">
        <f t="shared" si="246"/>
        <v>-9.8136328987549169E-3</v>
      </c>
      <c r="L54" s="46">
        <f t="shared" si="246"/>
        <v>-9.8136328987549169E-3</v>
      </c>
      <c r="M54" s="46">
        <f t="shared" si="246"/>
        <v>-9.8136328987549169E-3</v>
      </c>
      <c r="N54" s="46">
        <f t="shared" si="246"/>
        <v>-9.8136328987549169E-3</v>
      </c>
    </row>
    <row r="55" spans="1:14" x14ac:dyDescent="0.3">
      <c r="A55" s="44" t="s">
        <v>116</v>
      </c>
      <c r="B55" s="3">
        <f>Historicals!B120</f>
        <v>0</v>
      </c>
      <c r="C55" s="3">
        <f>Historicals!C120</f>
        <v>0</v>
      </c>
      <c r="D55" s="3">
        <f>Historicals!D120</f>
        <v>0</v>
      </c>
      <c r="E55" s="3">
        <f>Historicals!E120</f>
        <v>427</v>
      </c>
      <c r="F55" s="3">
        <f>Historicals!F120</f>
        <v>432</v>
      </c>
      <c r="G55" s="3">
        <f>Historicals!G120</f>
        <v>402</v>
      </c>
      <c r="H55" s="3">
        <f>Historicals!H120</f>
        <v>490</v>
      </c>
      <c r="I55" s="3">
        <f>Historicals!I120</f>
        <v>564</v>
      </c>
      <c r="J55" s="3">
        <f>I55*(1+J56)</f>
        <v>604.07093639031348</v>
      </c>
      <c r="K55" s="3">
        <f t="shared" ref="K55:N55" si="248">J55*(1+K56)</f>
        <v>646.98882303452149</v>
      </c>
      <c r="L55" s="3">
        <f t="shared" si="248"/>
        <v>692.95592936973435</v>
      </c>
      <c r="M55" s="3">
        <f t="shared" si="248"/>
        <v>742.18889562339598</v>
      </c>
      <c r="N55" s="3">
        <f t="shared" si="248"/>
        <v>794.91975382574014</v>
      </c>
    </row>
    <row r="56" spans="1:14" x14ac:dyDescent="0.3">
      <c r="A56" s="43" t="s">
        <v>130</v>
      </c>
      <c r="B56" s="46" t="str">
        <f t="shared" ref="B56" si="249">+IFERROR(B55/A55-1,"nm")</f>
        <v>nm</v>
      </c>
      <c r="C56" s="46" t="str">
        <f t="shared" ref="C56" si="250">+IFERROR(C55/B55-1,"nm")</f>
        <v>nm</v>
      </c>
      <c r="D56" s="46" t="str">
        <f t="shared" ref="D56" si="251">+IFERROR(D55/C55-1,"nm")</f>
        <v>nm</v>
      </c>
      <c r="E56" s="46" t="str">
        <f t="shared" ref="E56" si="252">+IFERROR(E55/D55-1,"nm")</f>
        <v>nm</v>
      </c>
      <c r="F56" s="46">
        <f t="shared" ref="F56" si="253">+IFERROR(F55/E55-1,"nm")</f>
        <v>1.1709601873536313E-2</v>
      </c>
      <c r="G56" s="46">
        <f t="shared" ref="G56" si="254">+IFERROR(G55/F55-1,"nm")</f>
        <v>-6.944444444444442E-2</v>
      </c>
      <c r="H56" s="46">
        <f t="shared" ref="H56" si="255">+IFERROR(H55/G55-1,"nm")</f>
        <v>0.21890547263681581</v>
      </c>
      <c r="I56" s="46">
        <f t="shared" ref="I56" si="256">+IFERROR(I55/H55-1,"nm")</f>
        <v>0.15102040816326534</v>
      </c>
      <c r="J56" s="46">
        <f>IFERROR(J57+J58,"nm")</f>
        <v>7.1047759557293269E-2</v>
      </c>
      <c r="K56" s="46">
        <f t="shared" ref="K56" si="257">IFERROR(K57+K58,"nm")</f>
        <v>7.1047759557293269E-2</v>
      </c>
      <c r="L56" s="46">
        <f t="shared" ref="L56" si="258">IFERROR(L57+L58,"nm")</f>
        <v>7.1047759557293269E-2</v>
      </c>
      <c r="M56" s="46">
        <f t="shared" ref="M56" si="259">IFERROR(M57+M58,"nm")</f>
        <v>7.1047759557293269E-2</v>
      </c>
      <c r="N56" s="46">
        <f t="shared" ref="N56" si="260">IFERROR(N57+N58,"nm")</f>
        <v>7.1047759557293269E-2</v>
      </c>
    </row>
    <row r="57" spans="1:14" x14ac:dyDescent="0.3">
      <c r="A57" s="43" t="s">
        <v>138</v>
      </c>
      <c r="B57" s="46">
        <f>Historicals!B224</f>
        <v>0</v>
      </c>
      <c r="C57" s="46">
        <f>Historicals!C224</f>
        <v>0</v>
      </c>
      <c r="D57" s="46">
        <f>Historicals!D224</f>
        <v>0</v>
      </c>
      <c r="E57" s="46">
        <f>Historicals!E224</f>
        <v>0.06</v>
      </c>
      <c r="F57" s="46">
        <f>Historicals!F224</f>
        <v>0.05</v>
      </c>
      <c r="G57" s="46">
        <f>Historicals!G224</f>
        <v>-0.03</v>
      </c>
      <c r="H57" s="46">
        <f>Historicals!H224</f>
        <v>0.19</v>
      </c>
      <c r="I57" s="46">
        <f>Historicals!I224</f>
        <v>0.17</v>
      </c>
      <c r="J57" s="46">
        <f t="shared" ref="J57:N58" si="261">IFERROR(AVERAGE($E57:$I57),"nm")</f>
        <v>8.8000000000000009E-2</v>
      </c>
      <c r="K57" s="46">
        <f t="shared" si="261"/>
        <v>8.8000000000000009E-2</v>
      </c>
      <c r="L57" s="46">
        <f t="shared" si="261"/>
        <v>8.8000000000000009E-2</v>
      </c>
      <c r="M57" s="46">
        <f t="shared" si="261"/>
        <v>8.8000000000000009E-2</v>
      </c>
      <c r="N57" s="46">
        <f t="shared" si="261"/>
        <v>8.8000000000000009E-2</v>
      </c>
    </row>
    <row r="58" spans="1:14" x14ac:dyDescent="0.3">
      <c r="A58" s="43" t="s">
        <v>139</v>
      </c>
      <c r="B58" s="46" t="str">
        <f t="shared" ref="B58:H58" si="262">+IFERROR(B56-B57,"nm")</f>
        <v>nm</v>
      </c>
      <c r="C58" s="46" t="str">
        <f t="shared" si="262"/>
        <v>nm</v>
      </c>
      <c r="D58" s="46" t="str">
        <f t="shared" si="262"/>
        <v>nm</v>
      </c>
      <c r="E58" s="46" t="str">
        <f t="shared" si="262"/>
        <v>nm</v>
      </c>
      <c r="F58" s="46">
        <f t="shared" si="262"/>
        <v>-3.829039812646369E-2</v>
      </c>
      <c r="G58" s="46">
        <f t="shared" si="262"/>
        <v>-3.9444444444444421E-2</v>
      </c>
      <c r="H58" s="46">
        <f t="shared" si="262"/>
        <v>2.890547263681581E-2</v>
      </c>
      <c r="I58" s="46">
        <f>+IFERROR(I56-I57,"nm")</f>
        <v>-1.8979591836734672E-2</v>
      </c>
      <c r="J58" s="46">
        <f>IFERROR(AVERAGE($E58:$I58),"nm")</f>
        <v>-1.6952240442706743E-2</v>
      </c>
      <c r="K58" s="46">
        <f t="shared" si="261"/>
        <v>-1.6952240442706743E-2</v>
      </c>
      <c r="L58" s="46">
        <f t="shared" si="261"/>
        <v>-1.6952240442706743E-2</v>
      </c>
      <c r="M58" s="46">
        <f t="shared" si="261"/>
        <v>-1.6952240442706743E-2</v>
      </c>
      <c r="N58" s="46">
        <f t="shared" si="261"/>
        <v>-1.6952240442706743E-2</v>
      </c>
    </row>
    <row r="59" spans="1:14" x14ac:dyDescent="0.3">
      <c r="A59" s="8" t="s">
        <v>131</v>
      </c>
      <c r="B59" s="47">
        <f>B62+B65</f>
        <v>0</v>
      </c>
      <c r="C59" s="47">
        <f t="shared" ref="C59:I59" si="263">C62+C65</f>
        <v>0</v>
      </c>
      <c r="D59" s="47">
        <f t="shared" si="263"/>
        <v>0</v>
      </c>
      <c r="E59" s="47">
        <f t="shared" si="263"/>
        <v>1703</v>
      </c>
      <c r="F59" s="47">
        <f t="shared" si="263"/>
        <v>2106</v>
      </c>
      <c r="G59" s="47">
        <f t="shared" si="263"/>
        <v>1673</v>
      </c>
      <c r="H59" s="47">
        <f t="shared" si="263"/>
        <v>2571</v>
      </c>
      <c r="I59" s="47">
        <f t="shared" si="263"/>
        <v>3427</v>
      </c>
      <c r="J59" s="47">
        <f>J45*J61</f>
        <v>2913.5142405910856</v>
      </c>
      <c r="K59" s="47">
        <f t="shared" ref="K59:N59" si="264">K45*K61</f>
        <v>3160.9073120681965</v>
      </c>
      <c r="L59" s="47">
        <f t="shared" si="264"/>
        <v>3432.3265384897995</v>
      </c>
      <c r="M59" s="47">
        <f t="shared" si="264"/>
        <v>3730.3726561211333</v>
      </c>
      <c r="N59" s="47">
        <f t="shared" si="264"/>
        <v>4057.9486758284183</v>
      </c>
    </row>
    <row r="60" spans="1:14" x14ac:dyDescent="0.3">
      <c r="A60" s="45" t="s">
        <v>130</v>
      </c>
      <c r="B60" s="46" t="str">
        <f t="shared" ref="B60" si="265">+IFERROR(B59/A59-1,"nm")</f>
        <v>nm</v>
      </c>
      <c r="C60" s="46" t="str">
        <f t="shared" ref="C60" si="266">+IFERROR(C59/B59-1,"nm")</f>
        <v>nm</v>
      </c>
      <c r="D60" s="46" t="str">
        <f t="shared" ref="D60" si="267">+IFERROR(D59/C59-1,"nm")</f>
        <v>nm</v>
      </c>
      <c r="E60" s="46" t="str">
        <f t="shared" ref="E60" si="268">+IFERROR(E59/D59-1,"nm")</f>
        <v>nm</v>
      </c>
      <c r="F60" s="46">
        <f t="shared" ref="F60" si="269">+IFERROR(F59/E59-1,"nm")</f>
        <v>0.23664122137404586</v>
      </c>
      <c r="G60" s="46">
        <f t="shared" ref="G60" si="270">+IFERROR(G59/F59-1,"nm")</f>
        <v>-0.20560303893637222</v>
      </c>
      <c r="H60" s="46">
        <f t="shared" ref="H60" si="271">+IFERROR(H59/G59-1,"nm")</f>
        <v>0.53676031081888831</v>
      </c>
      <c r="I60" s="46">
        <f t="shared" ref="I60:J60" si="272">+IFERROR(I59/H59-1,"nm")</f>
        <v>0.33294437961882539</v>
      </c>
      <c r="J60" s="46">
        <f t="shared" si="272"/>
        <v>-0.14983535436501738</v>
      </c>
      <c r="K60" s="46">
        <f t="shared" ref="K60" si="273">+IFERROR(K59/J59-1,"nm")</f>
        <v>8.4912257517203882E-2</v>
      </c>
      <c r="L60" s="46">
        <f t="shared" ref="L60" si="274">+IFERROR(L59/K59-1,"nm")</f>
        <v>8.5867505632112984E-2</v>
      </c>
      <c r="M60" s="46">
        <f t="shared" ref="M60" si="275">+IFERROR(M59/L59-1,"nm")</f>
        <v>8.6835012429345326E-2</v>
      </c>
      <c r="N60" s="46">
        <f t="shared" ref="N60" si="276">+IFERROR(N59/M59-1,"nm")</f>
        <v>8.7813215971806136E-2</v>
      </c>
    </row>
    <row r="61" spans="1:14" x14ac:dyDescent="0.3">
      <c r="A61" s="45" t="s">
        <v>132</v>
      </c>
      <c r="B61" s="46" t="str">
        <f>+IFERROR(B59/B$45,"nm")</f>
        <v>nm</v>
      </c>
      <c r="C61" s="46" t="str">
        <f t="shared" ref="C61:I61" si="277">+IFERROR(C59/C$45,"nm")</f>
        <v>nm</v>
      </c>
      <c r="D61" s="46" t="str">
        <f t="shared" si="277"/>
        <v>nm</v>
      </c>
      <c r="E61" s="46">
        <f t="shared" si="277"/>
        <v>0.18426747457260334</v>
      </c>
      <c r="F61" s="46">
        <f t="shared" si="277"/>
        <v>0.21463514064410924</v>
      </c>
      <c r="G61" s="46">
        <f t="shared" si="277"/>
        <v>0.17898791055953783</v>
      </c>
      <c r="H61" s="46">
        <f t="shared" si="277"/>
        <v>0.22442388268156424</v>
      </c>
      <c r="I61" s="46">
        <f t="shared" si="277"/>
        <v>0.27462136389133746</v>
      </c>
      <c r="J61" s="46">
        <f t="shared" ref="J61:N61" si="278">IFERROR(AVERAGE($E61:$I61),"nm")</f>
        <v>0.21538715446983039</v>
      </c>
      <c r="K61" s="46">
        <f t="shared" si="278"/>
        <v>0.21538715446983039</v>
      </c>
      <c r="L61" s="46">
        <f t="shared" si="278"/>
        <v>0.21538715446983039</v>
      </c>
      <c r="M61" s="46">
        <f t="shared" si="278"/>
        <v>0.21538715446983039</v>
      </c>
      <c r="N61" s="46">
        <f t="shared" si="278"/>
        <v>0.21538715446983039</v>
      </c>
    </row>
    <row r="62" spans="1:14" x14ac:dyDescent="0.3">
      <c r="A62" s="8" t="s">
        <v>133</v>
      </c>
      <c r="B62" s="8">
        <f>Historicals!B202</f>
        <v>0</v>
      </c>
      <c r="C62" s="8">
        <f>Historicals!C202</f>
        <v>0</v>
      </c>
      <c r="D62" s="8">
        <f>Historicals!D202</f>
        <v>0</v>
      </c>
      <c r="E62" s="8">
        <f>Historicals!E202</f>
        <v>116</v>
      </c>
      <c r="F62" s="8">
        <f>Historicals!F202</f>
        <v>111</v>
      </c>
      <c r="G62" s="8">
        <f>Historicals!G202</f>
        <v>132</v>
      </c>
      <c r="H62" s="8">
        <f>Historicals!H202</f>
        <v>136</v>
      </c>
      <c r="I62" s="8">
        <f>Historicals!I202</f>
        <v>134</v>
      </c>
      <c r="J62" s="8">
        <f t="shared" ref="J62:M62" si="279">J45*J64</f>
        <v>163.9343150597366</v>
      </c>
      <c r="K62" s="8">
        <f t="shared" si="279"/>
        <v>177.85434783599541</v>
      </c>
      <c r="L62" s="8">
        <f t="shared" si="279"/>
        <v>193.12625705049854</v>
      </c>
      <c r="M62" s="8">
        <f t="shared" si="279"/>
        <v>209.89637798191154</v>
      </c>
      <c r="N62" s="8">
        <f>N45*N64</f>
        <v>228.32805395333696</v>
      </c>
    </row>
    <row r="63" spans="1:14" x14ac:dyDescent="0.3">
      <c r="A63" s="45" t="s">
        <v>130</v>
      </c>
      <c r="B63" s="46" t="str">
        <f t="shared" ref="B63" si="280">+IFERROR(B62/A62-1,"nm")</f>
        <v>nm</v>
      </c>
      <c r="C63" s="46" t="str">
        <f t="shared" ref="C63" si="281">+IFERROR(C62/B62-1,"nm")</f>
        <v>nm</v>
      </c>
      <c r="D63" s="46" t="str">
        <f t="shared" ref="D63" si="282">+IFERROR(D62/C62-1,"nm")</f>
        <v>nm</v>
      </c>
      <c r="E63" s="46" t="str">
        <f t="shared" ref="E63" si="283">+IFERROR(E62/D62-1,"nm")</f>
        <v>nm</v>
      </c>
      <c r="F63" s="46">
        <f t="shared" ref="F63" si="284">+IFERROR(F62/E62-1,"nm")</f>
        <v>-4.31034482758621E-2</v>
      </c>
      <c r="G63" s="46">
        <f t="shared" ref="G63" si="285">+IFERROR(G62/F62-1,"nm")</f>
        <v>0.18918918918918926</v>
      </c>
      <c r="H63" s="46">
        <f t="shared" ref="H63" si="286">+IFERROR(H62/G62-1,"nm")</f>
        <v>3.0303030303030276E-2</v>
      </c>
      <c r="I63" s="46">
        <f t="shared" ref="I63:J63" si="287">+IFERROR(I62/H62-1,"nm")</f>
        <v>-1.4705882352941124E-2</v>
      </c>
      <c r="J63" s="46">
        <f t="shared" si="287"/>
        <v>0.22339041089355671</v>
      </c>
      <c r="K63" s="46">
        <f t="shared" ref="K63" si="288">+IFERROR(K62/J62-1,"nm")</f>
        <v>8.4912257517204104E-2</v>
      </c>
      <c r="L63" s="46">
        <f t="shared" ref="L63" si="289">+IFERROR(L62/K62-1,"nm")</f>
        <v>8.5867505632112984E-2</v>
      </c>
      <c r="M63" s="46">
        <f t="shared" ref="M63" si="290">+IFERROR(M62/L62-1,"nm")</f>
        <v>8.6835012429345548E-2</v>
      </c>
      <c r="N63" s="46">
        <f t="shared" ref="N63" si="291">+IFERROR(N62/M62-1,"nm")</f>
        <v>8.7813215971805914E-2</v>
      </c>
    </row>
    <row r="64" spans="1:14" x14ac:dyDescent="0.3">
      <c r="A64" s="45" t="s">
        <v>134</v>
      </c>
      <c r="B64" s="46" t="str">
        <f>+IFERROR(B62/B$45,"nm")</f>
        <v>nm</v>
      </c>
      <c r="C64" s="46" t="str">
        <f t="shared" ref="C64:I64" si="292">+IFERROR(C62/C$45,"nm")</f>
        <v>nm</v>
      </c>
      <c r="D64" s="46" t="str">
        <f t="shared" si="292"/>
        <v>nm</v>
      </c>
      <c r="E64" s="46">
        <f t="shared" si="292"/>
        <v>1.2551395801774508E-2</v>
      </c>
      <c r="F64" s="46">
        <f t="shared" si="292"/>
        <v>1.1312678353037097E-2</v>
      </c>
      <c r="G64" s="46">
        <f t="shared" si="292"/>
        <v>1.4122178239007167E-2</v>
      </c>
      <c r="H64" s="46">
        <f t="shared" si="292"/>
        <v>1.1871508379888268E-2</v>
      </c>
      <c r="I64" s="46">
        <f t="shared" si="292"/>
        <v>1.0738039907043834E-2</v>
      </c>
      <c r="J64" s="46">
        <f t="shared" ref="J64:N64" si="293">IFERROR(AVERAGE($E64:$I64),"nm")</f>
        <v>1.2119160136150175E-2</v>
      </c>
      <c r="K64" s="46">
        <f t="shared" si="293"/>
        <v>1.2119160136150175E-2</v>
      </c>
      <c r="L64" s="46">
        <f t="shared" si="293"/>
        <v>1.2119160136150175E-2</v>
      </c>
      <c r="M64" s="46">
        <f t="shared" si="293"/>
        <v>1.2119160136150175E-2</v>
      </c>
      <c r="N64" s="46">
        <f t="shared" si="293"/>
        <v>1.2119160136150175E-2</v>
      </c>
    </row>
    <row r="65" spans="1:14" x14ac:dyDescent="0.3">
      <c r="A65" s="8" t="s">
        <v>135</v>
      </c>
      <c r="B65" s="8">
        <f>Historicals!B157</f>
        <v>0</v>
      </c>
      <c r="C65" s="8">
        <f>Historicals!C157</f>
        <v>0</v>
      </c>
      <c r="D65" s="8">
        <f>Historicals!D157</f>
        <v>0</v>
      </c>
      <c r="E65" s="8">
        <f>Historicals!E157</f>
        <v>1587</v>
      </c>
      <c r="F65" s="8">
        <f>Historicals!F157</f>
        <v>1995</v>
      </c>
      <c r="G65" s="8">
        <f>Historicals!G157</f>
        <v>1541</v>
      </c>
      <c r="H65" s="8">
        <f>Historicals!H157</f>
        <v>2435</v>
      </c>
      <c r="I65" s="8">
        <f>Historicals!I157</f>
        <v>3293</v>
      </c>
      <c r="J65" s="8">
        <f>J45*J67</f>
        <v>2749.5799255313491</v>
      </c>
      <c r="K65" s="8">
        <f t="shared" ref="K65:N65" si="294">K45*K67</f>
        <v>2983.0529642322012</v>
      </c>
      <c r="L65" s="8">
        <f t="shared" si="294"/>
        <v>3239.2002814393013</v>
      </c>
      <c r="M65" s="8">
        <f t="shared" si="294"/>
        <v>3520.4762781392224</v>
      </c>
      <c r="N65" s="8">
        <f t="shared" si="294"/>
        <v>3829.6206218750813</v>
      </c>
    </row>
    <row r="66" spans="1:14" x14ac:dyDescent="0.3">
      <c r="A66" s="45" t="s">
        <v>130</v>
      </c>
      <c r="B66" s="46" t="str">
        <f t="shared" ref="B66" si="295">+IFERROR(B65/A65-1,"nm")</f>
        <v>nm</v>
      </c>
      <c r="C66" s="46" t="str">
        <f t="shared" ref="C66" si="296">+IFERROR(C65/B65-1,"nm")</f>
        <v>nm</v>
      </c>
      <c r="D66" s="46" t="str">
        <f t="shared" ref="D66" si="297">+IFERROR(D65/C65-1,"nm")</f>
        <v>nm</v>
      </c>
      <c r="E66" s="46" t="str">
        <f t="shared" ref="E66" si="298">+IFERROR(E65/D65-1,"nm")</f>
        <v>nm</v>
      </c>
      <c r="F66" s="46">
        <f t="shared" ref="F66" si="299">+IFERROR(F65/E65-1,"nm")</f>
        <v>0.25708884688090738</v>
      </c>
      <c r="G66" s="46">
        <f t="shared" ref="G66" si="300">+IFERROR(G65/F65-1,"nm")</f>
        <v>-0.22756892230576442</v>
      </c>
      <c r="H66" s="46">
        <f t="shared" ref="H66" si="301">+IFERROR(H65/G65-1,"nm")</f>
        <v>0.58014276443867629</v>
      </c>
      <c r="I66" s="46">
        <f t="shared" ref="I66:J66" si="302">+IFERROR(I65/H65-1,"nm")</f>
        <v>0.3523613963039014</v>
      </c>
      <c r="J66" s="46">
        <f t="shared" ref="J66" si="303">+IFERROR(J65/I65-1,"nm")</f>
        <v>-0.16502279819880072</v>
      </c>
      <c r="K66" s="46">
        <f t="shared" ref="K66" si="304">+IFERROR(K65/J65-1,"nm")</f>
        <v>8.4912257517203882E-2</v>
      </c>
      <c r="L66" s="46">
        <f t="shared" ref="L66" si="305">+IFERROR(L65/K65-1,"nm")</f>
        <v>8.5867505632112984E-2</v>
      </c>
      <c r="M66" s="46">
        <f t="shared" ref="M66" si="306">+IFERROR(M65/L65-1,"nm")</f>
        <v>8.6835012429345548E-2</v>
      </c>
      <c r="N66" s="46">
        <f t="shared" ref="N66" si="307">+IFERROR(N65/M65-1,"nm")</f>
        <v>8.7813215971805914E-2</v>
      </c>
    </row>
    <row r="67" spans="1:14" x14ac:dyDescent="0.3">
      <c r="A67" s="45" t="s">
        <v>132</v>
      </c>
      <c r="B67" s="46" t="str">
        <f>+IFERROR(B65/B$45,"nm")</f>
        <v>nm</v>
      </c>
      <c r="C67" s="46" t="str">
        <f t="shared" ref="C67:I67" si="308">+IFERROR(C65/C$45,"nm")</f>
        <v>nm</v>
      </c>
      <c r="D67" s="46" t="str">
        <f t="shared" si="308"/>
        <v>nm</v>
      </c>
      <c r="E67" s="46">
        <f t="shared" si="308"/>
        <v>0.17171607877082881</v>
      </c>
      <c r="F67" s="46">
        <f t="shared" si="308"/>
        <v>0.20332246229107215</v>
      </c>
      <c r="G67" s="46">
        <f t="shared" si="308"/>
        <v>0.16486573232053064</v>
      </c>
      <c r="H67" s="46">
        <f t="shared" si="308"/>
        <v>0.21255237430167598</v>
      </c>
      <c r="I67" s="46">
        <f t="shared" si="308"/>
        <v>0.26388332398429359</v>
      </c>
      <c r="J67" s="46">
        <f t="shared" ref="J67:N67" si="309">IFERROR(AVERAGE($E67:$I67),"nm")</f>
        <v>0.20326799433368023</v>
      </c>
      <c r="K67" s="46">
        <f t="shared" si="309"/>
        <v>0.20326799433368023</v>
      </c>
      <c r="L67" s="46">
        <f t="shared" si="309"/>
        <v>0.20326799433368023</v>
      </c>
      <c r="M67" s="46">
        <f t="shared" si="309"/>
        <v>0.20326799433368023</v>
      </c>
      <c r="N67" s="46">
        <f t="shared" si="309"/>
        <v>0.20326799433368023</v>
      </c>
    </row>
    <row r="68" spans="1:14" x14ac:dyDescent="0.3">
      <c r="A68" s="8" t="s">
        <v>136</v>
      </c>
      <c r="B68" s="8">
        <f>Historicals!B187</f>
        <v>0</v>
      </c>
      <c r="C68" s="8">
        <f>Historicals!C187</f>
        <v>0</v>
      </c>
      <c r="D68" s="8">
        <f>Historicals!D187</f>
        <v>0</v>
      </c>
      <c r="E68" s="8">
        <f>Historicals!E187</f>
        <v>240</v>
      </c>
      <c r="F68" s="8">
        <f>Historicals!F187</f>
        <v>233</v>
      </c>
      <c r="G68" s="8">
        <f>Historicals!G187</f>
        <v>139</v>
      </c>
      <c r="H68" s="8">
        <f>Historicals!H187</f>
        <v>153</v>
      </c>
      <c r="I68" s="8">
        <f>Historicals!I187</f>
        <v>197</v>
      </c>
      <c r="J68" s="8">
        <f>J45*J70</f>
        <v>253.56900877812211</v>
      </c>
      <c r="K68" s="8">
        <f t="shared" ref="K68:N68" si="310">K45*K70</f>
        <v>275.10012574987212</v>
      </c>
      <c r="L68" s="8">
        <f t="shared" si="310"/>
        <v>298.72228734709427</v>
      </c>
      <c r="M68" s="8">
        <f t="shared" si="310"/>
        <v>324.66184088180171</v>
      </c>
      <c r="N68" s="8">
        <f t="shared" si="310"/>
        <v>353.17144123295947</v>
      </c>
    </row>
    <row r="69" spans="1:14" x14ac:dyDescent="0.3">
      <c r="A69" s="45" t="s">
        <v>130</v>
      </c>
      <c r="B69" s="46" t="str">
        <f t="shared" ref="B69" si="311">+IFERROR(B68/A68-1,"nm")</f>
        <v>nm</v>
      </c>
      <c r="C69" s="46" t="str">
        <f t="shared" ref="C69" si="312">+IFERROR(C68/B68-1,"nm")</f>
        <v>nm</v>
      </c>
      <c r="D69" s="46" t="str">
        <f t="shared" ref="D69" si="313">+IFERROR(D68/C68-1,"nm")</f>
        <v>nm</v>
      </c>
      <c r="E69" s="46" t="str">
        <f t="shared" ref="E69" si="314">+IFERROR(E68/D68-1,"nm")</f>
        <v>nm</v>
      </c>
      <c r="F69" s="46">
        <f t="shared" ref="F69" si="315">+IFERROR(F68/E68-1,"nm")</f>
        <v>-2.9166666666666674E-2</v>
      </c>
      <c r="G69" s="46">
        <f t="shared" ref="G69" si="316">+IFERROR(G68/F68-1,"nm")</f>
        <v>-0.40343347639484983</v>
      </c>
      <c r="H69" s="46">
        <f t="shared" ref="H69" si="317">+IFERROR(H68/G68-1,"nm")</f>
        <v>0.10071942446043169</v>
      </c>
      <c r="I69" s="46">
        <f t="shared" ref="I69:J69" si="318">+IFERROR(I68/H68-1,"nm")</f>
        <v>0.28758169934640532</v>
      </c>
      <c r="J69" s="46">
        <f t="shared" si="318"/>
        <v>0.28715232882295494</v>
      </c>
      <c r="K69" s="46">
        <f t="shared" ref="K69" si="319">+IFERROR(K68/J68-1,"nm")</f>
        <v>8.4912257517203882E-2</v>
      </c>
      <c r="L69" s="46">
        <f t="shared" ref="L69" si="320">+IFERROR(L68/K68-1,"nm")</f>
        <v>8.5867505632112984E-2</v>
      </c>
      <c r="M69" s="46">
        <f t="shared" ref="M69" si="321">+IFERROR(M68/L68-1,"nm")</f>
        <v>8.6835012429345548E-2</v>
      </c>
      <c r="N69" s="46">
        <f t="shared" ref="N69" si="322">+IFERROR(N68/M68-1,"nm")</f>
        <v>8.7813215971805914E-2</v>
      </c>
    </row>
    <row r="70" spans="1:14" x14ac:dyDescent="0.3">
      <c r="A70" s="45" t="s">
        <v>134</v>
      </c>
      <c r="B70" s="46" t="str">
        <f>+IFERROR(B68/B$45,"nm")</f>
        <v>nm</v>
      </c>
      <c r="C70" s="46" t="str">
        <f t="shared" ref="C70:I70" si="323">+IFERROR(C68/C$45,"nm")</f>
        <v>nm</v>
      </c>
      <c r="D70" s="46" t="str">
        <f t="shared" si="323"/>
        <v>nm</v>
      </c>
      <c r="E70" s="46">
        <f t="shared" si="323"/>
        <v>2.5968405107119671E-2</v>
      </c>
      <c r="F70" s="46">
        <f t="shared" si="323"/>
        <v>2.3746432939258051E-2</v>
      </c>
      <c r="G70" s="46">
        <f t="shared" si="323"/>
        <v>1.4871081630469669E-2</v>
      </c>
      <c r="H70" s="46">
        <f t="shared" si="323"/>
        <v>1.3355446927374302E-2</v>
      </c>
      <c r="I70" s="46">
        <f t="shared" si="323"/>
        <v>1.5786521355877874E-2</v>
      </c>
      <c r="J70" s="46">
        <f t="shared" ref="J70:N70" si="324">IFERROR(AVERAGE($E70:$I70),"nm")</f>
        <v>1.8745577592019912E-2</v>
      </c>
      <c r="K70" s="46">
        <f t="shared" si="324"/>
        <v>1.8745577592019912E-2</v>
      </c>
      <c r="L70" s="46">
        <f t="shared" si="324"/>
        <v>1.8745577592019912E-2</v>
      </c>
      <c r="M70" s="46">
        <f t="shared" si="324"/>
        <v>1.8745577592019912E-2</v>
      </c>
      <c r="N70" s="46">
        <f t="shared" si="324"/>
        <v>1.8745577592019912E-2</v>
      </c>
    </row>
    <row r="71" spans="1:14" x14ac:dyDescent="0.3">
      <c r="A71" s="42" t="str">
        <f>Historicals!A225</f>
        <v>Western Europe</v>
      </c>
      <c r="B71" s="42"/>
      <c r="C71" s="42"/>
      <c r="D71" s="42"/>
      <c r="E71" s="42"/>
      <c r="F71" s="42"/>
      <c r="G71" s="42"/>
      <c r="H71" s="42"/>
      <c r="I71" s="42"/>
      <c r="J71" s="38"/>
      <c r="K71" s="38"/>
      <c r="L71" s="38"/>
      <c r="M71" s="38"/>
      <c r="N71" s="38"/>
    </row>
    <row r="72" spans="1:14" x14ac:dyDescent="0.3">
      <c r="A72" s="8" t="s">
        <v>137</v>
      </c>
      <c r="B72" s="8">
        <f>Historicals!B121</f>
        <v>5709</v>
      </c>
      <c r="C72" s="8">
        <f>Historicals!C121</f>
        <v>5884</v>
      </c>
      <c r="D72" s="8">
        <f>Historicals!D121</f>
        <v>6211</v>
      </c>
      <c r="E72" s="8">
        <f>Historicals!E121</f>
        <v>0</v>
      </c>
      <c r="F72" s="8">
        <f>Historicals!F121</f>
        <v>0</v>
      </c>
      <c r="G72" s="8">
        <f>Historicals!G121</f>
        <v>0</v>
      </c>
      <c r="H72" s="8">
        <f>Historicals!H121</f>
        <v>0</v>
      </c>
      <c r="I72" s="8">
        <f>Historicals!I121</f>
        <v>0</v>
      </c>
      <c r="J72" s="8">
        <v>0</v>
      </c>
      <c r="K72" s="8">
        <v>0</v>
      </c>
      <c r="L72" s="8">
        <v>0</v>
      </c>
      <c r="M72" s="8">
        <v>0</v>
      </c>
      <c r="N72" s="8">
        <v>0</v>
      </c>
    </row>
    <row r="73" spans="1:14" x14ac:dyDescent="0.3">
      <c r="A73" s="43" t="s">
        <v>130</v>
      </c>
      <c r="B73" s="46" t="str">
        <f t="shared" ref="B73" si="325">+IFERROR(B72/A72-1,"nm")</f>
        <v>nm</v>
      </c>
      <c r="C73" s="46">
        <f t="shared" ref="C73" si="326">+IFERROR(C72/B72-1,"nm")</f>
        <v>3.0653354352776274E-2</v>
      </c>
      <c r="D73" s="46">
        <f t="shared" ref="D73" si="327">+IFERROR(D72/C72-1,"nm")</f>
        <v>5.5574439157036082E-2</v>
      </c>
      <c r="E73" s="46">
        <f>+IFERROR(E72/D72-1,"nm")*0</f>
        <v>0</v>
      </c>
      <c r="F73" s="46" t="str">
        <f t="shared" ref="F73" si="328">+IFERROR(F72/E72-1,"nm")</f>
        <v>nm</v>
      </c>
      <c r="G73" s="46" t="str">
        <f t="shared" ref="G73" si="329">+IFERROR(G72/F72-1,"nm")</f>
        <v>nm</v>
      </c>
      <c r="H73" s="46" t="str">
        <f t="shared" ref="H73" si="330">+IFERROR(H72/G72-1,"nm")</f>
        <v>nm</v>
      </c>
      <c r="I73" s="46" t="str">
        <f t="shared" ref="I73" si="331">+IFERROR(I72/H72-1,"nm")</f>
        <v>nm</v>
      </c>
      <c r="J73" s="8">
        <v>0</v>
      </c>
      <c r="K73" s="8">
        <v>0</v>
      </c>
      <c r="L73" s="8">
        <v>0</v>
      </c>
      <c r="M73" s="8">
        <v>0</v>
      </c>
      <c r="N73" s="8">
        <v>0</v>
      </c>
    </row>
    <row r="74" spans="1:14" x14ac:dyDescent="0.3">
      <c r="A74" s="44" t="s">
        <v>114</v>
      </c>
      <c r="B74" s="3">
        <f>Historicals!B122</f>
        <v>3876</v>
      </c>
      <c r="C74" s="3">
        <f>Historicals!C122</f>
        <v>3985</v>
      </c>
      <c r="D74" s="3">
        <f>Historicals!D122</f>
        <v>4068</v>
      </c>
      <c r="E74" s="3">
        <f>Historicals!E122</f>
        <v>0</v>
      </c>
      <c r="F74" s="3">
        <f>Historicals!F122</f>
        <v>0</v>
      </c>
      <c r="G74" s="3">
        <f>Historicals!G122</f>
        <v>0</v>
      </c>
      <c r="H74" s="3">
        <f>Historicals!H122</f>
        <v>0</v>
      </c>
      <c r="I74" s="3">
        <f>Historicals!I122</f>
        <v>0</v>
      </c>
      <c r="J74" s="8">
        <v>0</v>
      </c>
      <c r="K74" s="8">
        <v>0</v>
      </c>
      <c r="L74" s="8">
        <v>0</v>
      </c>
      <c r="M74" s="8">
        <v>0</v>
      </c>
      <c r="N74" s="8">
        <v>0</v>
      </c>
    </row>
    <row r="75" spans="1:14" x14ac:dyDescent="0.3">
      <c r="A75" s="43" t="s">
        <v>130</v>
      </c>
      <c r="B75" s="46" t="str">
        <f t="shared" ref="B75" si="332">+IFERROR(B74/A74-1,"nm")</f>
        <v>nm</v>
      </c>
      <c r="C75" s="46">
        <f t="shared" ref="C75" si="333">+IFERROR(C74/B74-1,"nm")</f>
        <v>2.8121775025799822E-2</v>
      </c>
      <c r="D75" s="46">
        <f t="shared" ref="D75" si="334">+IFERROR(D74/C74-1,"nm")</f>
        <v>2.0828105395232166E-2</v>
      </c>
      <c r="E75" s="46">
        <f>+IFERROR(E74/D74-1,"nm")*0</f>
        <v>0</v>
      </c>
      <c r="F75" s="46" t="str">
        <f t="shared" ref="F75" si="335">+IFERROR(F74/E74-1,"nm")</f>
        <v>nm</v>
      </c>
      <c r="G75" s="46" t="str">
        <f t="shared" ref="G75" si="336">+IFERROR(G74/F74-1,"nm")</f>
        <v>nm</v>
      </c>
      <c r="H75" s="46" t="str">
        <f t="shared" ref="H75" si="337">+IFERROR(H74/G74-1,"nm")</f>
        <v>nm</v>
      </c>
      <c r="I75" s="46" t="str">
        <f t="shared" ref="I75" si="338">+IFERROR(I74/H74-1,"nm")</f>
        <v>nm</v>
      </c>
      <c r="J75" s="8">
        <v>0</v>
      </c>
      <c r="K75" s="8">
        <v>0</v>
      </c>
      <c r="L75" s="8">
        <v>0</v>
      </c>
      <c r="M75" s="8">
        <v>0</v>
      </c>
      <c r="N75" s="8">
        <v>0</v>
      </c>
    </row>
    <row r="76" spans="1:14" x14ac:dyDescent="0.3">
      <c r="A76" s="43" t="s">
        <v>138</v>
      </c>
      <c r="B76" s="46">
        <f>Historicals!B226</f>
        <v>0.25</v>
      </c>
      <c r="C76" s="46">
        <f>Historicals!C226</f>
        <v>0.14000000000000001</v>
      </c>
      <c r="D76" s="46">
        <f>Historicals!D226</f>
        <v>7.0000000000000007E-2</v>
      </c>
      <c r="E76" s="46">
        <f>Historicals!E226</f>
        <v>0</v>
      </c>
      <c r="F76" s="46">
        <f>Historicals!F226</f>
        <v>0</v>
      </c>
      <c r="G76" s="46">
        <f>Historicals!G226</f>
        <v>0</v>
      </c>
      <c r="H76" s="46">
        <f>Historicals!H226</f>
        <v>0</v>
      </c>
      <c r="I76" s="46">
        <f>Historicals!I226</f>
        <v>0</v>
      </c>
      <c r="J76" s="8">
        <v>0</v>
      </c>
      <c r="K76" s="8">
        <v>0</v>
      </c>
      <c r="L76" s="8">
        <v>0</v>
      </c>
      <c r="M76" s="8">
        <v>0</v>
      </c>
      <c r="N76" s="8">
        <v>0</v>
      </c>
    </row>
    <row r="77" spans="1:14" x14ac:dyDescent="0.3">
      <c r="A77" s="43" t="s">
        <v>139</v>
      </c>
      <c r="B77" s="46" t="str">
        <f t="shared" ref="B77:H77" si="339">+IFERROR(B75-B76,"nm")</f>
        <v>nm</v>
      </c>
      <c r="C77" s="46">
        <f t="shared" si="339"/>
        <v>-0.11187822497420019</v>
      </c>
      <c r="D77" s="46">
        <f t="shared" si="339"/>
        <v>-4.9171894604767841E-2</v>
      </c>
      <c r="E77" s="46">
        <f t="shared" si="339"/>
        <v>0</v>
      </c>
      <c r="F77" s="46" t="str">
        <f t="shared" si="339"/>
        <v>nm</v>
      </c>
      <c r="G77" s="46" t="str">
        <f t="shared" si="339"/>
        <v>nm</v>
      </c>
      <c r="H77" s="46" t="str">
        <f t="shared" si="339"/>
        <v>nm</v>
      </c>
      <c r="I77" s="46" t="str">
        <f>+IFERROR(I75-I76,"nm")</f>
        <v>nm</v>
      </c>
      <c r="J77" s="8">
        <v>0</v>
      </c>
      <c r="K77" s="8">
        <v>0</v>
      </c>
      <c r="L77" s="8">
        <v>0</v>
      </c>
      <c r="M77" s="8">
        <v>0</v>
      </c>
      <c r="N77" s="8">
        <v>0</v>
      </c>
    </row>
    <row r="78" spans="1:14" x14ac:dyDescent="0.3">
      <c r="A78" s="44" t="s">
        <v>115</v>
      </c>
      <c r="B78" s="3">
        <f>Historicals!B123</f>
        <v>1555</v>
      </c>
      <c r="C78" s="3">
        <f>Historicals!C123</f>
        <v>1628</v>
      </c>
      <c r="D78" s="3">
        <f>Historicals!D123</f>
        <v>1868</v>
      </c>
      <c r="E78" s="3">
        <f>Historicals!E123</f>
        <v>0</v>
      </c>
      <c r="F78" s="3">
        <f>Historicals!F123</f>
        <v>0</v>
      </c>
      <c r="G78" s="3">
        <f>Historicals!G123</f>
        <v>0</v>
      </c>
      <c r="H78" s="3">
        <f>Historicals!H123</f>
        <v>0</v>
      </c>
      <c r="I78" s="3">
        <f>Historicals!I123</f>
        <v>0</v>
      </c>
      <c r="J78" s="8">
        <v>0</v>
      </c>
      <c r="K78" s="8">
        <v>0</v>
      </c>
      <c r="L78" s="8">
        <v>0</v>
      </c>
      <c r="M78" s="8">
        <v>0</v>
      </c>
      <c r="N78" s="8">
        <v>0</v>
      </c>
    </row>
    <row r="79" spans="1:14" x14ac:dyDescent="0.3">
      <c r="A79" s="43" t="s">
        <v>130</v>
      </c>
      <c r="B79" s="46" t="str">
        <f t="shared" ref="B79" si="340">+IFERROR(B78/A78-1,"nm")</f>
        <v>nm</v>
      </c>
      <c r="C79" s="46">
        <f t="shared" ref="C79" si="341">+IFERROR(C78/B78-1,"nm")</f>
        <v>4.6945337620578842E-2</v>
      </c>
      <c r="D79" s="46">
        <f t="shared" ref="D79" si="342">+IFERROR(D78/C78-1,"nm")</f>
        <v>0.14742014742014753</v>
      </c>
      <c r="E79" s="46">
        <f>+IFERROR(E78/D78-1,"nm")*0</f>
        <v>0</v>
      </c>
      <c r="F79" s="46" t="str">
        <f t="shared" ref="F79" si="343">+IFERROR(F78/E78-1,"nm")</f>
        <v>nm</v>
      </c>
      <c r="G79" s="46" t="str">
        <f t="shared" ref="G79" si="344">+IFERROR(G78/F78-1,"nm")</f>
        <v>nm</v>
      </c>
      <c r="H79" s="46" t="str">
        <f t="shared" ref="H79" si="345">+IFERROR(H78/G78-1,"nm")</f>
        <v>nm</v>
      </c>
      <c r="I79" s="46" t="str">
        <f t="shared" ref="I79" si="346">+IFERROR(I78/H78-1,"nm")</f>
        <v>nm</v>
      </c>
      <c r="J79" s="8">
        <v>0</v>
      </c>
      <c r="K79" s="8">
        <v>0</v>
      </c>
      <c r="L79" s="8">
        <v>0</v>
      </c>
      <c r="M79" s="8">
        <v>0</v>
      </c>
      <c r="N79" s="8">
        <v>0</v>
      </c>
    </row>
    <row r="80" spans="1:14" x14ac:dyDescent="0.3">
      <c r="A80" s="43" t="s">
        <v>138</v>
      </c>
      <c r="B80" s="46">
        <f>Historicals!B227</f>
        <v>0.14000000000000001</v>
      </c>
      <c r="C80" s="46">
        <f>Historicals!C227</f>
        <v>0.16</v>
      </c>
      <c r="D80" s="46">
        <f>Historicals!D227</f>
        <v>0.21</v>
      </c>
      <c r="E80" s="46">
        <f>Historicals!E227</f>
        <v>0</v>
      </c>
      <c r="F80" s="46">
        <f>Historicals!F227</f>
        <v>0</v>
      </c>
      <c r="G80" s="46">
        <f>Historicals!G227</f>
        <v>0</v>
      </c>
      <c r="H80" s="46">
        <f>Historicals!H227</f>
        <v>0</v>
      </c>
      <c r="I80" s="46">
        <f>Historicals!I227</f>
        <v>0</v>
      </c>
      <c r="J80" s="8">
        <v>0</v>
      </c>
      <c r="K80" s="8">
        <v>0</v>
      </c>
      <c r="L80" s="8">
        <v>0</v>
      </c>
      <c r="M80" s="8">
        <v>0</v>
      </c>
      <c r="N80" s="8">
        <v>0</v>
      </c>
    </row>
    <row r="81" spans="1:14" x14ac:dyDescent="0.3">
      <c r="A81" s="43" t="s">
        <v>139</v>
      </c>
      <c r="B81" s="46" t="str">
        <f t="shared" ref="B81:I81" si="347">+IFERROR(B79-B80,"nm")</f>
        <v>nm</v>
      </c>
      <c r="C81" s="46">
        <f t="shared" si="347"/>
        <v>-0.11305466237942116</v>
      </c>
      <c r="D81" s="46">
        <f t="shared" si="347"/>
        <v>-6.2579852579852463E-2</v>
      </c>
      <c r="E81" s="46">
        <f t="shared" si="347"/>
        <v>0</v>
      </c>
      <c r="F81" s="46" t="str">
        <f t="shared" si="347"/>
        <v>nm</v>
      </c>
      <c r="G81" s="46" t="str">
        <f t="shared" si="347"/>
        <v>nm</v>
      </c>
      <c r="H81" s="46" t="str">
        <f t="shared" si="347"/>
        <v>nm</v>
      </c>
      <c r="I81" s="46" t="str">
        <f t="shared" si="347"/>
        <v>nm</v>
      </c>
      <c r="J81" s="8">
        <v>0</v>
      </c>
      <c r="K81" s="8">
        <v>0</v>
      </c>
      <c r="L81" s="8">
        <v>0</v>
      </c>
      <c r="M81" s="8">
        <v>0</v>
      </c>
      <c r="N81" s="8">
        <v>0</v>
      </c>
    </row>
    <row r="82" spans="1:14" x14ac:dyDescent="0.3">
      <c r="A82" s="44" t="s">
        <v>116</v>
      </c>
      <c r="B82" s="3">
        <f>Historicals!B124</f>
        <v>278</v>
      </c>
      <c r="C82" s="3">
        <f>Historicals!C124</f>
        <v>271</v>
      </c>
      <c r="D82" s="3">
        <f>Historicals!D124</f>
        <v>275</v>
      </c>
      <c r="E82" s="3">
        <f>Historicals!E124</f>
        <v>0</v>
      </c>
      <c r="F82" s="3">
        <f>Historicals!F124</f>
        <v>0</v>
      </c>
      <c r="G82" s="3">
        <f>Historicals!G124</f>
        <v>0</v>
      </c>
      <c r="H82" s="3">
        <f>Historicals!H124</f>
        <v>0</v>
      </c>
      <c r="I82" s="3">
        <f>Historicals!I124</f>
        <v>0</v>
      </c>
      <c r="J82" s="8">
        <v>0</v>
      </c>
      <c r="K82" s="8">
        <v>0</v>
      </c>
      <c r="L82" s="8">
        <v>0</v>
      </c>
      <c r="M82" s="8">
        <v>0</v>
      </c>
      <c r="N82" s="8">
        <v>0</v>
      </c>
    </row>
    <row r="83" spans="1:14" x14ac:dyDescent="0.3">
      <c r="A83" s="43" t="s">
        <v>130</v>
      </c>
      <c r="B83" s="46" t="str">
        <f t="shared" ref="B83" si="348">+IFERROR(B82/A82-1,"nm")</f>
        <v>nm</v>
      </c>
      <c r="C83" s="46">
        <f t="shared" ref="C83" si="349">+IFERROR(C82/B82-1,"nm")</f>
        <v>-2.5179856115107868E-2</v>
      </c>
      <c r="D83" s="46">
        <f t="shared" ref="D83" si="350">+IFERROR(D82/C82-1,"nm")</f>
        <v>1.4760147601476037E-2</v>
      </c>
      <c r="E83" s="46">
        <f>+IFERROR(E82/D82-1,"nm")*0</f>
        <v>0</v>
      </c>
      <c r="F83" s="46" t="str">
        <f t="shared" ref="F83" si="351">+IFERROR(F82/E82-1,"nm")</f>
        <v>nm</v>
      </c>
      <c r="G83" s="46" t="str">
        <f t="shared" ref="G83" si="352">+IFERROR(G82/F82-1,"nm")</f>
        <v>nm</v>
      </c>
      <c r="H83" s="46" t="str">
        <f t="shared" ref="H83" si="353">+IFERROR(H82/G82-1,"nm")</f>
        <v>nm</v>
      </c>
      <c r="I83" s="46" t="str">
        <f t="shared" ref="I83" si="354">+IFERROR(I82/H82-1,"nm")</f>
        <v>nm</v>
      </c>
      <c r="J83" s="8">
        <v>0</v>
      </c>
      <c r="K83" s="8">
        <v>0</v>
      </c>
      <c r="L83" s="8">
        <v>0</v>
      </c>
      <c r="M83" s="8">
        <v>0</v>
      </c>
      <c r="N83" s="8">
        <v>0</v>
      </c>
    </row>
    <row r="84" spans="1:14" x14ac:dyDescent="0.3">
      <c r="A84" s="43" t="s">
        <v>138</v>
      </c>
      <c r="B84" s="46">
        <f>Historicals!B228</f>
        <v>0.15</v>
      </c>
      <c r="C84" s="46">
        <f>Historicals!C228</f>
        <v>0.08</v>
      </c>
      <c r="D84" s="46">
        <f>Historicals!D228</f>
        <v>7.0000000000000007E-2</v>
      </c>
      <c r="E84" s="46">
        <f>Historicals!E228</f>
        <v>0</v>
      </c>
      <c r="F84" s="46">
        <f>Historicals!F228</f>
        <v>0</v>
      </c>
      <c r="G84" s="46">
        <f>Historicals!G228</f>
        <v>0</v>
      </c>
      <c r="H84" s="46">
        <f>Historicals!H228</f>
        <v>0</v>
      </c>
      <c r="I84" s="46">
        <f>Historicals!I228</f>
        <v>0</v>
      </c>
      <c r="J84" s="8">
        <v>0</v>
      </c>
      <c r="K84" s="8">
        <v>0</v>
      </c>
      <c r="L84" s="8">
        <v>0</v>
      </c>
      <c r="M84" s="8">
        <v>0</v>
      </c>
      <c r="N84" s="8">
        <v>0</v>
      </c>
    </row>
    <row r="85" spans="1:14" x14ac:dyDescent="0.3">
      <c r="A85" s="43" t="s">
        <v>139</v>
      </c>
      <c r="B85" s="46" t="str">
        <f t="shared" ref="B85:I85" si="355">+IFERROR(B83-B84,"nm")</f>
        <v>nm</v>
      </c>
      <c r="C85" s="46">
        <f t="shared" si="355"/>
        <v>-0.10517985611510787</v>
      </c>
      <c r="D85" s="46">
        <f t="shared" si="355"/>
        <v>-5.523985239852397E-2</v>
      </c>
      <c r="E85" s="46">
        <f t="shared" si="355"/>
        <v>0</v>
      </c>
      <c r="F85" s="46" t="str">
        <f t="shared" si="355"/>
        <v>nm</v>
      </c>
      <c r="G85" s="46" t="str">
        <f t="shared" si="355"/>
        <v>nm</v>
      </c>
      <c r="H85" s="46" t="str">
        <f t="shared" si="355"/>
        <v>nm</v>
      </c>
      <c r="I85" s="46" t="str">
        <f t="shared" si="355"/>
        <v>nm</v>
      </c>
      <c r="J85" s="8">
        <v>0</v>
      </c>
      <c r="K85" s="8">
        <v>0</v>
      </c>
      <c r="L85" s="8">
        <v>0</v>
      </c>
      <c r="M85" s="8">
        <v>0</v>
      </c>
      <c r="N85" s="8">
        <v>0</v>
      </c>
    </row>
    <row r="86" spans="1:14" x14ac:dyDescent="0.3">
      <c r="A86" s="8" t="s">
        <v>131</v>
      </c>
      <c r="B86" s="47">
        <f>B89+B92</f>
        <v>1352</v>
      </c>
      <c r="C86" s="47">
        <f t="shared" ref="C86:I86" si="356">C89+C92</f>
        <v>1506</v>
      </c>
      <c r="D86" s="47">
        <f t="shared" si="356"/>
        <v>1294</v>
      </c>
      <c r="E86" s="47">
        <f t="shared" si="356"/>
        <v>0</v>
      </c>
      <c r="F86" s="47">
        <f t="shared" si="356"/>
        <v>0</v>
      </c>
      <c r="G86" s="47">
        <f t="shared" si="356"/>
        <v>0</v>
      </c>
      <c r="H86" s="47">
        <f t="shared" si="356"/>
        <v>0</v>
      </c>
      <c r="I86" s="47">
        <f t="shared" si="356"/>
        <v>0</v>
      </c>
      <c r="J86" s="8">
        <v>0</v>
      </c>
      <c r="K86" s="8">
        <v>0</v>
      </c>
      <c r="L86" s="8">
        <v>0</v>
      </c>
      <c r="M86" s="8">
        <v>0</v>
      </c>
      <c r="N86" s="8">
        <v>0</v>
      </c>
    </row>
    <row r="87" spans="1:14" x14ac:dyDescent="0.3">
      <c r="A87" s="45" t="s">
        <v>130</v>
      </c>
      <c r="B87" s="46" t="str">
        <f t="shared" ref="B87:B90" si="357">+IFERROR(B86/A86-1,"nm")</f>
        <v>nm</v>
      </c>
      <c r="C87" s="46">
        <f t="shared" ref="C87" si="358">+IFERROR(C86/B86-1,"nm")</f>
        <v>0.11390532544378695</v>
      </c>
      <c r="D87" s="46">
        <f t="shared" ref="D87" si="359">+IFERROR(D86/C86-1,"nm")</f>
        <v>-0.14077025232403717</v>
      </c>
      <c r="E87" s="46">
        <f>+IFERROR(E86/D86-1,"nm")*0</f>
        <v>0</v>
      </c>
      <c r="F87" s="46" t="str">
        <f t="shared" ref="F87" si="360">+IFERROR(F86/E86-1,"nm")</f>
        <v>nm</v>
      </c>
      <c r="G87" s="46" t="str">
        <f t="shared" ref="G87" si="361">+IFERROR(G86/F86-1,"nm")</f>
        <v>nm</v>
      </c>
      <c r="H87" s="46" t="str">
        <f t="shared" ref="H87" si="362">+IFERROR(H86/G86-1,"nm")</f>
        <v>nm</v>
      </c>
      <c r="I87" s="46" t="str">
        <f t="shared" ref="I87" si="363">+IFERROR(I86/H86-1,"nm")</f>
        <v>nm</v>
      </c>
      <c r="J87" s="8">
        <v>0</v>
      </c>
      <c r="K87" s="8">
        <v>0</v>
      </c>
      <c r="L87" s="8">
        <v>0</v>
      </c>
      <c r="M87" s="8">
        <v>0</v>
      </c>
      <c r="N87" s="8">
        <v>0</v>
      </c>
    </row>
    <row r="88" spans="1:14" x14ac:dyDescent="0.3">
      <c r="A88" s="45" t="s">
        <v>132</v>
      </c>
      <c r="B88" s="46">
        <f>+IFERROR(B86/B$72,"nm")</f>
        <v>0.23681905762830618</v>
      </c>
      <c r="C88" s="46">
        <f t="shared" ref="C88:I88" si="364">+IFERROR(C86/C$72,"nm")</f>
        <v>0.2559483344663494</v>
      </c>
      <c r="D88" s="46">
        <f t="shared" si="364"/>
        <v>0.20834004186121396</v>
      </c>
      <c r="E88" s="46" t="str">
        <f t="shared" si="364"/>
        <v>nm</v>
      </c>
      <c r="F88" s="46" t="str">
        <f t="shared" si="364"/>
        <v>nm</v>
      </c>
      <c r="G88" s="46" t="str">
        <f t="shared" si="364"/>
        <v>nm</v>
      </c>
      <c r="H88" s="46" t="str">
        <f t="shared" si="364"/>
        <v>nm</v>
      </c>
      <c r="I88" s="46" t="str">
        <f t="shared" si="364"/>
        <v>nm</v>
      </c>
      <c r="J88" s="8">
        <v>0</v>
      </c>
      <c r="K88" s="8">
        <v>0</v>
      </c>
      <c r="L88" s="8">
        <v>0</v>
      </c>
      <c r="M88" s="8">
        <v>0</v>
      </c>
      <c r="N88" s="8">
        <v>0</v>
      </c>
    </row>
    <row r="89" spans="1:14" x14ac:dyDescent="0.3">
      <c r="A89" s="8" t="s">
        <v>133</v>
      </c>
      <c r="B89" s="8">
        <f>Historicals!B203</f>
        <v>75</v>
      </c>
      <c r="C89" s="8">
        <f>Historicals!C203</f>
        <v>72</v>
      </c>
      <c r="D89" s="8">
        <f>Historicals!D203</f>
        <v>91</v>
      </c>
      <c r="E89" s="8">
        <f>Historicals!E203</f>
        <v>0</v>
      </c>
      <c r="F89" s="8">
        <f>Historicals!F203</f>
        <v>0</v>
      </c>
      <c r="G89" s="8">
        <f>Historicals!G203</f>
        <v>0</v>
      </c>
      <c r="H89" s="8">
        <f>Historicals!H203</f>
        <v>0</v>
      </c>
      <c r="I89" s="8">
        <f>Historicals!I203</f>
        <v>0</v>
      </c>
      <c r="J89" s="8">
        <v>0</v>
      </c>
      <c r="K89" s="8">
        <v>0</v>
      </c>
      <c r="L89" s="8">
        <v>0</v>
      </c>
      <c r="M89" s="8">
        <v>0</v>
      </c>
      <c r="N89" s="8">
        <v>0</v>
      </c>
    </row>
    <row r="90" spans="1:14" x14ac:dyDescent="0.3">
      <c r="A90" s="45" t="s">
        <v>130</v>
      </c>
      <c r="B90" s="46" t="str">
        <f t="shared" si="357"/>
        <v>nm</v>
      </c>
      <c r="C90" s="46">
        <f t="shared" ref="C90" si="365">+IFERROR(C89/B89-1,"nm")</f>
        <v>-4.0000000000000036E-2</v>
      </c>
      <c r="D90" s="46">
        <f t="shared" ref="D90" si="366">+IFERROR(D89/C89-1,"nm")</f>
        <v>0.26388888888888884</v>
      </c>
      <c r="E90" s="46">
        <f>+IFERROR(E89/D89-1,"nm")*0</f>
        <v>0</v>
      </c>
      <c r="F90" s="46" t="str">
        <f t="shared" ref="F90" si="367">+IFERROR(F89/E89-1,"nm")</f>
        <v>nm</v>
      </c>
      <c r="G90" s="46" t="str">
        <f t="shared" ref="G90" si="368">+IFERROR(G89/F89-1,"nm")</f>
        <v>nm</v>
      </c>
      <c r="H90" s="46" t="str">
        <f t="shared" ref="H90" si="369">+IFERROR(H89/G89-1,"nm")</f>
        <v>nm</v>
      </c>
      <c r="I90" s="46" t="str">
        <f t="shared" ref="I90" si="370">+IFERROR(I89/H89-1,"nm")</f>
        <v>nm</v>
      </c>
      <c r="J90" s="8">
        <v>0</v>
      </c>
      <c r="K90" s="8">
        <v>0</v>
      </c>
      <c r="L90" s="8">
        <v>0</v>
      </c>
      <c r="M90" s="8">
        <v>0</v>
      </c>
      <c r="N90" s="8">
        <v>0</v>
      </c>
    </row>
    <row r="91" spans="1:14" x14ac:dyDescent="0.3">
      <c r="A91" s="45" t="s">
        <v>134</v>
      </c>
      <c r="B91" s="46">
        <f>+IFERROR(B89/B$72,"nm")</f>
        <v>1.3137151865475564E-2</v>
      </c>
      <c r="C91" s="46">
        <f t="shared" ref="C91:I91" si="371">+IFERROR(C89/C$72,"nm")</f>
        <v>1.2236573759347382E-2</v>
      </c>
      <c r="D91" s="46">
        <f t="shared" si="371"/>
        <v>1.4651424891321848E-2</v>
      </c>
      <c r="E91" s="46" t="str">
        <f t="shared" si="371"/>
        <v>nm</v>
      </c>
      <c r="F91" s="46" t="str">
        <f t="shared" si="371"/>
        <v>nm</v>
      </c>
      <c r="G91" s="46" t="str">
        <f t="shared" si="371"/>
        <v>nm</v>
      </c>
      <c r="H91" s="46" t="str">
        <f t="shared" si="371"/>
        <v>nm</v>
      </c>
      <c r="I91" s="46" t="str">
        <f t="shared" si="371"/>
        <v>nm</v>
      </c>
      <c r="J91" s="8">
        <v>0</v>
      </c>
      <c r="K91" s="8">
        <v>0</v>
      </c>
      <c r="L91" s="8">
        <v>0</v>
      </c>
      <c r="M91" s="8">
        <v>0</v>
      </c>
      <c r="N91" s="8">
        <v>0</v>
      </c>
    </row>
    <row r="92" spans="1:14" x14ac:dyDescent="0.3">
      <c r="A92" s="8" t="s">
        <v>135</v>
      </c>
      <c r="B92" s="8">
        <f>Historicals!B158</f>
        <v>1277</v>
      </c>
      <c r="C92" s="8">
        <f>Historicals!C158</f>
        <v>1434</v>
      </c>
      <c r="D92" s="8">
        <f>Historicals!D158</f>
        <v>1203</v>
      </c>
      <c r="E92" s="8">
        <f>Historicals!E158</f>
        <v>0</v>
      </c>
      <c r="F92" s="8">
        <f>Historicals!F158</f>
        <v>0</v>
      </c>
      <c r="G92" s="8">
        <f>Historicals!G158</f>
        <v>0</v>
      </c>
      <c r="H92" s="8">
        <f>Historicals!H158</f>
        <v>0</v>
      </c>
      <c r="I92" s="8">
        <f>Historicals!I158</f>
        <v>0</v>
      </c>
      <c r="J92" s="8">
        <v>0</v>
      </c>
      <c r="K92" s="8">
        <v>0</v>
      </c>
      <c r="L92" s="8">
        <v>0</v>
      </c>
      <c r="M92" s="8">
        <v>0</v>
      </c>
      <c r="N92" s="8">
        <v>0</v>
      </c>
    </row>
    <row r="93" spans="1:14" x14ac:dyDescent="0.3">
      <c r="A93" s="45" t="s">
        <v>130</v>
      </c>
      <c r="B93" s="46" t="str">
        <f t="shared" ref="B93" si="372">+IFERROR(B92/A92-1,"nm")</f>
        <v>nm</v>
      </c>
      <c r="C93" s="46">
        <f t="shared" ref="C93" si="373">+IFERROR(C92/B92-1,"nm")</f>
        <v>0.12294440093970249</v>
      </c>
      <c r="D93" s="46">
        <f t="shared" ref="D93" si="374">+IFERROR(D92/C92-1,"nm")</f>
        <v>-0.16108786610878656</v>
      </c>
      <c r="E93" s="46">
        <f>+IFERROR(E92/D92-1,"nm")*0</f>
        <v>0</v>
      </c>
      <c r="F93" s="46" t="str">
        <f t="shared" ref="F93" si="375">+IFERROR(F92/E92-1,"nm")</f>
        <v>nm</v>
      </c>
      <c r="G93" s="46" t="str">
        <f t="shared" ref="G93" si="376">+IFERROR(G92/F92-1,"nm")</f>
        <v>nm</v>
      </c>
      <c r="H93" s="46" t="str">
        <f t="shared" ref="H93" si="377">+IFERROR(H92/G92-1,"nm")</f>
        <v>nm</v>
      </c>
      <c r="I93" s="46" t="str">
        <f t="shared" ref="I93" si="378">+IFERROR(I92/H92-1,"nm")</f>
        <v>nm</v>
      </c>
      <c r="J93" s="8">
        <v>0</v>
      </c>
      <c r="K93" s="8">
        <v>0</v>
      </c>
      <c r="L93" s="8">
        <v>0</v>
      </c>
      <c r="M93" s="8">
        <v>0</v>
      </c>
      <c r="N93" s="8">
        <v>0</v>
      </c>
    </row>
    <row r="94" spans="1:14" x14ac:dyDescent="0.3">
      <c r="A94" s="45" t="s">
        <v>132</v>
      </c>
      <c r="B94" s="46">
        <f>+IFERROR(B92/B$72,"nm")</f>
        <v>0.22368190576283062</v>
      </c>
      <c r="C94" s="46">
        <f t="shared" ref="C94:I94" si="379">+IFERROR(C92/C$72,"nm")</f>
        <v>0.24371176070700204</v>
      </c>
      <c r="D94" s="46">
        <f t="shared" si="379"/>
        <v>0.19368861696989212</v>
      </c>
      <c r="E94" s="46" t="str">
        <f t="shared" si="379"/>
        <v>nm</v>
      </c>
      <c r="F94" s="46" t="str">
        <f t="shared" si="379"/>
        <v>nm</v>
      </c>
      <c r="G94" s="46" t="str">
        <f t="shared" si="379"/>
        <v>nm</v>
      </c>
      <c r="H94" s="46" t="str">
        <f t="shared" si="379"/>
        <v>nm</v>
      </c>
      <c r="I94" s="46" t="str">
        <f t="shared" si="379"/>
        <v>nm</v>
      </c>
      <c r="J94" s="8">
        <v>0</v>
      </c>
      <c r="K94" s="8">
        <v>0</v>
      </c>
      <c r="L94" s="8">
        <v>0</v>
      </c>
      <c r="M94" s="8">
        <v>0</v>
      </c>
      <c r="N94" s="8">
        <v>0</v>
      </c>
    </row>
    <row r="95" spans="1:14" x14ac:dyDescent="0.3">
      <c r="A95" s="8" t="s">
        <v>136</v>
      </c>
      <c r="B95" s="8">
        <f>Historicals!B188</f>
        <v>216</v>
      </c>
      <c r="C95" s="8">
        <f>Historicals!C188</f>
        <v>215</v>
      </c>
      <c r="D95" s="8">
        <f>Historicals!D188</f>
        <v>162</v>
      </c>
      <c r="E95" s="8">
        <f>Historicals!E188</f>
        <v>0</v>
      </c>
      <c r="F95" s="8">
        <f>Historicals!F188</f>
        <v>0</v>
      </c>
      <c r="G95" s="8">
        <f>Historicals!G188</f>
        <v>0</v>
      </c>
      <c r="H95" s="8">
        <f>Historicals!H188</f>
        <v>0</v>
      </c>
      <c r="I95" s="8">
        <f>Historicals!I188</f>
        <v>0</v>
      </c>
      <c r="J95" s="8">
        <v>0</v>
      </c>
      <c r="K95" s="8">
        <v>0</v>
      </c>
      <c r="L95" s="8">
        <v>0</v>
      </c>
      <c r="M95" s="8">
        <v>0</v>
      </c>
      <c r="N95" s="8">
        <v>0</v>
      </c>
    </row>
    <row r="96" spans="1:14" x14ac:dyDescent="0.3">
      <c r="A96" s="45" t="s">
        <v>130</v>
      </c>
      <c r="B96" s="46" t="str">
        <f t="shared" ref="B96" si="380">+IFERROR(B95/A95-1,"nm")</f>
        <v>nm</v>
      </c>
      <c r="C96" s="46">
        <f t="shared" ref="C96" si="381">+IFERROR(C95/B95-1,"nm")</f>
        <v>-4.6296296296296502E-3</v>
      </c>
      <c r="D96" s="46">
        <f t="shared" ref="D96" si="382">+IFERROR(D95/C95-1,"nm")</f>
        <v>-0.24651162790697678</v>
      </c>
      <c r="E96" s="46">
        <f>+IFERROR(E95/D95-1,"nm")*0</f>
        <v>0</v>
      </c>
      <c r="F96" s="46" t="str">
        <f t="shared" ref="F96" si="383">+IFERROR(F95/E95-1,"nm")</f>
        <v>nm</v>
      </c>
      <c r="G96" s="46" t="str">
        <f t="shared" ref="G96" si="384">+IFERROR(G95/F95-1,"nm")</f>
        <v>nm</v>
      </c>
      <c r="H96" s="46" t="str">
        <f t="shared" ref="H96" si="385">+IFERROR(H95/G95-1,"nm")</f>
        <v>nm</v>
      </c>
      <c r="I96" s="46" t="str">
        <f t="shared" ref="I96" si="386">+IFERROR(I95/H95-1,"nm")</f>
        <v>nm</v>
      </c>
      <c r="J96" s="8">
        <v>0</v>
      </c>
      <c r="K96" s="8">
        <v>0</v>
      </c>
      <c r="L96" s="8">
        <v>0</v>
      </c>
      <c r="M96" s="8">
        <v>0</v>
      </c>
      <c r="N96" s="8">
        <v>0</v>
      </c>
    </row>
    <row r="97" spans="1:14" x14ac:dyDescent="0.3">
      <c r="A97" s="45" t="s">
        <v>134</v>
      </c>
      <c r="B97" s="46">
        <f>+IFERROR(B95/B$72,"nm")</f>
        <v>3.783499737256963E-2</v>
      </c>
      <c r="C97" s="46">
        <f t="shared" ref="C97:I97" si="387">+IFERROR(C95/C$72,"nm")</f>
        <v>3.6539768864717881E-2</v>
      </c>
      <c r="D97" s="46">
        <f t="shared" si="387"/>
        <v>2.6082756399935597E-2</v>
      </c>
      <c r="E97" s="46" t="str">
        <f t="shared" si="387"/>
        <v>nm</v>
      </c>
      <c r="F97" s="46" t="str">
        <f t="shared" si="387"/>
        <v>nm</v>
      </c>
      <c r="G97" s="46" t="str">
        <f t="shared" si="387"/>
        <v>nm</v>
      </c>
      <c r="H97" s="46" t="str">
        <f t="shared" si="387"/>
        <v>nm</v>
      </c>
      <c r="I97" s="46" t="str">
        <f t="shared" si="387"/>
        <v>nm</v>
      </c>
      <c r="J97" s="8">
        <v>0</v>
      </c>
      <c r="K97" s="8">
        <v>0</v>
      </c>
      <c r="L97" s="8">
        <v>0</v>
      </c>
      <c r="M97" s="8">
        <v>0</v>
      </c>
      <c r="N97" s="8">
        <v>0</v>
      </c>
    </row>
    <row r="98" spans="1:14" x14ac:dyDescent="0.3">
      <c r="A98" s="42" t="str">
        <f>Historicals!A159</f>
        <v>Central and Eastern Europe</v>
      </c>
      <c r="B98" s="42"/>
      <c r="C98" s="42"/>
      <c r="D98" s="42"/>
      <c r="E98" s="42"/>
      <c r="F98" s="42"/>
      <c r="G98" s="42"/>
      <c r="H98" s="42"/>
      <c r="I98" s="42"/>
      <c r="J98" s="38"/>
      <c r="K98" s="38"/>
      <c r="L98" s="38"/>
      <c r="M98" s="38"/>
      <c r="N98" s="38"/>
    </row>
    <row r="99" spans="1:14" x14ac:dyDescent="0.3">
      <c r="A99" s="8" t="s">
        <v>137</v>
      </c>
      <c r="B99" s="8">
        <f>Historicals!B125</f>
        <v>1417</v>
      </c>
      <c r="C99" s="8">
        <f>Historicals!C125</f>
        <v>1431</v>
      </c>
      <c r="D99" s="8">
        <f>Historicals!D125</f>
        <v>1487</v>
      </c>
      <c r="E99" s="8">
        <f>Historicals!E125</f>
        <v>0</v>
      </c>
      <c r="F99" s="8">
        <f>Historicals!F125</f>
        <v>0</v>
      </c>
      <c r="G99" s="8">
        <f>Historicals!G125</f>
        <v>0</v>
      </c>
      <c r="H99" s="8">
        <f>Historicals!H125</f>
        <v>0</v>
      </c>
      <c r="I99" s="8">
        <f>Historicals!I125</f>
        <v>0</v>
      </c>
      <c r="J99" s="8">
        <v>0</v>
      </c>
      <c r="K99" s="8">
        <v>0</v>
      </c>
      <c r="L99" s="8">
        <v>0</v>
      </c>
      <c r="M99" s="8">
        <v>0</v>
      </c>
      <c r="N99" s="8">
        <v>0</v>
      </c>
    </row>
    <row r="100" spans="1:14" x14ac:dyDescent="0.3">
      <c r="A100" s="43" t="s">
        <v>130</v>
      </c>
      <c r="B100" s="46" t="str">
        <f t="shared" ref="B100" si="388">+IFERROR(B99/A99-1,"nm")</f>
        <v>nm</v>
      </c>
      <c r="C100" s="46">
        <f t="shared" ref="C100" si="389">+IFERROR(C99/B99-1,"nm")</f>
        <v>9.8800282286519714E-3</v>
      </c>
      <c r="D100" s="46">
        <f t="shared" ref="D100" si="390">+IFERROR(D99/C99-1,"nm")</f>
        <v>3.9133473095737337E-2</v>
      </c>
      <c r="E100" s="46">
        <f t="shared" ref="E100" si="391">+IFERROR(E99/D99-1,"nm")</f>
        <v>-1</v>
      </c>
      <c r="F100" s="46" t="str">
        <f t="shared" ref="F100" si="392">+IFERROR(F99/E99-1,"nm")</f>
        <v>nm</v>
      </c>
      <c r="G100" s="46" t="str">
        <f t="shared" ref="G100" si="393">+IFERROR(G99/F99-1,"nm")</f>
        <v>nm</v>
      </c>
      <c r="H100" s="46" t="str">
        <f t="shared" ref="H100" si="394">+IFERROR(H99/G99-1,"nm")</f>
        <v>nm</v>
      </c>
      <c r="I100" s="46" t="str">
        <f t="shared" ref="I100" si="395">+IFERROR(I99/H99-1,"nm")</f>
        <v>nm</v>
      </c>
      <c r="J100" s="8">
        <v>0</v>
      </c>
      <c r="K100" s="8">
        <v>0</v>
      </c>
      <c r="L100" s="8">
        <v>0</v>
      </c>
      <c r="M100" s="8">
        <v>0</v>
      </c>
      <c r="N100" s="8">
        <v>0</v>
      </c>
    </row>
    <row r="101" spans="1:14" x14ac:dyDescent="0.3">
      <c r="A101" s="44" t="s">
        <v>114</v>
      </c>
      <c r="B101" s="3">
        <f>Historicals!B126</f>
        <v>827</v>
      </c>
      <c r="C101" s="3">
        <f>Historicals!C126</f>
        <v>882</v>
      </c>
      <c r="D101" s="3">
        <f>Historicals!D126</f>
        <v>927</v>
      </c>
      <c r="E101" s="3">
        <f>Historicals!E126</f>
        <v>0</v>
      </c>
      <c r="F101" s="3">
        <f>Historicals!F126</f>
        <v>0</v>
      </c>
      <c r="G101" s="3">
        <f>Historicals!G126</f>
        <v>0</v>
      </c>
      <c r="H101" s="3">
        <f>Historicals!H126</f>
        <v>0</v>
      </c>
      <c r="I101" s="3">
        <f>Historicals!I126</f>
        <v>0</v>
      </c>
      <c r="J101" s="8">
        <v>0</v>
      </c>
      <c r="K101" s="8">
        <v>0</v>
      </c>
      <c r="L101" s="8">
        <v>0</v>
      </c>
      <c r="M101" s="8">
        <v>0</v>
      </c>
      <c r="N101" s="8">
        <v>0</v>
      </c>
    </row>
    <row r="102" spans="1:14" x14ac:dyDescent="0.3">
      <c r="A102" s="43" t="s">
        <v>130</v>
      </c>
      <c r="B102" s="46" t="str">
        <f t="shared" ref="B102" si="396">+IFERROR(B101/A101-1,"nm")</f>
        <v>nm</v>
      </c>
      <c r="C102" s="46">
        <f t="shared" ref="C102" si="397">+IFERROR(C101/B101-1,"nm")</f>
        <v>6.6505441354292705E-2</v>
      </c>
      <c r="D102" s="46">
        <f t="shared" ref="D102" si="398">+IFERROR(D101/C101-1,"nm")</f>
        <v>5.1020408163265252E-2</v>
      </c>
      <c r="E102" s="46">
        <f t="shared" ref="E102" si="399">+IFERROR(E101/D101-1,"nm")</f>
        <v>-1</v>
      </c>
      <c r="F102" s="46" t="str">
        <f t="shared" ref="F102" si="400">+IFERROR(F101/E101-1,"nm")</f>
        <v>nm</v>
      </c>
      <c r="G102" s="46" t="str">
        <f t="shared" ref="G102" si="401">+IFERROR(G101/F101-1,"nm")</f>
        <v>nm</v>
      </c>
      <c r="H102" s="46" t="str">
        <f t="shared" ref="H102" si="402">+IFERROR(H101/G101-1,"nm")</f>
        <v>nm</v>
      </c>
      <c r="I102" s="46" t="str">
        <f t="shared" ref="I102" si="403">+IFERROR(I101/H101-1,"nm")</f>
        <v>nm</v>
      </c>
      <c r="J102" s="8">
        <v>0</v>
      </c>
      <c r="K102" s="8">
        <v>0</v>
      </c>
      <c r="L102" s="8">
        <v>0</v>
      </c>
      <c r="M102" s="8">
        <v>0</v>
      </c>
      <c r="N102" s="8">
        <v>0</v>
      </c>
    </row>
    <row r="103" spans="1:14" x14ac:dyDescent="0.3">
      <c r="A103" s="43" t="s">
        <v>138</v>
      </c>
      <c r="B103" s="46">
        <f>Historicals!B230</f>
        <v>0.22</v>
      </c>
      <c r="C103" s="46">
        <f>Historicals!C230</f>
        <v>0.23</v>
      </c>
      <c r="D103" s="46">
        <f>Historicals!D230</f>
        <v>0.09</v>
      </c>
      <c r="E103" s="46">
        <f>Historicals!E230</f>
        <v>0</v>
      </c>
      <c r="F103" s="46">
        <f>Historicals!F230</f>
        <v>0</v>
      </c>
      <c r="G103" s="46">
        <f>Historicals!G230</f>
        <v>0</v>
      </c>
      <c r="H103" s="46">
        <f>Historicals!H230</f>
        <v>0</v>
      </c>
      <c r="I103" s="46">
        <f>Historicals!I230</f>
        <v>0</v>
      </c>
      <c r="J103" s="8">
        <v>0</v>
      </c>
      <c r="K103" s="8">
        <v>0</v>
      </c>
      <c r="L103" s="8">
        <v>0</v>
      </c>
      <c r="M103" s="8">
        <v>0</v>
      </c>
      <c r="N103" s="8">
        <v>0</v>
      </c>
    </row>
    <row r="104" spans="1:14" x14ac:dyDescent="0.3">
      <c r="A104" s="43" t="s">
        <v>139</v>
      </c>
      <c r="B104" s="46" t="str">
        <f t="shared" ref="B104:I104" si="404">+IFERROR(B102-B103,"nm")</f>
        <v>nm</v>
      </c>
      <c r="C104" s="46">
        <f t="shared" si="404"/>
        <v>-0.16349455864570731</v>
      </c>
      <c r="D104" s="46">
        <f t="shared" si="404"/>
        <v>-3.8979591836734745E-2</v>
      </c>
      <c r="E104" s="46">
        <f t="shared" si="404"/>
        <v>-1</v>
      </c>
      <c r="F104" s="46" t="str">
        <f t="shared" si="404"/>
        <v>nm</v>
      </c>
      <c r="G104" s="46" t="str">
        <f t="shared" si="404"/>
        <v>nm</v>
      </c>
      <c r="H104" s="46" t="str">
        <f t="shared" si="404"/>
        <v>nm</v>
      </c>
      <c r="I104" s="46" t="str">
        <f t="shared" si="404"/>
        <v>nm</v>
      </c>
      <c r="J104" s="8">
        <v>0</v>
      </c>
      <c r="K104" s="8">
        <v>0</v>
      </c>
      <c r="L104" s="8">
        <v>0</v>
      </c>
      <c r="M104" s="8">
        <v>0</v>
      </c>
      <c r="N104" s="8">
        <v>0</v>
      </c>
    </row>
    <row r="105" spans="1:14" x14ac:dyDescent="0.3">
      <c r="A105" s="44" t="s">
        <v>115</v>
      </c>
      <c r="B105" s="3">
        <f>Historicals!B127</f>
        <v>495</v>
      </c>
      <c r="C105" s="3">
        <f>Historicals!C127</f>
        <v>463</v>
      </c>
      <c r="D105" s="3">
        <f>Historicals!D127</f>
        <v>471</v>
      </c>
      <c r="E105" s="3">
        <f>Historicals!E127</f>
        <v>0</v>
      </c>
      <c r="F105" s="3">
        <f>Historicals!F127</f>
        <v>0</v>
      </c>
      <c r="G105" s="3">
        <f>Historicals!G127</f>
        <v>0</v>
      </c>
      <c r="H105" s="3">
        <f>Historicals!H127</f>
        <v>0</v>
      </c>
      <c r="I105" s="3">
        <f>Historicals!I127</f>
        <v>0</v>
      </c>
      <c r="J105" s="8">
        <v>0</v>
      </c>
      <c r="K105" s="8">
        <v>0</v>
      </c>
      <c r="L105" s="8">
        <v>0</v>
      </c>
      <c r="M105" s="8">
        <v>0</v>
      </c>
      <c r="N105" s="8">
        <v>0</v>
      </c>
    </row>
    <row r="106" spans="1:14" x14ac:dyDescent="0.3">
      <c r="A106" s="43" t="s">
        <v>130</v>
      </c>
      <c r="B106" s="46" t="str">
        <f t="shared" ref="B106" si="405">+IFERROR(B105/A105-1,"nm")</f>
        <v>nm</v>
      </c>
      <c r="C106" s="46">
        <f t="shared" ref="C106" si="406">+IFERROR(C105/B105-1,"nm")</f>
        <v>-6.4646464646464619E-2</v>
      </c>
      <c r="D106" s="46">
        <f t="shared" ref="D106" si="407">+IFERROR(D105/C105-1,"nm")</f>
        <v>1.7278617710583255E-2</v>
      </c>
      <c r="E106" s="46">
        <f t="shared" ref="E106" si="408">+IFERROR(E105/D105-1,"nm")</f>
        <v>-1</v>
      </c>
      <c r="F106" s="46" t="str">
        <f t="shared" ref="F106" si="409">+IFERROR(F105/E105-1,"nm")</f>
        <v>nm</v>
      </c>
      <c r="G106" s="46" t="str">
        <f t="shared" ref="G106" si="410">+IFERROR(G105/F105-1,"nm")</f>
        <v>nm</v>
      </c>
      <c r="H106" s="46" t="str">
        <f t="shared" ref="H106" si="411">+IFERROR(H105/G105-1,"nm")</f>
        <v>nm</v>
      </c>
      <c r="I106" s="46" t="str">
        <f t="shared" ref="I106" si="412">+IFERROR(I105/H105-1,"nm")</f>
        <v>nm</v>
      </c>
      <c r="J106" s="8">
        <v>0</v>
      </c>
      <c r="K106" s="8">
        <v>0</v>
      </c>
      <c r="L106" s="8">
        <v>0</v>
      </c>
      <c r="M106" s="8">
        <v>0</v>
      </c>
      <c r="N106" s="8">
        <v>0</v>
      </c>
    </row>
    <row r="107" spans="1:14" x14ac:dyDescent="0.3">
      <c r="A107" s="43" t="s">
        <v>138</v>
      </c>
      <c r="B107" s="46">
        <f>Historicals!B231</f>
        <v>0.05</v>
      </c>
      <c r="C107" s="46">
        <f>Historicals!C231</f>
        <v>0.09</v>
      </c>
      <c r="D107" s="46">
        <f>Historicals!D231</f>
        <v>0.04</v>
      </c>
      <c r="E107" s="46">
        <f>Historicals!E231</f>
        <v>0</v>
      </c>
      <c r="F107" s="46">
        <f>Historicals!F231</f>
        <v>0</v>
      </c>
      <c r="G107" s="46">
        <f>Historicals!G231</f>
        <v>0</v>
      </c>
      <c r="H107" s="46">
        <f>Historicals!H231</f>
        <v>0</v>
      </c>
      <c r="I107" s="46">
        <f>Historicals!I231</f>
        <v>0</v>
      </c>
      <c r="J107" s="8">
        <v>0</v>
      </c>
      <c r="K107" s="8">
        <v>0</v>
      </c>
      <c r="L107" s="8">
        <v>0</v>
      </c>
      <c r="M107" s="8">
        <v>0</v>
      </c>
      <c r="N107" s="8">
        <v>0</v>
      </c>
    </row>
    <row r="108" spans="1:14" x14ac:dyDescent="0.3">
      <c r="A108" s="43" t="s">
        <v>139</v>
      </c>
      <c r="B108" s="46" t="str">
        <f t="shared" ref="B108:I108" si="413">+IFERROR(B106-B107,"nm")</f>
        <v>nm</v>
      </c>
      <c r="C108" s="46">
        <f t="shared" si="413"/>
        <v>-0.15464646464646462</v>
      </c>
      <c r="D108" s="46">
        <f t="shared" si="413"/>
        <v>-2.2721382289416746E-2</v>
      </c>
      <c r="E108" s="46">
        <f t="shared" si="413"/>
        <v>-1</v>
      </c>
      <c r="F108" s="46" t="str">
        <f t="shared" si="413"/>
        <v>nm</v>
      </c>
      <c r="G108" s="46" t="str">
        <f t="shared" si="413"/>
        <v>nm</v>
      </c>
      <c r="H108" s="46" t="str">
        <f t="shared" si="413"/>
        <v>nm</v>
      </c>
      <c r="I108" s="46" t="str">
        <f t="shared" si="413"/>
        <v>nm</v>
      </c>
      <c r="J108" s="8">
        <v>0</v>
      </c>
      <c r="K108" s="8">
        <v>0</v>
      </c>
      <c r="L108" s="8">
        <v>0</v>
      </c>
      <c r="M108" s="8">
        <v>0</v>
      </c>
      <c r="N108" s="8">
        <v>0</v>
      </c>
    </row>
    <row r="109" spans="1:14" x14ac:dyDescent="0.3">
      <c r="A109" s="44" t="s">
        <v>116</v>
      </c>
      <c r="B109" s="3">
        <f>Historicals!B128</f>
        <v>95</v>
      </c>
      <c r="C109" s="3">
        <f>Historicals!C128</f>
        <v>86</v>
      </c>
      <c r="D109" s="3">
        <f>Historicals!D128</f>
        <v>89</v>
      </c>
      <c r="E109" s="3">
        <f>Historicals!E128</f>
        <v>0</v>
      </c>
      <c r="F109" s="3">
        <f>Historicals!F128</f>
        <v>0</v>
      </c>
      <c r="G109" s="3">
        <f>Historicals!G128</f>
        <v>0</v>
      </c>
      <c r="H109" s="3">
        <f>Historicals!H128</f>
        <v>0</v>
      </c>
      <c r="I109" s="3">
        <f>Historicals!I128</f>
        <v>0</v>
      </c>
      <c r="J109" s="8">
        <v>0</v>
      </c>
      <c r="K109" s="8">
        <v>0</v>
      </c>
      <c r="L109" s="8">
        <v>0</v>
      </c>
      <c r="M109" s="8">
        <v>0</v>
      </c>
      <c r="N109" s="8">
        <v>0</v>
      </c>
    </row>
    <row r="110" spans="1:14" x14ac:dyDescent="0.3">
      <c r="A110" s="43" t="s">
        <v>130</v>
      </c>
      <c r="B110" s="46" t="str">
        <f t="shared" ref="B110" si="414">+IFERROR(B109/A109-1,"nm")</f>
        <v>nm</v>
      </c>
      <c r="C110" s="46">
        <f t="shared" ref="C110" si="415">+IFERROR(C109/B109-1,"nm")</f>
        <v>-9.4736842105263119E-2</v>
      </c>
      <c r="D110" s="46">
        <f t="shared" ref="D110" si="416">+IFERROR(D109/C109-1,"nm")</f>
        <v>3.488372093023262E-2</v>
      </c>
      <c r="E110" s="46">
        <f t="shared" ref="E110" si="417">+IFERROR(E109/D109-1,"nm")</f>
        <v>-1</v>
      </c>
      <c r="F110" s="46" t="str">
        <f t="shared" ref="F110" si="418">+IFERROR(F109/E109-1,"nm")</f>
        <v>nm</v>
      </c>
      <c r="G110" s="46" t="str">
        <f t="shared" ref="G110" si="419">+IFERROR(G109/F109-1,"nm")</f>
        <v>nm</v>
      </c>
      <c r="H110" s="46" t="str">
        <f t="shared" ref="H110" si="420">+IFERROR(H109/G109-1,"nm")</f>
        <v>nm</v>
      </c>
      <c r="I110" s="46" t="str">
        <f t="shared" ref="I110" si="421">+IFERROR(I109/H109-1,"nm")</f>
        <v>nm</v>
      </c>
      <c r="J110" s="8">
        <v>0</v>
      </c>
      <c r="K110" s="8">
        <v>0</v>
      </c>
      <c r="L110" s="8">
        <v>0</v>
      </c>
      <c r="M110" s="8">
        <v>0</v>
      </c>
      <c r="N110" s="8">
        <v>0</v>
      </c>
    </row>
    <row r="111" spans="1:14" x14ac:dyDescent="0.3">
      <c r="A111" s="43" t="s">
        <v>138</v>
      </c>
      <c r="B111" s="46">
        <f>Historicals!B232</f>
        <v>0.14000000000000001</v>
      </c>
      <c r="C111" s="46">
        <f>Historicals!C232</f>
        <v>7.0000000000000007E-2</v>
      </c>
      <c r="D111" s="46">
        <f>Historicals!D232</f>
        <v>0.06</v>
      </c>
      <c r="E111" s="46">
        <f>Historicals!E232</f>
        <v>0</v>
      </c>
      <c r="F111" s="46">
        <f>Historicals!F232</f>
        <v>0</v>
      </c>
      <c r="G111" s="46">
        <f>Historicals!G232</f>
        <v>0</v>
      </c>
      <c r="H111" s="46">
        <f>Historicals!H232</f>
        <v>0</v>
      </c>
      <c r="I111" s="46">
        <f>Historicals!I232</f>
        <v>0</v>
      </c>
      <c r="J111" s="8">
        <v>0</v>
      </c>
      <c r="K111" s="8">
        <v>0</v>
      </c>
      <c r="L111" s="8">
        <v>0</v>
      </c>
      <c r="M111" s="8">
        <v>0</v>
      </c>
      <c r="N111" s="8">
        <v>0</v>
      </c>
    </row>
    <row r="112" spans="1:14" x14ac:dyDescent="0.3">
      <c r="A112" s="43" t="s">
        <v>139</v>
      </c>
      <c r="B112" s="46" t="str">
        <f t="shared" ref="B112:I112" si="422">+IFERROR(B110-B111,"nm")</f>
        <v>nm</v>
      </c>
      <c r="C112" s="46">
        <f t="shared" si="422"/>
        <v>-0.16473684210526313</v>
      </c>
      <c r="D112" s="46">
        <f t="shared" si="422"/>
        <v>-2.5116279069767378E-2</v>
      </c>
      <c r="E112" s="46">
        <f t="shared" si="422"/>
        <v>-1</v>
      </c>
      <c r="F112" s="46" t="str">
        <f t="shared" si="422"/>
        <v>nm</v>
      </c>
      <c r="G112" s="46" t="str">
        <f t="shared" si="422"/>
        <v>nm</v>
      </c>
      <c r="H112" s="46" t="str">
        <f t="shared" si="422"/>
        <v>nm</v>
      </c>
      <c r="I112" s="46" t="str">
        <f t="shared" si="422"/>
        <v>nm</v>
      </c>
      <c r="J112" s="8">
        <v>0</v>
      </c>
      <c r="K112" s="8">
        <v>0</v>
      </c>
      <c r="L112" s="8">
        <v>0</v>
      </c>
      <c r="M112" s="8">
        <v>0</v>
      </c>
      <c r="N112" s="8">
        <v>0</v>
      </c>
    </row>
    <row r="113" spans="1:14" x14ac:dyDescent="0.3">
      <c r="A113" s="8" t="s">
        <v>131</v>
      </c>
      <c r="B113" s="47">
        <f>B116+B119</f>
        <v>259</v>
      </c>
      <c r="C113" s="47">
        <f t="shared" ref="C113:I113" si="423">C116+C119</f>
        <v>301</v>
      </c>
      <c r="D113" s="47">
        <f t="shared" si="423"/>
        <v>257</v>
      </c>
      <c r="E113" s="47">
        <f t="shared" si="423"/>
        <v>0</v>
      </c>
      <c r="F113" s="47">
        <f t="shared" si="423"/>
        <v>0</v>
      </c>
      <c r="G113" s="47">
        <f t="shared" si="423"/>
        <v>0</v>
      </c>
      <c r="H113" s="47">
        <f t="shared" si="423"/>
        <v>0</v>
      </c>
      <c r="I113" s="47">
        <f t="shared" si="423"/>
        <v>0</v>
      </c>
      <c r="J113" s="8">
        <v>0</v>
      </c>
      <c r="K113" s="8">
        <v>0</v>
      </c>
      <c r="L113" s="8">
        <v>0</v>
      </c>
      <c r="M113" s="8">
        <v>0</v>
      </c>
      <c r="N113" s="8">
        <v>0</v>
      </c>
    </row>
    <row r="114" spans="1:14" x14ac:dyDescent="0.3">
      <c r="A114" s="45" t="s">
        <v>130</v>
      </c>
      <c r="B114" s="46" t="str">
        <f t="shared" ref="B114" si="424">+IFERROR(B113/A113-1,"nm")</f>
        <v>nm</v>
      </c>
      <c r="C114" s="46">
        <f t="shared" ref="C114" si="425">+IFERROR(C113/B113-1,"nm")</f>
        <v>0.16216216216216206</v>
      </c>
      <c r="D114" s="46">
        <f t="shared" ref="D114" si="426">+IFERROR(D113/C113-1,"nm")</f>
        <v>-0.14617940199335544</v>
      </c>
      <c r="E114" s="46">
        <f t="shared" ref="E114" si="427">+IFERROR(E113/D113-1,"nm")</f>
        <v>-1</v>
      </c>
      <c r="F114" s="46" t="str">
        <f t="shared" ref="F114" si="428">+IFERROR(F113/E113-1,"nm")</f>
        <v>nm</v>
      </c>
      <c r="G114" s="46" t="str">
        <f t="shared" ref="G114" si="429">+IFERROR(G113/F113-1,"nm")</f>
        <v>nm</v>
      </c>
      <c r="H114" s="46" t="str">
        <f t="shared" ref="H114" si="430">+IFERROR(H113/G113-1,"nm")</f>
        <v>nm</v>
      </c>
      <c r="I114" s="46" t="str">
        <f t="shared" ref="I114" si="431">+IFERROR(I113/H113-1,"nm")</f>
        <v>nm</v>
      </c>
      <c r="J114" s="8">
        <v>0</v>
      </c>
      <c r="K114" s="8">
        <v>0</v>
      </c>
      <c r="L114" s="8">
        <v>0</v>
      </c>
      <c r="M114" s="8">
        <v>0</v>
      </c>
      <c r="N114" s="8">
        <v>0</v>
      </c>
    </row>
    <row r="115" spans="1:14" x14ac:dyDescent="0.3">
      <c r="A115" s="45" t="s">
        <v>132</v>
      </c>
      <c r="B115" s="46">
        <f>+IFERROR(B113/B$99,"nm")</f>
        <v>0.18278052223006352</v>
      </c>
      <c r="C115" s="46">
        <f t="shared" ref="C115:I115" si="432">+IFERROR(C113/C$99,"nm")</f>
        <v>0.21034241788958771</v>
      </c>
      <c r="D115" s="46">
        <f t="shared" si="432"/>
        <v>0.17283120376597175</v>
      </c>
      <c r="E115" s="46" t="str">
        <f t="shared" si="432"/>
        <v>nm</v>
      </c>
      <c r="F115" s="46" t="str">
        <f t="shared" si="432"/>
        <v>nm</v>
      </c>
      <c r="G115" s="46" t="str">
        <f t="shared" si="432"/>
        <v>nm</v>
      </c>
      <c r="H115" s="46" t="str">
        <f t="shared" si="432"/>
        <v>nm</v>
      </c>
      <c r="I115" s="46" t="str">
        <f t="shared" si="432"/>
        <v>nm</v>
      </c>
      <c r="J115" s="8">
        <v>0</v>
      </c>
      <c r="K115" s="8">
        <v>0</v>
      </c>
      <c r="L115" s="8">
        <v>0</v>
      </c>
      <c r="M115" s="8">
        <v>0</v>
      </c>
      <c r="N115" s="8">
        <v>0</v>
      </c>
    </row>
    <row r="116" spans="1:14" x14ac:dyDescent="0.3">
      <c r="A116" s="8" t="s">
        <v>133</v>
      </c>
      <c r="B116" s="8">
        <f>Historicals!B204</f>
        <v>12</v>
      </c>
      <c r="C116" s="8">
        <f>Historicals!C204</f>
        <v>12</v>
      </c>
      <c r="D116" s="8">
        <f>Historicals!D204</f>
        <v>13</v>
      </c>
      <c r="E116" s="8">
        <f>Historicals!E204</f>
        <v>0</v>
      </c>
      <c r="F116" s="8">
        <f>Historicals!F204</f>
        <v>0</v>
      </c>
      <c r="G116" s="8">
        <f>Historicals!G204</f>
        <v>0</v>
      </c>
      <c r="H116" s="8">
        <f>Historicals!H204</f>
        <v>0</v>
      </c>
      <c r="I116" s="8">
        <f>Historicals!I204</f>
        <v>0</v>
      </c>
      <c r="J116" s="8">
        <v>0</v>
      </c>
      <c r="K116" s="8">
        <v>0</v>
      </c>
      <c r="L116" s="8">
        <v>0</v>
      </c>
      <c r="M116" s="8">
        <v>0</v>
      </c>
      <c r="N116" s="8">
        <v>0</v>
      </c>
    </row>
    <row r="117" spans="1:14" x14ac:dyDescent="0.3">
      <c r="A117" s="45" t="s">
        <v>130</v>
      </c>
      <c r="B117" s="46" t="str">
        <f t="shared" ref="B117" si="433">+IFERROR(B116/A116-1,"nm")</f>
        <v>nm</v>
      </c>
      <c r="C117" s="46">
        <f t="shared" ref="C117" si="434">+IFERROR(C116/B116-1,"nm")</f>
        <v>0</v>
      </c>
      <c r="D117" s="46">
        <f t="shared" ref="D117" si="435">+IFERROR(D116/C116-1,"nm")</f>
        <v>8.3333333333333259E-2</v>
      </c>
      <c r="E117" s="46">
        <f t="shared" ref="E117" si="436">+IFERROR(E116/D116-1,"nm")</f>
        <v>-1</v>
      </c>
      <c r="F117" s="46" t="str">
        <f t="shared" ref="F117" si="437">+IFERROR(F116/E116-1,"nm")</f>
        <v>nm</v>
      </c>
      <c r="G117" s="46" t="str">
        <f t="shared" ref="G117" si="438">+IFERROR(G116/F116-1,"nm")</f>
        <v>nm</v>
      </c>
      <c r="H117" s="46" t="str">
        <f t="shared" ref="H117" si="439">+IFERROR(H116/G116-1,"nm")</f>
        <v>nm</v>
      </c>
      <c r="I117" s="46" t="str">
        <f t="shared" ref="I117" si="440">+IFERROR(I116/H116-1,"nm")</f>
        <v>nm</v>
      </c>
      <c r="J117" s="8">
        <v>0</v>
      </c>
      <c r="K117" s="8">
        <v>0</v>
      </c>
      <c r="L117" s="8">
        <v>0</v>
      </c>
      <c r="M117" s="8">
        <v>0</v>
      </c>
      <c r="N117" s="8">
        <v>0</v>
      </c>
    </row>
    <row r="118" spans="1:14" x14ac:dyDescent="0.3">
      <c r="A118" s="45" t="s">
        <v>134</v>
      </c>
      <c r="B118" s="46">
        <f t="shared" ref="B118:I118" si="441">+IFERROR(B116/B$99,"nm")</f>
        <v>8.4685956245589278E-3</v>
      </c>
      <c r="C118" s="46">
        <f t="shared" si="441"/>
        <v>8.385744234800839E-3</v>
      </c>
      <c r="D118" s="46">
        <f t="shared" si="441"/>
        <v>8.7424344317417624E-3</v>
      </c>
      <c r="E118" s="46" t="str">
        <f t="shared" si="441"/>
        <v>nm</v>
      </c>
      <c r="F118" s="46" t="str">
        <f t="shared" si="441"/>
        <v>nm</v>
      </c>
      <c r="G118" s="46" t="str">
        <f t="shared" si="441"/>
        <v>nm</v>
      </c>
      <c r="H118" s="46" t="str">
        <f t="shared" si="441"/>
        <v>nm</v>
      </c>
      <c r="I118" s="46" t="str">
        <f t="shared" si="441"/>
        <v>nm</v>
      </c>
      <c r="J118" s="8">
        <v>0</v>
      </c>
      <c r="K118" s="8">
        <v>0</v>
      </c>
      <c r="L118" s="8">
        <v>0</v>
      </c>
      <c r="M118" s="8">
        <v>0</v>
      </c>
      <c r="N118" s="8">
        <v>0</v>
      </c>
    </row>
    <row r="119" spans="1:14" x14ac:dyDescent="0.3">
      <c r="A119" s="8" t="s">
        <v>135</v>
      </c>
      <c r="B119" s="8">
        <f>Historicals!B159</f>
        <v>247</v>
      </c>
      <c r="C119" s="8">
        <f>Historicals!C159</f>
        <v>289</v>
      </c>
      <c r="D119" s="8">
        <f>Historicals!D159</f>
        <v>244</v>
      </c>
      <c r="E119" s="8">
        <f>Historicals!E159</f>
        <v>0</v>
      </c>
      <c r="F119" s="8">
        <f>Historicals!F159</f>
        <v>0</v>
      </c>
      <c r="G119" s="8">
        <f>Historicals!G159</f>
        <v>0</v>
      </c>
      <c r="H119" s="8">
        <f>Historicals!H159</f>
        <v>0</v>
      </c>
      <c r="I119" s="8">
        <f>Historicals!I159</f>
        <v>0</v>
      </c>
      <c r="J119" s="8">
        <v>0</v>
      </c>
      <c r="K119" s="8">
        <v>0</v>
      </c>
      <c r="L119" s="8">
        <v>0</v>
      </c>
      <c r="M119" s="8">
        <v>0</v>
      </c>
      <c r="N119" s="8">
        <v>0</v>
      </c>
    </row>
    <row r="120" spans="1:14" x14ac:dyDescent="0.3">
      <c r="A120" s="45" t="s">
        <v>130</v>
      </c>
      <c r="B120" s="46" t="str">
        <f t="shared" ref="B120" si="442">+IFERROR(B119/A119-1,"nm")</f>
        <v>nm</v>
      </c>
      <c r="C120" s="46">
        <f t="shared" ref="C120" si="443">+IFERROR(C119/B119-1,"nm")</f>
        <v>0.17004048582995956</v>
      </c>
      <c r="D120" s="46">
        <f t="shared" ref="D120" si="444">+IFERROR(D119/C119-1,"nm")</f>
        <v>-0.15570934256055369</v>
      </c>
      <c r="E120" s="46">
        <f t="shared" ref="E120" si="445">+IFERROR(E119/D119-1,"nm")</f>
        <v>-1</v>
      </c>
      <c r="F120" s="46" t="str">
        <f t="shared" ref="F120" si="446">+IFERROR(F119/E119-1,"nm")</f>
        <v>nm</v>
      </c>
      <c r="G120" s="46" t="str">
        <f t="shared" ref="G120" si="447">+IFERROR(G119/F119-1,"nm")</f>
        <v>nm</v>
      </c>
      <c r="H120" s="46" t="str">
        <f t="shared" ref="H120" si="448">+IFERROR(H119/G119-1,"nm")</f>
        <v>nm</v>
      </c>
      <c r="I120" s="46" t="str">
        <f t="shared" ref="I120" si="449">+IFERROR(I119/H119-1,"nm")</f>
        <v>nm</v>
      </c>
      <c r="J120" s="8">
        <v>0</v>
      </c>
      <c r="K120" s="8">
        <v>0</v>
      </c>
      <c r="L120" s="8">
        <v>0</v>
      </c>
      <c r="M120" s="8">
        <v>0</v>
      </c>
      <c r="N120" s="8">
        <v>0</v>
      </c>
    </row>
    <row r="121" spans="1:14" x14ac:dyDescent="0.3">
      <c r="A121" s="45" t="s">
        <v>132</v>
      </c>
      <c r="B121" s="46">
        <f t="shared" ref="B121:I121" si="450">+IFERROR(B119/B$99,"nm")</f>
        <v>0.1743119266055046</v>
      </c>
      <c r="C121" s="46">
        <f t="shared" si="450"/>
        <v>0.20195667365478687</v>
      </c>
      <c r="D121" s="46">
        <f t="shared" si="450"/>
        <v>0.16408876933423</v>
      </c>
      <c r="E121" s="46" t="str">
        <f t="shared" si="450"/>
        <v>nm</v>
      </c>
      <c r="F121" s="46" t="str">
        <f t="shared" si="450"/>
        <v>nm</v>
      </c>
      <c r="G121" s="46" t="str">
        <f t="shared" si="450"/>
        <v>nm</v>
      </c>
      <c r="H121" s="46" t="str">
        <f t="shared" si="450"/>
        <v>nm</v>
      </c>
      <c r="I121" s="46" t="str">
        <f t="shared" si="450"/>
        <v>nm</v>
      </c>
      <c r="J121" s="8">
        <v>0</v>
      </c>
      <c r="K121" s="8">
        <v>0</v>
      </c>
      <c r="L121" s="8">
        <v>0</v>
      </c>
      <c r="M121" s="8">
        <v>0</v>
      </c>
      <c r="N121" s="8">
        <v>0</v>
      </c>
    </row>
    <row r="122" spans="1:14" x14ac:dyDescent="0.3">
      <c r="A122" s="8" t="s">
        <v>136</v>
      </c>
      <c r="B122" s="8">
        <f>Historicals!B189</f>
        <v>20</v>
      </c>
      <c r="C122" s="8">
        <f>Historicals!C189</f>
        <v>17</v>
      </c>
      <c r="D122" s="8">
        <f>Historicals!D189</f>
        <v>10</v>
      </c>
      <c r="E122" s="8">
        <f>Historicals!E189</f>
        <v>0</v>
      </c>
      <c r="F122" s="8">
        <f>Historicals!F189</f>
        <v>0</v>
      </c>
      <c r="G122" s="8">
        <f>Historicals!G189</f>
        <v>0</v>
      </c>
      <c r="H122" s="8">
        <f>Historicals!H189</f>
        <v>0</v>
      </c>
      <c r="I122" s="8">
        <f>Historicals!I189</f>
        <v>0</v>
      </c>
      <c r="J122" s="8">
        <v>0</v>
      </c>
      <c r="K122" s="8">
        <v>0</v>
      </c>
      <c r="L122" s="8">
        <v>0</v>
      </c>
      <c r="M122" s="8">
        <v>0</v>
      </c>
      <c r="N122" s="8">
        <v>0</v>
      </c>
    </row>
    <row r="123" spans="1:14" x14ac:dyDescent="0.3">
      <c r="A123" s="45" t="s">
        <v>130</v>
      </c>
      <c r="B123" s="46" t="str">
        <f t="shared" ref="B123" si="451">+IFERROR(B122/A122-1,"nm")</f>
        <v>nm</v>
      </c>
      <c r="C123" s="46">
        <f t="shared" ref="C123" si="452">+IFERROR(C122/B122-1,"nm")</f>
        <v>-0.15000000000000002</v>
      </c>
      <c r="D123" s="46">
        <f t="shared" ref="D123" si="453">+IFERROR(D122/C122-1,"nm")</f>
        <v>-0.41176470588235292</v>
      </c>
      <c r="E123" s="46">
        <f t="shared" ref="E123" si="454">+IFERROR(E122/D122-1,"nm")</f>
        <v>-1</v>
      </c>
      <c r="F123" s="46" t="str">
        <f t="shared" ref="F123" si="455">+IFERROR(F122/E122-1,"nm")</f>
        <v>nm</v>
      </c>
      <c r="G123" s="46" t="str">
        <f t="shared" ref="G123" si="456">+IFERROR(G122/F122-1,"nm")</f>
        <v>nm</v>
      </c>
      <c r="H123" s="46" t="str">
        <f t="shared" ref="H123" si="457">+IFERROR(H122/G122-1,"nm")</f>
        <v>nm</v>
      </c>
      <c r="I123" s="46" t="str">
        <f t="shared" ref="I123" si="458">+IFERROR(I122/H122-1,"nm")</f>
        <v>nm</v>
      </c>
      <c r="J123" s="8">
        <v>0</v>
      </c>
      <c r="K123" s="8">
        <v>0</v>
      </c>
      <c r="L123" s="8">
        <v>0</v>
      </c>
      <c r="M123" s="8">
        <v>0</v>
      </c>
      <c r="N123" s="8">
        <v>0</v>
      </c>
    </row>
    <row r="124" spans="1:14" x14ac:dyDescent="0.3">
      <c r="A124" s="45" t="s">
        <v>134</v>
      </c>
      <c r="B124" s="46">
        <f t="shared" ref="B124:I124" si="459">+IFERROR(B122/B$99,"nm")</f>
        <v>1.4114326040931546E-2</v>
      </c>
      <c r="C124" s="46">
        <f t="shared" si="459"/>
        <v>1.1879804332634521E-2</v>
      </c>
      <c r="D124" s="46">
        <f t="shared" si="459"/>
        <v>6.7249495628782787E-3</v>
      </c>
      <c r="E124" s="46" t="str">
        <f t="shared" si="459"/>
        <v>nm</v>
      </c>
      <c r="F124" s="46" t="str">
        <f t="shared" si="459"/>
        <v>nm</v>
      </c>
      <c r="G124" s="46" t="str">
        <f t="shared" si="459"/>
        <v>nm</v>
      </c>
      <c r="H124" s="46" t="str">
        <f t="shared" si="459"/>
        <v>nm</v>
      </c>
      <c r="I124" s="46" t="str">
        <f t="shared" si="459"/>
        <v>nm</v>
      </c>
      <c r="J124" s="8">
        <v>0</v>
      </c>
      <c r="K124" s="8">
        <v>0</v>
      </c>
      <c r="L124" s="8">
        <v>0</v>
      </c>
      <c r="M124" s="8">
        <v>0</v>
      </c>
      <c r="N124" s="8">
        <v>0</v>
      </c>
    </row>
    <row r="125" spans="1:14" x14ac:dyDescent="0.3">
      <c r="A125" s="42" t="str">
        <f>Historicals!A233</f>
        <v>Greater China</v>
      </c>
      <c r="B125" s="42"/>
      <c r="C125" s="42"/>
      <c r="D125" s="42"/>
      <c r="E125" s="42"/>
      <c r="F125" s="42"/>
      <c r="G125" s="42"/>
      <c r="H125" s="42"/>
      <c r="I125" s="42"/>
      <c r="J125" s="38"/>
      <c r="K125" s="38"/>
      <c r="L125" s="38"/>
      <c r="M125" s="38"/>
      <c r="N125" s="38"/>
    </row>
    <row r="126" spans="1:14" x14ac:dyDescent="0.3">
      <c r="A126" s="8" t="s">
        <v>137</v>
      </c>
      <c r="B126" s="8">
        <f>Historicals!B129</f>
        <v>3067</v>
      </c>
      <c r="C126" s="8">
        <f>Historicals!C129</f>
        <v>3785</v>
      </c>
      <c r="D126" s="8">
        <f>Historicals!D129</f>
        <v>4237</v>
      </c>
      <c r="E126" s="8">
        <f>Historicals!E129</f>
        <v>5134</v>
      </c>
      <c r="F126" s="8">
        <f>Historicals!F129</f>
        <v>6208</v>
      </c>
      <c r="G126" s="8">
        <f>Historicals!G129</f>
        <v>6679</v>
      </c>
      <c r="H126" s="8">
        <f>Historicals!H129</f>
        <v>8290</v>
      </c>
      <c r="I126" s="8">
        <f>Historicals!I129</f>
        <v>7547</v>
      </c>
      <c r="J126" s="8">
        <f>J128+J132+J136</f>
        <v>8532.7173041468741</v>
      </c>
      <c r="K126" s="8">
        <f t="shared" ref="K126:N126" si="460">K128+K132+K136</f>
        <v>9648.1468901055032</v>
      </c>
      <c r="L126" s="8">
        <f t="shared" si="460"/>
        <v>10910.465790687515</v>
      </c>
      <c r="M126" s="8">
        <f t="shared" si="460"/>
        <v>12339.137845773275</v>
      </c>
      <c r="N126" s="8">
        <f t="shared" si="460"/>
        <v>13956.219527302839</v>
      </c>
    </row>
    <row r="127" spans="1:14" x14ac:dyDescent="0.3">
      <c r="A127" s="43" t="s">
        <v>130</v>
      </c>
      <c r="B127" s="46" t="str">
        <f t="shared" ref="B127" si="461">+IFERROR(B126/A126-1,"nm")</f>
        <v>nm</v>
      </c>
      <c r="C127" s="46">
        <f t="shared" ref="C127" si="462">+IFERROR(C126/B126-1,"nm")</f>
        <v>0.23410498858819695</v>
      </c>
      <c r="D127" s="46">
        <f t="shared" ref="D127" si="463">+IFERROR(D126/C126-1,"nm")</f>
        <v>0.11941875825627468</v>
      </c>
      <c r="E127" s="46">
        <f t="shared" ref="E127" si="464">+IFERROR(E126/D126-1,"nm")</f>
        <v>0.21170639603493036</v>
      </c>
      <c r="F127" s="46">
        <f t="shared" ref="F127" si="465">+IFERROR(F126/E126-1,"nm")</f>
        <v>0.20919361121932223</v>
      </c>
      <c r="G127" s="46">
        <f t="shared" ref="G127" si="466">+IFERROR(G126/F126-1,"nm")</f>
        <v>7.5869845360824639E-2</v>
      </c>
      <c r="H127" s="46">
        <f t="shared" ref="H127" si="467">+IFERROR(H126/G126-1,"nm")</f>
        <v>0.24120377301991325</v>
      </c>
      <c r="I127" s="46">
        <f t="shared" ref="I127" si="468">+IFERROR(I126/H126-1,"nm")</f>
        <v>-8.9626055488540413E-2</v>
      </c>
      <c r="J127" s="46">
        <f t="shared" ref="J127" si="469">+IFERROR(J126/I126-1,"nm")</f>
        <v>0.13061048153529531</v>
      </c>
      <c r="K127" s="46">
        <f t="shared" ref="K127" si="470">+IFERROR(K126/J126-1,"nm")</f>
        <v>0.13072384167896134</v>
      </c>
      <c r="L127" s="46">
        <f t="shared" ref="L127" si="471">+IFERROR(L126/K126-1,"nm")</f>
        <v>0.13083537335823126</v>
      </c>
      <c r="M127" s="46">
        <f t="shared" ref="M127" si="472">+IFERROR(M126/L126-1,"nm")</f>
        <v>0.13094510193187037</v>
      </c>
      <c r="N127" s="46">
        <f t="shared" ref="N127" si="473">+IFERROR(N126/M126-1,"nm")</f>
        <v>0.13105305263150857</v>
      </c>
    </row>
    <row r="128" spans="1:14" x14ac:dyDescent="0.3">
      <c r="A128" s="44" t="s">
        <v>114</v>
      </c>
      <c r="B128" s="3">
        <f>Historicals!B130</f>
        <v>2016</v>
      </c>
      <c r="C128" s="3">
        <f>Historicals!C130</f>
        <v>2599</v>
      </c>
      <c r="D128" s="3">
        <f>Historicals!D130</f>
        <v>2920</v>
      </c>
      <c r="E128" s="3">
        <f>Historicals!E130</f>
        <v>3496</v>
      </c>
      <c r="F128" s="3">
        <f>Historicals!F130</f>
        <v>4262</v>
      </c>
      <c r="G128" s="3">
        <f>Historicals!G130</f>
        <v>4635</v>
      </c>
      <c r="H128" s="3">
        <f>Historicals!H130</f>
        <v>5748</v>
      </c>
      <c r="I128" s="3">
        <f>Historicals!I130</f>
        <v>5416</v>
      </c>
      <c r="J128" s="3">
        <f>I128*(1+J129)</f>
        <v>6159.3521223242396</v>
      </c>
      <c r="K128" s="3">
        <f t="shared" ref="K128" si="474">J128*(1+K129)</f>
        <v>7004.730163733404</v>
      </c>
      <c r="L128" s="3">
        <f t="shared" ref="L128" si="475">K128*(1+L129)</f>
        <v>7966.1372969534641</v>
      </c>
      <c r="M128" s="3">
        <f t="shared" ref="M128" si="476">L128*(1+M129)</f>
        <v>9059.4986459964184</v>
      </c>
      <c r="N128" s="3">
        <f t="shared" ref="N128" si="477">M128*(1+N129)</f>
        <v>10302.925076146901</v>
      </c>
    </row>
    <row r="129" spans="1:14" x14ac:dyDescent="0.3">
      <c r="A129" s="43" t="s">
        <v>130</v>
      </c>
      <c r="B129" s="46" t="str">
        <f t="shared" ref="B129" si="478">+IFERROR(B128/A128-1,"nm")</f>
        <v>nm</v>
      </c>
      <c r="C129" s="46">
        <f t="shared" ref="C129" si="479">+IFERROR(C128/B128-1,"nm")</f>
        <v>0.28918650793650791</v>
      </c>
      <c r="D129" s="46">
        <f t="shared" ref="D129" si="480">+IFERROR(D128/C128-1,"nm")</f>
        <v>0.12350904193920731</v>
      </c>
      <c r="E129" s="46">
        <f t="shared" ref="E129" si="481">+IFERROR(E128/D128-1,"nm")</f>
        <v>0.19726027397260282</v>
      </c>
      <c r="F129" s="46">
        <f t="shared" ref="F129" si="482">+IFERROR(F128/E128-1,"nm")</f>
        <v>0.21910755148741412</v>
      </c>
      <c r="G129" s="46">
        <f t="shared" ref="G129" si="483">+IFERROR(G128/F128-1,"nm")</f>
        <v>8.7517597372125833E-2</v>
      </c>
      <c r="H129" s="46">
        <f t="shared" ref="H129" si="484">+IFERROR(H128/G128-1,"nm")</f>
        <v>0.24012944983818763</v>
      </c>
      <c r="I129" s="46">
        <f t="shared" ref="I129" si="485">+IFERROR(I128/H128-1,"nm")</f>
        <v>-5.7759220598469052E-2</v>
      </c>
      <c r="J129" s="46">
        <f>IFERROR(J130+J131,"nm")</f>
        <v>0.13725113041437226</v>
      </c>
      <c r="K129" s="46">
        <f t="shared" ref="K129" si="486">IFERROR(K130+K131,"nm")</f>
        <v>0.13725113041437226</v>
      </c>
      <c r="L129" s="46">
        <f t="shared" ref="L129" si="487">IFERROR(L130+L131,"nm")</f>
        <v>0.13725113041437226</v>
      </c>
      <c r="M129" s="46">
        <f t="shared" ref="M129" si="488">IFERROR(M130+M131,"nm")</f>
        <v>0.13725113041437226</v>
      </c>
      <c r="N129" s="46">
        <f t="shared" ref="N129" si="489">IFERROR(N130+N131,"nm")</f>
        <v>0.13725113041437226</v>
      </c>
    </row>
    <row r="130" spans="1:14" x14ac:dyDescent="0.3">
      <c r="A130" s="43" t="s">
        <v>138</v>
      </c>
      <c r="B130" s="46">
        <f>Historicals!B234</f>
        <v>0.28000000000000003</v>
      </c>
      <c r="C130" s="46">
        <f>Historicals!C234</f>
        <v>0.33</v>
      </c>
      <c r="D130" s="46">
        <f>Historicals!D234</f>
        <v>0.18</v>
      </c>
      <c r="E130" s="46">
        <f>Historicals!E234</f>
        <v>0.16</v>
      </c>
      <c r="F130" s="46">
        <f>Historicals!F234</f>
        <v>0.25</v>
      </c>
      <c r="G130" s="46">
        <f>Historicals!G234</f>
        <v>0.12</v>
      </c>
      <c r="H130" s="46">
        <f>Historicals!H234</f>
        <v>0.19</v>
      </c>
      <c r="I130" s="46">
        <f>Historicals!I234</f>
        <v>-0.1</v>
      </c>
      <c r="J130" s="46">
        <f t="shared" ref="J130:N131" si="490">IFERROR(AVERAGE($E130:$I130),"nm")</f>
        <v>0.124</v>
      </c>
      <c r="K130" s="46">
        <f t="shared" si="490"/>
        <v>0.124</v>
      </c>
      <c r="L130" s="46">
        <f t="shared" si="490"/>
        <v>0.124</v>
      </c>
      <c r="M130" s="46">
        <f t="shared" si="490"/>
        <v>0.124</v>
      </c>
      <c r="N130" s="46">
        <f t="shared" si="490"/>
        <v>0.124</v>
      </c>
    </row>
    <row r="131" spans="1:14" x14ac:dyDescent="0.3">
      <c r="A131" s="43" t="s">
        <v>139</v>
      </c>
      <c r="B131" s="46" t="str">
        <f t="shared" ref="B131:I131" si="491">+IFERROR(B129-B130,"nm")</f>
        <v>nm</v>
      </c>
      <c r="C131" s="46">
        <f t="shared" si="491"/>
        <v>-4.0813492063492107E-2</v>
      </c>
      <c r="D131" s="46">
        <f t="shared" si="491"/>
        <v>-5.6490958060792684E-2</v>
      </c>
      <c r="E131" s="46">
        <f t="shared" si="491"/>
        <v>3.7260273972602814E-2</v>
      </c>
      <c r="F131" s="46">
        <f t="shared" si="491"/>
        <v>-3.0892448512585879E-2</v>
      </c>
      <c r="G131" s="46">
        <f t="shared" si="491"/>
        <v>-3.2482402627874163E-2</v>
      </c>
      <c r="H131" s="46">
        <f t="shared" si="491"/>
        <v>5.0129449838187623E-2</v>
      </c>
      <c r="I131" s="46">
        <f t="shared" si="491"/>
        <v>4.2240779401530953E-2</v>
      </c>
      <c r="J131" s="46">
        <f>IFERROR(AVERAGE($E131:$I131),"nm")</f>
        <v>1.3251130414372269E-2</v>
      </c>
      <c r="K131" s="46">
        <f t="shared" si="490"/>
        <v>1.3251130414372269E-2</v>
      </c>
      <c r="L131" s="46">
        <f t="shared" si="490"/>
        <v>1.3251130414372269E-2</v>
      </c>
      <c r="M131" s="46">
        <f t="shared" si="490"/>
        <v>1.3251130414372269E-2</v>
      </c>
      <c r="N131" s="46">
        <f t="shared" si="490"/>
        <v>1.3251130414372269E-2</v>
      </c>
    </row>
    <row r="132" spans="1:14" x14ac:dyDescent="0.3">
      <c r="A132" s="44" t="s">
        <v>115</v>
      </c>
      <c r="B132" s="3">
        <f>Historicals!B131</f>
        <v>925</v>
      </c>
      <c r="C132" s="3">
        <f>Historicals!C131</f>
        <v>1055</v>
      </c>
      <c r="D132" s="3">
        <f>Historicals!D131</f>
        <v>1188</v>
      </c>
      <c r="E132" s="3">
        <f>Historicals!E131</f>
        <v>1508</v>
      </c>
      <c r="F132" s="3">
        <f>Historicals!F131</f>
        <v>1808</v>
      </c>
      <c r="G132" s="3">
        <f>Historicals!G131</f>
        <v>1896</v>
      </c>
      <c r="H132" s="3">
        <f>Historicals!H131</f>
        <v>2347</v>
      </c>
      <c r="I132" s="3">
        <f>Historicals!I131</f>
        <v>1938</v>
      </c>
      <c r="J132" s="3">
        <f t="shared" ref="J132" si="492">I132*(1+J133)</f>
        <v>2163.031260279562</v>
      </c>
      <c r="K132" s="3">
        <f t="shared" ref="K132" si="493">J132*(1+K133)</f>
        <v>2414.1920706638753</v>
      </c>
      <c r="L132" s="3">
        <f t="shared" ref="L132" si="494">K132*(1+L133)</f>
        <v>2694.5164691253908</v>
      </c>
      <c r="M132" s="3">
        <f t="shared" ref="M132" si="495">L132*(1+M133)</f>
        <v>3007.3907915667337</v>
      </c>
      <c r="N132" s="3">
        <f t="shared" ref="N132" si="496">M132*(1+N133)</f>
        <v>3356.5945789658113</v>
      </c>
    </row>
    <row r="133" spans="1:14" x14ac:dyDescent="0.3">
      <c r="A133" s="43" t="s">
        <v>130</v>
      </c>
      <c r="B133" s="46" t="str">
        <f t="shared" ref="B133" si="497">+IFERROR(B132/A132-1,"nm")</f>
        <v>nm</v>
      </c>
      <c r="C133" s="46">
        <f t="shared" ref="C133" si="498">+IFERROR(C132/B132-1,"nm")</f>
        <v>0.14054054054054044</v>
      </c>
      <c r="D133" s="46">
        <f t="shared" ref="D133" si="499">+IFERROR(D132/C132-1,"nm")</f>
        <v>0.12606635071090055</v>
      </c>
      <c r="E133" s="46">
        <f t="shared" ref="E133" si="500">+IFERROR(E132/D132-1,"nm")</f>
        <v>0.26936026936026947</v>
      </c>
      <c r="F133" s="46">
        <f t="shared" ref="F133" si="501">+IFERROR(F132/E132-1,"nm")</f>
        <v>0.19893899204244025</v>
      </c>
      <c r="G133" s="46">
        <f t="shared" ref="G133" si="502">+IFERROR(G132/F132-1,"nm")</f>
        <v>4.8672566371681381E-2</v>
      </c>
      <c r="H133" s="46">
        <f t="shared" ref="H133" si="503">+IFERROR(H132/G132-1,"nm")</f>
        <v>0.2378691983122363</v>
      </c>
      <c r="I133" s="46">
        <f t="shared" ref="I133" si="504">+IFERROR(I132/H132-1,"nm")</f>
        <v>-0.17426501917341286</v>
      </c>
      <c r="J133" s="46">
        <f>IFERROR(J134+J135,"nm")</f>
        <v>0.1161152013826429</v>
      </c>
      <c r="K133" s="46">
        <f t="shared" ref="K133" si="505">IFERROR(K134+K135,"nm")</f>
        <v>0.1161152013826429</v>
      </c>
      <c r="L133" s="46">
        <f t="shared" ref="L133" si="506">IFERROR(L134+L135,"nm")</f>
        <v>0.1161152013826429</v>
      </c>
      <c r="M133" s="46">
        <f t="shared" ref="M133" si="507">IFERROR(M134+M135,"nm")</f>
        <v>0.1161152013826429</v>
      </c>
      <c r="N133" s="46">
        <f t="shared" ref="N133" si="508">IFERROR(N134+N135,"nm")</f>
        <v>0.1161152013826429</v>
      </c>
    </row>
    <row r="134" spans="1:14" x14ac:dyDescent="0.3">
      <c r="A134" s="43" t="s">
        <v>138</v>
      </c>
      <c r="B134" s="46">
        <f>Historicals!B235</f>
        <v>7.0000000000000007E-2</v>
      </c>
      <c r="C134" s="46">
        <f>Historicals!C235</f>
        <v>0.17</v>
      </c>
      <c r="D134" s="46">
        <f>Historicals!D235</f>
        <v>0.18</v>
      </c>
      <c r="E134" s="46">
        <f>Historicals!E235</f>
        <v>0.23</v>
      </c>
      <c r="F134" s="46">
        <f>Historicals!F235</f>
        <v>0.23</v>
      </c>
      <c r="G134" s="46">
        <f>Historicals!G235</f>
        <v>0.08</v>
      </c>
      <c r="H134" s="46">
        <f>Historicals!H235</f>
        <v>0.19</v>
      </c>
      <c r="I134" s="46">
        <f>Historicals!I235</f>
        <v>-0.21</v>
      </c>
      <c r="J134" s="46">
        <f t="shared" ref="J134:N135" si="509">IFERROR(AVERAGE($E134:$I134),"nm")</f>
        <v>0.10400000000000001</v>
      </c>
      <c r="K134" s="46">
        <f t="shared" si="509"/>
        <v>0.10400000000000001</v>
      </c>
      <c r="L134" s="46">
        <f t="shared" si="509"/>
        <v>0.10400000000000001</v>
      </c>
      <c r="M134" s="46">
        <f t="shared" si="509"/>
        <v>0.10400000000000001</v>
      </c>
      <c r="N134" s="46">
        <f t="shared" si="509"/>
        <v>0.10400000000000001</v>
      </c>
    </row>
    <row r="135" spans="1:14" x14ac:dyDescent="0.3">
      <c r="A135" s="43" t="s">
        <v>139</v>
      </c>
      <c r="B135" s="46" t="str">
        <f t="shared" ref="B135:I135" si="510">+IFERROR(B133-B134,"nm")</f>
        <v>nm</v>
      </c>
      <c r="C135" s="46">
        <f t="shared" si="510"/>
        <v>-2.9459459459459575E-2</v>
      </c>
      <c r="D135" s="46">
        <f t="shared" si="510"/>
        <v>-5.3933649289099439E-2</v>
      </c>
      <c r="E135" s="46">
        <f t="shared" si="510"/>
        <v>3.9360269360269456E-2</v>
      </c>
      <c r="F135" s="46">
        <f t="shared" si="510"/>
        <v>-3.1061007957559755E-2</v>
      </c>
      <c r="G135" s="46">
        <f t="shared" si="510"/>
        <v>-3.1327433628318621E-2</v>
      </c>
      <c r="H135" s="46">
        <f t="shared" si="510"/>
        <v>4.7869198312236294E-2</v>
      </c>
      <c r="I135" s="46">
        <f t="shared" si="510"/>
        <v>3.5734980826587132E-2</v>
      </c>
      <c r="J135" s="46">
        <f>IFERROR(AVERAGE($E135:$I135),"nm")</f>
        <v>1.2115201382642901E-2</v>
      </c>
      <c r="K135" s="46">
        <f t="shared" si="509"/>
        <v>1.2115201382642901E-2</v>
      </c>
      <c r="L135" s="46">
        <f t="shared" si="509"/>
        <v>1.2115201382642901E-2</v>
      </c>
      <c r="M135" s="46">
        <f t="shared" si="509"/>
        <v>1.2115201382642901E-2</v>
      </c>
      <c r="N135" s="46">
        <f t="shared" si="509"/>
        <v>1.2115201382642901E-2</v>
      </c>
    </row>
    <row r="136" spans="1:14" x14ac:dyDescent="0.3">
      <c r="A136" s="44" t="s">
        <v>116</v>
      </c>
      <c r="B136" s="3">
        <f>Historicals!B132</f>
        <v>126</v>
      </c>
      <c r="C136" s="3">
        <f>Historicals!C132</f>
        <v>131</v>
      </c>
      <c r="D136" s="3">
        <f>Historicals!D132</f>
        <v>129</v>
      </c>
      <c r="E136" s="3">
        <f>Historicals!E132</f>
        <v>130</v>
      </c>
      <c r="F136" s="3">
        <f>Historicals!F132</f>
        <v>138</v>
      </c>
      <c r="G136" s="3">
        <f>Historicals!G132</f>
        <v>148</v>
      </c>
      <c r="H136" s="3">
        <f>Historicals!H132</f>
        <v>195</v>
      </c>
      <c r="I136" s="3">
        <f>Historicals!I132</f>
        <v>193</v>
      </c>
      <c r="J136" s="3">
        <f>I136*(1+J137)</f>
        <v>210.33392154307222</v>
      </c>
      <c r="K136" s="3">
        <f t="shared" ref="K136" si="511">J136*(1+K137)</f>
        <v>229.22465570822416</v>
      </c>
      <c r="L136" s="3">
        <f t="shared" ref="L136" si="512">K136*(1+L137)</f>
        <v>249.81202460865993</v>
      </c>
      <c r="M136" s="3">
        <f t="shared" ref="M136" si="513">L136*(1+M137)</f>
        <v>272.24840821012384</v>
      </c>
      <c r="N136" s="3">
        <f t="shared" ref="N136" si="514">M136*(1+N137)</f>
        <v>296.69987219012688</v>
      </c>
    </row>
    <row r="137" spans="1:14" x14ac:dyDescent="0.3">
      <c r="A137" s="43" t="s">
        <v>130</v>
      </c>
      <c r="B137" s="46" t="str">
        <f t="shared" ref="B137" si="515">+IFERROR(B136/A136-1,"nm")</f>
        <v>nm</v>
      </c>
      <c r="C137" s="46">
        <f t="shared" ref="C137" si="516">+IFERROR(C136/B136-1,"nm")</f>
        <v>3.9682539682539764E-2</v>
      </c>
      <c r="D137" s="46">
        <f t="shared" ref="D137" si="517">+IFERROR(D136/C136-1,"nm")</f>
        <v>-1.5267175572519109E-2</v>
      </c>
      <c r="E137" s="46">
        <f t="shared" ref="E137" si="518">+IFERROR(E136/D136-1,"nm")</f>
        <v>7.7519379844961378E-3</v>
      </c>
      <c r="F137" s="46">
        <f t="shared" ref="F137" si="519">+IFERROR(F136/E136-1,"nm")</f>
        <v>6.1538461538461542E-2</v>
      </c>
      <c r="G137" s="46">
        <f t="shared" ref="G137" si="520">+IFERROR(G136/F136-1,"nm")</f>
        <v>7.2463768115942129E-2</v>
      </c>
      <c r="H137" s="46">
        <f t="shared" ref="H137" si="521">+IFERROR(H136/G136-1,"nm")</f>
        <v>0.31756756756756754</v>
      </c>
      <c r="I137" s="46">
        <f t="shared" ref="I137" si="522">+IFERROR(I136/H136-1,"nm")</f>
        <v>-1.025641025641022E-2</v>
      </c>
      <c r="J137" s="46">
        <f>IFERROR(J138+J139,"nm")</f>
        <v>8.9813064990011418E-2</v>
      </c>
      <c r="K137" s="46">
        <f t="shared" ref="K137" si="523">IFERROR(K138+K139,"nm")</f>
        <v>8.9813064990011418E-2</v>
      </c>
      <c r="L137" s="46">
        <f t="shared" ref="L137" si="524">IFERROR(L138+L139,"nm")</f>
        <v>8.9813064990011418E-2</v>
      </c>
      <c r="M137" s="46">
        <f t="shared" ref="M137" si="525">IFERROR(M138+M139,"nm")</f>
        <v>8.9813064990011418E-2</v>
      </c>
      <c r="N137" s="46">
        <f t="shared" ref="N137" si="526">IFERROR(N138+N139,"nm")</f>
        <v>8.9813064990011418E-2</v>
      </c>
    </row>
    <row r="138" spans="1:14" x14ac:dyDescent="0.3">
      <c r="A138" s="43" t="s">
        <v>138</v>
      </c>
      <c r="B138" s="46">
        <f>Historicals!B236</f>
        <v>0.01</v>
      </c>
      <c r="C138" s="46">
        <f>Historicals!C236</f>
        <v>7.0000000000000007E-2</v>
      </c>
      <c r="D138" s="46">
        <f>Historicals!D236</f>
        <v>0.03</v>
      </c>
      <c r="E138" s="46">
        <f>Historicals!E236</f>
        <v>-0.01</v>
      </c>
      <c r="F138" s="46">
        <f>Historicals!F236</f>
        <v>0.08</v>
      </c>
      <c r="G138" s="46">
        <f>Historicals!G236</f>
        <v>0.11</v>
      </c>
      <c r="H138" s="46">
        <f>Historicals!H236</f>
        <v>0.26</v>
      </c>
      <c r="I138" s="46">
        <f>Historicals!I236</f>
        <v>-0.06</v>
      </c>
      <c r="J138" s="46">
        <f t="shared" ref="J138:N139" si="527">IFERROR(AVERAGE($E138:$I138),"nm")</f>
        <v>7.5999999999999998E-2</v>
      </c>
      <c r="K138" s="46">
        <f t="shared" si="527"/>
        <v>7.5999999999999998E-2</v>
      </c>
      <c r="L138" s="46">
        <f t="shared" si="527"/>
        <v>7.5999999999999998E-2</v>
      </c>
      <c r="M138" s="46">
        <f t="shared" si="527"/>
        <v>7.5999999999999998E-2</v>
      </c>
      <c r="N138" s="46">
        <f t="shared" si="527"/>
        <v>7.5999999999999998E-2</v>
      </c>
    </row>
    <row r="139" spans="1:14" x14ac:dyDescent="0.3">
      <c r="A139" s="43" t="s">
        <v>139</v>
      </c>
      <c r="B139" s="46" t="str">
        <f t="shared" ref="B139:I139" si="528">+IFERROR(B137-B138,"nm")</f>
        <v>nm</v>
      </c>
      <c r="C139" s="46">
        <f t="shared" si="528"/>
        <v>-3.0317460317460243E-2</v>
      </c>
      <c r="D139" s="46">
        <f t="shared" si="528"/>
        <v>-4.5267175572519108E-2</v>
      </c>
      <c r="E139" s="46">
        <f t="shared" si="528"/>
        <v>1.775193798449614E-2</v>
      </c>
      <c r="F139" s="46">
        <f t="shared" si="528"/>
        <v>-1.846153846153846E-2</v>
      </c>
      <c r="G139" s="46">
        <f t="shared" si="528"/>
        <v>-3.7536231884057872E-2</v>
      </c>
      <c r="H139" s="46">
        <f t="shared" si="528"/>
        <v>5.7567567567567535E-2</v>
      </c>
      <c r="I139" s="46">
        <f t="shared" si="528"/>
        <v>4.9743589743589778E-2</v>
      </c>
      <c r="J139" s="46">
        <f>IFERROR(AVERAGE($E139:$I139),"nm")</f>
        <v>1.3813064990011425E-2</v>
      </c>
      <c r="K139" s="46">
        <f t="shared" si="527"/>
        <v>1.3813064990011425E-2</v>
      </c>
      <c r="L139" s="46">
        <f t="shared" si="527"/>
        <v>1.3813064990011425E-2</v>
      </c>
      <c r="M139" s="46">
        <f t="shared" si="527"/>
        <v>1.3813064990011425E-2</v>
      </c>
      <c r="N139" s="46">
        <f t="shared" si="527"/>
        <v>1.3813064990011425E-2</v>
      </c>
    </row>
    <row r="140" spans="1:14" x14ac:dyDescent="0.3">
      <c r="A140" s="8" t="s">
        <v>131</v>
      </c>
      <c r="B140" s="47">
        <f>B143+B146</f>
        <v>1039</v>
      </c>
      <c r="C140" s="47">
        <f t="shared" ref="C140:I140" si="529">C143+C146</f>
        <v>1420</v>
      </c>
      <c r="D140" s="47">
        <f t="shared" si="529"/>
        <v>1561</v>
      </c>
      <c r="E140" s="47">
        <f t="shared" si="529"/>
        <v>1863</v>
      </c>
      <c r="F140" s="47">
        <f t="shared" si="529"/>
        <v>2426</v>
      </c>
      <c r="G140" s="47">
        <f t="shared" si="529"/>
        <v>2534</v>
      </c>
      <c r="H140" s="47">
        <f t="shared" si="529"/>
        <v>3289</v>
      </c>
      <c r="I140" s="47">
        <f t="shared" si="529"/>
        <v>2406</v>
      </c>
      <c r="J140" s="47">
        <f>J126*J142</f>
        <v>3154.7237236034389</v>
      </c>
      <c r="K140" s="47">
        <f t="shared" ref="K140:N140" si="530">K126*K142</f>
        <v>3567.121328188638</v>
      </c>
      <c r="L140" s="47">
        <f t="shared" si="530"/>
        <v>4033.8269789763081</v>
      </c>
      <c r="M140" s="47">
        <f t="shared" si="530"/>
        <v>4562.0368639138896</v>
      </c>
      <c r="N140" s="47">
        <f t="shared" si="530"/>
        <v>5159.9057211472782</v>
      </c>
    </row>
    <row r="141" spans="1:14" x14ac:dyDescent="0.3">
      <c r="A141" s="45" t="s">
        <v>130</v>
      </c>
      <c r="B141" s="46" t="str">
        <f t="shared" ref="B141" si="531">+IFERROR(B140/A140-1,"nm")</f>
        <v>nm</v>
      </c>
      <c r="C141" s="46">
        <f t="shared" ref="C141" si="532">+IFERROR(C140/B140-1,"nm")</f>
        <v>0.36669874879692022</v>
      </c>
      <c r="D141" s="46">
        <f t="shared" ref="D141" si="533">+IFERROR(D140/C140-1,"nm")</f>
        <v>9.9295774647887303E-2</v>
      </c>
      <c r="E141" s="46">
        <f t="shared" ref="E141" si="534">+IFERROR(E140/D140-1,"nm")</f>
        <v>0.19346572709801402</v>
      </c>
      <c r="F141" s="46">
        <f t="shared" ref="F141" si="535">+IFERROR(F140/E140-1,"nm")</f>
        <v>0.3022007514761138</v>
      </c>
      <c r="G141" s="46">
        <f t="shared" ref="G141" si="536">+IFERROR(G140/F140-1,"nm")</f>
        <v>4.4517724649629109E-2</v>
      </c>
      <c r="H141" s="46">
        <f t="shared" ref="H141" si="537">+IFERROR(H140/G140-1,"nm")</f>
        <v>0.29794790844514596</v>
      </c>
      <c r="I141" s="46">
        <f t="shared" ref="I141" si="538">+IFERROR(I140/H140-1,"nm")</f>
        <v>-0.26847065977500761</v>
      </c>
      <c r="J141" s="46">
        <f t="shared" ref="J141" si="539">+IFERROR(J140/I140-1,"nm")</f>
        <v>0.31119024256169525</v>
      </c>
      <c r="K141" s="46">
        <f t="shared" ref="K141" si="540">+IFERROR(K140/J140-1,"nm")</f>
        <v>0.13072384167896134</v>
      </c>
      <c r="L141" s="46">
        <f t="shared" ref="L141" si="541">+IFERROR(L140/K140-1,"nm")</f>
        <v>0.13083537335823126</v>
      </c>
      <c r="M141" s="46">
        <f t="shared" ref="M141" si="542">+IFERROR(M140/L140-1,"nm")</f>
        <v>0.13094510193187037</v>
      </c>
      <c r="N141" s="46">
        <f t="shared" ref="N141" si="543">+IFERROR(N140/M140-1,"nm")</f>
        <v>0.13105305263150835</v>
      </c>
    </row>
    <row r="142" spans="1:14" x14ac:dyDescent="0.3">
      <c r="A142" s="45" t="s">
        <v>132</v>
      </c>
      <c r="B142" s="46">
        <f>+IFERROR(B140/B$126,"nm")</f>
        <v>0.33876752526899251</v>
      </c>
      <c r="C142" s="46">
        <f t="shared" ref="C142:I142" si="544">+IFERROR(C140/C$126,"nm")</f>
        <v>0.37516512549537651</v>
      </c>
      <c r="D142" s="46">
        <f t="shared" si="544"/>
        <v>0.36842105263157893</v>
      </c>
      <c r="E142" s="46">
        <f t="shared" si="544"/>
        <v>0.36287495130502534</v>
      </c>
      <c r="F142" s="46">
        <f t="shared" si="544"/>
        <v>0.3907860824742268</v>
      </c>
      <c r="G142" s="46">
        <f t="shared" si="544"/>
        <v>0.37939811349004343</v>
      </c>
      <c r="H142" s="46">
        <f t="shared" si="544"/>
        <v>0.39674306393244874</v>
      </c>
      <c r="I142" s="46">
        <f t="shared" si="544"/>
        <v>0.31880217304889358</v>
      </c>
      <c r="J142" s="46">
        <f t="shared" ref="J142:N142" si="545">IFERROR(AVERAGE($E142:$I142),"nm")</f>
        <v>0.36972087685012756</v>
      </c>
      <c r="K142" s="46">
        <f t="shared" si="545"/>
        <v>0.36972087685012756</v>
      </c>
      <c r="L142" s="46">
        <f t="shared" si="545"/>
        <v>0.36972087685012756</v>
      </c>
      <c r="M142" s="46">
        <f t="shared" si="545"/>
        <v>0.36972087685012756</v>
      </c>
      <c r="N142" s="46">
        <f t="shared" si="545"/>
        <v>0.36972087685012756</v>
      </c>
    </row>
    <row r="143" spans="1:14" x14ac:dyDescent="0.3">
      <c r="A143" s="8" t="s">
        <v>133</v>
      </c>
      <c r="B143" s="8">
        <f>Historicals!B205</f>
        <v>46</v>
      </c>
      <c r="C143" s="8">
        <f>Historicals!C205</f>
        <v>48</v>
      </c>
      <c r="D143" s="8">
        <f>Historicals!D205</f>
        <v>54</v>
      </c>
      <c r="E143" s="8">
        <f>Historicals!E205</f>
        <v>56</v>
      </c>
      <c r="F143" s="8">
        <f>Historicals!F205</f>
        <v>50</v>
      </c>
      <c r="G143" s="8">
        <f>Historicals!G205</f>
        <v>44</v>
      </c>
      <c r="H143" s="8">
        <f>Historicals!H205</f>
        <v>46</v>
      </c>
      <c r="I143" s="8">
        <f>Historicals!I205</f>
        <v>41</v>
      </c>
      <c r="J143" s="8">
        <f t="shared" ref="J143:M143" si="546">J126*J145</f>
        <v>62.341887399888037</v>
      </c>
      <c r="K143" s="8">
        <f t="shared" si="546"/>
        <v>70.491458418318629</v>
      </c>
      <c r="L143" s="8">
        <f t="shared" si="546"/>
        <v>79.714234699045576</v>
      </c>
      <c r="M143" s="8">
        <f t="shared" si="546"/>
        <v>90.152423287133132</v>
      </c>
      <c r="N143" s="8">
        <f>N126*N145</f>
        <v>101.96717356103983</v>
      </c>
    </row>
    <row r="144" spans="1:14" x14ac:dyDescent="0.3">
      <c r="A144" s="45" t="s">
        <v>130</v>
      </c>
      <c r="B144" s="46" t="str">
        <f t="shared" ref="B144" si="547">+IFERROR(B143/A143-1,"nm")</f>
        <v>nm</v>
      </c>
      <c r="C144" s="46">
        <f t="shared" ref="C144" si="548">+IFERROR(C143/B143-1,"nm")</f>
        <v>4.3478260869565188E-2</v>
      </c>
      <c r="D144" s="46">
        <f t="shared" ref="D144" si="549">+IFERROR(D143/C143-1,"nm")</f>
        <v>0.125</v>
      </c>
      <c r="E144" s="46">
        <f t="shared" ref="E144" si="550">+IFERROR(E143/D143-1,"nm")</f>
        <v>3.7037037037036979E-2</v>
      </c>
      <c r="F144" s="46">
        <f t="shared" ref="F144" si="551">+IFERROR(F143/E143-1,"nm")</f>
        <v>-0.1071428571428571</v>
      </c>
      <c r="G144" s="46">
        <f t="shared" ref="G144" si="552">+IFERROR(G143/F143-1,"nm")</f>
        <v>-0.12</v>
      </c>
      <c r="H144" s="46">
        <f t="shared" ref="H144" si="553">+IFERROR(H143/G143-1,"nm")</f>
        <v>4.5454545454545414E-2</v>
      </c>
      <c r="I144" s="46">
        <f t="shared" ref="I144" si="554">+IFERROR(I143/H143-1,"nm")</f>
        <v>-0.10869565217391308</v>
      </c>
      <c r="J144" s="46">
        <f t="shared" ref="J144" si="555">+IFERROR(J143/I143-1,"nm")</f>
        <v>0.52053383902165939</v>
      </c>
      <c r="K144" s="46">
        <f t="shared" ref="K144" si="556">+IFERROR(K143/J143-1,"nm")</f>
        <v>0.13072384167896134</v>
      </c>
      <c r="L144" s="46">
        <f t="shared" ref="L144" si="557">+IFERROR(L143/K143-1,"nm")</f>
        <v>0.13083537335823126</v>
      </c>
      <c r="M144" s="46">
        <f t="shared" ref="M144" si="558">+IFERROR(M143/L143-1,"nm")</f>
        <v>0.13094510193187037</v>
      </c>
      <c r="N144" s="46">
        <f t="shared" ref="N144" si="559">+IFERROR(N143/M143-1,"nm")</f>
        <v>0.13105305263150857</v>
      </c>
    </row>
    <row r="145" spans="1:14" x14ac:dyDescent="0.3">
      <c r="A145" s="45" t="s">
        <v>134</v>
      </c>
      <c r="B145" s="46">
        <f>+IFERROR(B143/B$126,"nm")</f>
        <v>1.4998369742419302E-2</v>
      </c>
      <c r="C145" s="46">
        <f t="shared" ref="C145:I145" si="560">+IFERROR(C143/C$126,"nm")</f>
        <v>1.2681638044914135E-2</v>
      </c>
      <c r="D145" s="46">
        <f t="shared" si="560"/>
        <v>1.2744866650932263E-2</v>
      </c>
      <c r="E145" s="46">
        <f t="shared" si="560"/>
        <v>1.090767432800935E-2</v>
      </c>
      <c r="F145" s="46">
        <f t="shared" si="560"/>
        <v>8.0541237113402053E-3</v>
      </c>
      <c r="G145" s="46">
        <f t="shared" si="560"/>
        <v>6.5878125467884411E-3</v>
      </c>
      <c r="H145" s="46">
        <f t="shared" si="560"/>
        <v>5.5488540410132689E-3</v>
      </c>
      <c r="I145" s="46">
        <f t="shared" si="560"/>
        <v>5.4326222340002651E-3</v>
      </c>
      <c r="J145" s="46">
        <f t="shared" ref="J145:N145" si="561">IFERROR(AVERAGE($E145:$I145),"nm")</f>
        <v>7.3062173722303059E-3</v>
      </c>
      <c r="K145" s="46">
        <f t="shared" si="561"/>
        <v>7.3062173722303059E-3</v>
      </c>
      <c r="L145" s="46">
        <f t="shared" si="561"/>
        <v>7.3062173722303059E-3</v>
      </c>
      <c r="M145" s="46">
        <f t="shared" si="561"/>
        <v>7.3062173722303059E-3</v>
      </c>
      <c r="N145" s="46">
        <f t="shared" si="561"/>
        <v>7.3062173722303059E-3</v>
      </c>
    </row>
    <row r="146" spans="1:14" x14ac:dyDescent="0.3">
      <c r="A146" s="8" t="s">
        <v>135</v>
      </c>
      <c r="B146" s="8">
        <f>Historicals!B160</f>
        <v>993</v>
      </c>
      <c r="C146" s="8">
        <f>Historicals!C160</f>
        <v>1372</v>
      </c>
      <c r="D146" s="8">
        <f>Historicals!D160</f>
        <v>1507</v>
      </c>
      <c r="E146" s="8">
        <f>Historicals!E160</f>
        <v>1807</v>
      </c>
      <c r="F146" s="8">
        <f>Historicals!F160</f>
        <v>2376</v>
      </c>
      <c r="G146" s="8">
        <f>Historicals!G160</f>
        <v>2490</v>
      </c>
      <c r="H146" s="8">
        <f>Historicals!H160</f>
        <v>3243</v>
      </c>
      <c r="I146" s="8">
        <f>Historicals!I160</f>
        <v>2365</v>
      </c>
      <c r="J146" s="8">
        <f>J126*J148</f>
        <v>3092.3818362035504</v>
      </c>
      <c r="K146" s="8">
        <f t="shared" ref="K146:N146" si="562">K126*K148</f>
        <v>3496.6298697703187</v>
      </c>
      <c r="L146" s="8">
        <f t="shared" si="562"/>
        <v>3954.1127442772618</v>
      </c>
      <c r="M146" s="8">
        <f t="shared" si="562"/>
        <v>4471.8844406267553</v>
      </c>
      <c r="N146" s="8">
        <f t="shared" si="562"/>
        <v>5057.9385475862382</v>
      </c>
    </row>
    <row r="147" spans="1:14" x14ac:dyDescent="0.3">
      <c r="A147" s="45" t="s">
        <v>130</v>
      </c>
      <c r="B147" s="46" t="str">
        <f t="shared" ref="B147" si="563">+IFERROR(B146/A146-1,"nm")</f>
        <v>nm</v>
      </c>
      <c r="C147" s="46">
        <f t="shared" ref="C147" si="564">+IFERROR(C146/B146-1,"nm")</f>
        <v>0.38167170191339372</v>
      </c>
      <c r="D147" s="46">
        <f t="shared" ref="D147" si="565">+IFERROR(D146/C146-1,"nm")</f>
        <v>9.8396501457725938E-2</v>
      </c>
      <c r="E147" s="46">
        <f t="shared" ref="E147" si="566">+IFERROR(E146/D146-1,"nm")</f>
        <v>0.19907100199071004</v>
      </c>
      <c r="F147" s="46">
        <f t="shared" ref="F147" si="567">+IFERROR(F146/E146-1,"nm")</f>
        <v>0.31488655229662421</v>
      </c>
      <c r="G147" s="46">
        <f t="shared" ref="G147" si="568">+IFERROR(G146/F146-1,"nm")</f>
        <v>4.7979797979798011E-2</v>
      </c>
      <c r="H147" s="46">
        <f t="shared" ref="H147" si="569">+IFERROR(H146/G146-1,"nm")</f>
        <v>0.30240963855421676</v>
      </c>
      <c r="I147" s="46">
        <f t="shared" ref="I147" si="570">+IFERROR(I146/H146-1,"nm")</f>
        <v>-0.27073697193956214</v>
      </c>
      <c r="J147" s="46">
        <f t="shared" ref="J147" si="571">+IFERROR(J146/I146-1,"nm")</f>
        <v>0.30756103010720937</v>
      </c>
      <c r="K147" s="46">
        <f t="shared" ref="K147" si="572">+IFERROR(K146/J146-1,"nm")</f>
        <v>0.13072384167896112</v>
      </c>
      <c r="L147" s="46">
        <f t="shared" ref="L147" si="573">+IFERROR(L146/K146-1,"nm")</f>
        <v>0.13083537335823126</v>
      </c>
      <c r="M147" s="46">
        <f t="shared" ref="M147" si="574">+IFERROR(M146/L146-1,"nm")</f>
        <v>0.13094510193187037</v>
      </c>
      <c r="N147" s="46">
        <f t="shared" ref="N147" si="575">+IFERROR(N146/M146-1,"nm")</f>
        <v>0.13105305263150857</v>
      </c>
    </row>
    <row r="148" spans="1:14" x14ac:dyDescent="0.3">
      <c r="A148" s="45" t="s">
        <v>132</v>
      </c>
      <c r="B148" s="46">
        <f>+IFERROR(B146/B$126,"nm")</f>
        <v>0.3237691555265732</v>
      </c>
      <c r="C148" s="46">
        <f t="shared" ref="C148:I148" si="576">+IFERROR(C146/C$126,"nm")</f>
        <v>0.36248348745046233</v>
      </c>
      <c r="D148" s="46">
        <f t="shared" si="576"/>
        <v>0.35567618598064671</v>
      </c>
      <c r="E148" s="46">
        <f t="shared" si="576"/>
        <v>0.35196727697701596</v>
      </c>
      <c r="F148" s="46">
        <f t="shared" si="576"/>
        <v>0.38273195876288657</v>
      </c>
      <c r="G148" s="46">
        <f t="shared" si="576"/>
        <v>0.37281030094325496</v>
      </c>
      <c r="H148" s="46">
        <f t="shared" si="576"/>
        <v>0.39119420989143544</v>
      </c>
      <c r="I148" s="46">
        <f t="shared" si="576"/>
        <v>0.31336955081489332</v>
      </c>
      <c r="J148" s="46">
        <f t="shared" ref="J148:N148" si="577">IFERROR(AVERAGE($E148:$I148),"nm")</f>
        <v>0.36241465947789719</v>
      </c>
      <c r="K148" s="46">
        <f t="shared" si="577"/>
        <v>0.36241465947789719</v>
      </c>
      <c r="L148" s="46">
        <f t="shared" si="577"/>
        <v>0.36241465947789719</v>
      </c>
      <c r="M148" s="46">
        <f t="shared" si="577"/>
        <v>0.36241465947789719</v>
      </c>
      <c r="N148" s="46">
        <f t="shared" si="577"/>
        <v>0.36241465947789719</v>
      </c>
    </row>
    <row r="149" spans="1:14" x14ac:dyDescent="0.3">
      <c r="A149" s="8" t="s">
        <v>136</v>
      </c>
      <c r="B149" s="8">
        <f>Historicals!B190</f>
        <v>69</v>
      </c>
      <c r="C149" s="8">
        <f>Historicals!C190</f>
        <v>44</v>
      </c>
      <c r="D149" s="8">
        <f>Historicals!D190</f>
        <v>51</v>
      </c>
      <c r="E149" s="8">
        <f>Historicals!E190</f>
        <v>76</v>
      </c>
      <c r="F149" s="8">
        <f>Historicals!F190</f>
        <v>49</v>
      </c>
      <c r="G149" s="8">
        <f>Historicals!G190</f>
        <v>28</v>
      </c>
      <c r="H149" s="8">
        <f>Historicals!H190</f>
        <v>94</v>
      </c>
      <c r="I149" s="8">
        <f>Historicals!I190</f>
        <v>78</v>
      </c>
      <c r="J149" s="8">
        <f>J126*J151</f>
        <v>82.874448632858929</v>
      </c>
      <c r="K149" s="8">
        <f t="shared" ref="K149:N149" si="578">K126*K151</f>
        <v>93.708114935171977</v>
      </c>
      <c r="L149" s="8">
        <f t="shared" si="578"/>
        <v>105.96845113941126</v>
      </c>
      <c r="M149" s="8">
        <f t="shared" si="578"/>
        <v>119.84450077542388</v>
      </c>
      <c r="N149" s="8">
        <f t="shared" si="578"/>
        <v>135.55048844314237</v>
      </c>
    </row>
    <row r="150" spans="1:14" x14ac:dyDescent="0.3">
      <c r="A150" s="45" t="s">
        <v>130</v>
      </c>
      <c r="B150" s="46" t="str">
        <f t="shared" ref="B150" si="579">+IFERROR(B149/A149-1,"nm")</f>
        <v>nm</v>
      </c>
      <c r="C150" s="46">
        <f t="shared" ref="C150" si="580">+IFERROR(C149/B149-1,"nm")</f>
        <v>-0.3623188405797102</v>
      </c>
      <c r="D150" s="46">
        <f t="shared" ref="D150" si="581">+IFERROR(D149/C149-1,"nm")</f>
        <v>0.15909090909090917</v>
      </c>
      <c r="E150" s="46">
        <f t="shared" ref="E150" si="582">+IFERROR(E149/D149-1,"nm")</f>
        <v>0.49019607843137258</v>
      </c>
      <c r="F150" s="46">
        <f t="shared" ref="F150" si="583">+IFERROR(F149/E149-1,"nm")</f>
        <v>-0.35526315789473684</v>
      </c>
      <c r="G150" s="46">
        <f t="shared" ref="G150" si="584">+IFERROR(G149/F149-1,"nm")</f>
        <v>-0.4285714285714286</v>
      </c>
      <c r="H150" s="46">
        <f t="shared" ref="H150" si="585">+IFERROR(H149/G149-1,"nm")</f>
        <v>2.3571428571428572</v>
      </c>
      <c r="I150" s="46">
        <f t="shared" ref="I150" si="586">+IFERROR(I149/H149-1,"nm")</f>
        <v>-0.17021276595744683</v>
      </c>
      <c r="J150" s="46">
        <f t="shared" ref="J150" si="587">+IFERROR(J149/I149-1,"nm")</f>
        <v>6.2492931190499146E-2</v>
      </c>
      <c r="K150" s="46">
        <f t="shared" ref="K150" si="588">+IFERROR(K149/J149-1,"nm")</f>
        <v>0.13072384167896112</v>
      </c>
      <c r="L150" s="46">
        <f t="shared" ref="L150" si="589">+IFERROR(L149/K149-1,"nm")</f>
        <v>0.13083537335823126</v>
      </c>
      <c r="M150" s="46">
        <f t="shared" ref="M150" si="590">+IFERROR(M149/L149-1,"nm")</f>
        <v>0.13094510193187037</v>
      </c>
      <c r="N150" s="46">
        <f t="shared" ref="N150" si="591">+IFERROR(N149/M149-1,"nm")</f>
        <v>0.13105305263150857</v>
      </c>
    </row>
    <row r="151" spans="1:14" x14ac:dyDescent="0.3">
      <c r="A151" s="45" t="s">
        <v>134</v>
      </c>
      <c r="B151" s="46">
        <f>+IFERROR(B149/B$126,"nm")</f>
        <v>2.2497554613628953E-2</v>
      </c>
      <c r="C151" s="46">
        <f t="shared" ref="C151:I151" si="592">+IFERROR(C149/C$126,"nm")</f>
        <v>1.1624834874504624E-2</v>
      </c>
      <c r="D151" s="46">
        <f t="shared" si="592"/>
        <v>1.2036818503658248E-2</v>
      </c>
      <c r="E151" s="46">
        <f t="shared" si="592"/>
        <v>1.4803272302298403E-2</v>
      </c>
      <c r="F151" s="46">
        <f t="shared" si="592"/>
        <v>7.8930412371134018E-3</v>
      </c>
      <c r="G151" s="46">
        <f t="shared" si="592"/>
        <v>4.1922443479562805E-3</v>
      </c>
      <c r="H151" s="46">
        <f t="shared" si="592"/>
        <v>1.1338962605548853E-2</v>
      </c>
      <c r="I151" s="46">
        <f t="shared" si="592"/>
        <v>1.0335232542732211E-2</v>
      </c>
      <c r="J151" s="46">
        <f t="shared" ref="J151:N151" si="593">IFERROR(AVERAGE($E151:$I151),"nm")</f>
        <v>9.7125506071298294E-3</v>
      </c>
      <c r="K151" s="46">
        <f t="shared" si="593"/>
        <v>9.7125506071298294E-3</v>
      </c>
      <c r="L151" s="46">
        <f t="shared" si="593"/>
        <v>9.7125506071298294E-3</v>
      </c>
      <c r="M151" s="46">
        <f t="shared" si="593"/>
        <v>9.7125506071298294E-3</v>
      </c>
      <c r="N151" s="46">
        <f t="shared" si="593"/>
        <v>9.7125506071298294E-3</v>
      </c>
    </row>
    <row r="152" spans="1:14" x14ac:dyDescent="0.3">
      <c r="A152" s="42" t="str">
        <f>Historicals!A191</f>
        <v>Japan</v>
      </c>
      <c r="B152" s="42"/>
      <c r="C152" s="42"/>
      <c r="D152" s="42"/>
      <c r="E152" s="42"/>
      <c r="F152" s="42"/>
      <c r="G152" s="42"/>
      <c r="H152" s="42"/>
      <c r="I152" s="42"/>
      <c r="J152" s="38"/>
      <c r="K152" s="38"/>
      <c r="L152" s="38"/>
      <c r="M152" s="38"/>
      <c r="N152" s="38"/>
    </row>
    <row r="153" spans="1:14" x14ac:dyDescent="0.3">
      <c r="A153" s="8" t="s">
        <v>137</v>
      </c>
      <c r="B153" s="8">
        <f>Historicals!B133</f>
        <v>755</v>
      </c>
      <c r="C153" s="8">
        <f>Historicals!C133</f>
        <v>869</v>
      </c>
      <c r="D153" s="8">
        <f>Historicals!D133</f>
        <v>1014</v>
      </c>
      <c r="E153" s="8">
        <f>Historicals!E133</f>
        <v>0</v>
      </c>
      <c r="F153" s="8">
        <f>Historicals!F133</f>
        <v>0</v>
      </c>
      <c r="G153" s="8">
        <f>Historicals!G133</f>
        <v>0</v>
      </c>
      <c r="H153" s="8">
        <f>Historicals!H133</f>
        <v>0</v>
      </c>
      <c r="I153" s="8">
        <f>Historicals!I133</f>
        <v>0</v>
      </c>
      <c r="J153" s="8">
        <v>0</v>
      </c>
      <c r="K153" s="8">
        <v>0</v>
      </c>
      <c r="L153" s="8">
        <v>0</v>
      </c>
      <c r="M153" s="8">
        <v>0</v>
      </c>
      <c r="N153" s="8">
        <v>0</v>
      </c>
    </row>
    <row r="154" spans="1:14" x14ac:dyDescent="0.3">
      <c r="A154" s="43" t="s">
        <v>130</v>
      </c>
      <c r="B154" s="46" t="str">
        <f t="shared" ref="B154" si="594">+IFERROR(B153/A153-1,"nm")</f>
        <v>nm</v>
      </c>
      <c r="C154" s="46">
        <f t="shared" ref="C154" si="595">+IFERROR(C153/B153-1,"nm")</f>
        <v>0.15099337748344377</v>
      </c>
      <c r="D154" s="46">
        <f t="shared" ref="D154" si="596">+IFERROR(D153/C153-1,"nm")</f>
        <v>0.16685845799769861</v>
      </c>
      <c r="E154" s="46">
        <f t="shared" ref="E154" si="597">+IFERROR(E153/D153-1,"nm")</f>
        <v>-1</v>
      </c>
      <c r="F154" s="46" t="str">
        <f t="shared" ref="F154" si="598">+IFERROR(F153/E153-1,"nm")</f>
        <v>nm</v>
      </c>
      <c r="G154" s="46" t="str">
        <f t="shared" ref="G154" si="599">+IFERROR(G153/F153-1,"nm")</f>
        <v>nm</v>
      </c>
      <c r="H154" s="46" t="str">
        <f t="shared" ref="H154" si="600">+IFERROR(H153/G153-1,"nm")</f>
        <v>nm</v>
      </c>
      <c r="I154" s="46" t="str">
        <f t="shared" ref="I154" si="601">+IFERROR(I153/H153-1,"nm")</f>
        <v>nm</v>
      </c>
      <c r="J154" s="8">
        <v>0</v>
      </c>
      <c r="K154" s="8">
        <v>0</v>
      </c>
      <c r="L154" s="8">
        <v>0</v>
      </c>
      <c r="M154" s="8">
        <v>0</v>
      </c>
      <c r="N154" s="8">
        <v>0</v>
      </c>
    </row>
    <row r="155" spans="1:14" x14ac:dyDescent="0.3">
      <c r="A155" s="44" t="s">
        <v>114</v>
      </c>
      <c r="B155" s="3">
        <f>Historicals!B134</f>
        <v>452</v>
      </c>
      <c r="C155" s="3">
        <f>Historicals!C134</f>
        <v>570</v>
      </c>
      <c r="D155" s="3">
        <f>Historicals!D134</f>
        <v>666</v>
      </c>
      <c r="E155" s="3">
        <f>Historicals!E134</f>
        <v>0</v>
      </c>
      <c r="F155" s="3">
        <f>Historicals!F134</f>
        <v>0</v>
      </c>
      <c r="G155" s="3">
        <f>Historicals!G134</f>
        <v>0</v>
      </c>
      <c r="H155" s="3">
        <f>Historicals!H134</f>
        <v>0</v>
      </c>
      <c r="I155" s="3">
        <f>Historicals!I134</f>
        <v>0</v>
      </c>
      <c r="J155" s="8">
        <v>0</v>
      </c>
      <c r="K155" s="8">
        <v>0</v>
      </c>
      <c r="L155" s="8">
        <v>0</v>
      </c>
      <c r="M155" s="8">
        <v>0</v>
      </c>
      <c r="N155" s="8">
        <v>0</v>
      </c>
    </row>
    <row r="156" spans="1:14" x14ac:dyDescent="0.3">
      <c r="A156" s="43" t="s">
        <v>130</v>
      </c>
      <c r="B156" s="46" t="str">
        <f t="shared" ref="B156" si="602">+IFERROR(B155/A155-1,"nm")</f>
        <v>nm</v>
      </c>
      <c r="C156" s="46">
        <f t="shared" ref="C156" si="603">+IFERROR(C155/B155-1,"nm")</f>
        <v>0.26106194690265494</v>
      </c>
      <c r="D156" s="46">
        <f t="shared" ref="D156" si="604">+IFERROR(D155/C155-1,"nm")</f>
        <v>0.16842105263157903</v>
      </c>
      <c r="E156" s="46">
        <f t="shared" ref="E156" si="605">+IFERROR(E155/D155-1,"nm")</f>
        <v>-1</v>
      </c>
      <c r="F156" s="46" t="str">
        <f t="shared" ref="F156" si="606">+IFERROR(F155/E155-1,"nm")</f>
        <v>nm</v>
      </c>
      <c r="G156" s="46" t="str">
        <f t="shared" ref="G156" si="607">+IFERROR(G155/F155-1,"nm")</f>
        <v>nm</v>
      </c>
      <c r="H156" s="46" t="str">
        <f t="shared" ref="H156" si="608">+IFERROR(H155/G155-1,"nm")</f>
        <v>nm</v>
      </c>
      <c r="I156" s="46" t="str">
        <f t="shared" ref="I156" si="609">+IFERROR(I155/H155-1,"nm")</f>
        <v>nm</v>
      </c>
      <c r="J156" s="8">
        <v>0</v>
      </c>
      <c r="K156" s="8">
        <v>0</v>
      </c>
      <c r="L156" s="8">
        <v>0</v>
      </c>
      <c r="M156" s="8">
        <v>0</v>
      </c>
      <c r="N156" s="8">
        <v>0</v>
      </c>
    </row>
    <row r="157" spans="1:14" x14ac:dyDescent="0.3">
      <c r="A157" s="43" t="s">
        <v>138</v>
      </c>
      <c r="B157" s="46">
        <f>Historicals!B238</f>
        <v>0.23</v>
      </c>
      <c r="C157" s="46">
        <f>Historicals!C238</f>
        <v>0.34</v>
      </c>
      <c r="D157" s="46">
        <f>Historicals!D238</f>
        <v>7.0000000000000007E-2</v>
      </c>
      <c r="E157" s="46">
        <f>Historicals!E238</f>
        <v>0</v>
      </c>
      <c r="F157" s="46">
        <f>Historicals!F238</f>
        <v>0</v>
      </c>
      <c r="G157" s="46">
        <f>Historicals!G238</f>
        <v>0</v>
      </c>
      <c r="H157" s="46">
        <f>Historicals!H238</f>
        <v>0</v>
      </c>
      <c r="I157" s="46">
        <f>Historicals!I238</f>
        <v>0</v>
      </c>
      <c r="J157" s="8">
        <v>0</v>
      </c>
      <c r="K157" s="8">
        <v>0</v>
      </c>
      <c r="L157" s="8">
        <v>0</v>
      </c>
      <c r="M157" s="8">
        <v>0</v>
      </c>
      <c r="N157" s="8">
        <v>0</v>
      </c>
    </row>
    <row r="158" spans="1:14" x14ac:dyDescent="0.3">
      <c r="A158" s="43" t="s">
        <v>139</v>
      </c>
      <c r="B158" s="46" t="str">
        <f t="shared" ref="B158:I158" si="610">+IFERROR(B156-B157,"nm")</f>
        <v>nm</v>
      </c>
      <c r="C158" s="46">
        <f t="shared" si="610"/>
        <v>-7.8938053097345084E-2</v>
      </c>
      <c r="D158" s="46">
        <f t="shared" si="610"/>
        <v>9.842105263157902E-2</v>
      </c>
      <c r="E158" s="46">
        <f t="shared" si="610"/>
        <v>-1</v>
      </c>
      <c r="F158" s="46" t="str">
        <f t="shared" si="610"/>
        <v>nm</v>
      </c>
      <c r="G158" s="46" t="str">
        <f t="shared" si="610"/>
        <v>nm</v>
      </c>
      <c r="H158" s="46" t="str">
        <f t="shared" si="610"/>
        <v>nm</v>
      </c>
      <c r="I158" s="46" t="str">
        <f t="shared" si="610"/>
        <v>nm</v>
      </c>
      <c r="J158" s="8">
        <v>0</v>
      </c>
      <c r="K158" s="8">
        <v>0</v>
      </c>
      <c r="L158" s="8">
        <v>0</v>
      </c>
      <c r="M158" s="8">
        <v>0</v>
      </c>
      <c r="N158" s="8">
        <v>0</v>
      </c>
    </row>
    <row r="159" spans="1:14" x14ac:dyDescent="0.3">
      <c r="A159" s="44" t="s">
        <v>115</v>
      </c>
      <c r="B159" s="3">
        <f>Historicals!B135</f>
        <v>230</v>
      </c>
      <c r="C159" s="3">
        <f>Historicals!C135</f>
        <v>228</v>
      </c>
      <c r="D159" s="3">
        <f>Historicals!D135</f>
        <v>275</v>
      </c>
      <c r="E159" s="3">
        <f>Historicals!E135</f>
        <v>0</v>
      </c>
      <c r="F159" s="3">
        <f>Historicals!F135</f>
        <v>0</v>
      </c>
      <c r="G159" s="3">
        <f>Historicals!G135</f>
        <v>0</v>
      </c>
      <c r="H159" s="3">
        <f>Historicals!H135</f>
        <v>0</v>
      </c>
      <c r="I159" s="3">
        <f>Historicals!I135</f>
        <v>0</v>
      </c>
      <c r="J159" s="8">
        <v>0</v>
      </c>
      <c r="K159" s="8">
        <v>0</v>
      </c>
      <c r="L159" s="8">
        <v>0</v>
      </c>
      <c r="M159" s="8">
        <v>0</v>
      </c>
      <c r="N159" s="8">
        <v>0</v>
      </c>
    </row>
    <row r="160" spans="1:14" x14ac:dyDescent="0.3">
      <c r="A160" s="43" t="s">
        <v>130</v>
      </c>
      <c r="B160" s="46" t="str">
        <f t="shared" ref="B160" si="611">+IFERROR(B159/A159-1,"nm")</f>
        <v>nm</v>
      </c>
      <c r="C160" s="46">
        <f t="shared" ref="C160" si="612">+IFERROR(C159/B159-1,"nm")</f>
        <v>-8.6956521739129933E-3</v>
      </c>
      <c r="D160" s="46">
        <f t="shared" ref="D160" si="613">+IFERROR(D159/C159-1,"nm")</f>
        <v>0.20614035087719307</v>
      </c>
      <c r="E160" s="46">
        <f t="shared" ref="E160" si="614">+IFERROR(E159/D159-1,"nm")</f>
        <v>-1</v>
      </c>
      <c r="F160" s="46" t="str">
        <f t="shared" ref="F160" si="615">+IFERROR(F159/E159-1,"nm")</f>
        <v>nm</v>
      </c>
      <c r="G160" s="46" t="str">
        <f t="shared" ref="G160" si="616">+IFERROR(G159/F159-1,"nm")</f>
        <v>nm</v>
      </c>
      <c r="H160" s="46" t="str">
        <f t="shared" ref="H160" si="617">+IFERROR(H159/G159-1,"nm")</f>
        <v>nm</v>
      </c>
      <c r="I160" s="46" t="str">
        <f t="shared" ref="I160" si="618">+IFERROR(I159/H159-1,"nm")</f>
        <v>nm</v>
      </c>
      <c r="J160" s="8">
        <v>0</v>
      </c>
      <c r="K160" s="8">
        <v>0</v>
      </c>
      <c r="L160" s="8">
        <v>0</v>
      </c>
      <c r="M160" s="8">
        <v>0</v>
      </c>
      <c r="N160" s="8">
        <v>0</v>
      </c>
    </row>
    <row r="161" spans="1:14" x14ac:dyDescent="0.3">
      <c r="A161" s="43" t="s">
        <v>138</v>
      </c>
      <c r="B161" s="46">
        <f>Historicals!B239</f>
        <v>-0.08</v>
      </c>
      <c r="C161" s="46">
        <f>Historicals!C239</f>
        <v>0.05</v>
      </c>
      <c r="D161" s="46">
        <f>Historicals!D239</f>
        <v>0.1</v>
      </c>
      <c r="E161" s="46">
        <f>Historicals!E239</f>
        <v>0</v>
      </c>
      <c r="F161" s="46">
        <f>Historicals!F239</f>
        <v>0</v>
      </c>
      <c r="G161" s="46">
        <f>Historicals!G239</f>
        <v>0</v>
      </c>
      <c r="H161" s="46">
        <f>Historicals!H239</f>
        <v>0</v>
      </c>
      <c r="I161" s="46">
        <f>Historicals!I239</f>
        <v>0</v>
      </c>
      <c r="J161" s="8">
        <v>0</v>
      </c>
      <c r="K161" s="8">
        <v>0</v>
      </c>
      <c r="L161" s="8">
        <v>0</v>
      </c>
      <c r="M161" s="8">
        <v>0</v>
      </c>
      <c r="N161" s="8">
        <v>0</v>
      </c>
    </row>
    <row r="162" spans="1:14" x14ac:dyDescent="0.3">
      <c r="A162" s="43" t="s">
        <v>139</v>
      </c>
      <c r="B162" s="46" t="str">
        <f t="shared" ref="B162:I162" si="619">+IFERROR(B160-B161,"nm")</f>
        <v>nm</v>
      </c>
      <c r="C162" s="46">
        <f t="shared" si="619"/>
        <v>-5.8695652173912996E-2</v>
      </c>
      <c r="D162" s="46">
        <f t="shared" si="619"/>
        <v>0.10614035087719306</v>
      </c>
      <c r="E162" s="46">
        <f t="shared" si="619"/>
        <v>-1</v>
      </c>
      <c r="F162" s="46" t="str">
        <f t="shared" si="619"/>
        <v>nm</v>
      </c>
      <c r="G162" s="46" t="str">
        <f t="shared" si="619"/>
        <v>nm</v>
      </c>
      <c r="H162" s="46" t="str">
        <f t="shared" si="619"/>
        <v>nm</v>
      </c>
      <c r="I162" s="46" t="str">
        <f t="shared" si="619"/>
        <v>nm</v>
      </c>
      <c r="J162" s="8">
        <v>0</v>
      </c>
      <c r="K162" s="8">
        <v>0</v>
      </c>
      <c r="L162" s="8">
        <v>0</v>
      </c>
      <c r="M162" s="8">
        <v>0</v>
      </c>
      <c r="N162" s="8">
        <v>0</v>
      </c>
    </row>
    <row r="163" spans="1:14" x14ac:dyDescent="0.3">
      <c r="A163" s="44" t="s">
        <v>116</v>
      </c>
      <c r="B163" s="3">
        <f>Historicals!B136</f>
        <v>73</v>
      </c>
      <c r="C163" s="3">
        <f>Historicals!C136</f>
        <v>71</v>
      </c>
      <c r="D163" s="3">
        <f>Historicals!D136</f>
        <v>73</v>
      </c>
      <c r="E163" s="3">
        <f>Historicals!E136</f>
        <v>0</v>
      </c>
      <c r="F163" s="3">
        <f>Historicals!F136</f>
        <v>0</v>
      </c>
      <c r="G163" s="3">
        <f>Historicals!G136</f>
        <v>0</v>
      </c>
      <c r="H163" s="3">
        <f>Historicals!H136</f>
        <v>0</v>
      </c>
      <c r="I163" s="3">
        <f>Historicals!I136</f>
        <v>0</v>
      </c>
      <c r="J163" s="8">
        <v>0</v>
      </c>
      <c r="K163" s="8">
        <v>0</v>
      </c>
      <c r="L163" s="8">
        <v>0</v>
      </c>
      <c r="M163" s="8">
        <v>0</v>
      </c>
      <c r="N163" s="8">
        <v>0</v>
      </c>
    </row>
    <row r="164" spans="1:14" x14ac:dyDescent="0.3">
      <c r="A164" s="43" t="s">
        <v>130</v>
      </c>
      <c r="B164" s="46" t="str">
        <f t="shared" ref="B164" si="620">+IFERROR(B163/A163-1,"nm")</f>
        <v>nm</v>
      </c>
      <c r="C164" s="46">
        <f t="shared" ref="C164" si="621">+IFERROR(C163/B163-1,"nm")</f>
        <v>-2.7397260273972601E-2</v>
      </c>
      <c r="D164" s="46">
        <f t="shared" ref="D164" si="622">+IFERROR(D163/C163-1,"nm")</f>
        <v>2.8169014084507005E-2</v>
      </c>
      <c r="E164" s="46">
        <f t="shared" ref="E164" si="623">+IFERROR(E163/D163-1,"nm")</f>
        <v>-1</v>
      </c>
      <c r="F164" s="46" t="str">
        <f t="shared" ref="F164" si="624">+IFERROR(F163/E163-1,"nm")</f>
        <v>nm</v>
      </c>
      <c r="G164" s="46" t="str">
        <f t="shared" ref="G164" si="625">+IFERROR(G163/F163-1,"nm")</f>
        <v>nm</v>
      </c>
      <c r="H164" s="46" t="str">
        <f t="shared" ref="H164" si="626">+IFERROR(H163/G163-1,"nm")</f>
        <v>nm</v>
      </c>
      <c r="I164" s="46" t="str">
        <f t="shared" ref="I164" si="627">+IFERROR(I163/H163-1,"nm")</f>
        <v>nm</v>
      </c>
      <c r="J164" s="8">
        <v>0</v>
      </c>
      <c r="K164" s="8">
        <v>0</v>
      </c>
      <c r="L164" s="8">
        <v>0</v>
      </c>
      <c r="M164" s="8">
        <v>0</v>
      </c>
      <c r="N164" s="8">
        <v>0</v>
      </c>
    </row>
    <row r="165" spans="1:14" x14ac:dyDescent="0.3">
      <c r="A165" s="43" t="s">
        <v>138</v>
      </c>
      <c r="B165" s="46">
        <f>Historicals!B240</f>
        <v>-0.06</v>
      </c>
      <c r="C165" s="46">
        <f>Historicals!C240</f>
        <v>0.03</v>
      </c>
      <c r="D165" s="46">
        <f>Historicals!D240</f>
        <v>-0.06</v>
      </c>
      <c r="E165" s="46">
        <f>Historicals!E240</f>
        <v>0</v>
      </c>
      <c r="F165" s="46">
        <f>Historicals!F240</f>
        <v>0</v>
      </c>
      <c r="G165" s="46">
        <f>Historicals!G240</f>
        <v>0</v>
      </c>
      <c r="H165" s="46">
        <f>Historicals!H240</f>
        <v>0</v>
      </c>
      <c r="I165" s="46">
        <f>Historicals!I240</f>
        <v>0</v>
      </c>
      <c r="J165" s="8">
        <v>0</v>
      </c>
      <c r="K165" s="8">
        <v>0</v>
      </c>
      <c r="L165" s="8">
        <v>0</v>
      </c>
      <c r="M165" s="8">
        <v>0</v>
      </c>
      <c r="N165" s="8">
        <v>0</v>
      </c>
    </row>
    <row r="166" spans="1:14" x14ac:dyDescent="0.3">
      <c r="A166" s="43" t="s">
        <v>139</v>
      </c>
      <c r="B166" s="46" t="str">
        <f t="shared" ref="B166:I166" si="628">+IFERROR(B164-B165,"nm")</f>
        <v>nm</v>
      </c>
      <c r="C166" s="46">
        <f t="shared" si="628"/>
        <v>-5.73972602739726E-2</v>
      </c>
      <c r="D166" s="46">
        <f t="shared" si="628"/>
        <v>8.8169014084507003E-2</v>
      </c>
      <c r="E166" s="46">
        <f t="shared" si="628"/>
        <v>-1</v>
      </c>
      <c r="F166" s="46" t="str">
        <f t="shared" si="628"/>
        <v>nm</v>
      </c>
      <c r="G166" s="46" t="str">
        <f t="shared" si="628"/>
        <v>nm</v>
      </c>
      <c r="H166" s="46" t="str">
        <f t="shared" si="628"/>
        <v>nm</v>
      </c>
      <c r="I166" s="46" t="str">
        <f t="shared" si="628"/>
        <v>nm</v>
      </c>
      <c r="J166" s="8">
        <v>0</v>
      </c>
      <c r="K166" s="8">
        <v>0</v>
      </c>
      <c r="L166" s="8">
        <v>0</v>
      </c>
      <c r="M166" s="8">
        <v>0</v>
      </c>
      <c r="N166" s="8">
        <v>0</v>
      </c>
    </row>
    <row r="167" spans="1:14" x14ac:dyDescent="0.3">
      <c r="A167" s="8" t="s">
        <v>131</v>
      </c>
      <c r="B167" s="47">
        <f>B170+B173</f>
        <v>122</v>
      </c>
      <c r="C167" s="47">
        <f t="shared" ref="C167:I167" si="629">C170+C173</f>
        <v>192</v>
      </c>
      <c r="D167" s="47">
        <f t="shared" si="629"/>
        <v>242</v>
      </c>
      <c r="E167" s="47">
        <f t="shared" si="629"/>
        <v>0</v>
      </c>
      <c r="F167" s="47">
        <f t="shared" si="629"/>
        <v>0</v>
      </c>
      <c r="G167" s="47">
        <f t="shared" si="629"/>
        <v>0</v>
      </c>
      <c r="H167" s="47">
        <f t="shared" si="629"/>
        <v>0</v>
      </c>
      <c r="I167" s="47">
        <f t="shared" si="629"/>
        <v>0</v>
      </c>
      <c r="J167" s="8">
        <v>0</v>
      </c>
      <c r="K167" s="8">
        <v>0</v>
      </c>
      <c r="L167" s="8">
        <v>0</v>
      </c>
      <c r="M167" s="8">
        <v>0</v>
      </c>
      <c r="N167" s="8">
        <v>0</v>
      </c>
    </row>
    <row r="168" spans="1:14" x14ac:dyDescent="0.3">
      <c r="A168" s="45" t="s">
        <v>130</v>
      </c>
      <c r="B168" s="46" t="str">
        <f t="shared" ref="B168" si="630">+IFERROR(B167/A167-1,"nm")</f>
        <v>nm</v>
      </c>
      <c r="C168" s="46">
        <f t="shared" ref="C168" si="631">+IFERROR(C167/B167-1,"nm")</f>
        <v>0.57377049180327866</v>
      </c>
      <c r="D168" s="46">
        <f t="shared" ref="D168" si="632">+IFERROR(D167/C167-1,"nm")</f>
        <v>0.26041666666666674</v>
      </c>
      <c r="E168" s="46">
        <f t="shared" ref="E168" si="633">+IFERROR(E167/D167-1,"nm")</f>
        <v>-1</v>
      </c>
      <c r="F168" s="46" t="str">
        <f t="shared" ref="F168" si="634">+IFERROR(F167/E167-1,"nm")</f>
        <v>nm</v>
      </c>
      <c r="G168" s="46" t="str">
        <f t="shared" ref="G168" si="635">+IFERROR(G167/F167-1,"nm")</f>
        <v>nm</v>
      </c>
      <c r="H168" s="46" t="str">
        <f t="shared" ref="H168" si="636">+IFERROR(H167/G167-1,"nm")</f>
        <v>nm</v>
      </c>
      <c r="I168" s="46" t="str">
        <f t="shared" ref="I168" si="637">+IFERROR(I167/H167-1,"nm")</f>
        <v>nm</v>
      </c>
      <c r="J168" s="8">
        <v>0</v>
      </c>
      <c r="K168" s="8">
        <v>0</v>
      </c>
      <c r="L168" s="8">
        <v>0</v>
      </c>
      <c r="M168" s="8">
        <v>0</v>
      </c>
      <c r="N168" s="8">
        <v>0</v>
      </c>
    </row>
    <row r="169" spans="1:14" x14ac:dyDescent="0.3">
      <c r="A169" s="45" t="s">
        <v>132</v>
      </c>
      <c r="B169" s="46">
        <f t="shared" ref="B169:I169" si="638">+IFERROR(B167/B$153,"nm")</f>
        <v>0.16158940397350993</v>
      </c>
      <c r="C169" s="46">
        <f t="shared" si="638"/>
        <v>0.22094361334867663</v>
      </c>
      <c r="D169" s="46">
        <f t="shared" si="638"/>
        <v>0.23865877712031558</v>
      </c>
      <c r="E169" s="46" t="str">
        <f t="shared" si="638"/>
        <v>nm</v>
      </c>
      <c r="F169" s="46" t="str">
        <f t="shared" si="638"/>
        <v>nm</v>
      </c>
      <c r="G169" s="46" t="str">
        <f t="shared" si="638"/>
        <v>nm</v>
      </c>
      <c r="H169" s="46" t="str">
        <f t="shared" si="638"/>
        <v>nm</v>
      </c>
      <c r="I169" s="46" t="str">
        <f t="shared" si="638"/>
        <v>nm</v>
      </c>
      <c r="J169" s="8">
        <v>0</v>
      </c>
      <c r="K169" s="8">
        <v>0</v>
      </c>
      <c r="L169" s="8">
        <v>0</v>
      </c>
      <c r="M169" s="8">
        <v>0</v>
      </c>
      <c r="N169" s="8">
        <v>0</v>
      </c>
    </row>
    <row r="170" spans="1:14" x14ac:dyDescent="0.3">
      <c r="A170" s="8" t="s">
        <v>133</v>
      </c>
      <c r="B170" s="8">
        <f>Historicals!B206</f>
        <v>22</v>
      </c>
      <c r="C170" s="8">
        <f>Historicals!C206</f>
        <v>18</v>
      </c>
      <c r="D170" s="8">
        <f>Historicals!D206</f>
        <v>18</v>
      </c>
      <c r="E170" s="8">
        <f>Historicals!E206</f>
        <v>0</v>
      </c>
      <c r="F170" s="8">
        <f>Historicals!F206</f>
        <v>0</v>
      </c>
      <c r="G170" s="8">
        <f>Historicals!G206</f>
        <v>0</v>
      </c>
      <c r="H170" s="8">
        <f>Historicals!H206</f>
        <v>0</v>
      </c>
      <c r="I170" s="8">
        <f>Historicals!I206</f>
        <v>0</v>
      </c>
      <c r="J170" s="8">
        <v>0</v>
      </c>
      <c r="K170" s="8">
        <v>0</v>
      </c>
      <c r="L170" s="8">
        <v>0</v>
      </c>
      <c r="M170" s="8">
        <v>0</v>
      </c>
      <c r="N170" s="8">
        <v>0</v>
      </c>
    </row>
    <row r="171" spans="1:14" x14ac:dyDescent="0.3">
      <c r="A171" s="45" t="s">
        <v>130</v>
      </c>
      <c r="B171" s="46" t="str">
        <f t="shared" ref="B171" si="639">+IFERROR(B170/A170-1,"nm")</f>
        <v>nm</v>
      </c>
      <c r="C171" s="46">
        <f t="shared" ref="C171" si="640">+IFERROR(C170/B170-1,"nm")</f>
        <v>-0.18181818181818177</v>
      </c>
      <c r="D171" s="46">
        <f t="shared" ref="D171" si="641">+IFERROR(D170/C170-1,"nm")</f>
        <v>0</v>
      </c>
      <c r="E171" s="46">
        <f t="shared" ref="E171" si="642">+IFERROR(E170/D170-1,"nm")</f>
        <v>-1</v>
      </c>
      <c r="F171" s="46" t="str">
        <f t="shared" ref="F171" si="643">+IFERROR(F170/E170-1,"nm")</f>
        <v>nm</v>
      </c>
      <c r="G171" s="46" t="str">
        <f t="shared" ref="G171" si="644">+IFERROR(G170/F170-1,"nm")</f>
        <v>nm</v>
      </c>
      <c r="H171" s="46" t="str">
        <f t="shared" ref="H171" si="645">+IFERROR(H170/G170-1,"nm")</f>
        <v>nm</v>
      </c>
      <c r="I171" s="46" t="str">
        <f t="shared" ref="I171" si="646">+IFERROR(I170/H170-1,"nm")</f>
        <v>nm</v>
      </c>
      <c r="J171" s="8">
        <v>0</v>
      </c>
      <c r="K171" s="8">
        <v>0</v>
      </c>
      <c r="L171" s="8">
        <v>0</v>
      </c>
      <c r="M171" s="8">
        <v>0</v>
      </c>
      <c r="N171" s="8">
        <v>0</v>
      </c>
    </row>
    <row r="172" spans="1:14" x14ac:dyDescent="0.3">
      <c r="A172" s="45" t="s">
        <v>134</v>
      </c>
      <c r="B172" s="46">
        <f t="shared" ref="B172:I172" si="647">+IFERROR(B170/B$153,"nm")</f>
        <v>2.9139072847682121E-2</v>
      </c>
      <c r="C172" s="46">
        <f t="shared" si="647"/>
        <v>2.0713463751438434E-2</v>
      </c>
      <c r="D172" s="46">
        <f t="shared" si="647"/>
        <v>1.7751479289940829E-2</v>
      </c>
      <c r="E172" s="46" t="str">
        <f t="shared" si="647"/>
        <v>nm</v>
      </c>
      <c r="F172" s="46" t="str">
        <f t="shared" si="647"/>
        <v>nm</v>
      </c>
      <c r="G172" s="46" t="str">
        <f t="shared" si="647"/>
        <v>nm</v>
      </c>
      <c r="H172" s="46" t="str">
        <f t="shared" si="647"/>
        <v>nm</v>
      </c>
      <c r="I172" s="46" t="str">
        <f t="shared" si="647"/>
        <v>nm</v>
      </c>
      <c r="J172" s="8">
        <v>0</v>
      </c>
      <c r="K172" s="8">
        <v>0</v>
      </c>
      <c r="L172" s="8">
        <v>0</v>
      </c>
      <c r="M172" s="8">
        <v>0</v>
      </c>
      <c r="N172" s="8">
        <v>0</v>
      </c>
    </row>
    <row r="173" spans="1:14" x14ac:dyDescent="0.3">
      <c r="A173" s="8" t="s">
        <v>135</v>
      </c>
      <c r="B173" s="8">
        <f>Historicals!B161</f>
        <v>100</v>
      </c>
      <c r="C173" s="8">
        <f>Historicals!C161</f>
        <v>174</v>
      </c>
      <c r="D173" s="8">
        <f>Historicals!D161</f>
        <v>224</v>
      </c>
      <c r="E173" s="8">
        <f>Historicals!E161</f>
        <v>0</v>
      </c>
      <c r="F173" s="8">
        <f>Historicals!F161</f>
        <v>0</v>
      </c>
      <c r="G173" s="8">
        <f>Historicals!G161</f>
        <v>0</v>
      </c>
      <c r="H173" s="8">
        <f>Historicals!H161</f>
        <v>0</v>
      </c>
      <c r="I173" s="8">
        <f>Historicals!I161</f>
        <v>0</v>
      </c>
      <c r="J173" s="8">
        <v>0</v>
      </c>
      <c r="K173" s="8">
        <v>0</v>
      </c>
      <c r="L173" s="8">
        <v>0</v>
      </c>
      <c r="M173" s="8">
        <v>0</v>
      </c>
      <c r="N173" s="8">
        <v>0</v>
      </c>
    </row>
    <row r="174" spans="1:14" x14ac:dyDescent="0.3">
      <c r="A174" s="45" t="s">
        <v>130</v>
      </c>
      <c r="B174" s="46" t="str">
        <f t="shared" ref="B174" si="648">+IFERROR(B173/A173-1,"nm")</f>
        <v>nm</v>
      </c>
      <c r="C174" s="46">
        <f t="shared" ref="C174" si="649">+IFERROR(C173/B173-1,"nm")</f>
        <v>0.74</v>
      </c>
      <c r="D174" s="46">
        <f t="shared" ref="D174" si="650">+IFERROR(D173/C173-1,"nm")</f>
        <v>0.28735632183908044</v>
      </c>
      <c r="E174" s="46">
        <f t="shared" ref="E174" si="651">+IFERROR(E173/D173-1,"nm")</f>
        <v>-1</v>
      </c>
      <c r="F174" s="46" t="str">
        <f t="shared" ref="F174" si="652">+IFERROR(F173/E173-1,"nm")</f>
        <v>nm</v>
      </c>
      <c r="G174" s="46" t="str">
        <f t="shared" ref="G174" si="653">+IFERROR(G173/F173-1,"nm")</f>
        <v>nm</v>
      </c>
      <c r="H174" s="46" t="str">
        <f t="shared" ref="H174" si="654">+IFERROR(H173/G173-1,"nm")</f>
        <v>nm</v>
      </c>
      <c r="I174" s="46" t="str">
        <f t="shared" ref="I174" si="655">+IFERROR(I173/H173-1,"nm")</f>
        <v>nm</v>
      </c>
      <c r="J174" s="8">
        <v>0</v>
      </c>
      <c r="K174" s="8">
        <v>0</v>
      </c>
      <c r="L174" s="8">
        <v>0</v>
      </c>
      <c r="M174" s="8">
        <v>0</v>
      </c>
      <c r="N174" s="8">
        <v>0</v>
      </c>
    </row>
    <row r="175" spans="1:14" x14ac:dyDescent="0.3">
      <c r="A175" s="45" t="s">
        <v>132</v>
      </c>
      <c r="B175" s="46">
        <f t="shared" ref="B175:I175" si="656">+IFERROR(B173/B$153,"nm")</f>
        <v>0.13245033112582782</v>
      </c>
      <c r="C175" s="46">
        <f t="shared" si="656"/>
        <v>0.2002301495972382</v>
      </c>
      <c r="D175" s="46">
        <f t="shared" si="656"/>
        <v>0.22090729783037474</v>
      </c>
      <c r="E175" s="46" t="str">
        <f t="shared" si="656"/>
        <v>nm</v>
      </c>
      <c r="F175" s="46" t="str">
        <f t="shared" si="656"/>
        <v>nm</v>
      </c>
      <c r="G175" s="46" t="str">
        <f t="shared" si="656"/>
        <v>nm</v>
      </c>
      <c r="H175" s="46" t="str">
        <f t="shared" si="656"/>
        <v>nm</v>
      </c>
      <c r="I175" s="46" t="str">
        <f t="shared" si="656"/>
        <v>nm</v>
      </c>
      <c r="J175" s="8">
        <v>0</v>
      </c>
      <c r="K175" s="8">
        <v>0</v>
      </c>
      <c r="L175" s="8">
        <v>0</v>
      </c>
      <c r="M175" s="8">
        <v>0</v>
      </c>
      <c r="N175" s="8">
        <v>0</v>
      </c>
    </row>
    <row r="176" spans="1:14" x14ac:dyDescent="0.3">
      <c r="A176" s="8" t="s">
        <v>136</v>
      </c>
      <c r="B176" s="8">
        <f>Historicals!B191</f>
        <v>15</v>
      </c>
      <c r="C176" s="8">
        <f>Historicals!C191</f>
        <v>13</v>
      </c>
      <c r="D176" s="8">
        <f>Historicals!D191</f>
        <v>21</v>
      </c>
      <c r="E176" s="8">
        <f>Historicals!E191</f>
        <v>0</v>
      </c>
      <c r="F176" s="8">
        <f>Historicals!F191</f>
        <v>0</v>
      </c>
      <c r="G176" s="8">
        <f>Historicals!G191</f>
        <v>0</v>
      </c>
      <c r="H176" s="8">
        <f>Historicals!H191</f>
        <v>0</v>
      </c>
      <c r="I176" s="8">
        <f>Historicals!I191</f>
        <v>0</v>
      </c>
      <c r="J176" s="8">
        <v>0</v>
      </c>
      <c r="K176" s="8">
        <v>0</v>
      </c>
      <c r="L176" s="8">
        <v>0</v>
      </c>
      <c r="M176" s="8">
        <v>0</v>
      </c>
      <c r="N176" s="8">
        <v>0</v>
      </c>
    </row>
    <row r="177" spans="1:14" x14ac:dyDescent="0.3">
      <c r="A177" s="45" t="s">
        <v>130</v>
      </c>
      <c r="B177" s="46" t="str">
        <f t="shared" ref="B177" si="657">+IFERROR(B176/A176-1,"nm")</f>
        <v>nm</v>
      </c>
      <c r="C177" s="46">
        <f t="shared" ref="C177" si="658">+IFERROR(C176/B176-1,"nm")</f>
        <v>-0.1333333333333333</v>
      </c>
      <c r="D177" s="46">
        <f t="shared" ref="D177" si="659">+IFERROR(D176/C176-1,"nm")</f>
        <v>0.61538461538461542</v>
      </c>
      <c r="E177" s="46">
        <f t="shared" ref="E177" si="660">+IFERROR(E176/D176-1,"nm")</f>
        <v>-1</v>
      </c>
      <c r="F177" s="46" t="str">
        <f t="shared" ref="F177" si="661">+IFERROR(F176/E176-1,"nm")</f>
        <v>nm</v>
      </c>
      <c r="G177" s="46" t="str">
        <f t="shared" ref="G177" si="662">+IFERROR(G176/F176-1,"nm")</f>
        <v>nm</v>
      </c>
      <c r="H177" s="46" t="str">
        <f t="shared" ref="H177" si="663">+IFERROR(H176/G176-1,"nm")</f>
        <v>nm</v>
      </c>
      <c r="I177" s="46" t="str">
        <f t="shared" ref="I177" si="664">+IFERROR(I176/H176-1,"nm")</f>
        <v>nm</v>
      </c>
      <c r="J177" s="8">
        <v>0</v>
      </c>
      <c r="K177" s="8">
        <v>0</v>
      </c>
      <c r="L177" s="8">
        <v>0</v>
      </c>
      <c r="M177" s="8">
        <v>0</v>
      </c>
      <c r="N177" s="8">
        <v>0</v>
      </c>
    </row>
    <row r="178" spans="1:14" x14ac:dyDescent="0.3">
      <c r="A178" s="45" t="s">
        <v>134</v>
      </c>
      <c r="B178" s="46">
        <f>+IFERROR(B176/B$153,"nm")</f>
        <v>1.9867549668874173E-2</v>
      </c>
      <c r="C178" s="46">
        <f t="shared" ref="C178:I178" si="665">+IFERROR(C176/C$153,"nm")</f>
        <v>1.4959723820483314E-2</v>
      </c>
      <c r="D178" s="46">
        <f t="shared" si="665"/>
        <v>2.0710059171597635E-2</v>
      </c>
      <c r="E178" s="46" t="str">
        <f t="shared" si="665"/>
        <v>nm</v>
      </c>
      <c r="F178" s="46" t="str">
        <f t="shared" si="665"/>
        <v>nm</v>
      </c>
      <c r="G178" s="46" t="str">
        <f t="shared" si="665"/>
        <v>nm</v>
      </c>
      <c r="H178" s="46" t="str">
        <f t="shared" si="665"/>
        <v>nm</v>
      </c>
      <c r="I178" s="46" t="str">
        <f t="shared" si="665"/>
        <v>nm</v>
      </c>
      <c r="J178" s="8">
        <v>0</v>
      </c>
      <c r="K178" s="8">
        <v>0</v>
      </c>
      <c r="L178" s="8">
        <v>0</v>
      </c>
      <c r="M178" s="8">
        <v>0</v>
      </c>
      <c r="N178" s="8">
        <v>0</v>
      </c>
    </row>
    <row r="179" spans="1:14" x14ac:dyDescent="0.3">
      <c r="A179" s="42" t="str">
        <f>Historicals!A137</f>
        <v>Emerging Markets</v>
      </c>
      <c r="B179" s="42"/>
      <c r="C179" s="42"/>
      <c r="D179" s="42"/>
      <c r="E179" s="42"/>
      <c r="F179" s="42"/>
      <c r="G179" s="42"/>
      <c r="H179" s="42"/>
      <c r="I179" s="42"/>
      <c r="J179" s="38"/>
      <c r="K179" s="38"/>
      <c r="L179" s="38"/>
      <c r="M179" s="38"/>
      <c r="N179" s="38"/>
    </row>
    <row r="180" spans="1:14" x14ac:dyDescent="0.3">
      <c r="A180" s="8" t="s">
        <v>137</v>
      </c>
      <c r="B180" s="8">
        <f>Historicals!B137</f>
        <v>3898</v>
      </c>
      <c r="C180" s="8">
        <f>Historicals!C137</f>
        <v>3701</v>
      </c>
      <c r="D180" s="8">
        <f>Historicals!D137</f>
        <v>3995</v>
      </c>
      <c r="E180" s="8">
        <f>Historicals!E137</f>
        <v>0</v>
      </c>
      <c r="F180" s="8">
        <f>Historicals!F137</f>
        <v>0</v>
      </c>
      <c r="G180" s="8">
        <f>Historicals!G137</f>
        <v>0</v>
      </c>
      <c r="H180" s="8">
        <f>Historicals!H137</f>
        <v>0</v>
      </c>
      <c r="I180" s="8">
        <f>Historicals!I137</f>
        <v>0</v>
      </c>
      <c r="J180" s="8">
        <v>0</v>
      </c>
      <c r="K180" s="8">
        <v>0</v>
      </c>
      <c r="L180" s="8">
        <v>0</v>
      </c>
      <c r="M180" s="8">
        <v>0</v>
      </c>
      <c r="N180" s="8">
        <v>0</v>
      </c>
    </row>
    <row r="181" spans="1:14" x14ac:dyDescent="0.3">
      <c r="A181" s="43" t="s">
        <v>130</v>
      </c>
      <c r="B181" s="46" t="str">
        <f t="shared" ref="B181" si="666">+IFERROR(B180/A180-1,"nm")</f>
        <v>nm</v>
      </c>
      <c r="C181" s="46">
        <f t="shared" ref="C181" si="667">+IFERROR(C180/B180-1,"nm")</f>
        <v>-5.0538737814263768E-2</v>
      </c>
      <c r="D181" s="46">
        <f t="shared" ref="D181" si="668">+IFERROR(D180/C180-1,"nm")</f>
        <v>7.9437989732504821E-2</v>
      </c>
      <c r="E181" s="46">
        <f t="shared" ref="E181" si="669">+IFERROR(E180/D180-1,"nm")</f>
        <v>-1</v>
      </c>
      <c r="F181" s="46" t="str">
        <f t="shared" ref="F181" si="670">+IFERROR(F180/E180-1,"nm")</f>
        <v>nm</v>
      </c>
      <c r="G181" s="46" t="str">
        <f t="shared" ref="G181" si="671">+IFERROR(G180/F180-1,"nm")</f>
        <v>nm</v>
      </c>
      <c r="H181" s="46" t="str">
        <f t="shared" ref="H181" si="672">+IFERROR(H180/G180-1,"nm")</f>
        <v>nm</v>
      </c>
      <c r="I181" s="46" t="str">
        <f t="shared" ref="I181" si="673">+IFERROR(I180/H180-1,"nm")</f>
        <v>nm</v>
      </c>
      <c r="J181" s="8">
        <v>0</v>
      </c>
      <c r="K181" s="8">
        <v>0</v>
      </c>
      <c r="L181" s="8">
        <v>0</v>
      </c>
      <c r="M181" s="8">
        <v>0</v>
      </c>
      <c r="N181" s="8">
        <v>0</v>
      </c>
    </row>
    <row r="182" spans="1:14" x14ac:dyDescent="0.3">
      <c r="A182" s="44" t="s">
        <v>114</v>
      </c>
      <c r="B182" s="3">
        <f>Historicals!B138</f>
        <v>2641</v>
      </c>
      <c r="C182" s="3">
        <f>Historicals!C138</f>
        <v>2536</v>
      </c>
      <c r="D182" s="3">
        <f>Historicals!D138</f>
        <v>2816</v>
      </c>
      <c r="E182" s="3">
        <f>Historicals!E138</f>
        <v>0</v>
      </c>
      <c r="F182" s="3">
        <f>Historicals!F138</f>
        <v>0</v>
      </c>
      <c r="G182" s="3">
        <f>Historicals!G138</f>
        <v>0</v>
      </c>
      <c r="H182" s="3">
        <f>Historicals!H138</f>
        <v>0</v>
      </c>
      <c r="I182" s="3">
        <f>Historicals!I138</f>
        <v>0</v>
      </c>
      <c r="J182" s="8">
        <v>0</v>
      </c>
      <c r="K182" s="8">
        <v>0</v>
      </c>
      <c r="L182" s="8">
        <v>0</v>
      </c>
      <c r="M182" s="8">
        <v>0</v>
      </c>
      <c r="N182" s="8">
        <v>0</v>
      </c>
    </row>
    <row r="183" spans="1:14" x14ac:dyDescent="0.3">
      <c r="A183" s="43" t="s">
        <v>130</v>
      </c>
      <c r="B183" s="46" t="str">
        <f t="shared" ref="B183" si="674">+IFERROR(B182/A182-1,"nm")</f>
        <v>nm</v>
      </c>
      <c r="C183" s="46">
        <f t="shared" ref="C183" si="675">+IFERROR(C182/B182-1,"nm")</f>
        <v>-3.9757667550170406E-2</v>
      </c>
      <c r="D183" s="46">
        <f t="shared" ref="D183" si="676">+IFERROR(D182/C182-1,"nm")</f>
        <v>0.11041009463722395</v>
      </c>
      <c r="E183" s="46">
        <f t="shared" ref="E183" si="677">+IFERROR(E182/D182-1,"nm")</f>
        <v>-1</v>
      </c>
      <c r="F183" s="46" t="str">
        <f t="shared" ref="F183" si="678">+IFERROR(F182/E182-1,"nm")</f>
        <v>nm</v>
      </c>
      <c r="G183" s="46" t="str">
        <f t="shared" ref="G183" si="679">+IFERROR(G182/F182-1,"nm")</f>
        <v>nm</v>
      </c>
      <c r="H183" s="46" t="str">
        <f t="shared" ref="H183" si="680">+IFERROR(H182/G182-1,"nm")</f>
        <v>nm</v>
      </c>
      <c r="I183" s="46" t="str">
        <f t="shared" ref="I183" si="681">+IFERROR(I182/H182-1,"nm")</f>
        <v>nm</v>
      </c>
      <c r="J183" s="8">
        <v>0</v>
      </c>
      <c r="K183" s="8">
        <v>0</v>
      </c>
      <c r="L183" s="8">
        <v>0</v>
      </c>
      <c r="M183" s="8">
        <v>0</v>
      </c>
      <c r="N183" s="8">
        <v>0</v>
      </c>
    </row>
    <row r="184" spans="1:14" x14ac:dyDescent="0.3">
      <c r="A184" s="43" t="s">
        <v>138</v>
      </c>
      <c r="B184" s="46">
        <f>Historicals!B242</f>
        <v>0.09</v>
      </c>
      <c r="C184" s="46">
        <f>Historicals!C242</f>
        <v>0.14000000000000001</v>
      </c>
      <c r="D184" s="46">
        <f>Historicals!D242</f>
        <v>0.17</v>
      </c>
      <c r="E184" s="46">
        <f>Historicals!E242</f>
        <v>0</v>
      </c>
      <c r="F184" s="46">
        <f>Historicals!F242</f>
        <v>0</v>
      </c>
      <c r="G184" s="46">
        <f>Historicals!G242</f>
        <v>0</v>
      </c>
      <c r="H184" s="46">
        <f>Historicals!H242</f>
        <v>0</v>
      </c>
      <c r="I184" s="46">
        <f>Historicals!I242</f>
        <v>0</v>
      </c>
      <c r="J184" s="8">
        <v>0</v>
      </c>
      <c r="K184" s="8">
        <v>0</v>
      </c>
      <c r="L184" s="8">
        <v>0</v>
      </c>
      <c r="M184" s="8">
        <v>0</v>
      </c>
      <c r="N184" s="8">
        <v>0</v>
      </c>
    </row>
    <row r="185" spans="1:14" x14ac:dyDescent="0.3">
      <c r="A185" s="43" t="s">
        <v>139</v>
      </c>
      <c r="B185" s="46" t="str">
        <f t="shared" ref="B185:I185" si="682">+IFERROR(B183-B184,"nm")</f>
        <v>nm</v>
      </c>
      <c r="C185" s="46">
        <f t="shared" si="682"/>
        <v>-0.17975766755017042</v>
      </c>
      <c r="D185" s="46">
        <f t="shared" si="682"/>
        <v>-5.9589905362776058E-2</v>
      </c>
      <c r="E185" s="46">
        <f t="shared" si="682"/>
        <v>-1</v>
      </c>
      <c r="F185" s="46" t="str">
        <f t="shared" si="682"/>
        <v>nm</v>
      </c>
      <c r="G185" s="46" t="str">
        <f t="shared" si="682"/>
        <v>nm</v>
      </c>
      <c r="H185" s="46" t="str">
        <f t="shared" si="682"/>
        <v>nm</v>
      </c>
      <c r="I185" s="46" t="str">
        <f t="shared" si="682"/>
        <v>nm</v>
      </c>
      <c r="J185" s="8">
        <v>0</v>
      </c>
      <c r="K185" s="8">
        <v>0</v>
      </c>
      <c r="L185" s="8">
        <v>0</v>
      </c>
      <c r="M185" s="8">
        <v>0</v>
      </c>
      <c r="N185" s="8">
        <v>0</v>
      </c>
    </row>
    <row r="186" spans="1:14" x14ac:dyDescent="0.3">
      <c r="A186" s="44" t="s">
        <v>115</v>
      </c>
      <c r="B186" s="3">
        <f>Historicals!B139</f>
        <v>1021</v>
      </c>
      <c r="C186" s="3">
        <f>Historicals!C139</f>
        <v>947</v>
      </c>
      <c r="D186" s="3">
        <f>Historicals!D139</f>
        <v>966</v>
      </c>
      <c r="E186" s="3">
        <f>Historicals!E139</f>
        <v>0</v>
      </c>
      <c r="F186" s="3">
        <f>Historicals!F139</f>
        <v>0</v>
      </c>
      <c r="G186" s="3">
        <f>Historicals!G139</f>
        <v>0</v>
      </c>
      <c r="H186" s="3">
        <f>Historicals!H139</f>
        <v>0</v>
      </c>
      <c r="I186" s="3">
        <f>Historicals!I139</f>
        <v>0</v>
      </c>
      <c r="J186" s="8">
        <v>0</v>
      </c>
      <c r="K186" s="8">
        <v>0</v>
      </c>
      <c r="L186" s="8">
        <v>0</v>
      </c>
      <c r="M186" s="8">
        <v>0</v>
      </c>
      <c r="N186" s="8">
        <v>0</v>
      </c>
    </row>
    <row r="187" spans="1:14" x14ac:dyDescent="0.3">
      <c r="A187" s="43" t="s">
        <v>130</v>
      </c>
      <c r="B187" s="46" t="str">
        <f t="shared" ref="B187" si="683">+IFERROR(B186/A186-1,"nm")</f>
        <v>nm</v>
      </c>
      <c r="C187" s="46">
        <f t="shared" ref="C187" si="684">+IFERROR(C186/B186-1,"nm")</f>
        <v>-7.2477962781586691E-2</v>
      </c>
      <c r="D187" s="46">
        <f t="shared" ref="D187" si="685">+IFERROR(D186/C186-1,"nm")</f>
        <v>2.0063357972544882E-2</v>
      </c>
      <c r="E187" s="46">
        <f t="shared" ref="E187" si="686">+IFERROR(E186/D186-1,"nm")</f>
        <v>-1</v>
      </c>
      <c r="F187" s="46" t="str">
        <f t="shared" ref="F187" si="687">+IFERROR(F186/E186-1,"nm")</f>
        <v>nm</v>
      </c>
      <c r="G187" s="46" t="str">
        <f t="shared" ref="G187" si="688">+IFERROR(G186/F186-1,"nm")</f>
        <v>nm</v>
      </c>
      <c r="H187" s="46" t="str">
        <f t="shared" ref="H187" si="689">+IFERROR(H186/G186-1,"nm")</f>
        <v>nm</v>
      </c>
      <c r="I187" s="46" t="str">
        <f t="shared" ref="I187" si="690">+IFERROR(I186/H186-1,"nm")</f>
        <v>nm</v>
      </c>
      <c r="J187" s="8">
        <v>0</v>
      </c>
      <c r="K187" s="8">
        <v>0</v>
      </c>
      <c r="L187" s="8">
        <v>0</v>
      </c>
      <c r="M187" s="8">
        <v>0</v>
      </c>
      <c r="N187" s="8">
        <v>0</v>
      </c>
    </row>
    <row r="188" spans="1:14" x14ac:dyDescent="0.3">
      <c r="A188" s="43" t="s">
        <v>138</v>
      </c>
      <c r="B188" s="46">
        <f>Historicals!B243</f>
        <v>0.05</v>
      </c>
      <c r="C188" s="46">
        <f>Historicals!C243</f>
        <v>0.11</v>
      </c>
      <c r="D188" s="46">
        <f>Historicals!D243</f>
        <v>0.08</v>
      </c>
      <c r="E188" s="46">
        <f>Historicals!E243</f>
        <v>0</v>
      </c>
      <c r="F188" s="46">
        <f>Historicals!F243</f>
        <v>0</v>
      </c>
      <c r="G188" s="46">
        <f>Historicals!G243</f>
        <v>0</v>
      </c>
      <c r="H188" s="46">
        <f>Historicals!H243</f>
        <v>0</v>
      </c>
      <c r="I188" s="46">
        <f>Historicals!I243</f>
        <v>0</v>
      </c>
      <c r="J188" s="8">
        <v>0</v>
      </c>
      <c r="K188" s="8">
        <v>0</v>
      </c>
      <c r="L188" s="8">
        <v>0</v>
      </c>
      <c r="M188" s="8">
        <v>0</v>
      </c>
      <c r="N188" s="8">
        <v>0</v>
      </c>
    </row>
    <row r="189" spans="1:14" x14ac:dyDescent="0.3">
      <c r="A189" s="43" t="s">
        <v>139</v>
      </c>
      <c r="B189" s="46" t="str">
        <f t="shared" ref="B189:I189" si="691">+IFERROR(B187-B188,"nm")</f>
        <v>nm</v>
      </c>
      <c r="C189" s="46">
        <f t="shared" si="691"/>
        <v>-0.18247796278158668</v>
      </c>
      <c r="D189" s="46">
        <f t="shared" si="691"/>
        <v>-5.993664202745512E-2</v>
      </c>
      <c r="E189" s="46">
        <f t="shared" si="691"/>
        <v>-1</v>
      </c>
      <c r="F189" s="46" t="str">
        <f t="shared" si="691"/>
        <v>nm</v>
      </c>
      <c r="G189" s="46" t="str">
        <f t="shared" si="691"/>
        <v>nm</v>
      </c>
      <c r="H189" s="46" t="str">
        <f t="shared" si="691"/>
        <v>nm</v>
      </c>
      <c r="I189" s="46" t="str">
        <f t="shared" si="691"/>
        <v>nm</v>
      </c>
      <c r="J189" s="8">
        <v>0</v>
      </c>
      <c r="K189" s="8">
        <v>0</v>
      </c>
      <c r="L189" s="8">
        <v>0</v>
      </c>
      <c r="M189" s="8">
        <v>0</v>
      </c>
      <c r="N189" s="8">
        <v>0</v>
      </c>
    </row>
    <row r="190" spans="1:14" x14ac:dyDescent="0.3">
      <c r="A190" s="44" t="s">
        <v>116</v>
      </c>
      <c r="B190" s="3">
        <f>Historicals!B140</f>
        <v>236</v>
      </c>
      <c r="C190" s="3">
        <f>Historicals!C140</f>
        <v>218</v>
      </c>
      <c r="D190" s="3">
        <f>Historicals!D140</f>
        <v>213</v>
      </c>
      <c r="E190" s="3">
        <f>Historicals!E140</f>
        <v>0</v>
      </c>
      <c r="F190" s="3">
        <f>Historicals!F140</f>
        <v>0</v>
      </c>
      <c r="G190" s="3">
        <f>Historicals!G140</f>
        <v>0</v>
      </c>
      <c r="H190" s="3">
        <f>Historicals!H140</f>
        <v>0</v>
      </c>
      <c r="I190" s="3">
        <f>Historicals!I140</f>
        <v>0</v>
      </c>
      <c r="J190" s="8">
        <v>0</v>
      </c>
      <c r="K190" s="8">
        <v>0</v>
      </c>
      <c r="L190" s="8">
        <v>0</v>
      </c>
      <c r="M190" s="8">
        <v>0</v>
      </c>
      <c r="N190" s="8">
        <v>0</v>
      </c>
    </row>
    <row r="191" spans="1:14" x14ac:dyDescent="0.3">
      <c r="A191" s="43" t="s">
        <v>130</v>
      </c>
      <c r="B191" s="46" t="str">
        <f t="shared" ref="B191" si="692">+IFERROR(B190/A190-1,"nm")</f>
        <v>nm</v>
      </c>
      <c r="C191" s="46">
        <f t="shared" ref="C191" si="693">+IFERROR(C190/B190-1,"nm")</f>
        <v>-7.6271186440677985E-2</v>
      </c>
      <c r="D191" s="46">
        <f t="shared" ref="D191" si="694">+IFERROR(D190/C190-1,"nm")</f>
        <v>-2.2935779816513735E-2</v>
      </c>
      <c r="E191" s="46">
        <f t="shared" ref="E191" si="695">+IFERROR(E190/D190-1,"nm")</f>
        <v>-1</v>
      </c>
      <c r="F191" s="46" t="str">
        <f t="shared" ref="F191" si="696">+IFERROR(F190/E190-1,"nm")</f>
        <v>nm</v>
      </c>
      <c r="G191" s="46" t="str">
        <f t="shared" ref="G191" si="697">+IFERROR(G190/F190-1,"nm")</f>
        <v>nm</v>
      </c>
      <c r="H191" s="46" t="str">
        <f t="shared" ref="H191" si="698">+IFERROR(H190/G190-1,"nm")</f>
        <v>nm</v>
      </c>
      <c r="I191" s="46" t="str">
        <f t="shared" ref="I191" si="699">+IFERROR(I190/H190-1,"nm")</f>
        <v>nm</v>
      </c>
      <c r="J191" s="8">
        <v>0</v>
      </c>
      <c r="K191" s="8">
        <v>0</v>
      </c>
      <c r="L191" s="8">
        <v>0</v>
      </c>
      <c r="M191" s="8">
        <v>0</v>
      </c>
      <c r="N191" s="8">
        <v>0</v>
      </c>
    </row>
    <row r="192" spans="1:14" x14ac:dyDescent="0.3">
      <c r="A192" s="43" t="s">
        <v>138</v>
      </c>
      <c r="B192" s="46">
        <f>Historicals!B244</f>
        <v>0.05</v>
      </c>
      <c r="C192" s="46">
        <f>Historicals!C244</f>
        <v>0.11</v>
      </c>
      <c r="D192" s="46">
        <f>Historicals!D244</f>
        <v>0.02</v>
      </c>
      <c r="E192" s="46">
        <f>Historicals!E244</f>
        <v>0</v>
      </c>
      <c r="F192" s="46">
        <f>Historicals!F244</f>
        <v>0</v>
      </c>
      <c r="G192" s="46">
        <f>Historicals!G244</f>
        <v>0</v>
      </c>
      <c r="H192" s="46">
        <f>Historicals!H244</f>
        <v>0</v>
      </c>
      <c r="I192" s="46">
        <f>Historicals!I244</f>
        <v>0</v>
      </c>
      <c r="J192" s="8">
        <v>0</v>
      </c>
      <c r="K192" s="8">
        <v>0</v>
      </c>
      <c r="L192" s="8">
        <v>0</v>
      </c>
      <c r="M192" s="8">
        <v>0</v>
      </c>
      <c r="N192" s="8">
        <v>0</v>
      </c>
    </row>
    <row r="193" spans="1:14" x14ac:dyDescent="0.3">
      <c r="A193" s="43" t="s">
        <v>139</v>
      </c>
      <c r="B193" s="46" t="str">
        <f t="shared" ref="B193:I193" si="700">+IFERROR(B191-B192,"nm")</f>
        <v>nm</v>
      </c>
      <c r="C193" s="46">
        <f t="shared" si="700"/>
        <v>-0.18627118644067797</v>
      </c>
      <c r="D193" s="46">
        <f t="shared" si="700"/>
        <v>-4.2935779816513739E-2</v>
      </c>
      <c r="E193" s="46">
        <f t="shared" si="700"/>
        <v>-1</v>
      </c>
      <c r="F193" s="46" t="str">
        <f t="shared" si="700"/>
        <v>nm</v>
      </c>
      <c r="G193" s="46" t="str">
        <f t="shared" si="700"/>
        <v>nm</v>
      </c>
      <c r="H193" s="46" t="str">
        <f t="shared" si="700"/>
        <v>nm</v>
      </c>
      <c r="I193" s="46" t="str">
        <f t="shared" si="700"/>
        <v>nm</v>
      </c>
      <c r="J193" s="8">
        <v>0</v>
      </c>
      <c r="K193" s="8">
        <v>0</v>
      </c>
      <c r="L193" s="8">
        <v>0</v>
      </c>
      <c r="M193" s="8">
        <v>0</v>
      </c>
      <c r="N193" s="8">
        <v>0</v>
      </c>
    </row>
    <row r="194" spans="1:14" x14ac:dyDescent="0.3">
      <c r="A194" s="8" t="s">
        <v>131</v>
      </c>
      <c r="B194" s="47">
        <f>B197+B200</f>
        <v>845</v>
      </c>
      <c r="C194" s="47">
        <f t="shared" ref="C194:I194" si="701">C197+C200</f>
        <v>917</v>
      </c>
      <c r="D194" s="47">
        <f t="shared" si="701"/>
        <v>854</v>
      </c>
      <c r="E194" s="47">
        <f t="shared" si="701"/>
        <v>0</v>
      </c>
      <c r="F194" s="47">
        <f t="shared" si="701"/>
        <v>0</v>
      </c>
      <c r="G194" s="47">
        <f t="shared" si="701"/>
        <v>0</v>
      </c>
      <c r="H194" s="47">
        <f t="shared" si="701"/>
        <v>0</v>
      </c>
      <c r="I194" s="47">
        <f t="shared" si="701"/>
        <v>0</v>
      </c>
      <c r="J194" s="8">
        <v>0</v>
      </c>
      <c r="K194" s="8">
        <v>0</v>
      </c>
      <c r="L194" s="8">
        <v>0</v>
      </c>
      <c r="M194" s="8">
        <v>0</v>
      </c>
      <c r="N194" s="8">
        <v>0</v>
      </c>
    </row>
    <row r="195" spans="1:14" x14ac:dyDescent="0.3">
      <c r="A195" s="45" t="s">
        <v>130</v>
      </c>
      <c r="B195" s="46" t="str">
        <f t="shared" ref="B195" si="702">+IFERROR(B194/A194-1,"nm")</f>
        <v>nm</v>
      </c>
      <c r="C195" s="46">
        <f t="shared" ref="C195" si="703">+IFERROR(C194/B194-1,"nm")</f>
        <v>8.5207100591715879E-2</v>
      </c>
      <c r="D195" s="46">
        <f t="shared" ref="D195" si="704">+IFERROR(D194/C194-1,"nm")</f>
        <v>-6.8702290076335881E-2</v>
      </c>
      <c r="E195" s="46">
        <f t="shared" ref="E195" si="705">+IFERROR(E194/D194-1,"nm")</f>
        <v>-1</v>
      </c>
      <c r="F195" s="46" t="str">
        <f t="shared" ref="F195" si="706">+IFERROR(F194/E194-1,"nm")</f>
        <v>nm</v>
      </c>
      <c r="G195" s="46" t="str">
        <f t="shared" ref="G195" si="707">+IFERROR(G194/F194-1,"nm")</f>
        <v>nm</v>
      </c>
      <c r="H195" s="46" t="str">
        <f t="shared" ref="H195" si="708">+IFERROR(H194/G194-1,"nm")</f>
        <v>nm</v>
      </c>
      <c r="I195" s="46" t="str">
        <f t="shared" ref="I195" si="709">+IFERROR(I194/H194-1,"nm")</f>
        <v>nm</v>
      </c>
      <c r="J195" s="8">
        <v>0</v>
      </c>
      <c r="K195" s="8">
        <v>0</v>
      </c>
      <c r="L195" s="8">
        <v>0</v>
      </c>
      <c r="M195" s="8">
        <v>0</v>
      </c>
      <c r="N195" s="8">
        <v>0</v>
      </c>
    </row>
    <row r="196" spans="1:14" x14ac:dyDescent="0.3">
      <c r="A196" s="45" t="s">
        <v>132</v>
      </c>
      <c r="B196" s="46">
        <f>+IFERROR(B194/B$180,"nm")</f>
        <v>0.2167778347870703</v>
      </c>
      <c r="C196" s="46">
        <f t="shared" ref="C196:I196" si="710">+IFERROR(C194/C$180,"nm")</f>
        <v>0.24777087273709808</v>
      </c>
      <c r="D196" s="46">
        <f t="shared" si="710"/>
        <v>0.21376720901126409</v>
      </c>
      <c r="E196" s="46" t="str">
        <f t="shared" si="710"/>
        <v>nm</v>
      </c>
      <c r="F196" s="46" t="str">
        <f t="shared" si="710"/>
        <v>nm</v>
      </c>
      <c r="G196" s="46" t="str">
        <f t="shared" si="710"/>
        <v>nm</v>
      </c>
      <c r="H196" s="46" t="str">
        <f t="shared" si="710"/>
        <v>nm</v>
      </c>
      <c r="I196" s="46" t="str">
        <f t="shared" si="710"/>
        <v>nm</v>
      </c>
      <c r="J196" s="8">
        <v>0</v>
      </c>
      <c r="K196" s="8">
        <v>0</v>
      </c>
      <c r="L196" s="8">
        <v>0</v>
      </c>
      <c r="M196" s="8">
        <v>0</v>
      </c>
      <c r="N196" s="8">
        <v>0</v>
      </c>
    </row>
    <row r="197" spans="1:14" x14ac:dyDescent="0.3">
      <c r="A197" s="8" t="s">
        <v>133</v>
      </c>
      <c r="B197" s="8">
        <f>Historicals!B207</f>
        <v>27</v>
      </c>
      <c r="C197" s="8">
        <f>Historicals!C207</f>
        <v>25</v>
      </c>
      <c r="D197" s="8">
        <f>Historicals!D207</f>
        <v>38</v>
      </c>
      <c r="E197" s="8">
        <f>Historicals!E207</f>
        <v>0</v>
      </c>
      <c r="F197" s="8">
        <f>Historicals!F207</f>
        <v>0</v>
      </c>
      <c r="G197" s="8">
        <f>Historicals!G207</f>
        <v>0</v>
      </c>
      <c r="H197" s="8">
        <f>Historicals!H207</f>
        <v>0</v>
      </c>
      <c r="I197" s="8">
        <f>Historicals!I207</f>
        <v>0</v>
      </c>
      <c r="J197" s="8">
        <v>0</v>
      </c>
      <c r="K197" s="8">
        <v>0</v>
      </c>
      <c r="L197" s="8">
        <v>0</v>
      </c>
      <c r="M197" s="8">
        <v>0</v>
      </c>
      <c r="N197" s="8">
        <v>0</v>
      </c>
    </row>
    <row r="198" spans="1:14" x14ac:dyDescent="0.3">
      <c r="A198" s="45" t="s">
        <v>130</v>
      </c>
      <c r="B198" s="46" t="str">
        <f t="shared" ref="B198" si="711">+IFERROR(B197/A197-1,"nm")</f>
        <v>nm</v>
      </c>
      <c r="C198" s="46">
        <f t="shared" ref="C198" si="712">+IFERROR(C197/B197-1,"nm")</f>
        <v>-7.407407407407407E-2</v>
      </c>
      <c r="D198" s="46">
        <f t="shared" ref="D198" si="713">+IFERROR(D197/C197-1,"nm")</f>
        <v>0.52</v>
      </c>
      <c r="E198" s="46">
        <f t="shared" ref="E198" si="714">+IFERROR(E197/D197-1,"nm")</f>
        <v>-1</v>
      </c>
      <c r="F198" s="46" t="str">
        <f t="shared" ref="F198" si="715">+IFERROR(F197/E197-1,"nm")</f>
        <v>nm</v>
      </c>
      <c r="G198" s="46" t="str">
        <f t="shared" ref="G198" si="716">+IFERROR(G197/F197-1,"nm")</f>
        <v>nm</v>
      </c>
      <c r="H198" s="46" t="str">
        <f t="shared" ref="H198" si="717">+IFERROR(H197/G197-1,"nm")</f>
        <v>nm</v>
      </c>
      <c r="I198" s="46" t="str">
        <f t="shared" ref="I198" si="718">+IFERROR(I197/H197-1,"nm")</f>
        <v>nm</v>
      </c>
      <c r="J198" s="8">
        <v>0</v>
      </c>
      <c r="K198" s="8">
        <v>0</v>
      </c>
      <c r="L198" s="8">
        <v>0</v>
      </c>
      <c r="M198" s="8">
        <v>0</v>
      </c>
      <c r="N198" s="8">
        <v>0</v>
      </c>
    </row>
    <row r="199" spans="1:14" x14ac:dyDescent="0.3">
      <c r="A199" s="45" t="s">
        <v>134</v>
      </c>
      <c r="B199" s="46">
        <f>+IFERROR(B197/B$180,"nm")</f>
        <v>6.926629040533607E-3</v>
      </c>
      <c r="C199" s="46">
        <f t="shared" ref="C199:I199" si="719">+IFERROR(C197/C$180,"nm")</f>
        <v>6.754931099702783E-3</v>
      </c>
      <c r="D199" s="46">
        <f t="shared" si="719"/>
        <v>9.5118898623279095E-3</v>
      </c>
      <c r="E199" s="46" t="str">
        <f t="shared" si="719"/>
        <v>nm</v>
      </c>
      <c r="F199" s="46" t="str">
        <f t="shared" si="719"/>
        <v>nm</v>
      </c>
      <c r="G199" s="46" t="str">
        <f t="shared" si="719"/>
        <v>nm</v>
      </c>
      <c r="H199" s="46" t="str">
        <f t="shared" si="719"/>
        <v>nm</v>
      </c>
      <c r="I199" s="46" t="str">
        <f t="shared" si="719"/>
        <v>nm</v>
      </c>
      <c r="J199" s="8">
        <v>0</v>
      </c>
      <c r="K199" s="8">
        <v>0</v>
      </c>
      <c r="L199" s="8">
        <v>0</v>
      </c>
      <c r="M199" s="8">
        <v>0</v>
      </c>
      <c r="N199" s="8">
        <v>0</v>
      </c>
    </row>
    <row r="200" spans="1:14" x14ac:dyDescent="0.3">
      <c r="A200" s="8" t="s">
        <v>135</v>
      </c>
      <c r="B200" s="8">
        <f>Historicals!B162</f>
        <v>818</v>
      </c>
      <c r="C200" s="8">
        <f>Historicals!C162</f>
        <v>892</v>
      </c>
      <c r="D200" s="8">
        <f>Historicals!D162</f>
        <v>816</v>
      </c>
      <c r="E200" s="8">
        <f>Historicals!E162</f>
        <v>0</v>
      </c>
      <c r="F200" s="8">
        <f>Historicals!F162</f>
        <v>0</v>
      </c>
      <c r="G200" s="8">
        <f>Historicals!G162</f>
        <v>0</v>
      </c>
      <c r="H200" s="8">
        <f>Historicals!H162</f>
        <v>0</v>
      </c>
      <c r="I200" s="8">
        <f>Historicals!I162</f>
        <v>0</v>
      </c>
      <c r="J200" s="8">
        <v>0</v>
      </c>
      <c r="K200" s="8">
        <v>0</v>
      </c>
      <c r="L200" s="8">
        <v>0</v>
      </c>
      <c r="M200" s="8">
        <v>0</v>
      </c>
      <c r="N200" s="8">
        <v>0</v>
      </c>
    </row>
    <row r="201" spans="1:14" x14ac:dyDescent="0.3">
      <c r="A201" s="45" t="s">
        <v>130</v>
      </c>
      <c r="B201" s="46" t="str">
        <f t="shared" ref="B201" si="720">+IFERROR(B200/A200-1,"nm")</f>
        <v>nm</v>
      </c>
      <c r="C201" s="46">
        <f t="shared" ref="C201" si="721">+IFERROR(C200/B200-1,"nm")</f>
        <v>9.0464547677261642E-2</v>
      </c>
      <c r="D201" s="46">
        <f t="shared" ref="D201" si="722">+IFERROR(D200/C200-1,"nm")</f>
        <v>-8.5201793721973118E-2</v>
      </c>
      <c r="E201" s="46">
        <f t="shared" ref="E201" si="723">+IFERROR(E200/D200-1,"nm")</f>
        <v>-1</v>
      </c>
      <c r="F201" s="46" t="str">
        <f t="shared" ref="F201" si="724">+IFERROR(F200/E200-1,"nm")</f>
        <v>nm</v>
      </c>
      <c r="G201" s="46" t="str">
        <f t="shared" ref="G201" si="725">+IFERROR(G200/F200-1,"nm")</f>
        <v>nm</v>
      </c>
      <c r="H201" s="46" t="str">
        <f t="shared" ref="H201" si="726">+IFERROR(H200/G200-1,"nm")</f>
        <v>nm</v>
      </c>
      <c r="I201" s="46" t="str">
        <f t="shared" ref="I201" si="727">+IFERROR(I200/H200-1,"nm")</f>
        <v>nm</v>
      </c>
      <c r="J201" s="8">
        <v>0</v>
      </c>
      <c r="K201" s="8">
        <v>0</v>
      </c>
      <c r="L201" s="8">
        <v>0</v>
      </c>
      <c r="M201" s="8">
        <v>0</v>
      </c>
      <c r="N201" s="8">
        <v>0</v>
      </c>
    </row>
    <row r="202" spans="1:14" x14ac:dyDescent="0.3">
      <c r="A202" s="45" t="s">
        <v>132</v>
      </c>
      <c r="B202" s="46">
        <f>+IFERROR(B200/B$180,"nm")</f>
        <v>0.20985120574653668</v>
      </c>
      <c r="C202" s="46">
        <f t="shared" ref="C202:I202" si="728">+IFERROR(C200/C$180,"nm")</f>
        <v>0.24101594163739529</v>
      </c>
      <c r="D202" s="46">
        <f t="shared" si="728"/>
        <v>0.20425531914893616</v>
      </c>
      <c r="E202" s="46" t="str">
        <f t="shared" si="728"/>
        <v>nm</v>
      </c>
      <c r="F202" s="46" t="str">
        <f t="shared" si="728"/>
        <v>nm</v>
      </c>
      <c r="G202" s="46" t="str">
        <f t="shared" si="728"/>
        <v>nm</v>
      </c>
      <c r="H202" s="46" t="str">
        <f t="shared" si="728"/>
        <v>nm</v>
      </c>
      <c r="I202" s="46" t="str">
        <f t="shared" si="728"/>
        <v>nm</v>
      </c>
      <c r="J202" s="8">
        <v>0</v>
      </c>
      <c r="K202" s="8">
        <v>0</v>
      </c>
      <c r="L202" s="8">
        <v>0</v>
      </c>
      <c r="M202" s="8">
        <v>0</v>
      </c>
      <c r="N202" s="8">
        <v>0</v>
      </c>
    </row>
    <row r="203" spans="1:14" x14ac:dyDescent="0.3">
      <c r="A203" s="8" t="s">
        <v>136</v>
      </c>
      <c r="B203" s="8">
        <f>Historicals!B192</f>
        <v>37</v>
      </c>
      <c r="C203" s="8">
        <f>Historicals!C192</f>
        <v>51</v>
      </c>
      <c r="D203" s="8">
        <f>Historicals!D192</f>
        <v>39</v>
      </c>
      <c r="E203" s="8">
        <f>Historicals!E192</f>
        <v>0</v>
      </c>
      <c r="F203" s="8">
        <f>Historicals!F192</f>
        <v>0</v>
      </c>
      <c r="G203" s="8">
        <f>Historicals!G192</f>
        <v>0</v>
      </c>
      <c r="H203" s="8">
        <f>Historicals!H192</f>
        <v>0</v>
      </c>
      <c r="I203" s="8">
        <f>Historicals!I192</f>
        <v>0</v>
      </c>
      <c r="J203" s="8">
        <v>0</v>
      </c>
      <c r="K203" s="8">
        <v>0</v>
      </c>
      <c r="L203" s="8">
        <v>0</v>
      </c>
      <c r="M203" s="8">
        <v>0</v>
      </c>
      <c r="N203" s="8">
        <v>0</v>
      </c>
    </row>
    <row r="204" spans="1:14" x14ac:dyDescent="0.3">
      <c r="A204" s="45" t="s">
        <v>130</v>
      </c>
      <c r="B204" s="46" t="str">
        <f t="shared" ref="B204" si="729">+IFERROR(B203/A203-1,"nm")</f>
        <v>nm</v>
      </c>
      <c r="C204" s="46">
        <f t="shared" ref="C204" si="730">+IFERROR(C203/B203-1,"nm")</f>
        <v>0.37837837837837829</v>
      </c>
      <c r="D204" s="46">
        <f t="shared" ref="D204" si="731">+IFERROR(D203/C203-1,"nm")</f>
        <v>-0.23529411764705888</v>
      </c>
      <c r="E204" s="46">
        <f t="shared" ref="E204" si="732">+IFERROR(E203/D203-1,"nm")</f>
        <v>-1</v>
      </c>
      <c r="F204" s="46" t="str">
        <f t="shared" ref="F204" si="733">+IFERROR(F203/E203-1,"nm")</f>
        <v>nm</v>
      </c>
      <c r="G204" s="46" t="str">
        <f t="shared" ref="G204" si="734">+IFERROR(G203/F203-1,"nm")</f>
        <v>nm</v>
      </c>
      <c r="H204" s="46" t="str">
        <f t="shared" ref="H204" si="735">+IFERROR(H203/G203-1,"nm")</f>
        <v>nm</v>
      </c>
      <c r="I204" s="46" t="str">
        <f t="shared" ref="I204" si="736">+IFERROR(I203/H203-1,"nm")</f>
        <v>nm</v>
      </c>
      <c r="J204" s="8">
        <v>0</v>
      </c>
      <c r="K204" s="8">
        <v>0</v>
      </c>
      <c r="L204" s="8">
        <v>0</v>
      </c>
      <c r="M204" s="8">
        <v>0</v>
      </c>
      <c r="N204" s="8">
        <v>0</v>
      </c>
    </row>
    <row r="205" spans="1:14" x14ac:dyDescent="0.3">
      <c r="A205" s="45" t="s">
        <v>134</v>
      </c>
      <c r="B205" s="46">
        <f>+IFERROR(B203/B$180,"nm")</f>
        <v>9.4920472036942021E-3</v>
      </c>
      <c r="C205" s="46">
        <f t="shared" ref="C205:I205" si="737">+IFERROR(C203/C$180,"nm")</f>
        <v>1.3780059443393677E-2</v>
      </c>
      <c r="D205" s="46">
        <f t="shared" si="737"/>
        <v>9.7622027534418031E-3</v>
      </c>
      <c r="E205" s="46" t="str">
        <f t="shared" si="737"/>
        <v>nm</v>
      </c>
      <c r="F205" s="46" t="str">
        <f t="shared" si="737"/>
        <v>nm</v>
      </c>
      <c r="G205" s="46" t="str">
        <f t="shared" si="737"/>
        <v>nm</v>
      </c>
      <c r="H205" s="46" t="str">
        <f t="shared" si="737"/>
        <v>nm</v>
      </c>
      <c r="I205" s="46" t="str">
        <f t="shared" si="737"/>
        <v>nm</v>
      </c>
      <c r="J205" s="8">
        <v>0</v>
      </c>
      <c r="K205" s="8">
        <v>0</v>
      </c>
      <c r="L205" s="8">
        <v>0</v>
      </c>
      <c r="M205" s="8">
        <v>0</v>
      </c>
      <c r="N205" s="8">
        <v>0</v>
      </c>
    </row>
    <row r="206" spans="1:14" x14ac:dyDescent="0.3">
      <c r="A206" s="42" t="str">
        <f>Historicals!A141</f>
        <v>Asia Pacific &amp; Latin America</v>
      </c>
      <c r="B206" s="42"/>
      <c r="C206" s="42"/>
      <c r="D206" s="42"/>
      <c r="E206" s="42"/>
      <c r="F206" s="42"/>
      <c r="G206" s="42"/>
      <c r="H206" s="42"/>
      <c r="I206" s="42"/>
      <c r="J206" s="38"/>
      <c r="K206" s="38"/>
      <c r="L206" s="38"/>
      <c r="M206" s="38"/>
      <c r="N206" s="38"/>
    </row>
    <row r="207" spans="1:14" x14ac:dyDescent="0.3">
      <c r="A207" s="8" t="s">
        <v>137</v>
      </c>
      <c r="B207" s="8">
        <f>Historicals!B141</f>
        <v>0</v>
      </c>
      <c r="C207" s="8">
        <f>Historicals!C141</f>
        <v>0</v>
      </c>
      <c r="D207" s="8">
        <f>Historicals!D141</f>
        <v>0</v>
      </c>
      <c r="E207" s="8">
        <f>Historicals!E141</f>
        <v>5166</v>
      </c>
      <c r="F207" s="8">
        <f>Historicals!F141</f>
        <v>5254</v>
      </c>
      <c r="G207" s="8">
        <f>Historicals!G141</f>
        <v>5028</v>
      </c>
      <c r="H207" s="8">
        <f>Historicals!H141</f>
        <v>5343</v>
      </c>
      <c r="I207" s="8">
        <f>Historicals!I141</f>
        <v>5955</v>
      </c>
      <c r="J207" s="8">
        <f>J209+J213+J217</f>
        <v>6194.3962413607196</v>
      </c>
      <c r="K207" s="8">
        <f t="shared" ref="K207:N207" si="738">K209+K213+K217</f>
        <v>6445.1261394804424</v>
      </c>
      <c r="L207" s="8">
        <f t="shared" si="738"/>
        <v>6707.714817499711</v>
      </c>
      <c r="M207" s="8">
        <f t="shared" si="738"/>
        <v>6982.7141752266334</v>
      </c>
      <c r="N207" s="8">
        <f t="shared" si="738"/>
        <v>7270.7042771010765</v>
      </c>
    </row>
    <row r="208" spans="1:14" x14ac:dyDescent="0.3">
      <c r="A208" s="43" t="s">
        <v>130</v>
      </c>
      <c r="B208" s="46" t="str">
        <f t="shared" ref="B208" si="739">+IFERROR(B207/A207-1,"nm")</f>
        <v>nm</v>
      </c>
      <c r="C208" s="46" t="str">
        <f t="shared" ref="C208" si="740">+IFERROR(C207/B207-1,"nm")</f>
        <v>nm</v>
      </c>
      <c r="D208" s="46" t="str">
        <f t="shared" ref="D208" si="741">+IFERROR(D207/C207-1,"nm")</f>
        <v>nm</v>
      </c>
      <c r="E208" s="46" t="str">
        <f t="shared" ref="E208" si="742">+IFERROR(E207/D207-1,"nm")</f>
        <v>nm</v>
      </c>
      <c r="F208" s="46">
        <f t="shared" ref="F208" si="743">+IFERROR(F207/E207-1,"nm")</f>
        <v>1.7034456058846237E-2</v>
      </c>
      <c r="G208" s="46">
        <f t="shared" ref="G208" si="744">+IFERROR(G207/F207-1,"nm")</f>
        <v>-4.3014845831747195E-2</v>
      </c>
      <c r="H208" s="46">
        <f t="shared" ref="H208" si="745">+IFERROR(H207/G207-1,"nm")</f>
        <v>6.2649164677804237E-2</v>
      </c>
      <c r="I208" s="46">
        <f t="shared" ref="I208" si="746">+IFERROR(I207/H207-1,"nm")</f>
        <v>0.11454239191465465</v>
      </c>
      <c r="J208" s="46">
        <f t="shared" ref="J208" si="747">+IFERROR(J207/I207-1,"nm")</f>
        <v>4.0200880161329833E-2</v>
      </c>
      <c r="K208" s="46">
        <f t="shared" ref="K208" si="748">+IFERROR(K207/J207-1,"nm")</f>
        <v>4.0476890458761572E-2</v>
      </c>
      <c r="L208" s="46">
        <f t="shared" ref="L208" si="749">+IFERROR(L207/K207-1,"nm")</f>
        <v>4.0742209281327879E-2</v>
      </c>
      <c r="M208" s="46">
        <f t="shared" ref="M208" si="750">+IFERROR(M207/L207-1,"nm")</f>
        <v>4.0997473090161662E-2</v>
      </c>
      <c r="N208" s="46">
        <f t="shared" ref="N208" si="751">+IFERROR(N207/M207-1,"nm")</f>
        <v>4.1243289449850007E-2</v>
      </c>
    </row>
    <row r="209" spans="1:14" x14ac:dyDescent="0.3">
      <c r="A209" s="44" t="s">
        <v>114</v>
      </c>
      <c r="B209" s="3">
        <f>Historicals!B142</f>
        <v>0</v>
      </c>
      <c r="C209" s="3">
        <f>Historicals!C142</f>
        <v>0</v>
      </c>
      <c r="D209" s="3">
        <f>Historicals!D142</f>
        <v>0</v>
      </c>
      <c r="E209" s="3">
        <f>Historicals!E142</f>
        <v>3575</v>
      </c>
      <c r="F209" s="3">
        <f>Historicals!F142</f>
        <v>3622</v>
      </c>
      <c r="G209" s="3">
        <f>Historicals!G142</f>
        <v>3449</v>
      </c>
      <c r="H209" s="3">
        <f>Historicals!H142</f>
        <v>3659</v>
      </c>
      <c r="I209" s="3">
        <f>Historicals!I142</f>
        <v>4111</v>
      </c>
      <c r="J209" s="3">
        <f>I209*(1+J210)</f>
        <v>4262.9029091517432</v>
      </c>
      <c r="K209" s="3">
        <f t="shared" ref="K209" si="752">J209*(1+K210)</f>
        <v>4420.4186847128185</v>
      </c>
      <c r="L209" s="3">
        <f t="shared" ref="L209" si="753">K209*(1+L210)</f>
        <v>4583.7547240892718</v>
      </c>
      <c r="M209" s="3">
        <f t="shared" ref="M209" si="754">L209*(1+M210)</f>
        <v>4753.1260880949167</v>
      </c>
      <c r="N209" s="3">
        <f t="shared" ref="N209" si="755">M209*(1+N210)</f>
        <v>4928.755784116971</v>
      </c>
    </row>
    <row r="210" spans="1:14" x14ac:dyDescent="0.3">
      <c r="A210" s="43" t="s">
        <v>130</v>
      </c>
      <c r="B210" s="46" t="str">
        <f t="shared" ref="B210" si="756">+IFERROR(B209/A209-1,"nm")</f>
        <v>nm</v>
      </c>
      <c r="C210" s="46" t="str">
        <f t="shared" ref="C210" si="757">+IFERROR(C209/B209-1,"nm")</f>
        <v>nm</v>
      </c>
      <c r="D210" s="46" t="str">
        <f t="shared" ref="D210" si="758">+IFERROR(D209/C209-1,"nm")</f>
        <v>nm</v>
      </c>
      <c r="E210" s="46" t="str">
        <f t="shared" ref="E210" si="759">+IFERROR(E209/D209-1,"nm")</f>
        <v>nm</v>
      </c>
      <c r="F210" s="46">
        <f t="shared" ref="F210" si="760">+IFERROR(F209/E209-1,"nm")</f>
        <v>1.3146853146853044E-2</v>
      </c>
      <c r="G210" s="46">
        <f t="shared" ref="G210" si="761">+IFERROR(G209/F209-1,"nm")</f>
        <v>-4.7763666482606326E-2</v>
      </c>
      <c r="H210" s="46">
        <f t="shared" ref="H210" si="762">+IFERROR(H209/G209-1,"nm")</f>
        <v>6.0887213685126174E-2</v>
      </c>
      <c r="I210" s="46">
        <f t="shared" ref="I210" si="763">+IFERROR(I209/H209-1,"nm")</f>
        <v>0.12353101940420874</v>
      </c>
      <c r="J210" s="46">
        <f>IFERROR(J211+J212,"nm")</f>
        <v>3.6950354938395401E-2</v>
      </c>
      <c r="K210" s="46">
        <f t="shared" ref="K210" si="764">IFERROR(K211+K212,"nm")</f>
        <v>3.6950354938395401E-2</v>
      </c>
      <c r="L210" s="46">
        <f t="shared" ref="L210" si="765">IFERROR(L211+L212,"nm")</f>
        <v>3.6950354938395401E-2</v>
      </c>
      <c r="M210" s="46">
        <f t="shared" ref="M210" si="766">IFERROR(M211+M212,"nm")</f>
        <v>3.6950354938395401E-2</v>
      </c>
      <c r="N210" s="46">
        <f t="shared" ref="N210" si="767">IFERROR(N211+N212,"nm")</f>
        <v>3.6950354938395401E-2</v>
      </c>
    </row>
    <row r="211" spans="1:14" x14ac:dyDescent="0.3">
      <c r="A211" s="43" t="s">
        <v>138</v>
      </c>
      <c r="B211" s="46">
        <f>Historicals!B246</f>
        <v>0</v>
      </c>
      <c r="C211" s="46">
        <f>Historicals!C246</f>
        <v>0</v>
      </c>
      <c r="D211" s="46">
        <f>Historicals!D246</f>
        <v>0</v>
      </c>
      <c r="E211" s="46">
        <f>Historicals!E246</f>
        <v>0.09</v>
      </c>
      <c r="F211" s="46">
        <f>Historicals!F246</f>
        <v>0.12</v>
      </c>
      <c r="G211" s="46">
        <f>Historicals!G246</f>
        <v>0</v>
      </c>
      <c r="H211" s="46">
        <f>Historicals!H246</f>
        <v>0.08</v>
      </c>
      <c r="I211" s="46">
        <f>Historicals!I246</f>
        <v>0.17</v>
      </c>
      <c r="J211" s="46">
        <f t="shared" ref="J211:N212" si="768">IFERROR(AVERAGE($E211:$I211),"nm")</f>
        <v>9.1999999999999998E-2</v>
      </c>
      <c r="K211" s="46">
        <f t="shared" si="768"/>
        <v>9.1999999999999998E-2</v>
      </c>
      <c r="L211" s="46">
        <f t="shared" si="768"/>
        <v>9.1999999999999998E-2</v>
      </c>
      <c r="M211" s="46">
        <f t="shared" si="768"/>
        <v>9.1999999999999998E-2</v>
      </c>
      <c r="N211" s="46">
        <f t="shared" si="768"/>
        <v>9.1999999999999998E-2</v>
      </c>
    </row>
    <row r="212" spans="1:14" x14ac:dyDescent="0.3">
      <c r="A212" s="43" t="s">
        <v>139</v>
      </c>
      <c r="B212" s="46" t="str">
        <f t="shared" ref="B212:I212" si="769">+IFERROR(B210-B211,"nm")</f>
        <v>nm</v>
      </c>
      <c r="C212" s="46" t="str">
        <f t="shared" si="769"/>
        <v>nm</v>
      </c>
      <c r="D212" s="46" t="str">
        <f t="shared" si="769"/>
        <v>nm</v>
      </c>
      <c r="E212" s="46" t="str">
        <f t="shared" si="769"/>
        <v>nm</v>
      </c>
      <c r="F212" s="46">
        <f t="shared" si="769"/>
        <v>-0.10685314685314695</v>
      </c>
      <c r="G212" s="46">
        <f t="shared" si="769"/>
        <v>-4.7763666482606326E-2</v>
      </c>
      <c r="H212" s="46">
        <f t="shared" si="769"/>
        <v>-1.9112786314873828E-2</v>
      </c>
      <c r="I212" s="46">
        <f t="shared" si="769"/>
        <v>-4.646898059579127E-2</v>
      </c>
      <c r="J212" s="46">
        <f>IFERROR(AVERAGE($E212:$I212),"nm")</f>
        <v>-5.5049645061604598E-2</v>
      </c>
      <c r="K212" s="46">
        <f t="shared" si="768"/>
        <v>-5.5049645061604598E-2</v>
      </c>
      <c r="L212" s="46">
        <f t="shared" si="768"/>
        <v>-5.5049645061604598E-2</v>
      </c>
      <c r="M212" s="46">
        <f t="shared" si="768"/>
        <v>-5.5049645061604598E-2</v>
      </c>
      <c r="N212" s="46">
        <f t="shared" si="768"/>
        <v>-5.5049645061604598E-2</v>
      </c>
    </row>
    <row r="213" spans="1:14" x14ac:dyDescent="0.3">
      <c r="A213" s="44" t="s">
        <v>115</v>
      </c>
      <c r="B213" s="3">
        <f>Historicals!B143</f>
        <v>0</v>
      </c>
      <c r="C213" s="3">
        <f>Historicals!C143</f>
        <v>0</v>
      </c>
      <c r="D213" s="3">
        <f>Historicals!D143</f>
        <v>0</v>
      </c>
      <c r="E213" s="3">
        <f>Historicals!E143</f>
        <v>1347</v>
      </c>
      <c r="F213" s="3">
        <f>Historicals!F143</f>
        <v>1395</v>
      </c>
      <c r="G213" s="3">
        <f>Historicals!G143</f>
        <v>1365</v>
      </c>
      <c r="H213" s="3">
        <f>Historicals!H143</f>
        <v>1494</v>
      </c>
      <c r="I213" s="3">
        <f>Historicals!I143</f>
        <v>1610</v>
      </c>
      <c r="J213" s="3">
        <f t="shared" ref="J213" si="770">I213*(1+J214)</f>
        <v>1704.2972053298736</v>
      </c>
      <c r="K213" s="3">
        <f t="shared" ref="K213" si="771">J213*(1+K214)</f>
        <v>1804.1173690032406</v>
      </c>
      <c r="L213" s="3">
        <f t="shared" ref="L213" si="772">K213*(1+L214)</f>
        <v>1909.7839689933585</v>
      </c>
      <c r="M213" s="3">
        <f t="shared" ref="M213" si="773">L213*(1+M214)</f>
        <v>2021.6394292789905</v>
      </c>
      <c r="N213" s="3">
        <f t="shared" ref="N213" si="774">M213*(1+N214)</f>
        <v>2140.046229506127</v>
      </c>
    </row>
    <row r="214" spans="1:14" x14ac:dyDescent="0.3">
      <c r="A214" s="43" t="s">
        <v>130</v>
      </c>
      <c r="B214" s="46" t="str">
        <f t="shared" ref="B214" si="775">+IFERROR(B213/A213-1,"nm")</f>
        <v>nm</v>
      </c>
      <c r="C214" s="46" t="str">
        <f t="shared" ref="C214" si="776">+IFERROR(C213/B213-1,"nm")</f>
        <v>nm</v>
      </c>
      <c r="D214" s="46" t="str">
        <f t="shared" ref="D214" si="777">+IFERROR(D213/C213-1,"nm")</f>
        <v>nm</v>
      </c>
      <c r="E214" s="46" t="str">
        <f t="shared" ref="E214" si="778">+IFERROR(E213/D213-1,"nm")</f>
        <v>nm</v>
      </c>
      <c r="F214" s="46">
        <f t="shared" ref="F214" si="779">+IFERROR(F213/E213-1,"nm")</f>
        <v>3.563474387527843E-2</v>
      </c>
      <c r="G214" s="46">
        <f t="shared" ref="G214" si="780">+IFERROR(G213/F213-1,"nm")</f>
        <v>-2.1505376344086002E-2</v>
      </c>
      <c r="H214" s="46">
        <f t="shared" ref="H214" si="781">+IFERROR(H213/G213-1,"nm")</f>
        <v>9.4505494505494614E-2</v>
      </c>
      <c r="I214" s="46">
        <f t="shared" ref="I214" si="782">+IFERROR(I213/H213-1,"nm")</f>
        <v>7.7643908969210251E-2</v>
      </c>
      <c r="J214" s="46">
        <f>IFERROR(J215+J216,"nm")</f>
        <v>5.8569692751474313E-2</v>
      </c>
      <c r="K214" s="46">
        <f t="shared" ref="K214" si="783">IFERROR(K215+K216,"nm")</f>
        <v>5.8569692751474313E-2</v>
      </c>
      <c r="L214" s="46">
        <f t="shared" ref="L214" si="784">IFERROR(L215+L216,"nm")</f>
        <v>5.8569692751474313E-2</v>
      </c>
      <c r="M214" s="46">
        <f t="shared" ref="M214" si="785">IFERROR(M215+M216,"nm")</f>
        <v>5.8569692751474313E-2</v>
      </c>
      <c r="N214" s="46">
        <f t="shared" ref="N214" si="786">IFERROR(N215+N216,"nm")</f>
        <v>5.8569692751474313E-2</v>
      </c>
    </row>
    <row r="215" spans="1:14" x14ac:dyDescent="0.3">
      <c r="A215" s="43" t="s">
        <v>138</v>
      </c>
      <c r="B215" s="46">
        <f>Historicals!B247</f>
        <v>0</v>
      </c>
      <c r="C215" s="46">
        <f>Historicals!C247</f>
        <v>0</v>
      </c>
      <c r="D215" s="46">
        <f>Historicals!D247</f>
        <v>0</v>
      </c>
      <c r="E215" s="46">
        <f>Historicals!E247</f>
        <v>0.16</v>
      </c>
      <c r="F215" s="46">
        <f>Historicals!F247</f>
        <v>0.15</v>
      </c>
      <c r="G215" s="46">
        <f>Historicals!G247</f>
        <v>0.03</v>
      </c>
      <c r="H215" s="46">
        <f>Historicals!H247</f>
        <v>0.1</v>
      </c>
      <c r="I215" s="46">
        <f>Historicals!I247</f>
        <v>0.12</v>
      </c>
      <c r="J215" s="46">
        <f t="shared" ref="J215:N216" si="787">IFERROR(AVERAGE($E215:$I215),"nm")</f>
        <v>0.11199999999999999</v>
      </c>
      <c r="K215" s="46">
        <f t="shared" si="787"/>
        <v>0.11199999999999999</v>
      </c>
      <c r="L215" s="46">
        <f t="shared" si="787"/>
        <v>0.11199999999999999</v>
      </c>
      <c r="M215" s="46">
        <f t="shared" si="787"/>
        <v>0.11199999999999999</v>
      </c>
      <c r="N215" s="46">
        <f t="shared" si="787"/>
        <v>0.11199999999999999</v>
      </c>
    </row>
    <row r="216" spans="1:14" x14ac:dyDescent="0.3">
      <c r="A216" s="43" t="s">
        <v>139</v>
      </c>
      <c r="B216" s="46" t="str">
        <f t="shared" ref="B216:I216" si="788">+IFERROR(B214-B215,"nm")</f>
        <v>nm</v>
      </c>
      <c r="C216" s="46" t="str">
        <f t="shared" si="788"/>
        <v>nm</v>
      </c>
      <c r="D216" s="46" t="str">
        <f t="shared" si="788"/>
        <v>nm</v>
      </c>
      <c r="E216" s="46" t="str">
        <f t="shared" si="788"/>
        <v>nm</v>
      </c>
      <c r="F216" s="46">
        <f t="shared" si="788"/>
        <v>-0.11436525612472156</v>
      </c>
      <c r="G216" s="46">
        <f t="shared" si="788"/>
        <v>-5.1505376344086001E-2</v>
      </c>
      <c r="H216" s="46">
        <f t="shared" si="788"/>
        <v>-5.4945054945053917E-3</v>
      </c>
      <c r="I216" s="46">
        <f t="shared" si="788"/>
        <v>-4.2356091030789744E-2</v>
      </c>
      <c r="J216" s="46">
        <f>IFERROR(AVERAGE($E216:$I216),"nm")</f>
        <v>-5.3430307248525676E-2</v>
      </c>
      <c r="K216" s="46">
        <f t="shared" si="787"/>
        <v>-5.3430307248525676E-2</v>
      </c>
      <c r="L216" s="46">
        <f t="shared" si="787"/>
        <v>-5.3430307248525676E-2</v>
      </c>
      <c r="M216" s="46">
        <f t="shared" si="787"/>
        <v>-5.3430307248525676E-2</v>
      </c>
      <c r="N216" s="46">
        <f t="shared" si="787"/>
        <v>-5.3430307248525676E-2</v>
      </c>
    </row>
    <row r="217" spans="1:14" x14ac:dyDescent="0.3">
      <c r="A217" s="44" t="s">
        <v>116</v>
      </c>
      <c r="B217" s="3">
        <f>Historicals!B144</f>
        <v>0</v>
      </c>
      <c r="C217" s="3">
        <f>Historicals!C144</f>
        <v>0</v>
      </c>
      <c r="D217" s="3">
        <f>Historicals!D144</f>
        <v>0</v>
      </c>
      <c r="E217" s="3">
        <f>Historicals!E144</f>
        <v>244</v>
      </c>
      <c r="F217" s="3">
        <f>Historicals!F144</f>
        <v>237</v>
      </c>
      <c r="G217" s="3">
        <f>Historicals!G144</f>
        <v>214</v>
      </c>
      <c r="H217" s="3">
        <f>Historicals!H144</f>
        <v>190</v>
      </c>
      <c r="I217" s="3">
        <f>Historicals!I144</f>
        <v>234</v>
      </c>
      <c r="J217" s="3">
        <f>I217*(1+J218)</f>
        <v>227.19612687910322</v>
      </c>
      <c r="K217" s="3">
        <f t="shared" ref="K217" si="789">J217*(1+K218)</f>
        <v>220.59008576438276</v>
      </c>
      <c r="L217" s="3">
        <f t="shared" ref="L217" si="790">K217*(1+L218)</f>
        <v>214.17612441708104</v>
      </c>
      <c r="M217" s="3">
        <f t="shared" ref="M217" si="791">L217*(1+M218)</f>
        <v>207.94865785272538</v>
      </c>
      <c r="N217" s="3">
        <f t="shared" ref="N217" si="792">M217*(1+N218)</f>
        <v>201.90226347797872</v>
      </c>
    </row>
    <row r="218" spans="1:14" x14ac:dyDescent="0.3">
      <c r="A218" s="43" t="s">
        <v>130</v>
      </c>
      <c r="B218" s="46" t="str">
        <f t="shared" ref="B218" si="793">+IFERROR(B217/A217-1,"nm")</f>
        <v>nm</v>
      </c>
      <c r="C218" s="46" t="str">
        <f t="shared" ref="C218" si="794">+IFERROR(C217/B217-1,"nm")</f>
        <v>nm</v>
      </c>
      <c r="D218" s="46" t="str">
        <f t="shared" ref="D218" si="795">+IFERROR(D217/C217-1,"nm")</f>
        <v>nm</v>
      </c>
      <c r="E218" s="46" t="str">
        <f t="shared" ref="E218" si="796">+IFERROR(E217/D217-1,"nm")</f>
        <v>nm</v>
      </c>
      <c r="F218" s="46">
        <f t="shared" ref="F218" si="797">+IFERROR(F217/E217-1,"nm")</f>
        <v>-2.8688524590163911E-2</v>
      </c>
      <c r="G218" s="46">
        <f t="shared" ref="G218" si="798">+IFERROR(G217/F217-1,"nm")</f>
        <v>-9.7046413502109741E-2</v>
      </c>
      <c r="H218" s="46">
        <f t="shared" ref="H218" si="799">+IFERROR(H217/G217-1,"nm")</f>
        <v>-0.11214953271028039</v>
      </c>
      <c r="I218" s="46">
        <f t="shared" ref="I218" si="800">+IFERROR(I217/H217-1,"nm")</f>
        <v>0.23157894736842111</v>
      </c>
      <c r="J218" s="46">
        <f>IFERROR(J219+J220,"nm")</f>
        <v>-2.9076380858533236E-2</v>
      </c>
      <c r="K218" s="46">
        <f t="shared" ref="K218" si="801">IFERROR(K219+K220,"nm")</f>
        <v>-2.9076380858533236E-2</v>
      </c>
      <c r="L218" s="46">
        <f t="shared" ref="L218" si="802">IFERROR(L219+L220,"nm")</f>
        <v>-2.9076380858533236E-2</v>
      </c>
      <c r="M218" s="46">
        <f t="shared" ref="M218" si="803">IFERROR(M219+M220,"nm")</f>
        <v>-2.9076380858533236E-2</v>
      </c>
      <c r="N218" s="46">
        <f t="shared" ref="N218" si="804">IFERROR(N219+N220,"nm")</f>
        <v>-2.9076380858533236E-2</v>
      </c>
    </row>
    <row r="219" spans="1:14" x14ac:dyDescent="0.3">
      <c r="A219" s="43" t="s">
        <v>138</v>
      </c>
      <c r="B219" s="46">
        <f>Historicals!B248</f>
        <v>0</v>
      </c>
      <c r="C219" s="46">
        <f>Historicals!C248</f>
        <v>0</v>
      </c>
      <c r="D219" s="46">
        <f>Historicals!D248</f>
        <v>0</v>
      </c>
      <c r="E219" s="46">
        <f>Historicals!E248</f>
        <v>-0.08</v>
      </c>
      <c r="F219" s="46">
        <f>Historicals!F248</f>
        <v>0.08</v>
      </c>
      <c r="G219" s="46">
        <f>Historicals!G248</f>
        <v>-0.04</v>
      </c>
      <c r="H219" s="46">
        <f>Historicals!H248</f>
        <v>-0.09</v>
      </c>
      <c r="I219" s="46">
        <f>Historicals!I248</f>
        <v>0.28000000000000003</v>
      </c>
      <c r="J219" s="46">
        <f t="shared" ref="J219:N220" si="805">IFERROR(AVERAGE($E219:$I219),"nm")</f>
        <v>3.0000000000000006E-2</v>
      </c>
      <c r="K219" s="46">
        <f t="shared" si="805"/>
        <v>3.0000000000000006E-2</v>
      </c>
      <c r="L219" s="46">
        <f t="shared" si="805"/>
        <v>3.0000000000000006E-2</v>
      </c>
      <c r="M219" s="46">
        <f t="shared" si="805"/>
        <v>3.0000000000000006E-2</v>
      </c>
      <c r="N219" s="46">
        <f t="shared" si="805"/>
        <v>3.0000000000000006E-2</v>
      </c>
    </row>
    <row r="220" spans="1:14" x14ac:dyDescent="0.3">
      <c r="A220" s="43" t="s">
        <v>139</v>
      </c>
      <c r="B220" s="46" t="str">
        <f t="shared" ref="B220:I220" si="806">+IFERROR(B218-B219,"nm")</f>
        <v>nm</v>
      </c>
      <c r="C220" s="46" t="str">
        <f t="shared" si="806"/>
        <v>nm</v>
      </c>
      <c r="D220" s="46" t="str">
        <f t="shared" si="806"/>
        <v>nm</v>
      </c>
      <c r="E220" s="46" t="str">
        <f t="shared" si="806"/>
        <v>nm</v>
      </c>
      <c r="F220" s="46">
        <f t="shared" si="806"/>
        <v>-0.10868852459016391</v>
      </c>
      <c r="G220" s="46">
        <f t="shared" si="806"/>
        <v>-5.704641350210974E-2</v>
      </c>
      <c r="H220" s="46">
        <f t="shared" si="806"/>
        <v>-2.214953271028039E-2</v>
      </c>
      <c r="I220" s="46">
        <f t="shared" si="806"/>
        <v>-4.842105263157892E-2</v>
      </c>
      <c r="J220" s="46">
        <f>IFERROR(AVERAGE($E220:$I220),"nm")</f>
        <v>-5.9076380858533242E-2</v>
      </c>
      <c r="K220" s="46">
        <f t="shared" si="805"/>
        <v>-5.9076380858533242E-2</v>
      </c>
      <c r="L220" s="46">
        <f t="shared" si="805"/>
        <v>-5.9076380858533242E-2</v>
      </c>
      <c r="M220" s="46">
        <f t="shared" si="805"/>
        <v>-5.9076380858533242E-2</v>
      </c>
      <c r="N220" s="46">
        <f t="shared" si="805"/>
        <v>-5.9076380858533242E-2</v>
      </c>
    </row>
    <row r="221" spans="1:14" x14ac:dyDescent="0.3">
      <c r="A221" s="8" t="s">
        <v>131</v>
      </c>
      <c r="B221" s="47">
        <f>B224+B227</f>
        <v>0</v>
      </c>
      <c r="C221" s="47">
        <f t="shared" ref="C221:I221" si="807">C224+C227</f>
        <v>0</v>
      </c>
      <c r="D221" s="47">
        <f t="shared" si="807"/>
        <v>0</v>
      </c>
      <c r="E221" s="47">
        <f t="shared" si="807"/>
        <v>1244</v>
      </c>
      <c r="F221" s="47">
        <f t="shared" si="807"/>
        <v>1376</v>
      </c>
      <c r="G221" s="47">
        <f t="shared" si="807"/>
        <v>1230</v>
      </c>
      <c r="H221" s="47">
        <f t="shared" si="807"/>
        <v>1573</v>
      </c>
      <c r="I221" s="47">
        <f t="shared" si="807"/>
        <v>1938</v>
      </c>
      <c r="J221" s="47">
        <f>J207*J223</f>
        <v>1693.7656459646953</v>
      </c>
      <c r="K221" s="47">
        <f t="shared" ref="K221:N221" si="808">K207*K223</f>
        <v>1762.3240124792219</v>
      </c>
      <c r="L221" s="47">
        <f t="shared" si="808"/>
        <v>1834.1249862171599</v>
      </c>
      <c r="M221" s="47">
        <f t="shared" si="808"/>
        <v>1909.3194759835908</v>
      </c>
      <c r="N221" s="47">
        <f t="shared" si="808"/>
        <v>1988.0660917838179</v>
      </c>
    </row>
    <row r="222" spans="1:14" x14ac:dyDescent="0.3">
      <c r="A222" s="45" t="s">
        <v>130</v>
      </c>
      <c r="B222" s="46" t="str">
        <f t="shared" ref="B222" si="809">+IFERROR(B221/A221-1,"nm")</f>
        <v>nm</v>
      </c>
      <c r="C222" s="46" t="str">
        <f t="shared" ref="C222" si="810">+IFERROR(C221/B221-1,"nm")</f>
        <v>nm</v>
      </c>
      <c r="D222" s="46" t="str">
        <f t="shared" ref="D222" si="811">+IFERROR(D221/C221-1,"nm")</f>
        <v>nm</v>
      </c>
      <c r="E222" s="46" t="str">
        <f t="shared" ref="E222" si="812">+IFERROR(E221/D221-1,"nm")</f>
        <v>nm</v>
      </c>
      <c r="F222" s="46">
        <f t="shared" ref="F222" si="813">+IFERROR(F221/E221-1,"nm")</f>
        <v>0.10610932475884249</v>
      </c>
      <c r="G222" s="46">
        <f t="shared" ref="G222" si="814">+IFERROR(G221/F221-1,"nm")</f>
        <v>-0.10610465116279066</v>
      </c>
      <c r="H222" s="46">
        <f t="shared" ref="H222" si="815">+IFERROR(H221/G221-1,"nm")</f>
        <v>0.27886178861788613</v>
      </c>
      <c r="I222" s="46">
        <f t="shared" ref="I222" si="816">+IFERROR(I221/H221-1,"nm")</f>
        <v>0.23204068658614108</v>
      </c>
      <c r="J222" s="46">
        <f t="shared" ref="J222" si="817">+IFERROR(J221/I221-1,"nm")</f>
        <v>-0.12602391849086925</v>
      </c>
      <c r="K222" s="46">
        <f t="shared" ref="K222" si="818">+IFERROR(K221/J221-1,"nm")</f>
        <v>4.0476890458761572E-2</v>
      </c>
      <c r="L222" s="46">
        <f t="shared" ref="L222" si="819">+IFERROR(L221/K221-1,"nm")</f>
        <v>4.0742209281327879E-2</v>
      </c>
      <c r="M222" s="46">
        <f t="shared" ref="M222" si="820">+IFERROR(M221/L221-1,"nm")</f>
        <v>4.099747309016144E-2</v>
      </c>
      <c r="N222" s="46">
        <f t="shared" ref="N222" si="821">+IFERROR(N221/M221-1,"nm")</f>
        <v>4.1243289449850007E-2</v>
      </c>
    </row>
    <row r="223" spans="1:14" x14ac:dyDescent="0.3">
      <c r="A223" s="45" t="s">
        <v>132</v>
      </c>
      <c r="B223" s="46" t="str">
        <f>+IFERROR(B221/B$207,"nm")</f>
        <v>nm</v>
      </c>
      <c r="C223" s="46" t="str">
        <f t="shared" ref="C223:I223" si="822">+IFERROR(C221/C$207,"nm")</f>
        <v>nm</v>
      </c>
      <c r="D223" s="46" t="str">
        <f t="shared" si="822"/>
        <v>nm</v>
      </c>
      <c r="E223" s="46">
        <f t="shared" si="822"/>
        <v>0.2408052651955091</v>
      </c>
      <c r="F223" s="46">
        <f t="shared" si="822"/>
        <v>0.26189569851541683</v>
      </c>
      <c r="G223" s="46">
        <f t="shared" si="822"/>
        <v>0.24463007159904535</v>
      </c>
      <c r="H223" s="46">
        <f t="shared" si="822"/>
        <v>0.2944038929440389</v>
      </c>
      <c r="I223" s="46">
        <f t="shared" si="822"/>
        <v>0.32544080604534004</v>
      </c>
      <c r="J223" s="46">
        <f t="shared" ref="J223:N223" si="823">IFERROR(AVERAGE($E223:$I223),"nm")</f>
        <v>0.27343514685987003</v>
      </c>
      <c r="K223" s="46">
        <f t="shared" si="823"/>
        <v>0.27343514685987003</v>
      </c>
      <c r="L223" s="46">
        <f t="shared" si="823"/>
        <v>0.27343514685987003</v>
      </c>
      <c r="M223" s="46">
        <f t="shared" si="823"/>
        <v>0.27343514685987003</v>
      </c>
      <c r="N223" s="46">
        <f t="shared" si="823"/>
        <v>0.27343514685987003</v>
      </c>
    </row>
    <row r="224" spans="1:14" x14ac:dyDescent="0.3">
      <c r="A224" s="8" t="s">
        <v>133</v>
      </c>
      <c r="B224" s="8">
        <f>Historicals!B208</f>
        <v>0</v>
      </c>
      <c r="C224" s="8">
        <f>Historicals!C208</f>
        <v>0</v>
      </c>
      <c r="D224" s="8">
        <f>Historicals!D208</f>
        <v>0</v>
      </c>
      <c r="E224" s="8">
        <f>Historicals!E208</f>
        <v>55</v>
      </c>
      <c r="F224" s="8">
        <f>Historicals!F208</f>
        <v>53</v>
      </c>
      <c r="G224" s="8">
        <f>Historicals!G208</f>
        <v>46</v>
      </c>
      <c r="H224" s="8">
        <f>Historicals!H208</f>
        <v>43</v>
      </c>
      <c r="I224" s="8">
        <f>Historicals!I208</f>
        <v>42</v>
      </c>
      <c r="J224" s="8">
        <f t="shared" ref="J224:M224" si="824">J207*J226</f>
        <v>55.729328046532338</v>
      </c>
      <c r="K224" s="8">
        <f t="shared" si="824"/>
        <v>57.985077953212226</v>
      </c>
      <c r="L224" s="8">
        <f t="shared" si="824"/>
        <v>60.347518134376102</v>
      </c>
      <c r="M224" s="8">
        <f t="shared" si="824"/>
        <v>62.821613885148224</v>
      </c>
      <c r="N224" s="8">
        <f>N207*N226</f>
        <v>65.412583890320107</v>
      </c>
    </row>
    <row r="225" spans="1:14" x14ac:dyDescent="0.3">
      <c r="A225" s="45" t="s">
        <v>130</v>
      </c>
      <c r="B225" s="46" t="str">
        <f t="shared" ref="B225" si="825">+IFERROR(B224/A224-1,"nm")</f>
        <v>nm</v>
      </c>
      <c r="C225" s="46" t="str">
        <f t="shared" ref="C225" si="826">+IFERROR(C224/B224-1,"nm")</f>
        <v>nm</v>
      </c>
      <c r="D225" s="46" t="str">
        <f t="shared" ref="D225" si="827">+IFERROR(D224/C224-1,"nm")</f>
        <v>nm</v>
      </c>
      <c r="E225" s="46" t="str">
        <f t="shared" ref="E225" si="828">+IFERROR(E224/D224-1,"nm")</f>
        <v>nm</v>
      </c>
      <c r="F225" s="46">
        <f t="shared" ref="F225" si="829">+IFERROR(F224/E224-1,"nm")</f>
        <v>-3.6363636363636376E-2</v>
      </c>
      <c r="G225" s="46">
        <f t="shared" ref="G225" si="830">+IFERROR(G224/F224-1,"nm")</f>
        <v>-0.13207547169811318</v>
      </c>
      <c r="H225" s="46">
        <f t="shared" ref="H225" si="831">+IFERROR(H224/G224-1,"nm")</f>
        <v>-6.5217391304347783E-2</v>
      </c>
      <c r="I225" s="46">
        <f t="shared" ref="I225" si="832">+IFERROR(I224/H224-1,"nm")</f>
        <v>-2.3255813953488413E-2</v>
      </c>
      <c r="J225" s="46">
        <f t="shared" ref="J225" si="833">+IFERROR(J224/I224-1,"nm")</f>
        <v>0.32688876301267467</v>
      </c>
      <c r="K225" s="46">
        <f t="shared" ref="K225" si="834">+IFERROR(K224/J224-1,"nm")</f>
        <v>4.0476890458761794E-2</v>
      </c>
      <c r="L225" s="46">
        <f t="shared" ref="L225" si="835">+IFERROR(L224/K224-1,"nm")</f>
        <v>4.0742209281327657E-2</v>
      </c>
      <c r="M225" s="46">
        <f t="shared" ref="M225" si="836">+IFERROR(M224/L224-1,"nm")</f>
        <v>4.0997473090161662E-2</v>
      </c>
      <c r="N225" s="46">
        <f t="shared" ref="N225" si="837">+IFERROR(N224/M224-1,"nm")</f>
        <v>4.1243289449850007E-2</v>
      </c>
    </row>
    <row r="226" spans="1:14" x14ac:dyDescent="0.3">
      <c r="A226" s="45" t="s">
        <v>134</v>
      </c>
      <c r="B226" s="46" t="str">
        <f>+IFERROR(B224/B$207,"nm")</f>
        <v>nm</v>
      </c>
      <c r="C226" s="46" t="str">
        <f t="shared" ref="C226:I226" si="838">+IFERROR(C224/C$207,"nm")</f>
        <v>nm</v>
      </c>
      <c r="D226" s="46" t="str">
        <f t="shared" si="838"/>
        <v>nm</v>
      </c>
      <c r="E226" s="46">
        <f t="shared" si="838"/>
        <v>1.064653503677894E-2</v>
      </c>
      <c r="F226" s="46">
        <f t="shared" si="838"/>
        <v>1.0087552341073468E-2</v>
      </c>
      <c r="G226" s="46">
        <f t="shared" si="838"/>
        <v>9.148766905330152E-3</v>
      </c>
      <c r="H226" s="46">
        <f t="shared" si="838"/>
        <v>8.0479131574022079E-3</v>
      </c>
      <c r="I226" s="46">
        <f t="shared" si="838"/>
        <v>7.0528967254408059E-3</v>
      </c>
      <c r="J226" s="46">
        <f t="shared" ref="J226:N226" si="839">IFERROR(AVERAGE($E226:$I226),"nm")</f>
        <v>8.9967328332051146E-3</v>
      </c>
      <c r="K226" s="46">
        <f t="shared" si="839"/>
        <v>8.9967328332051146E-3</v>
      </c>
      <c r="L226" s="46">
        <f t="shared" si="839"/>
        <v>8.9967328332051146E-3</v>
      </c>
      <c r="M226" s="46">
        <f t="shared" si="839"/>
        <v>8.9967328332051146E-3</v>
      </c>
      <c r="N226" s="46">
        <f t="shared" si="839"/>
        <v>8.9967328332051146E-3</v>
      </c>
    </row>
    <row r="227" spans="1:14" x14ac:dyDescent="0.3">
      <c r="A227" s="8" t="s">
        <v>135</v>
      </c>
      <c r="B227" s="8">
        <f>Historicals!B163</f>
        <v>0</v>
      </c>
      <c r="C227" s="8">
        <f>Historicals!C163</f>
        <v>0</v>
      </c>
      <c r="D227" s="8">
        <f>Historicals!D163</f>
        <v>0</v>
      </c>
      <c r="E227" s="8">
        <f>Historicals!E163</f>
        <v>1189</v>
      </c>
      <c r="F227" s="8">
        <f>Historicals!F163</f>
        <v>1323</v>
      </c>
      <c r="G227" s="8">
        <f>Historicals!G163</f>
        <v>1184</v>
      </c>
      <c r="H227" s="8">
        <f>Historicals!H163</f>
        <v>1530</v>
      </c>
      <c r="I227" s="8">
        <f>Historicals!I163</f>
        <v>1896</v>
      </c>
      <c r="J227" s="8">
        <f>J207*J229</f>
        <v>1638.0363179181631</v>
      </c>
      <c r="K227" s="8">
        <f t="shared" ref="K227:N227" si="840">K207*K229</f>
        <v>1704.33893452601</v>
      </c>
      <c r="L227" s="8">
        <f t="shared" si="840"/>
        <v>1773.777468082784</v>
      </c>
      <c r="M227" s="8">
        <f t="shared" si="840"/>
        <v>1846.4978620984427</v>
      </c>
      <c r="N227" s="8">
        <f t="shared" si="840"/>
        <v>1922.6535078934983</v>
      </c>
    </row>
    <row r="228" spans="1:14" x14ac:dyDescent="0.3">
      <c r="A228" s="45" t="s">
        <v>130</v>
      </c>
      <c r="B228" s="46" t="str">
        <f t="shared" ref="B228" si="841">+IFERROR(B227/A227-1,"nm")</f>
        <v>nm</v>
      </c>
      <c r="C228" s="46" t="str">
        <f t="shared" ref="C228" si="842">+IFERROR(C227/B227-1,"nm")</f>
        <v>nm</v>
      </c>
      <c r="D228" s="46" t="str">
        <f t="shared" ref="D228" si="843">+IFERROR(D227/C227-1,"nm")</f>
        <v>nm</v>
      </c>
      <c r="E228" s="46" t="str">
        <f t="shared" ref="E228" si="844">+IFERROR(E227/D227-1,"nm")</f>
        <v>nm</v>
      </c>
      <c r="F228" s="46">
        <f t="shared" ref="F228" si="845">+IFERROR(F227/E227-1,"nm")</f>
        <v>0.11269974768713209</v>
      </c>
      <c r="G228" s="46">
        <f t="shared" ref="G228" si="846">+IFERROR(G227/F227-1,"nm")</f>
        <v>-0.1050642479213908</v>
      </c>
      <c r="H228" s="46">
        <f t="shared" ref="H228" si="847">+IFERROR(H227/G227-1,"nm")</f>
        <v>0.29222972972972983</v>
      </c>
      <c r="I228" s="46">
        <f t="shared" ref="I228" si="848">+IFERROR(I227/H227-1,"nm")</f>
        <v>0.23921568627450984</v>
      </c>
      <c r="J228" s="46">
        <f t="shared" ref="J228" si="849">+IFERROR(J227/I227-1,"nm")</f>
        <v>-0.13605679434696039</v>
      </c>
      <c r="K228" s="46">
        <f t="shared" ref="K228" si="850">+IFERROR(K227/J227-1,"nm")</f>
        <v>4.0476890458761794E-2</v>
      </c>
      <c r="L228" s="46">
        <f t="shared" ref="L228" si="851">+IFERROR(L227/K227-1,"nm")</f>
        <v>4.0742209281327879E-2</v>
      </c>
      <c r="M228" s="46">
        <f t="shared" ref="M228" si="852">+IFERROR(M227/L227-1,"nm")</f>
        <v>4.099747309016144E-2</v>
      </c>
      <c r="N228" s="46">
        <f t="shared" ref="N228" si="853">+IFERROR(N227/M227-1,"nm")</f>
        <v>4.1243289449850229E-2</v>
      </c>
    </row>
    <row r="229" spans="1:14" x14ac:dyDescent="0.3">
      <c r="A229" s="45" t="s">
        <v>132</v>
      </c>
      <c r="B229" s="46" t="str">
        <f>+IFERROR(B227/B$207,"nm")</f>
        <v>nm</v>
      </c>
      <c r="C229" s="46" t="str">
        <f t="shared" ref="C229:I229" si="854">+IFERROR(C227/C$207,"nm")</f>
        <v>nm</v>
      </c>
      <c r="D229" s="46" t="str">
        <f t="shared" si="854"/>
        <v>nm</v>
      </c>
      <c r="E229" s="46">
        <f t="shared" si="854"/>
        <v>0.23015873015873015</v>
      </c>
      <c r="F229" s="46">
        <f t="shared" si="854"/>
        <v>0.25180814617434338</v>
      </c>
      <c r="G229" s="46">
        <f t="shared" si="854"/>
        <v>0.2354813046937152</v>
      </c>
      <c r="H229" s="46">
        <f t="shared" si="854"/>
        <v>0.28635597978663674</v>
      </c>
      <c r="I229" s="46">
        <f t="shared" si="854"/>
        <v>0.31838790931989924</v>
      </c>
      <c r="J229" s="46">
        <f t="shared" ref="J229:N229" si="855">IFERROR(AVERAGE($E229:$I229),"nm")</f>
        <v>0.26443841402666496</v>
      </c>
      <c r="K229" s="46">
        <f t="shared" si="855"/>
        <v>0.26443841402666496</v>
      </c>
      <c r="L229" s="46">
        <f t="shared" si="855"/>
        <v>0.26443841402666496</v>
      </c>
      <c r="M229" s="46">
        <f t="shared" si="855"/>
        <v>0.26443841402666496</v>
      </c>
      <c r="N229" s="46">
        <f t="shared" si="855"/>
        <v>0.26443841402666496</v>
      </c>
    </row>
    <row r="230" spans="1:14" x14ac:dyDescent="0.3">
      <c r="A230" s="8" t="s">
        <v>136</v>
      </c>
      <c r="B230" s="8">
        <f>Historicals!B193</f>
        <v>0</v>
      </c>
      <c r="C230" s="8">
        <f>Historicals!C193</f>
        <v>0</v>
      </c>
      <c r="D230" s="8">
        <f>Historicals!D193</f>
        <v>0</v>
      </c>
      <c r="E230" s="8">
        <f>Historicals!E193</f>
        <v>49</v>
      </c>
      <c r="F230" s="8">
        <f>Historicals!F193</f>
        <v>47</v>
      </c>
      <c r="G230" s="8">
        <f>Historicals!G193</f>
        <v>41</v>
      </c>
      <c r="H230" s="8">
        <f>Historicals!H193</f>
        <v>54</v>
      </c>
      <c r="I230" s="8">
        <f>Historicals!I193</f>
        <v>56</v>
      </c>
      <c r="J230" s="8">
        <f>J207*J232</f>
        <v>57.106807689465249</v>
      </c>
      <c r="K230" s="8">
        <f t="shared" ref="K230:N230" si="856">K207*K232</f>
        <v>59.418313688761302</v>
      </c>
      <c r="L230" s="8">
        <f t="shared" si="856"/>
        <v>61.839147060212397</v>
      </c>
      <c r="M230" s="8">
        <f t="shared" si="856"/>
        <v>64.374395827732002</v>
      </c>
      <c r="N230" s="8">
        <f t="shared" si="856"/>
        <v>67.029407668014372</v>
      </c>
    </row>
    <row r="231" spans="1:14" x14ac:dyDescent="0.3">
      <c r="A231" s="45" t="s">
        <v>130</v>
      </c>
      <c r="B231" s="46" t="str">
        <f t="shared" ref="B231" si="857">+IFERROR(B230/A230-1,"nm")</f>
        <v>nm</v>
      </c>
      <c r="C231" s="46" t="str">
        <f t="shared" ref="C231" si="858">+IFERROR(C230/B230-1,"nm")</f>
        <v>nm</v>
      </c>
      <c r="D231" s="46" t="str">
        <f t="shared" ref="D231" si="859">+IFERROR(D230/C230-1,"nm")</f>
        <v>nm</v>
      </c>
      <c r="E231" s="46" t="str">
        <f t="shared" ref="E231" si="860">+IFERROR(E230/D230-1,"nm")</f>
        <v>nm</v>
      </c>
      <c r="F231" s="46">
        <f t="shared" ref="F231" si="861">+IFERROR(F230/E230-1,"nm")</f>
        <v>-4.081632653061229E-2</v>
      </c>
      <c r="G231" s="46">
        <f t="shared" ref="G231" si="862">+IFERROR(G230/F230-1,"nm")</f>
        <v>-0.12765957446808507</v>
      </c>
      <c r="H231" s="46">
        <f t="shared" ref="H231" si="863">+IFERROR(H230/G230-1,"nm")</f>
        <v>0.31707317073170738</v>
      </c>
      <c r="I231" s="46">
        <f t="shared" ref="I231" si="864">+IFERROR(I230/H230-1,"nm")</f>
        <v>3.7037037037036979E-2</v>
      </c>
      <c r="J231" s="46">
        <f t="shared" ref="J231" si="865">+IFERROR(J230/I230-1,"nm")</f>
        <v>1.9764423026165101E-2</v>
      </c>
      <c r="K231" s="46">
        <f t="shared" ref="K231" si="866">+IFERROR(K230/J230-1,"nm")</f>
        <v>4.0476890458761572E-2</v>
      </c>
      <c r="L231" s="46">
        <f t="shared" ref="L231" si="867">+IFERROR(L230/K230-1,"nm")</f>
        <v>4.0742209281327879E-2</v>
      </c>
      <c r="M231" s="46">
        <f t="shared" ref="M231" si="868">+IFERROR(M230/L230-1,"nm")</f>
        <v>4.0997473090161662E-2</v>
      </c>
      <c r="N231" s="46">
        <f t="shared" ref="N231" si="869">+IFERROR(N230/M230-1,"nm")</f>
        <v>4.1243289449850007E-2</v>
      </c>
    </row>
    <row r="232" spans="1:14" x14ac:dyDescent="0.3">
      <c r="A232" s="45" t="s">
        <v>134</v>
      </c>
      <c r="B232" s="46" t="str">
        <f>+IFERROR(B230/B$207,"nm")</f>
        <v>nm</v>
      </c>
      <c r="C232" s="46" t="str">
        <f t="shared" ref="C232:I232" si="870">+IFERROR(C230/C$207,"nm")</f>
        <v>nm</v>
      </c>
      <c r="D232" s="46" t="str">
        <f t="shared" si="870"/>
        <v>nm</v>
      </c>
      <c r="E232" s="46">
        <f t="shared" si="870"/>
        <v>9.485094850948509E-3</v>
      </c>
      <c r="F232" s="46">
        <f t="shared" si="870"/>
        <v>8.9455652835934533E-3</v>
      </c>
      <c r="G232" s="46">
        <f t="shared" si="870"/>
        <v>8.1543357199681775E-3</v>
      </c>
      <c r="H232" s="46">
        <f t="shared" si="870"/>
        <v>1.0106681639528355E-2</v>
      </c>
      <c r="I232" s="46">
        <f t="shared" si="870"/>
        <v>9.4038623005877411E-3</v>
      </c>
      <c r="J232" s="46">
        <f t="shared" ref="J232:N232" si="871">IFERROR(AVERAGE($E232:$I232),"nm")</f>
        <v>9.2191079589252472E-3</v>
      </c>
      <c r="K232" s="46">
        <f t="shared" si="871"/>
        <v>9.2191079589252472E-3</v>
      </c>
      <c r="L232" s="46">
        <f t="shared" si="871"/>
        <v>9.2191079589252472E-3</v>
      </c>
      <c r="M232" s="46">
        <f t="shared" si="871"/>
        <v>9.2191079589252472E-3</v>
      </c>
      <c r="N232" s="46">
        <f t="shared" si="871"/>
        <v>9.2191079589252472E-3</v>
      </c>
    </row>
    <row r="233" spans="1:14" x14ac:dyDescent="0.3">
      <c r="A233" s="42" t="str">
        <f>Historicals!A145</f>
        <v>Global Brand Divisions</v>
      </c>
      <c r="B233" s="42"/>
      <c r="C233" s="42"/>
      <c r="D233" s="42"/>
      <c r="E233" s="42"/>
      <c r="F233" s="42"/>
      <c r="G233" s="42"/>
      <c r="H233" s="42"/>
      <c r="I233" s="42"/>
      <c r="J233" s="38"/>
      <c r="K233" s="38"/>
      <c r="L233" s="38"/>
      <c r="M233" s="38"/>
      <c r="N233" s="38"/>
    </row>
    <row r="234" spans="1:14" x14ac:dyDescent="0.3">
      <c r="A234" s="8" t="s">
        <v>137</v>
      </c>
      <c r="B234" s="8">
        <f>Historicals!B145</f>
        <v>115</v>
      </c>
      <c r="C234" s="8">
        <f>Historicals!C145</f>
        <v>73</v>
      </c>
      <c r="D234" s="8">
        <f>Historicals!D145</f>
        <v>73</v>
      </c>
      <c r="E234" s="8">
        <f>Historicals!E145</f>
        <v>88</v>
      </c>
      <c r="F234" s="8">
        <f>Historicals!F145</f>
        <v>42</v>
      </c>
      <c r="G234" s="8">
        <f>Historicals!G145</f>
        <v>30</v>
      </c>
      <c r="H234" s="8">
        <f>Historicals!H145</f>
        <v>25</v>
      </c>
      <c r="I234" s="8">
        <f>Historicals!I145</f>
        <v>102</v>
      </c>
      <c r="J234" s="8">
        <f t="shared" ref="J234" si="872">I234*(1+J235)</f>
        <v>149.13157302971001</v>
      </c>
      <c r="K234" s="8">
        <f t="shared" ref="K234" si="873">J234*(1+K235)</f>
        <v>218.0414321011346</v>
      </c>
      <c r="L234" s="8">
        <f t="shared" ref="L234" si="874">K234*(1+L235)</f>
        <v>318.79276230287167</v>
      </c>
      <c r="M234" s="8">
        <f t="shared" ref="M234" si="875">L234*(1+M235)</f>
        <v>466.09868737954599</v>
      </c>
      <c r="N234" s="8">
        <f t="shared" ref="N234" si="876">M234*(1+N235)</f>
        <v>681.47088662739941</v>
      </c>
    </row>
    <row r="235" spans="1:14" x14ac:dyDescent="0.3">
      <c r="A235" s="43" t="s">
        <v>130</v>
      </c>
      <c r="B235" s="46" t="str">
        <f t="shared" ref="B235" si="877">+IFERROR(B234/A234-1,"nm")</f>
        <v>nm</v>
      </c>
      <c r="C235" s="46">
        <f t="shared" ref="C235" si="878">+IFERROR(C234/B234-1,"nm")</f>
        <v>-0.36521739130434783</v>
      </c>
      <c r="D235" s="46">
        <f t="shared" ref="D235" si="879">+IFERROR(D234/C234-1,"nm")</f>
        <v>0</v>
      </c>
      <c r="E235" s="46">
        <f t="shared" ref="E235" si="880">+IFERROR(E234/D234-1,"nm")</f>
        <v>0.20547945205479445</v>
      </c>
      <c r="F235" s="46">
        <f t="shared" ref="F235" si="881">+IFERROR(F234/E234-1,"nm")</f>
        <v>-0.52272727272727271</v>
      </c>
      <c r="G235" s="46">
        <f t="shared" ref="G235" si="882">+IFERROR(G234/F234-1,"nm")</f>
        <v>-0.2857142857142857</v>
      </c>
      <c r="H235" s="46">
        <f t="shared" ref="H235" si="883">+IFERROR(H234/G234-1,"nm")</f>
        <v>-0.16666666666666663</v>
      </c>
      <c r="I235" s="46">
        <f t="shared" ref="I235" si="884">+IFERROR(I234/H234-1,"nm")</f>
        <v>3.08</v>
      </c>
      <c r="J235" s="46">
        <f>IFERROR(J236+J237,"nm")</f>
        <v>0.46207424538931385</v>
      </c>
      <c r="K235" s="46">
        <f t="shared" ref="K235" si="885">IFERROR(K236+K237,"nm")</f>
        <v>0.46207424538931385</v>
      </c>
      <c r="L235" s="46">
        <f t="shared" ref="L235" si="886">IFERROR(L236+L237,"nm")</f>
        <v>0.46207424538931385</v>
      </c>
      <c r="M235" s="46">
        <f t="shared" ref="M235" si="887">IFERROR(M236+M237,"nm")</f>
        <v>0.46207424538931385</v>
      </c>
      <c r="N235" s="46">
        <f t="shared" ref="N235" si="888">IFERROR(N236+N237,"nm")</f>
        <v>0.46207424538931385</v>
      </c>
    </row>
    <row r="236" spans="1:14" x14ac:dyDescent="0.3">
      <c r="A236" s="43" t="s">
        <v>138</v>
      </c>
      <c r="B236" s="46">
        <f>Historicals!B249</f>
        <v>-0.02</v>
      </c>
      <c r="C236" s="46">
        <f>Historicals!C249</f>
        <v>-0.3</v>
      </c>
      <c r="D236" s="46">
        <f>Historicals!D249</f>
        <v>0.02</v>
      </c>
      <c r="E236" s="46">
        <f>Historicals!E249</f>
        <v>0.12</v>
      </c>
      <c r="F236" s="46">
        <f>Historicals!F249</f>
        <v>-0.53</v>
      </c>
      <c r="G236" s="46">
        <f>Historicals!G249</f>
        <v>-0.26</v>
      </c>
      <c r="H236" s="46">
        <f>Historicals!H249</f>
        <v>-0.17</v>
      </c>
      <c r="I236" s="46">
        <f>Historicals!I249</f>
        <v>3.02</v>
      </c>
      <c r="J236" s="46">
        <f t="shared" ref="J236:N237" si="889">IFERROR(AVERAGE($E236:$I236),"nm")</f>
        <v>0.43599999999999994</v>
      </c>
      <c r="K236" s="46">
        <f t="shared" si="889"/>
        <v>0.43599999999999994</v>
      </c>
      <c r="L236" s="46">
        <f t="shared" si="889"/>
        <v>0.43599999999999994</v>
      </c>
      <c r="M236" s="46">
        <f t="shared" si="889"/>
        <v>0.43599999999999994</v>
      </c>
      <c r="N236" s="46">
        <f t="shared" si="889"/>
        <v>0.43599999999999994</v>
      </c>
    </row>
    <row r="237" spans="1:14" x14ac:dyDescent="0.3">
      <c r="A237" s="43" t="s">
        <v>139</v>
      </c>
      <c r="B237" s="46" t="str">
        <f>+IFERROR(B235-B236,"nm")</f>
        <v>nm</v>
      </c>
      <c r="C237" s="46">
        <f t="shared" ref="C237:I237" si="890">+IFERROR(C235-C236,"nm")</f>
        <v>-6.5217391304347838E-2</v>
      </c>
      <c r="D237" s="46">
        <f t="shared" si="890"/>
        <v>-0.02</v>
      </c>
      <c r="E237" s="46">
        <f t="shared" si="890"/>
        <v>8.5479452054794458E-2</v>
      </c>
      <c r="F237" s="46">
        <f t="shared" si="890"/>
        <v>7.2727272727273196E-3</v>
      </c>
      <c r="G237" s="46">
        <f t="shared" si="890"/>
        <v>-2.571428571428569E-2</v>
      </c>
      <c r="H237" s="46">
        <f t="shared" si="890"/>
        <v>3.3333333333333826E-3</v>
      </c>
      <c r="I237" s="46">
        <f t="shared" si="890"/>
        <v>6.0000000000000053E-2</v>
      </c>
      <c r="J237" s="46">
        <f>IFERROR(AVERAGE($E237:$I237),"nm")</f>
        <v>2.6074245389313903E-2</v>
      </c>
      <c r="K237" s="46">
        <f t="shared" si="889"/>
        <v>2.6074245389313903E-2</v>
      </c>
      <c r="L237" s="46">
        <f t="shared" si="889"/>
        <v>2.6074245389313903E-2</v>
      </c>
      <c r="M237" s="46">
        <f t="shared" si="889"/>
        <v>2.6074245389313903E-2</v>
      </c>
      <c r="N237" s="46">
        <f t="shared" si="889"/>
        <v>2.6074245389313903E-2</v>
      </c>
    </row>
    <row r="238" spans="1:14" x14ac:dyDescent="0.3">
      <c r="A238" s="8" t="s">
        <v>131</v>
      </c>
      <c r="B238" s="47">
        <f>B241+B244</f>
        <v>-2053</v>
      </c>
      <c r="C238" s="47">
        <f t="shared" ref="C238:I238" si="891">C241+C244</f>
        <v>-2366</v>
      </c>
      <c r="D238" s="47">
        <f t="shared" si="891"/>
        <v>-2444</v>
      </c>
      <c r="E238" s="47">
        <f t="shared" si="891"/>
        <v>-2441</v>
      </c>
      <c r="F238" s="47">
        <f t="shared" si="891"/>
        <v>-3067</v>
      </c>
      <c r="G238" s="47">
        <f t="shared" si="891"/>
        <v>-3254</v>
      </c>
      <c r="H238" s="47">
        <f t="shared" si="891"/>
        <v>-3434</v>
      </c>
      <c r="I238" s="47">
        <f t="shared" si="891"/>
        <v>-4042</v>
      </c>
      <c r="J238" s="47">
        <f t="shared" ref="J238" si="892">I238*(1+J239)</f>
        <v>-4485.4607092774631</v>
      </c>
      <c r="K238" s="47">
        <f t="shared" ref="K238" si="893">J238*(1+K239)</f>
        <v>-4977.5749070934889</v>
      </c>
      <c r="L238" s="47">
        <f t="shared" ref="L238" si="894">K238*(1+L239)</f>
        <v>-5523.6805228236672</v>
      </c>
      <c r="M238" s="47">
        <f t="shared" ref="M238" si="895">L238*(1+M239)</f>
        <v>-6129.701127097168</v>
      </c>
      <c r="N238" s="47">
        <f t="shared" ref="N238" si="896">M238*(1+N239)</f>
        <v>-6802.2101843661867</v>
      </c>
    </row>
    <row r="239" spans="1:14" x14ac:dyDescent="0.3">
      <c r="A239" s="45" t="s">
        <v>130</v>
      </c>
      <c r="B239" s="46" t="str">
        <f t="shared" ref="B239" si="897">+IFERROR(B238/A238-1,"nm")</f>
        <v>nm</v>
      </c>
      <c r="C239" s="46">
        <f t="shared" ref="C239" si="898">+IFERROR(C238/B238-1,"nm")</f>
        <v>0.15245981490501714</v>
      </c>
      <c r="D239" s="46">
        <f t="shared" ref="D239" si="899">+IFERROR(D238/C238-1,"nm")</f>
        <v>3.2967032967033072E-2</v>
      </c>
      <c r="E239" s="46">
        <f t="shared" ref="E239" si="900">+IFERROR(E238/D238-1,"nm")</f>
        <v>-1.2274959083469206E-3</v>
      </c>
      <c r="F239" s="46">
        <f t="shared" ref="F239" si="901">+IFERROR(F238/E238-1,"nm")</f>
        <v>0.25645227365833678</v>
      </c>
      <c r="G239" s="46">
        <f t="shared" ref="G239" si="902">+IFERROR(G238/F238-1,"nm")</f>
        <v>6.0971633518095869E-2</v>
      </c>
      <c r="H239" s="46">
        <f t="shared" ref="H239" si="903">+IFERROR(H238/G238-1,"nm")</f>
        <v>5.5316533497234088E-2</v>
      </c>
      <c r="I239" s="46">
        <f t="shared" ref="I239" si="904">+IFERROR(I238/H238-1,"nm")</f>
        <v>0.1770529994175889</v>
      </c>
      <c r="J239" s="46">
        <f t="shared" ref="J239:N249" si="905">IFERROR(AVERAGE($E239:$I239),"nm")</f>
        <v>0.10971318883658174</v>
      </c>
      <c r="K239" s="46">
        <f t="shared" si="905"/>
        <v>0.10971318883658174</v>
      </c>
      <c r="L239" s="46">
        <f t="shared" si="905"/>
        <v>0.10971318883658174</v>
      </c>
      <c r="M239" s="46">
        <f t="shared" si="905"/>
        <v>0.10971318883658174</v>
      </c>
      <c r="N239" s="46">
        <f t="shared" si="905"/>
        <v>0.10971318883658174</v>
      </c>
    </row>
    <row r="240" spans="1:14" x14ac:dyDescent="0.3">
      <c r="A240" s="45" t="s">
        <v>132</v>
      </c>
      <c r="B240" s="46">
        <f>+IFERROR(B238/B$234,"nm")</f>
        <v>-17.85217391304348</v>
      </c>
      <c r="C240" s="46">
        <f t="shared" ref="C240:I240" si="906">+IFERROR(C238/C$234,"nm")</f>
        <v>-32.410958904109592</v>
      </c>
      <c r="D240" s="46">
        <f t="shared" si="906"/>
        <v>-33.479452054794521</v>
      </c>
      <c r="E240" s="46">
        <f t="shared" si="906"/>
        <v>-27.738636363636363</v>
      </c>
      <c r="F240" s="46">
        <f t="shared" si="906"/>
        <v>-73.023809523809518</v>
      </c>
      <c r="G240" s="46">
        <f t="shared" si="906"/>
        <v>-108.46666666666667</v>
      </c>
      <c r="H240" s="46">
        <f t="shared" si="906"/>
        <v>-137.36000000000001</v>
      </c>
      <c r="I240" s="46">
        <f t="shared" si="906"/>
        <v>-39.627450980392155</v>
      </c>
      <c r="J240" s="46">
        <f t="shared" si="905"/>
        <v>-77.243312706900937</v>
      </c>
      <c r="K240" s="46">
        <f t="shared" si="905"/>
        <v>-77.243312706900937</v>
      </c>
      <c r="L240" s="46">
        <f t="shared" si="905"/>
        <v>-77.243312706900937</v>
      </c>
      <c r="M240" s="46">
        <f t="shared" si="905"/>
        <v>-77.243312706900937</v>
      </c>
      <c r="N240" s="46">
        <f t="shared" si="905"/>
        <v>-77.243312706900937</v>
      </c>
    </row>
    <row r="241" spans="1:14" x14ac:dyDescent="0.3">
      <c r="A241" s="8" t="s">
        <v>133</v>
      </c>
      <c r="B241" s="8">
        <f>Historicals!B209</f>
        <v>210</v>
      </c>
      <c r="C241" s="8">
        <f>Historicals!C209</f>
        <v>230</v>
      </c>
      <c r="D241" s="8">
        <f>Historicals!D209</f>
        <v>233</v>
      </c>
      <c r="E241" s="8">
        <f>Historicals!E209</f>
        <v>217</v>
      </c>
      <c r="F241" s="8">
        <f>Historicals!F209</f>
        <v>195</v>
      </c>
      <c r="G241" s="8">
        <f>Historicals!G209</f>
        <v>214</v>
      </c>
      <c r="H241" s="8">
        <f>Historicals!H209</f>
        <v>222</v>
      </c>
      <c r="I241" s="8">
        <f>Historicals!I209</f>
        <v>220</v>
      </c>
      <c r="J241" s="8">
        <f>J234*J243</f>
        <v>753.97828283535694</v>
      </c>
      <c r="K241" s="8">
        <f t="shared" ref="K241:N241" si="907">K234*K243</f>
        <v>1102.372228916435</v>
      </c>
      <c r="L241" s="8">
        <f t="shared" si="907"/>
        <v>1611.7500447311327</v>
      </c>
      <c r="M241" s="8">
        <f t="shared" si="907"/>
        <v>2356.4982304064638</v>
      </c>
      <c r="N241" s="8">
        <f t="shared" si="907"/>
        <v>3445.3753719827837</v>
      </c>
    </row>
    <row r="242" spans="1:14" x14ac:dyDescent="0.3">
      <c r="A242" s="45" t="s">
        <v>130</v>
      </c>
      <c r="B242" s="46" t="str">
        <f t="shared" ref="B242" si="908">+IFERROR(B241/A241-1,"nm")</f>
        <v>nm</v>
      </c>
      <c r="C242" s="46">
        <f t="shared" ref="C242" si="909">+IFERROR(C241/B241-1,"nm")</f>
        <v>9.5238095238095344E-2</v>
      </c>
      <c r="D242" s="46">
        <f t="shared" ref="D242" si="910">+IFERROR(D241/C241-1,"nm")</f>
        <v>1.304347826086949E-2</v>
      </c>
      <c r="E242" s="46">
        <f t="shared" ref="E242" si="911">+IFERROR(E241/D241-1,"nm")</f>
        <v>-6.8669527896995763E-2</v>
      </c>
      <c r="F242" s="46">
        <f t="shared" ref="F242" si="912">+IFERROR(F241/E241-1,"nm")</f>
        <v>-0.10138248847926268</v>
      </c>
      <c r="G242" s="46">
        <f t="shared" ref="G242" si="913">+IFERROR(G241/F241-1,"nm")</f>
        <v>9.7435897435897534E-2</v>
      </c>
      <c r="H242" s="46">
        <f t="shared" ref="H242" si="914">+IFERROR(H241/G241-1,"nm")</f>
        <v>3.7383177570093462E-2</v>
      </c>
      <c r="I242" s="46">
        <f t="shared" ref="I242" si="915">+IFERROR(I241/H241-1,"nm")</f>
        <v>-9.009009009009028E-3</v>
      </c>
      <c r="J242" s="46">
        <f t="shared" ref="J242" si="916">+IFERROR(J241/I241-1,"nm")</f>
        <v>2.4271740128879862</v>
      </c>
      <c r="K242" s="46">
        <f t="shared" ref="K242" si="917">+IFERROR(K241/J241-1,"nm")</f>
        <v>0.46207424538931363</v>
      </c>
      <c r="L242" s="46">
        <f t="shared" ref="L242" si="918">+IFERROR(L241/K241-1,"nm")</f>
        <v>0.46207424538931385</v>
      </c>
      <c r="M242" s="46">
        <f t="shared" ref="M242" si="919">+IFERROR(M241/L241-1,"nm")</f>
        <v>0.46207424538931385</v>
      </c>
      <c r="N242" s="46">
        <f t="shared" ref="N242" si="920">+IFERROR(N241/M241-1,"nm")</f>
        <v>0.46207424538931363</v>
      </c>
    </row>
    <row r="243" spans="1:14" x14ac:dyDescent="0.3">
      <c r="A243" s="45" t="s">
        <v>134</v>
      </c>
      <c r="B243" s="46">
        <f>+IFERROR(B241/B$234,"nm")</f>
        <v>1.826086956521739</v>
      </c>
      <c r="C243" s="46">
        <f t="shared" ref="C243:I243" si="921">+IFERROR(C241/C$234,"nm")</f>
        <v>3.1506849315068495</v>
      </c>
      <c r="D243" s="46">
        <f t="shared" si="921"/>
        <v>3.1917808219178081</v>
      </c>
      <c r="E243" s="46">
        <f t="shared" si="921"/>
        <v>2.4659090909090908</v>
      </c>
      <c r="F243" s="46">
        <f t="shared" si="921"/>
        <v>4.6428571428571432</v>
      </c>
      <c r="G243" s="46">
        <f t="shared" si="921"/>
        <v>7.1333333333333337</v>
      </c>
      <c r="H243" s="46">
        <f t="shared" si="921"/>
        <v>8.8800000000000008</v>
      </c>
      <c r="I243" s="46">
        <f t="shared" si="921"/>
        <v>2.1568627450980391</v>
      </c>
      <c r="J243" s="46">
        <f t="shared" si="905"/>
        <v>5.0557924624395216</v>
      </c>
      <c r="K243" s="46">
        <f t="shared" si="905"/>
        <v>5.0557924624395216</v>
      </c>
      <c r="L243" s="46">
        <f t="shared" si="905"/>
        <v>5.0557924624395216</v>
      </c>
      <c r="M243" s="46">
        <f t="shared" si="905"/>
        <v>5.0557924624395216</v>
      </c>
      <c r="N243" s="46">
        <f t="shared" si="905"/>
        <v>5.0557924624395216</v>
      </c>
    </row>
    <row r="244" spans="1:14" x14ac:dyDescent="0.3">
      <c r="A244" s="8" t="s">
        <v>135</v>
      </c>
      <c r="B244" s="8">
        <f>Historicals!B164</f>
        <v>-2263</v>
      </c>
      <c r="C244" s="8">
        <f>Historicals!C164</f>
        <v>-2596</v>
      </c>
      <c r="D244" s="8">
        <f>Historicals!D164</f>
        <v>-2677</v>
      </c>
      <c r="E244" s="8">
        <f>Historicals!E164</f>
        <v>-2658</v>
      </c>
      <c r="F244" s="8">
        <f>Historicals!F164</f>
        <v>-3262</v>
      </c>
      <c r="G244" s="8">
        <f>Historicals!G164</f>
        <v>-3468</v>
      </c>
      <c r="H244" s="8">
        <f>Historicals!H164</f>
        <v>-3656</v>
      </c>
      <c r="I244" s="8">
        <f>Historicals!I164</f>
        <v>-4262</v>
      </c>
      <c r="J244" s="8">
        <f t="shared" ref="J244" si="922">I244*(1+J245)</f>
        <v>-4690.9765323377724</v>
      </c>
      <c r="K244" s="8">
        <f t="shared" ref="K244" si="923">J244*(1+K245)</f>
        <v>-5163.1301799492521</v>
      </c>
      <c r="L244" s="8">
        <f t="shared" ref="L244" si="924">K244*(1+L245)</f>
        <v>-5682.806782624787</v>
      </c>
      <c r="M244" s="8">
        <f t="shared" ref="M244" si="925">L244*(1+M245)</f>
        <v>-6254.7895952845602</v>
      </c>
      <c r="N244" s="8">
        <f t="shared" ref="N244" si="926">M244*(1+N245)</f>
        <v>-6884.3433144510427</v>
      </c>
    </row>
    <row r="245" spans="1:14" x14ac:dyDescent="0.3">
      <c r="A245" s="45" t="s">
        <v>130</v>
      </c>
      <c r="B245" s="46" t="str">
        <f t="shared" ref="B245" si="927">+IFERROR(B244/A244-1,"nm")</f>
        <v>nm</v>
      </c>
      <c r="C245" s="46">
        <f t="shared" ref="C245" si="928">+IFERROR(C244/B244-1,"nm")</f>
        <v>0.1471498011489174</v>
      </c>
      <c r="D245" s="46">
        <f t="shared" ref="D245" si="929">+IFERROR(D244/C244-1,"nm")</f>
        <v>3.1201848998459125E-2</v>
      </c>
      <c r="E245" s="46">
        <f t="shared" ref="E245" si="930">+IFERROR(E244/D244-1,"nm")</f>
        <v>-7.097497198356395E-3</v>
      </c>
      <c r="F245" s="46">
        <f t="shared" ref="F245" si="931">+IFERROR(F244/E244-1,"nm")</f>
        <v>0.22723852520692245</v>
      </c>
      <c r="G245" s="46">
        <f t="shared" ref="G245" si="932">+IFERROR(G244/F244-1,"nm")</f>
        <v>6.3151440833844275E-2</v>
      </c>
      <c r="H245" s="46">
        <f t="shared" ref="H245" si="933">+IFERROR(H244/G244-1,"nm")</f>
        <v>5.4209919261822392E-2</v>
      </c>
      <c r="I245" s="46">
        <f t="shared" ref="I245" si="934">+IFERROR(I244/H244-1,"nm")</f>
        <v>0.16575492341356668</v>
      </c>
      <c r="J245" s="46">
        <f t="shared" si="905"/>
        <v>0.10065146230355988</v>
      </c>
      <c r="K245" s="46">
        <f t="shared" si="905"/>
        <v>0.10065146230355988</v>
      </c>
      <c r="L245" s="46">
        <f t="shared" si="905"/>
        <v>0.10065146230355988</v>
      </c>
      <c r="M245" s="46">
        <f t="shared" si="905"/>
        <v>0.10065146230355988</v>
      </c>
      <c r="N245" s="46">
        <f t="shared" si="905"/>
        <v>0.10065146230355988</v>
      </c>
    </row>
    <row r="246" spans="1:14" x14ac:dyDescent="0.3">
      <c r="A246" s="45" t="s">
        <v>132</v>
      </c>
      <c r="B246" s="46">
        <f>+IFERROR(B244/B$234,"nm")</f>
        <v>-19.678260869565218</v>
      </c>
      <c r="C246" s="46">
        <f t="shared" ref="C246:I246" si="935">+IFERROR(C244/C$234,"nm")</f>
        <v>-35.561643835616437</v>
      </c>
      <c r="D246" s="46">
        <f t="shared" si="935"/>
        <v>-36.671232876712331</v>
      </c>
      <c r="E246" s="46">
        <f t="shared" si="935"/>
        <v>-30.204545454545453</v>
      </c>
      <c r="F246" s="46">
        <f t="shared" si="935"/>
        <v>-77.666666666666671</v>
      </c>
      <c r="G246" s="46">
        <f t="shared" si="935"/>
        <v>-115.6</v>
      </c>
      <c r="H246" s="46">
        <f t="shared" si="935"/>
        <v>-146.24</v>
      </c>
      <c r="I246" s="46">
        <f t="shared" si="935"/>
        <v>-41.784313725490193</v>
      </c>
      <c r="J246" s="46">
        <f t="shared" si="905"/>
        <v>-82.299105169340464</v>
      </c>
      <c r="K246" s="46">
        <f t="shared" si="905"/>
        <v>-82.299105169340464</v>
      </c>
      <c r="L246" s="46">
        <f t="shared" si="905"/>
        <v>-82.299105169340464</v>
      </c>
      <c r="M246" s="46">
        <f t="shared" si="905"/>
        <v>-82.299105169340464</v>
      </c>
      <c r="N246" s="46">
        <f t="shared" si="905"/>
        <v>-82.299105169340464</v>
      </c>
    </row>
    <row r="247" spans="1:14" x14ac:dyDescent="0.3">
      <c r="A247" s="8" t="s">
        <v>136</v>
      </c>
      <c r="B247" s="8">
        <f>Historicals!B194</f>
        <v>225</v>
      </c>
      <c r="C247" s="8">
        <f>Historicals!C194</f>
        <v>258</v>
      </c>
      <c r="D247" s="8">
        <f>Historicals!D194</f>
        <v>278</v>
      </c>
      <c r="E247" s="8">
        <f>Historicals!E194</f>
        <v>286</v>
      </c>
      <c r="F247" s="8">
        <f>Historicals!F194</f>
        <v>278</v>
      </c>
      <c r="G247" s="8">
        <f>Historicals!G194</f>
        <v>438</v>
      </c>
      <c r="H247" s="8">
        <f>Historicals!H194</f>
        <v>278</v>
      </c>
      <c r="I247" s="8">
        <f>Historicals!I194</f>
        <v>222</v>
      </c>
      <c r="J247" s="8">
        <f>J234*J249</f>
        <v>1126.406227306851</v>
      </c>
      <c r="K247" s="8">
        <f t="shared" ref="K247:N247" si="936">K234*K249</f>
        <v>1646.8895347914881</v>
      </c>
      <c r="L247" s="8">
        <f t="shared" si="936"/>
        <v>2407.8747738198231</v>
      </c>
      <c r="M247" s="8">
        <f t="shared" si="936"/>
        <v>3520.4916929245824</v>
      </c>
      <c r="N247" s="8">
        <f t="shared" si="936"/>
        <v>5147.2202353320572</v>
      </c>
    </row>
    <row r="248" spans="1:14" x14ac:dyDescent="0.3">
      <c r="A248" s="45" t="s">
        <v>130</v>
      </c>
      <c r="B248" s="46" t="str">
        <f t="shared" ref="B248" si="937">+IFERROR(B247/A247-1,"nm")</f>
        <v>nm</v>
      </c>
      <c r="C248" s="46">
        <f t="shared" ref="C248" si="938">+IFERROR(C247/B247-1,"nm")</f>
        <v>0.14666666666666672</v>
      </c>
      <c r="D248" s="46">
        <f t="shared" ref="D248" si="939">+IFERROR(D247/C247-1,"nm")</f>
        <v>7.7519379844961156E-2</v>
      </c>
      <c r="E248" s="46">
        <f t="shared" ref="E248" si="940">+IFERROR(E247/D247-1,"nm")</f>
        <v>2.877697841726623E-2</v>
      </c>
      <c r="F248" s="46">
        <f t="shared" ref="F248" si="941">+IFERROR(F247/E247-1,"nm")</f>
        <v>-2.7972027972028024E-2</v>
      </c>
      <c r="G248" s="46">
        <f t="shared" ref="G248" si="942">+IFERROR(G247/F247-1,"nm")</f>
        <v>0.57553956834532372</v>
      </c>
      <c r="H248" s="46">
        <f t="shared" ref="H248" si="943">+IFERROR(H247/G247-1,"nm")</f>
        <v>-0.36529680365296802</v>
      </c>
      <c r="I248" s="46">
        <f t="shared" ref="I248" si="944">+IFERROR(I247/H247-1,"nm")</f>
        <v>-0.20143884892086328</v>
      </c>
      <c r="J248" s="46">
        <f t="shared" ref="J248" si="945">+IFERROR(J247/I247-1,"nm")</f>
        <v>4.073901924805635</v>
      </c>
      <c r="K248" s="46">
        <f t="shared" ref="K248" si="946">+IFERROR(K247/J247-1,"nm")</f>
        <v>0.46207424538931385</v>
      </c>
      <c r="L248" s="46">
        <f t="shared" ref="L248" si="947">+IFERROR(L247/K247-1,"nm")</f>
        <v>0.46207424538931385</v>
      </c>
      <c r="M248" s="46">
        <f t="shared" ref="M248" si="948">+IFERROR(M247/L247-1,"nm")</f>
        <v>0.46207424538931385</v>
      </c>
      <c r="N248" s="46">
        <f t="shared" ref="N248" si="949">+IFERROR(N247/M247-1,"nm")</f>
        <v>0.46207424538931408</v>
      </c>
    </row>
    <row r="249" spans="1:14" x14ac:dyDescent="0.3">
      <c r="A249" s="45" t="s">
        <v>134</v>
      </c>
      <c r="B249" s="46">
        <f>+IFERROR(B247/B$234,"nm")</f>
        <v>1.9565217391304348</v>
      </c>
      <c r="C249" s="46">
        <f t="shared" ref="C249:I249" si="950">+IFERROR(C247/C$234,"nm")</f>
        <v>3.5342465753424657</v>
      </c>
      <c r="D249" s="46">
        <f t="shared" si="950"/>
        <v>3.8082191780821919</v>
      </c>
      <c r="E249" s="46">
        <f t="shared" si="950"/>
        <v>3.25</v>
      </c>
      <c r="F249" s="46">
        <f t="shared" si="950"/>
        <v>6.6190476190476186</v>
      </c>
      <c r="G249" s="46">
        <f t="shared" si="950"/>
        <v>14.6</v>
      </c>
      <c r="H249" s="46">
        <f t="shared" si="950"/>
        <v>11.12</v>
      </c>
      <c r="I249" s="46">
        <f t="shared" si="950"/>
        <v>2.1764705882352939</v>
      </c>
      <c r="J249" s="46">
        <f t="shared" si="905"/>
        <v>7.5531036414565831</v>
      </c>
      <c r="K249" s="46">
        <f t="shared" si="905"/>
        <v>7.5531036414565831</v>
      </c>
      <c r="L249" s="46">
        <f t="shared" si="905"/>
        <v>7.5531036414565831</v>
      </c>
      <c r="M249" s="46">
        <f t="shared" si="905"/>
        <v>7.5531036414565831</v>
      </c>
      <c r="N249" s="46">
        <f t="shared" si="905"/>
        <v>7.5531036414565831</v>
      </c>
    </row>
    <row r="250" spans="1:14" x14ac:dyDescent="0.3">
      <c r="A250" s="42" t="str">
        <f>Historicals!A147</f>
        <v>Converse</v>
      </c>
      <c r="B250" s="42"/>
      <c r="C250" s="42"/>
      <c r="D250" s="42"/>
      <c r="E250" s="42"/>
      <c r="F250" s="42"/>
      <c r="G250" s="42"/>
      <c r="H250" s="42"/>
      <c r="I250" s="42"/>
      <c r="J250" s="38"/>
      <c r="K250" s="38"/>
      <c r="L250" s="38"/>
      <c r="M250" s="38"/>
      <c r="N250" s="38"/>
    </row>
    <row r="251" spans="1:14" x14ac:dyDescent="0.3">
      <c r="A251" s="8" t="s">
        <v>137</v>
      </c>
      <c r="B251" s="8">
        <f>Historicals!B147</f>
        <v>1982</v>
      </c>
      <c r="C251" s="8">
        <f>Historicals!C147</f>
        <v>1955</v>
      </c>
      <c r="D251" s="8">
        <f>Historicals!D147</f>
        <v>2042</v>
      </c>
      <c r="E251" s="8">
        <f>Historicals!E147</f>
        <v>1886</v>
      </c>
      <c r="F251" s="8">
        <f>Historicals!F147</f>
        <v>1906</v>
      </c>
      <c r="G251" s="8">
        <f>Historicals!G147</f>
        <v>1846</v>
      </c>
      <c r="H251" s="8">
        <f>Historicals!H147</f>
        <v>2205</v>
      </c>
      <c r="I251" s="8">
        <f>Historicals!I147</f>
        <v>2346</v>
      </c>
      <c r="J251" s="3">
        <f>J253+J257+J261+J265</f>
        <v>2495.3043393019602</v>
      </c>
      <c r="K251" s="3">
        <f t="shared" ref="K251:N251" si="951">K253+K257+K261+K265</f>
        <v>2656.1195743927751</v>
      </c>
      <c r="L251" s="3">
        <f t="shared" si="951"/>
        <v>2829.1950194691949</v>
      </c>
      <c r="M251" s="3">
        <f t="shared" si="951"/>
        <v>3015.3371467756319</v>
      </c>
      <c r="N251" s="3">
        <f t="shared" si="951"/>
        <v>3215.4133417326834</v>
      </c>
    </row>
    <row r="252" spans="1:14" x14ac:dyDescent="0.3">
      <c r="A252" s="43" t="s">
        <v>130</v>
      </c>
      <c r="B252" s="46" t="str">
        <f t="shared" ref="B252" si="952">+IFERROR(B251/A251-1,"nm")</f>
        <v>nm</v>
      </c>
      <c r="C252" s="46">
        <f t="shared" ref="C252" si="953">+IFERROR(C251/B251-1,"nm")</f>
        <v>-1.3622603430877955E-2</v>
      </c>
      <c r="D252" s="46">
        <f t="shared" ref="D252" si="954">+IFERROR(D251/C251-1,"nm")</f>
        <v>4.4501278772378416E-2</v>
      </c>
      <c r="E252" s="46">
        <f t="shared" ref="E252" si="955">+IFERROR(E251/D251-1,"nm")</f>
        <v>-7.6395690499510338E-2</v>
      </c>
      <c r="F252" s="46">
        <f t="shared" ref="F252" si="956">+IFERROR(F251/E251-1,"nm")</f>
        <v>1.0604453870625585E-2</v>
      </c>
      <c r="G252" s="46">
        <f t="shared" ref="G252" si="957">+IFERROR(G251/F251-1,"nm")</f>
        <v>-3.147953830010497E-2</v>
      </c>
      <c r="H252" s="46">
        <f t="shared" ref="H252" si="958">+IFERROR(H251/G251-1,"nm")</f>
        <v>0.19447453954496208</v>
      </c>
      <c r="I252" s="46">
        <f t="shared" ref="I252" si="959">+IFERROR(I251/H251-1,"nm")</f>
        <v>6.3945578231292544E-2</v>
      </c>
      <c r="J252" s="46">
        <f t="shared" ref="J252" si="960">+IFERROR(J251/I251-1,"nm")</f>
        <v>6.3642088364006977E-2</v>
      </c>
      <c r="K252" s="46">
        <f t="shared" ref="K252" si="961">+IFERROR(K251/J251-1,"nm")</f>
        <v>6.4447142802549484E-2</v>
      </c>
      <c r="L252" s="46">
        <f t="shared" ref="L252" si="962">+IFERROR(L251/K251-1,"nm")</f>
        <v>6.5161014114354154E-2</v>
      </c>
      <c r="M252" s="46">
        <f t="shared" ref="M252" si="963">+IFERROR(M251/L251-1,"nm")</f>
        <v>6.5793317896254644E-2</v>
      </c>
      <c r="N252" s="46">
        <f t="shared" ref="N252" si="964">+IFERROR(N251/M251-1,"nm")</f>
        <v>6.6352843883808355E-2</v>
      </c>
    </row>
    <row r="253" spans="1:14" x14ac:dyDescent="0.3">
      <c r="A253" s="44" t="s">
        <v>114</v>
      </c>
      <c r="B253" s="3">
        <f>Historicals!B148</f>
        <v>0</v>
      </c>
      <c r="C253" s="3">
        <f>Historicals!C148</f>
        <v>0</v>
      </c>
      <c r="D253" s="3">
        <f>Historicals!D148</f>
        <v>0</v>
      </c>
      <c r="E253" s="3">
        <f>Historicals!E148</f>
        <v>1611</v>
      </c>
      <c r="F253" s="3">
        <f>Historicals!F148</f>
        <v>1658</v>
      </c>
      <c r="G253" s="3">
        <f>Historicals!G148</f>
        <v>1642</v>
      </c>
      <c r="H253" s="3">
        <f>Historicals!H148</f>
        <v>1986</v>
      </c>
      <c r="I253" s="3">
        <f>Historicals!I148</f>
        <v>2094</v>
      </c>
      <c r="J253" s="3">
        <f>I253*(1+J254)</f>
        <v>2242.3627889596396</v>
      </c>
      <c r="K253" s="3">
        <f t="shared" ref="K253" si="965">J253*(1+K254)</f>
        <v>2401.237286203846</v>
      </c>
      <c r="L253" s="3">
        <f t="shared" ref="L253" si="966">K253*(1+L254)</f>
        <v>2571.3682607669211</v>
      </c>
      <c r="M253" s="3">
        <f t="shared" ref="M253" si="967">L253*(1+M254)</f>
        <v>2753.5532495967577</v>
      </c>
      <c r="N253" s="3">
        <f t="shared" ref="N253" si="968">M253*(1+N254)</f>
        <v>2948.6462962343189</v>
      </c>
    </row>
    <row r="254" spans="1:14" x14ac:dyDescent="0.3">
      <c r="A254" s="43" t="s">
        <v>130</v>
      </c>
      <c r="B254" s="46" t="str">
        <f t="shared" ref="B254" si="969">+IFERROR(B253/A253-1,"nm")</f>
        <v>nm</v>
      </c>
      <c r="C254" s="46" t="str">
        <f t="shared" ref="C254" si="970">+IFERROR(C253/B253-1,"nm")</f>
        <v>nm</v>
      </c>
      <c r="D254" s="46" t="str">
        <f t="shared" ref="D254" si="971">+IFERROR(D253/C253-1,"nm")</f>
        <v>nm</v>
      </c>
      <c r="E254" s="46" t="str">
        <f t="shared" ref="E254" si="972">+IFERROR(E253/D253-1,"nm")</f>
        <v>nm</v>
      </c>
      <c r="F254" s="46">
        <f t="shared" ref="F254" si="973">+IFERROR(F253/E253-1,"nm")</f>
        <v>2.9174425822470429E-2</v>
      </c>
      <c r="G254" s="46">
        <f t="shared" ref="G254" si="974">+IFERROR(G253/F253-1,"nm")</f>
        <v>-9.6501809408926498E-3</v>
      </c>
      <c r="H254" s="46">
        <f t="shared" ref="H254" si="975">+IFERROR(H253/G253-1,"nm")</f>
        <v>0.2095006090133984</v>
      </c>
      <c r="I254" s="46">
        <f t="shared" ref="I254" si="976">+IFERROR(I253/H253-1,"nm")</f>
        <v>5.4380664652567967E-2</v>
      </c>
      <c r="J254" s="46">
        <f>IFERROR(J255+J256,"nm")</f>
        <v>7.0851379636886036E-2</v>
      </c>
      <c r="K254" s="46">
        <f t="shared" ref="K254" si="977">IFERROR(K255+K256,"nm")</f>
        <v>7.0851379636886036E-2</v>
      </c>
      <c r="L254" s="46">
        <f t="shared" ref="L254" si="978">IFERROR(L255+L256,"nm")</f>
        <v>7.0851379636886036E-2</v>
      </c>
      <c r="M254" s="46">
        <f t="shared" ref="M254" si="979">IFERROR(M255+M256,"nm")</f>
        <v>7.0851379636886036E-2</v>
      </c>
      <c r="N254" s="46">
        <f t="shared" ref="N254" si="980">IFERROR(N255+N256,"nm")</f>
        <v>7.0851379636886036E-2</v>
      </c>
    </row>
    <row r="255" spans="1:14" x14ac:dyDescent="0.3">
      <c r="A255" s="43" t="s">
        <v>138</v>
      </c>
      <c r="B255" s="46" t="str">
        <f>Historicals!B252</f>
        <v>NA</v>
      </c>
      <c r="C255" s="46" t="str">
        <f>Historicals!C252</f>
        <v>NA</v>
      </c>
      <c r="D255" s="46" t="str">
        <f>Historicals!D252</f>
        <v>NA</v>
      </c>
      <c r="E255" s="46" t="str">
        <f>Historicals!E252</f>
        <v>NA</v>
      </c>
      <c r="F255" s="46">
        <f>Historicals!F252</f>
        <v>0.05</v>
      </c>
      <c r="G255" s="46">
        <f>Historicals!G252</f>
        <v>0.01</v>
      </c>
      <c r="H255" s="46">
        <f>Historicals!H252</f>
        <v>0.17</v>
      </c>
      <c r="I255" s="46">
        <f>Historicals!I252</f>
        <v>0.06</v>
      </c>
      <c r="J255" s="46">
        <f t="shared" ref="J255:N256" si="981">IFERROR(AVERAGE($E255:$I255),"nm")</f>
        <v>7.2500000000000009E-2</v>
      </c>
      <c r="K255" s="46">
        <f t="shared" si="981"/>
        <v>7.2500000000000009E-2</v>
      </c>
      <c r="L255" s="46">
        <f t="shared" si="981"/>
        <v>7.2500000000000009E-2</v>
      </c>
      <c r="M255" s="46">
        <f t="shared" si="981"/>
        <v>7.2500000000000009E-2</v>
      </c>
      <c r="N255" s="46">
        <f t="shared" si="981"/>
        <v>7.2500000000000009E-2</v>
      </c>
    </row>
    <row r="256" spans="1:14" x14ac:dyDescent="0.3">
      <c r="A256" s="43" t="s">
        <v>139</v>
      </c>
      <c r="B256" s="46" t="str">
        <f t="shared" ref="B256:I256" si="982">+IFERROR(B254-B255,"nm")</f>
        <v>nm</v>
      </c>
      <c r="C256" s="46" t="str">
        <f t="shared" si="982"/>
        <v>nm</v>
      </c>
      <c r="D256" s="46" t="str">
        <f t="shared" si="982"/>
        <v>nm</v>
      </c>
      <c r="E256" s="46" t="str">
        <f t="shared" si="982"/>
        <v>nm</v>
      </c>
      <c r="F256" s="46">
        <f t="shared" si="982"/>
        <v>-2.0825574177529574E-2</v>
      </c>
      <c r="G256" s="46">
        <f t="shared" si="982"/>
        <v>-1.9650180940892652E-2</v>
      </c>
      <c r="H256" s="46">
        <f t="shared" si="982"/>
        <v>3.9500609013398386E-2</v>
      </c>
      <c r="I256" s="46">
        <f t="shared" si="982"/>
        <v>-5.6193353474320307E-3</v>
      </c>
      <c r="J256" s="46">
        <f>IFERROR(AVERAGE($E256:$I256),"nm")</f>
        <v>-1.6486203631139677E-3</v>
      </c>
      <c r="K256" s="46">
        <f t="shared" si="981"/>
        <v>-1.6486203631139677E-3</v>
      </c>
      <c r="L256" s="46">
        <f t="shared" si="981"/>
        <v>-1.6486203631139677E-3</v>
      </c>
      <c r="M256" s="46">
        <f t="shared" si="981"/>
        <v>-1.6486203631139677E-3</v>
      </c>
      <c r="N256" s="46">
        <f t="shared" si="981"/>
        <v>-1.6486203631139677E-3</v>
      </c>
    </row>
    <row r="257" spans="1:14" x14ac:dyDescent="0.3">
      <c r="A257" s="44" t="s">
        <v>115</v>
      </c>
      <c r="B257" s="3">
        <f>Historicals!B149</f>
        <v>0</v>
      </c>
      <c r="C257" s="3">
        <f>Historicals!C149</f>
        <v>0</v>
      </c>
      <c r="D257" s="3">
        <f>Historicals!D149</f>
        <v>0</v>
      </c>
      <c r="E257" s="3">
        <f>Historicals!E149</f>
        <v>144</v>
      </c>
      <c r="F257" s="3">
        <f>Historicals!F149</f>
        <v>118</v>
      </c>
      <c r="G257" s="3">
        <f>Historicals!G149</f>
        <v>89</v>
      </c>
      <c r="H257" s="3">
        <f>Historicals!H149</f>
        <v>104</v>
      </c>
      <c r="I257" s="3">
        <f>Historicals!I149</f>
        <v>103</v>
      </c>
      <c r="J257" s="3">
        <f>I257*(1+J258)</f>
        <v>96.114596100539259</v>
      </c>
      <c r="K257" s="3">
        <f t="shared" ref="K257" si="983">J257*(1+K258)</f>
        <v>89.689471685143658</v>
      </c>
      <c r="L257" s="3">
        <f t="shared" ref="L257" si="984">K257*(1+L258)</f>
        <v>83.693857723187719</v>
      </c>
      <c r="M257" s="3">
        <f t="shared" ref="M257" si="985">L257*(1+M258)</f>
        <v>78.099042050098888</v>
      </c>
      <c r="N257" s="3">
        <f t="shared" ref="N257" si="986">M257*(1+N258)</f>
        <v>72.87823186877948</v>
      </c>
    </row>
    <row r="258" spans="1:14" x14ac:dyDescent="0.3">
      <c r="A258" s="43" t="s">
        <v>130</v>
      </c>
      <c r="B258" s="46" t="str">
        <f t="shared" ref="B258" si="987">+IFERROR(B257/A257-1,"nm")</f>
        <v>nm</v>
      </c>
      <c r="C258" s="46" t="str">
        <f t="shared" ref="C258" si="988">+IFERROR(C257/B257-1,"nm")</f>
        <v>nm</v>
      </c>
      <c r="D258" s="46" t="str">
        <f t="shared" ref="D258" si="989">+IFERROR(D257/C257-1,"nm")</f>
        <v>nm</v>
      </c>
      <c r="E258" s="46" t="str">
        <f t="shared" ref="E258" si="990">+IFERROR(E257/D257-1,"nm")</f>
        <v>nm</v>
      </c>
      <c r="F258" s="46">
        <f t="shared" ref="F258" si="991">+IFERROR(F257/E257-1,"nm")</f>
        <v>-0.18055555555555558</v>
      </c>
      <c r="G258" s="46">
        <f t="shared" ref="G258" si="992">+IFERROR(G257/F257-1,"nm")</f>
        <v>-0.24576271186440679</v>
      </c>
      <c r="H258" s="46">
        <f t="shared" ref="H258" si="993">+IFERROR(H257/G257-1,"nm")</f>
        <v>0.1685393258426966</v>
      </c>
      <c r="I258" s="46">
        <f t="shared" ref="I258" si="994">+IFERROR(I257/H257-1,"nm")</f>
        <v>-9.6153846153845812E-3</v>
      </c>
      <c r="J258" s="46">
        <f>IFERROR(J259+J260,"nm")</f>
        <v>-6.6848581548162589E-2</v>
      </c>
      <c r="K258" s="46">
        <f t="shared" ref="K258" si="995">IFERROR(K259+K260,"nm")</f>
        <v>-6.6848581548162589E-2</v>
      </c>
      <c r="L258" s="46">
        <f t="shared" ref="L258" si="996">IFERROR(L259+L260,"nm")</f>
        <v>-6.6848581548162589E-2</v>
      </c>
      <c r="M258" s="46">
        <f t="shared" ref="M258" si="997">IFERROR(M259+M260,"nm")</f>
        <v>-6.6848581548162589E-2</v>
      </c>
      <c r="N258" s="46">
        <f t="shared" ref="N258" si="998">IFERROR(N259+N260,"nm")</f>
        <v>-6.6848581548162589E-2</v>
      </c>
    </row>
    <row r="259" spans="1:14" x14ac:dyDescent="0.3">
      <c r="A259" s="43" t="s">
        <v>138</v>
      </c>
      <c r="B259" s="46" t="str">
        <f>Historicals!B253</f>
        <v>NA</v>
      </c>
      <c r="C259" s="46" t="str">
        <f>Historicals!C253</f>
        <v>NA</v>
      </c>
      <c r="D259" s="46" t="str">
        <f>Historicals!D253</f>
        <v>NA</v>
      </c>
      <c r="E259" s="46" t="str">
        <f>Historicals!E253</f>
        <v>NA</v>
      </c>
      <c r="F259" s="46">
        <f>Historicals!F253</f>
        <v>-0.17</v>
      </c>
      <c r="G259" s="46">
        <f>Historicals!G253</f>
        <v>-0.22</v>
      </c>
      <c r="H259" s="46">
        <f>Historicals!H253</f>
        <v>0.13</v>
      </c>
      <c r="I259" s="46">
        <f>Historicals!I253</f>
        <v>-0.03</v>
      </c>
      <c r="J259" s="46">
        <f t="shared" ref="J259:N260" si="999">IFERROR(AVERAGE($E259:$I259),"nm")</f>
        <v>-7.2500000000000009E-2</v>
      </c>
      <c r="K259" s="46">
        <f t="shared" si="999"/>
        <v>-7.2500000000000009E-2</v>
      </c>
      <c r="L259" s="46">
        <f t="shared" si="999"/>
        <v>-7.2500000000000009E-2</v>
      </c>
      <c r="M259" s="46">
        <f t="shared" si="999"/>
        <v>-7.2500000000000009E-2</v>
      </c>
      <c r="N259" s="46">
        <f t="shared" si="999"/>
        <v>-7.2500000000000009E-2</v>
      </c>
    </row>
    <row r="260" spans="1:14" x14ac:dyDescent="0.3">
      <c r="A260" s="43" t="s">
        <v>139</v>
      </c>
      <c r="B260" s="46" t="str">
        <f t="shared" ref="B260:I260" si="1000">+IFERROR(B258-B259,"nm")</f>
        <v>nm</v>
      </c>
      <c r="C260" s="46" t="str">
        <f t="shared" si="1000"/>
        <v>nm</v>
      </c>
      <c r="D260" s="46" t="str">
        <f t="shared" si="1000"/>
        <v>nm</v>
      </c>
      <c r="E260" s="46" t="str">
        <f t="shared" si="1000"/>
        <v>nm</v>
      </c>
      <c r="F260" s="46">
        <f t="shared" si="1000"/>
        <v>-1.0555555555555568E-2</v>
      </c>
      <c r="G260" s="46">
        <f t="shared" si="1000"/>
        <v>-2.576271186440679E-2</v>
      </c>
      <c r="H260" s="46">
        <f t="shared" si="1000"/>
        <v>3.8539325842696592E-2</v>
      </c>
      <c r="I260" s="46">
        <f t="shared" si="1000"/>
        <v>2.0384615384615418E-2</v>
      </c>
      <c r="J260" s="46">
        <f>IFERROR(AVERAGE($E260:$I260),"nm")</f>
        <v>5.651418451837413E-3</v>
      </c>
      <c r="K260" s="46">
        <f t="shared" si="999"/>
        <v>5.651418451837413E-3</v>
      </c>
      <c r="L260" s="46">
        <f t="shared" si="999"/>
        <v>5.651418451837413E-3</v>
      </c>
      <c r="M260" s="46">
        <f t="shared" si="999"/>
        <v>5.651418451837413E-3</v>
      </c>
      <c r="N260" s="46">
        <f t="shared" si="999"/>
        <v>5.651418451837413E-3</v>
      </c>
    </row>
    <row r="261" spans="1:14" x14ac:dyDescent="0.3">
      <c r="A261" s="44" t="s">
        <v>116</v>
      </c>
      <c r="B261" s="3">
        <f>Historicals!B150</f>
        <v>0</v>
      </c>
      <c r="C261" s="3">
        <f>Historicals!C150</f>
        <v>0</v>
      </c>
      <c r="D261" s="3">
        <f>Historicals!D150</f>
        <v>0</v>
      </c>
      <c r="E261" s="3">
        <f>Historicals!E150</f>
        <v>28</v>
      </c>
      <c r="F261" s="3">
        <f>Historicals!F150</f>
        <v>24</v>
      </c>
      <c r="G261" s="3">
        <f>Historicals!G150</f>
        <v>25</v>
      </c>
      <c r="H261" s="3">
        <f>Historicals!H150</f>
        <v>29</v>
      </c>
      <c r="I261" s="3">
        <f>Historicals!I150</f>
        <v>26</v>
      </c>
      <c r="J261" s="3">
        <f>I261*(1+J262)</f>
        <v>25.709848111658456</v>
      </c>
      <c r="K261" s="3">
        <f t="shared" ref="K261" si="1001">J261*(1+K262)</f>
        <v>25.422934227867227</v>
      </c>
      <c r="L261" s="3">
        <f t="shared" ref="L261" si="1002">K261*(1+L262)</f>
        <v>25.139222213505747</v>
      </c>
      <c r="M261" s="3">
        <f t="shared" ref="M261" si="1003">L261*(1+M262)</f>
        <v>24.858676336710118</v>
      </c>
      <c r="N261" s="3">
        <f t="shared" ref="N261" si="1004">M261*(1+N262)</f>
        <v>24.581261264372902</v>
      </c>
    </row>
    <row r="262" spans="1:14" x14ac:dyDescent="0.3">
      <c r="A262" s="43" t="s">
        <v>130</v>
      </c>
      <c r="B262" s="46" t="str">
        <f t="shared" ref="B262" si="1005">+IFERROR(B261/A261-1,"nm")</f>
        <v>nm</v>
      </c>
      <c r="C262" s="46" t="str">
        <f t="shared" ref="C262" si="1006">+IFERROR(C261/B261-1,"nm")</f>
        <v>nm</v>
      </c>
      <c r="D262" s="46" t="str">
        <f t="shared" ref="D262" si="1007">+IFERROR(D261/C261-1,"nm")</f>
        <v>nm</v>
      </c>
      <c r="E262" s="46" t="str">
        <f t="shared" ref="E262" si="1008">+IFERROR(E261/D261-1,"nm")</f>
        <v>nm</v>
      </c>
      <c r="F262" s="46">
        <f t="shared" ref="F262" si="1009">+IFERROR(F261/E261-1,"nm")</f>
        <v>-0.1428571428571429</v>
      </c>
      <c r="G262" s="46">
        <f t="shared" ref="G262" si="1010">+IFERROR(G261/F261-1,"nm")</f>
        <v>4.1666666666666741E-2</v>
      </c>
      <c r="H262" s="46">
        <f t="shared" ref="H262" si="1011">+IFERROR(H261/G261-1,"nm")</f>
        <v>0.15999999999999992</v>
      </c>
      <c r="I262" s="46">
        <f t="shared" ref="I262" si="1012">+IFERROR(I261/H261-1,"nm")</f>
        <v>-0.10344827586206895</v>
      </c>
      <c r="J262" s="46">
        <f>IFERROR(J263+J264,"nm")</f>
        <v>-1.1159688013136299E-2</v>
      </c>
      <c r="K262" s="46">
        <f t="shared" ref="K262" si="1013">IFERROR(K263+K264,"nm")</f>
        <v>-1.1159688013136299E-2</v>
      </c>
      <c r="L262" s="46">
        <f t="shared" ref="L262" si="1014">IFERROR(L263+L264,"nm")</f>
        <v>-1.1159688013136299E-2</v>
      </c>
      <c r="M262" s="46">
        <f t="shared" ref="M262" si="1015">IFERROR(M263+M264,"nm")</f>
        <v>-1.1159688013136299E-2</v>
      </c>
      <c r="N262" s="46">
        <f t="shared" ref="N262" si="1016">IFERROR(N263+N264,"nm")</f>
        <v>-1.1159688013136299E-2</v>
      </c>
    </row>
    <row r="263" spans="1:14" x14ac:dyDescent="0.3">
      <c r="A263" s="43" t="s">
        <v>138</v>
      </c>
      <c r="B263" s="46" t="str">
        <f>Historicals!B254</f>
        <v>NA</v>
      </c>
      <c r="C263" s="46" t="str">
        <f>Historicals!C254</f>
        <v>NA</v>
      </c>
      <c r="D263" s="46" t="str">
        <f>Historicals!D254</f>
        <v>NA</v>
      </c>
      <c r="E263" s="46" t="str">
        <f>Historicals!E254</f>
        <v>NA</v>
      </c>
      <c r="F263" s="46">
        <f>Historicals!F254</f>
        <v>-0.13</v>
      </c>
      <c r="G263" s="46">
        <f>Historicals!G254</f>
        <v>0.08</v>
      </c>
      <c r="H263" s="46">
        <f>Historicals!H254</f>
        <v>0.14000000000000001</v>
      </c>
      <c r="I263" s="46">
        <f>Historicals!I254</f>
        <v>-0.16</v>
      </c>
      <c r="J263" s="46">
        <f t="shared" ref="J263:N264" si="1017">IFERROR(AVERAGE($E263:$I263),"nm")</f>
        <v>-1.7499999999999998E-2</v>
      </c>
      <c r="K263" s="46">
        <f t="shared" si="1017"/>
        <v>-1.7499999999999998E-2</v>
      </c>
      <c r="L263" s="46">
        <f t="shared" si="1017"/>
        <v>-1.7499999999999998E-2</v>
      </c>
      <c r="M263" s="46">
        <f t="shared" si="1017"/>
        <v>-1.7499999999999998E-2</v>
      </c>
      <c r="N263" s="46">
        <f t="shared" si="1017"/>
        <v>-1.7499999999999998E-2</v>
      </c>
    </row>
    <row r="264" spans="1:14" x14ac:dyDescent="0.3">
      <c r="A264" s="43" t="s">
        <v>139</v>
      </c>
      <c r="B264" s="46" t="str">
        <f t="shared" ref="B264:I264" si="1018">+IFERROR(B262-B263,"nm")</f>
        <v>nm</v>
      </c>
      <c r="C264" s="46" t="str">
        <f t="shared" si="1018"/>
        <v>nm</v>
      </c>
      <c r="D264" s="46" t="str">
        <f t="shared" si="1018"/>
        <v>nm</v>
      </c>
      <c r="E264" s="46" t="str">
        <f t="shared" si="1018"/>
        <v>nm</v>
      </c>
      <c r="F264" s="46">
        <f t="shared" si="1018"/>
        <v>-1.28571428571429E-2</v>
      </c>
      <c r="G264" s="46">
        <f t="shared" si="1018"/>
        <v>-3.8333333333333261E-2</v>
      </c>
      <c r="H264" s="46">
        <f t="shared" si="1018"/>
        <v>1.9999999999999907E-2</v>
      </c>
      <c r="I264" s="46">
        <f t="shared" si="1018"/>
        <v>5.6551724137931053E-2</v>
      </c>
      <c r="J264" s="46">
        <f>IFERROR(AVERAGE($E264:$I264),"nm")</f>
        <v>6.3403119868636997E-3</v>
      </c>
      <c r="K264" s="46">
        <f t="shared" si="1017"/>
        <v>6.3403119868636997E-3</v>
      </c>
      <c r="L264" s="46">
        <f t="shared" si="1017"/>
        <v>6.3403119868636997E-3</v>
      </c>
      <c r="M264" s="46">
        <f t="shared" si="1017"/>
        <v>6.3403119868636997E-3</v>
      </c>
      <c r="N264" s="46">
        <f t="shared" si="1017"/>
        <v>6.3403119868636997E-3</v>
      </c>
    </row>
    <row r="265" spans="1:14" x14ac:dyDescent="0.3">
      <c r="A265" s="44" t="str">
        <f>Historicals!A255</f>
        <v>Other</v>
      </c>
      <c r="B265" s="3">
        <f>Historicals!B151</f>
        <v>0</v>
      </c>
      <c r="C265" s="3">
        <f>Historicals!C151</f>
        <v>0</v>
      </c>
      <c r="D265" s="3">
        <f>Historicals!D151</f>
        <v>0</v>
      </c>
      <c r="E265" s="3">
        <f>Historicals!E151</f>
        <v>103</v>
      </c>
      <c r="F265" s="3">
        <f>Historicals!F151</f>
        <v>106</v>
      </c>
      <c r="G265" s="3">
        <f>Historicals!G151</f>
        <v>90</v>
      </c>
      <c r="H265" s="3">
        <f>Historicals!H151</f>
        <v>86</v>
      </c>
      <c r="I265" s="3">
        <f>Historicals!I151</f>
        <v>123</v>
      </c>
      <c r="J265" s="3">
        <f>I265*(1+J266)</f>
        <v>131.11710613012295</v>
      </c>
      <c r="K265" s="3">
        <f t="shared" ref="K265" si="1019">J265*(1+K266)</f>
        <v>139.76988227591809</v>
      </c>
      <c r="L265" s="3">
        <f t="shared" ref="L265" si="1020">K265*(1+L266)</f>
        <v>148.99367876558003</v>
      </c>
      <c r="M265" s="3">
        <f t="shared" ref="M265" si="1021">L265*(1+M266)</f>
        <v>158.82617879206506</v>
      </c>
      <c r="N265" s="3">
        <f t="shared" ref="N265" si="1022">M265*(1+N266)</f>
        <v>169.30755236521202</v>
      </c>
    </row>
    <row r="266" spans="1:14" x14ac:dyDescent="0.3">
      <c r="A266" s="43" t="s">
        <v>130</v>
      </c>
      <c r="B266" s="46" t="str">
        <f t="shared" ref="B266" si="1023">+IFERROR(B265/A265-1,"nm")</f>
        <v>nm</v>
      </c>
      <c r="C266" s="46" t="str">
        <f t="shared" ref="C266" si="1024">+IFERROR(C265/B265-1,"nm")</f>
        <v>nm</v>
      </c>
      <c r="D266" s="46" t="str">
        <f t="shared" ref="D266" si="1025">+IFERROR(D265/C265-1,"nm")</f>
        <v>nm</v>
      </c>
      <c r="E266" s="46" t="str">
        <f t="shared" ref="E266" si="1026">+IFERROR(E265/D265-1,"nm")</f>
        <v>nm</v>
      </c>
      <c r="F266" s="46">
        <f t="shared" ref="F266" si="1027">+IFERROR(F265/E265-1,"nm")</f>
        <v>2.9126213592232997E-2</v>
      </c>
      <c r="G266" s="46">
        <f t="shared" ref="G266" si="1028">+IFERROR(G265/F265-1,"nm")</f>
        <v>-0.15094339622641506</v>
      </c>
      <c r="H266" s="46">
        <f t="shared" ref="H266" si="1029">+IFERROR(H265/G265-1,"nm")</f>
        <v>-4.4444444444444398E-2</v>
      </c>
      <c r="I266" s="46">
        <f t="shared" ref="I266" si="1030">+IFERROR(I265/H265-1,"nm")</f>
        <v>0.43023255813953498</v>
      </c>
      <c r="J266" s="46">
        <f>IFERROR(J267+J268,"nm")</f>
        <v>6.599273276522713E-2</v>
      </c>
      <c r="K266" s="46">
        <f t="shared" ref="K266" si="1031">IFERROR(K267+K268,"nm")</f>
        <v>6.599273276522713E-2</v>
      </c>
      <c r="L266" s="46">
        <f t="shared" ref="L266" si="1032">IFERROR(L267+L268,"nm")</f>
        <v>6.599273276522713E-2</v>
      </c>
      <c r="M266" s="46">
        <f t="shared" ref="M266" si="1033">IFERROR(M267+M268,"nm")</f>
        <v>6.599273276522713E-2</v>
      </c>
      <c r="N266" s="46">
        <f t="shared" ref="N266" si="1034">IFERROR(N267+N268,"nm")</f>
        <v>6.599273276522713E-2</v>
      </c>
    </row>
    <row r="267" spans="1:14" x14ac:dyDescent="0.3">
      <c r="A267" s="43" t="s">
        <v>138</v>
      </c>
      <c r="B267" s="46" t="str">
        <f>Historicals!B255</f>
        <v>NA</v>
      </c>
      <c r="C267" s="46" t="str">
        <f>Historicals!C255</f>
        <v>NA</v>
      </c>
      <c r="D267" s="46" t="str">
        <f>Historicals!D255</f>
        <v>NA</v>
      </c>
      <c r="E267" s="46" t="str">
        <f>Historicals!E255</f>
        <v>NA</v>
      </c>
      <c r="F267" s="46">
        <f>Historicals!F255</f>
        <v>0.04</v>
      </c>
      <c r="G267" s="46">
        <f>Historicals!G255</f>
        <v>-0.14000000000000001</v>
      </c>
      <c r="H267" s="46">
        <f>Historicals!H255</f>
        <v>-0.01</v>
      </c>
      <c r="I267" s="46">
        <f>Historicals!I255</f>
        <v>0.42</v>
      </c>
      <c r="J267" s="46">
        <f t="shared" ref="J267:N268" si="1035">IFERROR(AVERAGE($E267:$I267),"nm")</f>
        <v>7.7499999999999999E-2</v>
      </c>
      <c r="K267" s="46">
        <f t="shared" si="1035"/>
        <v>7.7499999999999999E-2</v>
      </c>
      <c r="L267" s="46">
        <f t="shared" si="1035"/>
        <v>7.7499999999999999E-2</v>
      </c>
      <c r="M267" s="46">
        <f t="shared" si="1035"/>
        <v>7.7499999999999999E-2</v>
      </c>
      <c r="N267" s="46">
        <f t="shared" si="1035"/>
        <v>7.7499999999999999E-2</v>
      </c>
    </row>
    <row r="268" spans="1:14" x14ac:dyDescent="0.3">
      <c r="A268" s="43" t="s">
        <v>139</v>
      </c>
      <c r="B268" s="46" t="str">
        <f t="shared" ref="B268:I268" si="1036">+IFERROR(B266-B267,"nm")</f>
        <v>nm</v>
      </c>
      <c r="C268" s="46" t="str">
        <f t="shared" si="1036"/>
        <v>nm</v>
      </c>
      <c r="D268" s="46" t="str">
        <f t="shared" si="1036"/>
        <v>nm</v>
      </c>
      <c r="E268" s="46" t="str">
        <f t="shared" si="1036"/>
        <v>nm</v>
      </c>
      <c r="F268" s="46">
        <f t="shared" si="1036"/>
        <v>-1.0873786407767004E-2</v>
      </c>
      <c r="G268" s="46">
        <f t="shared" si="1036"/>
        <v>-1.0943396226415048E-2</v>
      </c>
      <c r="H268" s="46">
        <f t="shared" si="1036"/>
        <v>-3.4444444444444396E-2</v>
      </c>
      <c r="I268" s="46">
        <f t="shared" si="1036"/>
        <v>1.0232558139534997E-2</v>
      </c>
      <c r="J268" s="46">
        <f>IFERROR(AVERAGE($E268:$I268),"nm")</f>
        <v>-1.1507267234772862E-2</v>
      </c>
      <c r="K268" s="46">
        <f t="shared" si="1035"/>
        <v>-1.1507267234772862E-2</v>
      </c>
      <c r="L268" s="46">
        <f t="shared" si="1035"/>
        <v>-1.1507267234772862E-2</v>
      </c>
      <c r="M268" s="46">
        <f t="shared" si="1035"/>
        <v>-1.1507267234772862E-2</v>
      </c>
      <c r="N268" s="46">
        <f t="shared" si="1035"/>
        <v>-1.1507267234772862E-2</v>
      </c>
    </row>
    <row r="269" spans="1:14" x14ac:dyDescent="0.3">
      <c r="A269" s="8" t="s">
        <v>131</v>
      </c>
      <c r="B269" s="47">
        <f>B272+B275</f>
        <v>535</v>
      </c>
      <c r="C269" s="47">
        <f t="shared" ref="C269:I269" si="1037">C272+C275</f>
        <v>514</v>
      </c>
      <c r="D269" s="47">
        <f t="shared" si="1037"/>
        <v>505</v>
      </c>
      <c r="E269" s="47">
        <f t="shared" si="1037"/>
        <v>343</v>
      </c>
      <c r="F269" s="47">
        <f t="shared" si="1037"/>
        <v>334</v>
      </c>
      <c r="G269" s="47">
        <f t="shared" si="1037"/>
        <v>322</v>
      </c>
      <c r="H269" s="47">
        <f t="shared" si="1037"/>
        <v>569</v>
      </c>
      <c r="I269" s="47">
        <f t="shared" si="1037"/>
        <v>691</v>
      </c>
      <c r="J269" s="8">
        <f>J251*J271</f>
        <v>541.04559812475691</v>
      </c>
      <c r="K269" s="8">
        <f t="shared" ref="K269:N269" si="1038">K251*K271</f>
        <v>575.91444104979394</v>
      </c>
      <c r="L269" s="8">
        <f t="shared" si="1038"/>
        <v>613.44161007169987</v>
      </c>
      <c r="M269" s="8">
        <f t="shared" si="1038"/>
        <v>653.80196893393759</v>
      </c>
      <c r="N269" s="8">
        <f t="shared" si="1038"/>
        <v>697.18358890953755</v>
      </c>
    </row>
    <row r="270" spans="1:14" x14ac:dyDescent="0.3">
      <c r="A270" s="45" t="s">
        <v>130</v>
      </c>
      <c r="B270" s="46" t="str">
        <f t="shared" ref="B270" si="1039">+IFERROR(B269/A269-1,"nm")</f>
        <v>nm</v>
      </c>
      <c r="C270" s="46">
        <f t="shared" ref="C270" si="1040">+IFERROR(C269/B269-1,"nm")</f>
        <v>-3.9252336448598157E-2</v>
      </c>
      <c r="D270" s="46">
        <f t="shared" ref="D270" si="1041">+IFERROR(D269/C269-1,"nm")</f>
        <v>-1.7509727626459193E-2</v>
      </c>
      <c r="E270" s="46">
        <f t="shared" ref="E270" si="1042">+IFERROR(E269/D269-1,"nm")</f>
        <v>-0.32079207920792074</v>
      </c>
      <c r="F270" s="46">
        <f t="shared" ref="F270" si="1043">+IFERROR(F269/E269-1,"nm")</f>
        <v>-2.6239067055393583E-2</v>
      </c>
      <c r="G270" s="46">
        <f t="shared" ref="G270" si="1044">+IFERROR(G269/F269-1,"nm")</f>
        <v>-3.59281437125748E-2</v>
      </c>
      <c r="H270" s="46">
        <f t="shared" ref="H270" si="1045">+IFERROR(H269/G269-1,"nm")</f>
        <v>0.76708074534161486</v>
      </c>
      <c r="I270" s="46">
        <f t="shared" ref="I270" si="1046">+IFERROR(I269/H269-1,"nm")</f>
        <v>0.21441124780316345</v>
      </c>
      <c r="J270" s="46">
        <f t="shared" ref="J270" si="1047">+IFERROR(J269/I269-1,"nm")</f>
        <v>-0.21701071183103193</v>
      </c>
      <c r="K270" s="46">
        <f t="shared" ref="K270" si="1048">+IFERROR(K269/J269-1,"nm")</f>
        <v>6.4447142802549484E-2</v>
      </c>
      <c r="L270" s="46">
        <f t="shared" ref="L270" si="1049">+IFERROR(L269/K269-1,"nm")</f>
        <v>6.5161014114353932E-2</v>
      </c>
      <c r="M270" s="46">
        <f t="shared" ref="M270" si="1050">+IFERROR(M269/L269-1,"nm")</f>
        <v>6.5793317896254866E-2</v>
      </c>
      <c r="N270" s="46">
        <f t="shared" ref="N270" si="1051">+IFERROR(N269/M269-1,"nm")</f>
        <v>6.6352843883808132E-2</v>
      </c>
    </row>
    <row r="271" spans="1:14" x14ac:dyDescent="0.3">
      <c r="A271" s="45" t="s">
        <v>132</v>
      </c>
      <c r="B271" s="46">
        <f>+IFERROR(B269/B$251,"nm")</f>
        <v>0.26992936427850656</v>
      </c>
      <c r="C271" s="46">
        <f t="shared" ref="C271:I271" si="1052">+IFERROR(C269/C$251,"nm")</f>
        <v>0.26291560102301792</v>
      </c>
      <c r="D271" s="46">
        <f t="shared" si="1052"/>
        <v>0.24730656219392752</v>
      </c>
      <c r="E271" s="46">
        <f t="shared" si="1052"/>
        <v>0.18186638388123011</v>
      </c>
      <c r="F271" s="46">
        <f t="shared" si="1052"/>
        <v>0.17523609653725078</v>
      </c>
      <c r="G271" s="46">
        <f t="shared" si="1052"/>
        <v>0.17443120260021669</v>
      </c>
      <c r="H271" s="46">
        <f t="shared" si="1052"/>
        <v>0.25804988662131517</v>
      </c>
      <c r="I271" s="46">
        <f t="shared" si="1052"/>
        <v>0.29454390451832907</v>
      </c>
      <c r="J271" s="46">
        <f t="shared" ref="J271:N280" si="1053">IFERROR(AVERAGE($E271:$I271),"nm")</f>
        <v>0.21682549483166841</v>
      </c>
      <c r="K271" s="46">
        <f t="shared" si="1053"/>
        <v>0.21682549483166841</v>
      </c>
      <c r="L271" s="46">
        <f t="shared" si="1053"/>
        <v>0.21682549483166841</v>
      </c>
      <c r="M271" s="46">
        <f t="shared" si="1053"/>
        <v>0.21682549483166841</v>
      </c>
      <c r="N271" s="46">
        <f t="shared" si="1053"/>
        <v>0.21682549483166841</v>
      </c>
    </row>
    <row r="272" spans="1:14" x14ac:dyDescent="0.3">
      <c r="A272" s="8" t="s">
        <v>133</v>
      </c>
      <c r="B272" s="8">
        <f>Historicals!B211</f>
        <v>18</v>
      </c>
      <c r="C272" s="8">
        <f>Historicals!C211</f>
        <v>27</v>
      </c>
      <c r="D272" s="8">
        <f>Historicals!D211</f>
        <v>28</v>
      </c>
      <c r="E272" s="8">
        <f>Historicals!E211</f>
        <v>33</v>
      </c>
      <c r="F272" s="8">
        <f>Historicals!F211</f>
        <v>31</v>
      </c>
      <c r="G272" s="8">
        <f>Historicals!G211</f>
        <v>25</v>
      </c>
      <c r="H272" s="8">
        <f>Historicals!H211</f>
        <v>26</v>
      </c>
      <c r="I272" s="8">
        <f>Historicals!I211</f>
        <v>22</v>
      </c>
      <c r="J272" s="8">
        <f>J251*J274</f>
        <v>34.172504008279205</v>
      </c>
      <c r="K272" s="8">
        <f t="shared" ref="K272:N272" si="1054">K251*K274</f>
        <v>36.374824254021469</v>
      </c>
      <c r="L272" s="8">
        <f t="shared" si="1054"/>
        <v>38.745044690644917</v>
      </c>
      <c r="M272" s="8">
        <f t="shared" si="1054"/>
        <v>41.294209732881107</v>
      </c>
      <c r="N272" s="8">
        <f t="shared" si="1054"/>
        <v>44.034197984592204</v>
      </c>
    </row>
    <row r="273" spans="1:14" x14ac:dyDescent="0.3">
      <c r="A273" s="45" t="s">
        <v>130</v>
      </c>
      <c r="B273" s="46" t="str">
        <f t="shared" ref="B273" si="1055">+IFERROR(B272/A272-1,"nm")</f>
        <v>nm</v>
      </c>
      <c r="C273" s="46">
        <f t="shared" ref="C273" si="1056">+IFERROR(C272/B272-1,"nm")</f>
        <v>0.5</v>
      </c>
      <c r="D273" s="46">
        <f t="shared" ref="D273" si="1057">+IFERROR(D272/C272-1,"nm")</f>
        <v>3.7037037037036979E-2</v>
      </c>
      <c r="E273" s="46">
        <f t="shared" ref="E273" si="1058">+IFERROR(E272/D272-1,"nm")</f>
        <v>0.1785714285714286</v>
      </c>
      <c r="F273" s="46">
        <f t="shared" ref="F273" si="1059">+IFERROR(F272/E272-1,"nm")</f>
        <v>-6.0606060606060552E-2</v>
      </c>
      <c r="G273" s="46">
        <f t="shared" ref="G273" si="1060">+IFERROR(G272/F272-1,"nm")</f>
        <v>-0.19354838709677424</v>
      </c>
      <c r="H273" s="46">
        <f t="shared" ref="H273" si="1061">+IFERROR(H272/G272-1,"nm")</f>
        <v>4.0000000000000036E-2</v>
      </c>
      <c r="I273" s="46">
        <f t="shared" ref="I273" si="1062">+IFERROR(I272/H272-1,"nm")</f>
        <v>-0.15384615384615385</v>
      </c>
      <c r="J273" s="46">
        <f t="shared" ref="J273" si="1063">+IFERROR(J272/I272-1,"nm")</f>
        <v>0.55329563673996396</v>
      </c>
      <c r="K273" s="46">
        <f t="shared" ref="K273" si="1064">+IFERROR(K272/J272-1,"nm")</f>
        <v>6.4447142802549484E-2</v>
      </c>
      <c r="L273" s="46">
        <f t="shared" ref="L273" si="1065">+IFERROR(L272/K272-1,"nm")</f>
        <v>6.5161014114354154E-2</v>
      </c>
      <c r="M273" s="46">
        <f t="shared" ref="M273" si="1066">+IFERROR(M272/L272-1,"nm")</f>
        <v>6.5793317896254644E-2</v>
      </c>
      <c r="N273" s="46">
        <f t="shared" ref="N273" si="1067">+IFERROR(N272/M272-1,"nm")</f>
        <v>6.6352843883808355E-2</v>
      </c>
    </row>
    <row r="274" spans="1:14" x14ac:dyDescent="0.3">
      <c r="A274" s="45" t="s">
        <v>134</v>
      </c>
      <c r="B274" s="46">
        <f>+IFERROR(B272/B$251,"nm")</f>
        <v>9.0817356205852677E-3</v>
      </c>
      <c r="C274" s="46">
        <f t="shared" ref="C274:I274" si="1068">+IFERROR(C272/C$251,"nm")</f>
        <v>1.3810741687979539E-2</v>
      </c>
      <c r="D274" s="46">
        <f t="shared" si="1068"/>
        <v>1.3712047012732615E-2</v>
      </c>
      <c r="E274" s="46">
        <f t="shared" si="1068"/>
        <v>1.7497348886532343E-2</v>
      </c>
      <c r="F274" s="46">
        <f t="shared" si="1068"/>
        <v>1.6264428121720881E-2</v>
      </c>
      <c r="G274" s="46">
        <f t="shared" si="1068"/>
        <v>1.3542795232936078E-2</v>
      </c>
      <c r="H274" s="46">
        <f t="shared" si="1068"/>
        <v>1.1791383219954649E-2</v>
      </c>
      <c r="I274" s="46">
        <f t="shared" si="1068"/>
        <v>9.3776641091219103E-3</v>
      </c>
      <c r="J274" s="46">
        <f t="shared" si="1053"/>
        <v>1.3694723914053172E-2</v>
      </c>
      <c r="K274" s="46">
        <f t="shared" si="1053"/>
        <v>1.3694723914053172E-2</v>
      </c>
      <c r="L274" s="46">
        <f t="shared" si="1053"/>
        <v>1.3694723914053172E-2</v>
      </c>
      <c r="M274" s="46">
        <f t="shared" si="1053"/>
        <v>1.3694723914053172E-2</v>
      </c>
      <c r="N274" s="46">
        <f t="shared" si="1053"/>
        <v>1.3694723914053172E-2</v>
      </c>
    </row>
    <row r="275" spans="1:14" x14ac:dyDescent="0.3">
      <c r="A275" s="8" t="s">
        <v>135</v>
      </c>
      <c r="B275" s="8">
        <f>Historicals!B166</f>
        <v>517</v>
      </c>
      <c r="C275" s="8">
        <f>Historicals!C166</f>
        <v>487</v>
      </c>
      <c r="D275" s="8">
        <f>Historicals!D166</f>
        <v>477</v>
      </c>
      <c r="E275" s="8">
        <f>Historicals!E166</f>
        <v>310</v>
      </c>
      <c r="F275" s="8">
        <f>Historicals!F166</f>
        <v>303</v>
      </c>
      <c r="G275" s="8">
        <f>Historicals!G166</f>
        <v>297</v>
      </c>
      <c r="H275" s="8">
        <f>Historicals!H166</f>
        <v>543</v>
      </c>
      <c r="I275" s="8">
        <f>Historicals!I166</f>
        <v>669</v>
      </c>
      <c r="J275" s="8">
        <f>J251*J277</f>
        <v>506.8730941164776</v>
      </c>
      <c r="K275" s="8">
        <f t="shared" ref="K275:N275" si="1069">K251*K277</f>
        <v>539.53961679577242</v>
      </c>
      <c r="L275" s="8">
        <f t="shared" si="1069"/>
        <v>574.69656538105494</v>
      </c>
      <c r="M275" s="8">
        <f t="shared" si="1069"/>
        <v>612.50775920105627</v>
      </c>
      <c r="N275" s="8">
        <f t="shared" si="1069"/>
        <v>653.14939092494524</v>
      </c>
    </row>
    <row r="276" spans="1:14" x14ac:dyDescent="0.3">
      <c r="A276" s="45" t="s">
        <v>130</v>
      </c>
      <c r="B276" s="46" t="str">
        <f t="shared" ref="B276" si="1070">+IFERROR(B275/A275-1,"nm")</f>
        <v>nm</v>
      </c>
      <c r="C276" s="46">
        <f t="shared" ref="C276" si="1071">+IFERROR(C275/B275-1,"nm")</f>
        <v>-5.8027079303675011E-2</v>
      </c>
      <c r="D276" s="46">
        <f t="shared" ref="D276" si="1072">+IFERROR(D275/C275-1,"nm")</f>
        <v>-2.0533880903490731E-2</v>
      </c>
      <c r="E276" s="46">
        <f t="shared" ref="E276" si="1073">+IFERROR(E275/D275-1,"nm")</f>
        <v>-0.35010482180293501</v>
      </c>
      <c r="F276" s="46">
        <f t="shared" ref="F276" si="1074">+IFERROR(F275/E275-1,"nm")</f>
        <v>-2.2580645161290325E-2</v>
      </c>
      <c r="G276" s="46">
        <f t="shared" ref="G276" si="1075">+IFERROR(G275/F275-1,"nm")</f>
        <v>-1.980198019801982E-2</v>
      </c>
      <c r="H276" s="46">
        <f t="shared" ref="H276" si="1076">+IFERROR(H275/G275-1,"nm")</f>
        <v>0.82828282828282829</v>
      </c>
      <c r="I276" s="46">
        <f t="shared" ref="I276" si="1077">+IFERROR(I275/H275-1,"nm")</f>
        <v>0.2320441988950277</v>
      </c>
      <c r="J276" s="46">
        <f t="shared" ref="J276" si="1078">+IFERROR(J275/I275-1,"nm")</f>
        <v>-0.2423421612608706</v>
      </c>
      <c r="K276" s="46">
        <f t="shared" ref="K276" si="1079">+IFERROR(K275/J275-1,"nm")</f>
        <v>6.4447142802549706E-2</v>
      </c>
      <c r="L276" s="46">
        <f t="shared" ref="L276" si="1080">+IFERROR(L275/K275-1,"nm")</f>
        <v>6.5161014114354154E-2</v>
      </c>
      <c r="M276" s="46">
        <f t="shared" ref="M276" si="1081">+IFERROR(M275/L275-1,"nm")</f>
        <v>6.5793317896254422E-2</v>
      </c>
      <c r="N276" s="46">
        <f t="shared" ref="N276" si="1082">+IFERROR(N275/M275-1,"nm")</f>
        <v>6.6352843883808355E-2</v>
      </c>
    </row>
    <row r="277" spans="1:14" x14ac:dyDescent="0.3">
      <c r="A277" s="45" t="s">
        <v>132</v>
      </c>
      <c r="B277" s="46">
        <f>+IFERROR(B275/B$251,"nm")</f>
        <v>0.26084762865792127</v>
      </c>
      <c r="C277" s="46">
        <f t="shared" ref="C277:I277" si="1083">+IFERROR(C275/C$251,"nm")</f>
        <v>0.24910485933503837</v>
      </c>
      <c r="D277" s="46">
        <f t="shared" si="1083"/>
        <v>0.23359451518119489</v>
      </c>
      <c r="E277" s="46">
        <f t="shared" si="1083"/>
        <v>0.16436903499469777</v>
      </c>
      <c r="F277" s="46">
        <f t="shared" si="1083"/>
        <v>0.1589716684155299</v>
      </c>
      <c r="G277" s="46">
        <f t="shared" si="1083"/>
        <v>0.16088840736728061</v>
      </c>
      <c r="H277" s="46">
        <f t="shared" si="1083"/>
        <v>0.24625850340136055</v>
      </c>
      <c r="I277" s="46">
        <f t="shared" si="1083"/>
        <v>0.28516624040920718</v>
      </c>
      <c r="J277" s="46">
        <f t="shared" si="1053"/>
        <v>0.20313077091761519</v>
      </c>
      <c r="K277" s="46">
        <f t="shared" si="1053"/>
        <v>0.20313077091761519</v>
      </c>
      <c r="L277" s="46">
        <f t="shared" si="1053"/>
        <v>0.20313077091761519</v>
      </c>
      <c r="M277" s="46">
        <f t="shared" si="1053"/>
        <v>0.20313077091761519</v>
      </c>
      <c r="N277" s="46">
        <f t="shared" si="1053"/>
        <v>0.20313077091761519</v>
      </c>
    </row>
    <row r="278" spans="1:14" x14ac:dyDescent="0.3">
      <c r="A278" s="8" t="s">
        <v>136</v>
      </c>
      <c r="B278" s="8">
        <f>Historicals!B196</f>
        <v>69</v>
      </c>
      <c r="C278" s="8">
        <f>Historicals!C196</f>
        <v>39</v>
      </c>
      <c r="D278" s="8">
        <f>Historicals!D196</f>
        <v>30</v>
      </c>
      <c r="E278" s="8">
        <f>Historicals!E196</f>
        <v>22</v>
      </c>
      <c r="F278" s="8">
        <f>Historicals!F196</f>
        <v>18</v>
      </c>
      <c r="G278" s="8">
        <f>Historicals!G196</f>
        <v>12</v>
      </c>
      <c r="H278" s="8">
        <f>Historicals!H196</f>
        <v>7</v>
      </c>
      <c r="I278" s="8">
        <f>Historicals!I196</f>
        <v>9</v>
      </c>
      <c r="J278" s="8">
        <f>J251*J280</f>
        <v>17.277598420957641</v>
      </c>
      <c r="K278" s="8">
        <f t="shared" ref="K278:N278" si="1084">K251*K280</f>
        <v>18.391090273678202</v>
      </c>
      <c r="L278" s="8">
        <f t="shared" si="1084"/>
        <v>19.589472366579709</v>
      </c>
      <c r="M278" s="8">
        <f t="shared" si="1084"/>
        <v>20.878328749413981</v>
      </c>
      <c r="N278" s="8">
        <f t="shared" si="1084"/>
        <v>22.263665237478676</v>
      </c>
    </row>
    <row r="279" spans="1:14" x14ac:dyDescent="0.3">
      <c r="A279" s="45" t="s">
        <v>130</v>
      </c>
      <c r="B279" s="46" t="str">
        <f t="shared" ref="B279" si="1085">+IFERROR(B278/A278-1,"nm")</f>
        <v>nm</v>
      </c>
      <c r="C279" s="46">
        <f t="shared" ref="C279" si="1086">+IFERROR(C278/B278-1,"nm")</f>
        <v>-0.43478260869565222</v>
      </c>
      <c r="D279" s="46">
        <f t="shared" ref="D279" si="1087">+IFERROR(D278/C278-1,"nm")</f>
        <v>-0.23076923076923073</v>
      </c>
      <c r="E279" s="46">
        <f t="shared" ref="E279" si="1088">+IFERROR(E278/D278-1,"nm")</f>
        <v>-0.26666666666666672</v>
      </c>
      <c r="F279" s="46">
        <f t="shared" ref="F279" si="1089">+IFERROR(F278/E278-1,"nm")</f>
        <v>-0.18181818181818177</v>
      </c>
      <c r="G279" s="46">
        <f t="shared" ref="G279" si="1090">+IFERROR(G278/F278-1,"nm")</f>
        <v>-0.33333333333333337</v>
      </c>
      <c r="H279" s="46">
        <f t="shared" ref="H279" si="1091">+IFERROR(H278/G278-1,"nm")</f>
        <v>-0.41666666666666663</v>
      </c>
      <c r="I279" s="46">
        <f t="shared" ref="I279" si="1092">+IFERROR(I278/H278-1,"nm")</f>
        <v>0.28571428571428581</v>
      </c>
      <c r="J279" s="46">
        <f t="shared" ref="J279" si="1093">+IFERROR(J278/I278-1,"nm")</f>
        <v>0.91973315788418231</v>
      </c>
      <c r="K279" s="46">
        <f t="shared" ref="K279" si="1094">+IFERROR(K278/J278-1,"nm")</f>
        <v>6.4447142802549484E-2</v>
      </c>
      <c r="L279" s="46">
        <f t="shared" ref="L279" si="1095">+IFERROR(L278/K278-1,"nm")</f>
        <v>6.5161014114354154E-2</v>
      </c>
      <c r="M279" s="46">
        <f t="shared" ref="M279" si="1096">+IFERROR(M278/L278-1,"nm")</f>
        <v>6.5793317896254422E-2</v>
      </c>
      <c r="N279" s="46">
        <f t="shared" ref="N279" si="1097">+IFERROR(N278/M278-1,"nm")</f>
        <v>6.6352843883808355E-2</v>
      </c>
    </row>
    <row r="280" spans="1:14" x14ac:dyDescent="0.3">
      <c r="A280" s="45" t="s">
        <v>134</v>
      </c>
      <c r="B280" s="46">
        <f>+IFERROR(B278/B$251,"nm")</f>
        <v>3.481331987891019E-2</v>
      </c>
      <c r="C280" s="46">
        <f t="shared" ref="C280:I280" si="1098">+IFERROR(C278/C$251,"nm")</f>
        <v>1.9948849104859334E-2</v>
      </c>
      <c r="D280" s="46">
        <f t="shared" si="1098"/>
        <v>1.4691478942213516E-2</v>
      </c>
      <c r="E280" s="46">
        <f t="shared" si="1098"/>
        <v>1.166489925768823E-2</v>
      </c>
      <c r="F280" s="46">
        <f t="shared" si="1098"/>
        <v>9.4438614900314802E-3</v>
      </c>
      <c r="G280" s="46">
        <f t="shared" si="1098"/>
        <v>6.5005417118093175E-3</v>
      </c>
      <c r="H280" s="46">
        <f t="shared" si="1098"/>
        <v>3.1746031746031746E-3</v>
      </c>
      <c r="I280" s="46">
        <f t="shared" si="1098"/>
        <v>3.8363171355498722E-3</v>
      </c>
      <c r="J280" s="46">
        <f t="shared" si="1053"/>
        <v>6.9240445539364148E-3</v>
      </c>
      <c r="K280" s="46">
        <f t="shared" si="1053"/>
        <v>6.9240445539364148E-3</v>
      </c>
      <c r="L280" s="46">
        <f t="shared" si="1053"/>
        <v>6.9240445539364148E-3</v>
      </c>
      <c r="M280" s="46">
        <f t="shared" si="1053"/>
        <v>6.9240445539364148E-3</v>
      </c>
      <c r="N280" s="46">
        <f t="shared" si="1053"/>
        <v>6.9240445539364148E-3</v>
      </c>
    </row>
    <row r="281" spans="1:14" x14ac:dyDescent="0.3">
      <c r="A281" s="42" t="str">
        <f>Historicals!A152</f>
        <v>Corporate</v>
      </c>
      <c r="B281" s="42"/>
      <c r="C281" s="42"/>
      <c r="D281" s="42"/>
      <c r="E281" s="42"/>
      <c r="F281" s="42"/>
      <c r="G281" s="42"/>
      <c r="H281" s="42"/>
      <c r="I281" s="42"/>
      <c r="J281" s="38"/>
      <c r="K281" s="38"/>
      <c r="L281" s="38"/>
      <c r="M281" s="38"/>
      <c r="N281" s="38"/>
    </row>
    <row r="282" spans="1:14" x14ac:dyDescent="0.3">
      <c r="A282" s="8" t="s">
        <v>137</v>
      </c>
      <c r="B282" s="8">
        <f>Historicals!B152</f>
        <v>-82</v>
      </c>
      <c r="C282" s="8">
        <f>Historicals!C152</f>
        <v>-86</v>
      </c>
      <c r="D282" s="8">
        <f>Historicals!D152</f>
        <v>75</v>
      </c>
      <c r="E282" s="8">
        <f>Historicals!E152</f>
        <v>26</v>
      </c>
      <c r="F282" s="8">
        <f>Historicals!F152</f>
        <v>-7</v>
      </c>
      <c r="G282" s="8">
        <f>Historicals!G152</f>
        <v>-11</v>
      </c>
      <c r="H282" s="8">
        <f>Historicals!H152</f>
        <v>40</v>
      </c>
      <c r="I282" s="8">
        <f>Historicals!I152</f>
        <v>-72</v>
      </c>
      <c r="J282" s="3">
        <f>I282*(1+J283)</f>
        <v>54.539988011988001</v>
      </c>
      <c r="K282" s="3">
        <f t="shared" ref="K282:N282" si="1099">J282*(1+K283)</f>
        <v>-41.314031838163814</v>
      </c>
      <c r="L282" s="3">
        <f t="shared" si="1099"/>
        <v>31.295372238615901</v>
      </c>
      <c r="M282" s="3">
        <f t="shared" si="1099"/>
        <v>-23.706239260066852</v>
      </c>
      <c r="N282" s="3">
        <f t="shared" si="1099"/>
        <v>17.95747229240785</v>
      </c>
    </row>
    <row r="283" spans="1:14" x14ac:dyDescent="0.3">
      <c r="A283" s="43" t="s">
        <v>130</v>
      </c>
      <c r="B283" s="46" t="str">
        <f t="shared" ref="B283" si="1100">+IFERROR(B282/A282-1,"nm")</f>
        <v>nm</v>
      </c>
      <c r="C283" s="46">
        <f t="shared" ref="C283" si="1101">+IFERROR(C282/B282-1,"nm")</f>
        <v>4.8780487804878092E-2</v>
      </c>
      <c r="D283" s="46">
        <f t="shared" ref="D283" si="1102">+IFERROR(D282/C282-1,"nm")</f>
        <v>-1.8720930232558139</v>
      </c>
      <c r="E283" s="46">
        <f t="shared" ref="E283" si="1103">+IFERROR(E282/D282-1,"nm")</f>
        <v>-0.65333333333333332</v>
      </c>
      <c r="F283" s="46">
        <f t="shared" ref="F283" si="1104">+IFERROR(F282/E282-1,"nm")</f>
        <v>-1.2692307692307692</v>
      </c>
      <c r="G283" s="46">
        <f t="shared" ref="G283" si="1105">+IFERROR(G282/F282-1,"nm")</f>
        <v>0.5714285714285714</v>
      </c>
      <c r="H283" s="46">
        <f t="shared" ref="H283" si="1106">+IFERROR(H282/G282-1,"nm")</f>
        <v>-4.6363636363636367</v>
      </c>
      <c r="I283" s="46">
        <f t="shared" ref="I283" si="1107">+IFERROR(I282/H282-1,"nm")</f>
        <v>-2.8</v>
      </c>
      <c r="J283" s="46">
        <f t="shared" ref="J283:N283" si="1108">IFERROR(AVERAGE($E283:$I283),"nm")</f>
        <v>-1.7574998334998333</v>
      </c>
      <c r="K283" s="46">
        <f t="shared" si="1108"/>
        <v>-1.7574998334998333</v>
      </c>
      <c r="L283" s="46">
        <f t="shared" si="1108"/>
        <v>-1.7574998334998333</v>
      </c>
      <c r="M283" s="46">
        <f t="shared" si="1108"/>
        <v>-1.7574998334998333</v>
      </c>
      <c r="N283" s="46">
        <f t="shared" si="1108"/>
        <v>-1.7574998334998333</v>
      </c>
    </row>
    <row r="284" spans="1:14" x14ac:dyDescent="0.3">
      <c r="A284" s="8" t="s">
        <v>131</v>
      </c>
      <c r="B284" s="47">
        <f>B287+B290</f>
        <v>-1026</v>
      </c>
      <c r="C284" s="47">
        <f t="shared" ref="C284:I284" si="1109">C287+C290</f>
        <v>-1089</v>
      </c>
      <c r="D284" s="47">
        <f t="shared" si="1109"/>
        <v>-633</v>
      </c>
      <c r="E284" s="47">
        <f t="shared" si="1109"/>
        <v>-1346</v>
      </c>
      <c r="F284" s="47">
        <f t="shared" si="1109"/>
        <v>-1694</v>
      </c>
      <c r="G284" s="47">
        <f t="shared" si="1109"/>
        <v>-1855</v>
      </c>
      <c r="H284" s="47">
        <f t="shared" si="1109"/>
        <v>-2120</v>
      </c>
      <c r="I284" s="47">
        <f t="shared" si="1109"/>
        <v>-2085</v>
      </c>
      <c r="J284" s="8">
        <f>J$282*J286</f>
        <v>3652.2753825363438</v>
      </c>
      <c r="K284" s="8">
        <f t="shared" ref="K284:N284" si="1110">K$282*K286</f>
        <v>-2766.5979941668206</v>
      </c>
      <c r="L284" s="8">
        <f t="shared" si="1110"/>
        <v>2095.6975199423391</v>
      </c>
      <c r="M284" s="8">
        <f t="shared" si="1110"/>
        <v>-1587.4905224223357</v>
      </c>
      <c r="N284" s="8">
        <f t="shared" si="1110"/>
        <v>1202.5238064174825</v>
      </c>
    </row>
    <row r="285" spans="1:14" x14ac:dyDescent="0.3">
      <c r="A285" s="45" t="s">
        <v>130</v>
      </c>
      <c r="B285" s="46" t="str">
        <f t="shared" ref="B285" si="1111">+IFERROR(B284/A284-1,"nm")</f>
        <v>nm</v>
      </c>
      <c r="C285" s="46">
        <f t="shared" ref="C285" si="1112">+IFERROR(C284/B284-1,"nm")</f>
        <v>6.1403508771929793E-2</v>
      </c>
      <c r="D285" s="46">
        <f t="shared" ref="D285" si="1113">+IFERROR(D284/C284-1,"nm")</f>
        <v>-0.41873278236914602</v>
      </c>
      <c r="E285" s="46">
        <f t="shared" ref="E285" si="1114">+IFERROR(E284/D284-1,"nm")</f>
        <v>1.126382306477093</v>
      </c>
      <c r="F285" s="46">
        <f t="shared" ref="F285" si="1115">+IFERROR(F284/E284-1,"nm")</f>
        <v>0.25854383358098065</v>
      </c>
      <c r="G285" s="46">
        <f t="shared" ref="G285" si="1116">+IFERROR(G284/F284-1,"nm")</f>
        <v>9.5041322314049603E-2</v>
      </c>
      <c r="H285" s="46">
        <f t="shared" ref="H285" si="1117">+IFERROR(H284/G284-1,"nm")</f>
        <v>0.14285714285714279</v>
      </c>
      <c r="I285" s="46">
        <f t="shared" ref="I285" si="1118">+IFERROR(I284/H284-1,"nm")</f>
        <v>-1.650943396226412E-2</v>
      </c>
      <c r="J285" s="46">
        <f t="shared" ref="J285" si="1119">+IFERROR(J284/I284-1,"nm")</f>
        <v>-2.7516908309526826</v>
      </c>
      <c r="K285" s="46">
        <f t="shared" ref="K285" si="1120">+IFERROR(K284/J284-1,"nm")</f>
        <v>-1.7574998334998333</v>
      </c>
      <c r="L285" s="46">
        <f t="shared" ref="L285" si="1121">+IFERROR(L284/K284-1,"nm")</f>
        <v>-1.7574998334998333</v>
      </c>
      <c r="M285" s="46">
        <f t="shared" ref="M285" si="1122">+IFERROR(M284/L284-1,"nm")</f>
        <v>-1.7574998334998333</v>
      </c>
      <c r="N285" s="46">
        <f t="shared" ref="N285" si="1123">+IFERROR(N284/M284-1,"nm")</f>
        <v>-1.7574998334998333</v>
      </c>
    </row>
    <row r="286" spans="1:14" x14ac:dyDescent="0.3">
      <c r="A286" s="45" t="s">
        <v>132</v>
      </c>
      <c r="B286" s="46">
        <f>+IFERROR(B284/B$282,"nm")</f>
        <v>12.512195121951219</v>
      </c>
      <c r="C286" s="46">
        <f t="shared" ref="C286:I286" si="1124">+IFERROR(C284/C$282,"nm")</f>
        <v>12.662790697674419</v>
      </c>
      <c r="D286" s="46">
        <f t="shared" si="1124"/>
        <v>-8.44</v>
      </c>
      <c r="E286" s="46">
        <f t="shared" si="1124"/>
        <v>-51.769230769230766</v>
      </c>
      <c r="F286" s="46">
        <f t="shared" si="1124"/>
        <v>242</v>
      </c>
      <c r="G286" s="46">
        <f t="shared" si="1124"/>
        <v>168.63636363636363</v>
      </c>
      <c r="H286" s="46">
        <f t="shared" si="1124"/>
        <v>-53</v>
      </c>
      <c r="I286" s="46">
        <f t="shared" si="1124"/>
        <v>28.958333333333332</v>
      </c>
      <c r="J286" s="46">
        <f t="shared" ref="J286:N286" si="1125">IFERROR(AVERAGE($E286:$I286),"nm")</f>
        <v>66.965093240093239</v>
      </c>
      <c r="K286" s="46">
        <f t="shared" si="1125"/>
        <v>66.965093240093239</v>
      </c>
      <c r="L286" s="46">
        <f t="shared" si="1125"/>
        <v>66.965093240093239</v>
      </c>
      <c r="M286" s="46">
        <f t="shared" si="1125"/>
        <v>66.965093240093239</v>
      </c>
      <c r="N286" s="46">
        <f t="shared" si="1125"/>
        <v>66.965093240093239</v>
      </c>
    </row>
    <row r="287" spans="1:14" x14ac:dyDescent="0.3">
      <c r="A287" s="8" t="s">
        <v>133</v>
      </c>
      <c r="B287" s="8">
        <f>Historicals!B212</f>
        <v>75</v>
      </c>
      <c r="C287" s="8">
        <f>Historicals!C212</f>
        <v>84</v>
      </c>
      <c r="D287" s="8">
        <f>Historicals!D212</f>
        <v>91</v>
      </c>
      <c r="E287" s="8">
        <f>Historicals!E212</f>
        <v>110</v>
      </c>
      <c r="F287" s="8">
        <f>Historicals!F212</f>
        <v>116</v>
      </c>
      <c r="G287" s="8">
        <f>Historicals!G212</f>
        <v>112</v>
      </c>
      <c r="H287" s="8">
        <f>Historicals!H212</f>
        <v>141</v>
      </c>
      <c r="I287" s="8">
        <f>Historicals!I212</f>
        <v>134</v>
      </c>
      <c r="J287" s="8">
        <f>J$282*J289</f>
        <v>-227.52543480458266</v>
      </c>
      <c r="K287" s="8">
        <f t="shared" ref="K287:N287" si="1126">K$282*K289</f>
        <v>172.35047898144853</v>
      </c>
      <c r="L287" s="8">
        <f t="shared" si="1126"/>
        <v>-130.55545913206379</v>
      </c>
      <c r="M287" s="8">
        <f t="shared" si="1126"/>
        <v>98.895738555032622</v>
      </c>
      <c r="N287" s="8">
        <f t="shared" si="1126"/>
        <v>-74.91350548928024</v>
      </c>
    </row>
    <row r="288" spans="1:14" x14ac:dyDescent="0.3">
      <c r="A288" s="45" t="s">
        <v>130</v>
      </c>
      <c r="B288" s="46" t="str">
        <f t="shared" ref="B288" si="1127">+IFERROR(B287/A287-1,"nm")</f>
        <v>nm</v>
      </c>
      <c r="C288" s="46">
        <f t="shared" ref="C288" si="1128">+IFERROR(C287/B287-1,"nm")</f>
        <v>0.12000000000000011</v>
      </c>
      <c r="D288" s="46">
        <f t="shared" ref="D288" si="1129">+IFERROR(D287/C287-1,"nm")</f>
        <v>8.3333333333333259E-2</v>
      </c>
      <c r="E288" s="46">
        <f t="shared" ref="E288" si="1130">+IFERROR(E287/D287-1,"nm")</f>
        <v>0.20879120879120872</v>
      </c>
      <c r="F288" s="46">
        <f t="shared" ref="F288" si="1131">+IFERROR(F287/E287-1,"nm")</f>
        <v>5.4545454545454453E-2</v>
      </c>
      <c r="G288" s="46">
        <f t="shared" ref="G288" si="1132">+IFERROR(G287/F287-1,"nm")</f>
        <v>-3.4482758620689613E-2</v>
      </c>
      <c r="H288" s="46">
        <f t="shared" ref="H288" si="1133">+IFERROR(H287/G287-1,"nm")</f>
        <v>0.2589285714285714</v>
      </c>
      <c r="I288" s="46">
        <f t="shared" ref="I288" si="1134">+IFERROR(I287/H287-1,"nm")</f>
        <v>-4.9645390070921946E-2</v>
      </c>
      <c r="J288" s="46">
        <f t="shared" ref="J288" si="1135">+IFERROR(J287/I287-1,"nm")</f>
        <v>-2.6979510060043479</v>
      </c>
      <c r="K288" s="46">
        <f t="shared" ref="K288" si="1136">+IFERROR(K287/J287-1,"nm")</f>
        <v>-1.7574998334998333</v>
      </c>
      <c r="L288" s="46">
        <f t="shared" ref="L288" si="1137">+IFERROR(L287/K287-1,"nm")</f>
        <v>-1.7574998334998333</v>
      </c>
      <c r="M288" s="46">
        <f t="shared" ref="M288" si="1138">+IFERROR(M287/L287-1,"nm")</f>
        <v>-1.7574998334998333</v>
      </c>
      <c r="N288" s="46">
        <f t="shared" ref="N288" si="1139">+IFERROR(N287/M287-1,"nm")</f>
        <v>-1.7574998334998333</v>
      </c>
    </row>
    <row r="289" spans="1:14" x14ac:dyDescent="0.3">
      <c r="A289" s="45" t="s">
        <v>134</v>
      </c>
      <c r="B289" s="46">
        <f>+IFERROR(B287/B$282,"nm")</f>
        <v>-0.91463414634146345</v>
      </c>
      <c r="C289" s="46">
        <f t="shared" ref="C289:I289" si="1140">+IFERROR(C287/C$282,"nm")</f>
        <v>-0.97674418604651159</v>
      </c>
      <c r="D289" s="46">
        <f t="shared" si="1140"/>
        <v>1.2133333333333334</v>
      </c>
      <c r="E289" s="46">
        <f t="shared" si="1140"/>
        <v>4.2307692307692308</v>
      </c>
      <c r="F289" s="46">
        <f t="shared" si="1140"/>
        <v>-16.571428571428573</v>
      </c>
      <c r="G289" s="46">
        <f t="shared" si="1140"/>
        <v>-10.181818181818182</v>
      </c>
      <c r="H289" s="46">
        <f t="shared" si="1140"/>
        <v>3.5249999999999999</v>
      </c>
      <c r="I289" s="46">
        <f t="shared" si="1140"/>
        <v>-1.8611111111111112</v>
      </c>
      <c r="J289" s="46">
        <f t="shared" ref="J289:N289" si="1141">IFERROR(AVERAGE($E289:$I289),"nm")</f>
        <v>-4.171717726717727</v>
      </c>
      <c r="K289" s="46">
        <f t="shared" si="1141"/>
        <v>-4.171717726717727</v>
      </c>
      <c r="L289" s="46">
        <f t="shared" si="1141"/>
        <v>-4.171717726717727</v>
      </c>
      <c r="M289" s="46">
        <f t="shared" si="1141"/>
        <v>-4.171717726717727</v>
      </c>
      <c r="N289" s="46">
        <f t="shared" si="1141"/>
        <v>-4.171717726717727</v>
      </c>
    </row>
    <row r="290" spans="1:14" x14ac:dyDescent="0.3">
      <c r="A290" s="8" t="s">
        <v>135</v>
      </c>
      <c r="B290" s="8">
        <f>Historicals!B167</f>
        <v>-1101</v>
      </c>
      <c r="C290" s="8">
        <f>Historicals!C167</f>
        <v>-1173</v>
      </c>
      <c r="D290" s="8">
        <f>Historicals!D167</f>
        <v>-724</v>
      </c>
      <c r="E290" s="8">
        <f>Historicals!E167</f>
        <v>-1456</v>
      </c>
      <c r="F290" s="8">
        <f>Historicals!F167</f>
        <v>-1810</v>
      </c>
      <c r="G290" s="8">
        <f>Historicals!G167</f>
        <v>-1967</v>
      </c>
      <c r="H290" s="8">
        <f>Historicals!H167</f>
        <v>-2261</v>
      </c>
      <c r="I290" s="8">
        <f>Historicals!I167</f>
        <v>-2219</v>
      </c>
      <c r="J290" s="8">
        <f>J$282*J292</f>
        <v>3879.8008173409266</v>
      </c>
      <c r="K290" s="8">
        <f t="shared" ref="K290:N290" si="1142">K$282*K292</f>
        <v>-2938.9484731482689</v>
      </c>
      <c r="L290" s="8">
        <f t="shared" si="1142"/>
        <v>2226.2529790744034</v>
      </c>
      <c r="M290" s="8">
        <f t="shared" si="1142"/>
        <v>-1686.3862609773685</v>
      </c>
      <c r="N290" s="8">
        <f t="shared" si="1142"/>
        <v>1277.4373119067629</v>
      </c>
    </row>
    <row r="291" spans="1:14" x14ac:dyDescent="0.3">
      <c r="A291" s="45" t="s">
        <v>130</v>
      </c>
      <c r="B291" s="46" t="str">
        <f t="shared" ref="B291" si="1143">+IFERROR(B290/A290-1,"nm")</f>
        <v>nm</v>
      </c>
      <c r="C291" s="46">
        <f t="shared" ref="C291" si="1144">+IFERROR(C290/B290-1,"nm")</f>
        <v>6.5395095367847489E-2</v>
      </c>
      <c r="D291" s="46">
        <f t="shared" ref="D291" si="1145">+IFERROR(D290/C290-1,"nm")</f>
        <v>-0.38277919863597609</v>
      </c>
      <c r="E291" s="46">
        <f t="shared" ref="E291" si="1146">+IFERROR(E290/D290-1,"nm")</f>
        <v>1.0110497237569063</v>
      </c>
      <c r="F291" s="46">
        <f t="shared" ref="F291" si="1147">+IFERROR(F290/E290-1,"nm")</f>
        <v>0.24313186813186816</v>
      </c>
      <c r="G291" s="46">
        <f t="shared" ref="G291" si="1148">+IFERROR(G290/F290-1,"nm")</f>
        <v>8.6740331491712785E-2</v>
      </c>
      <c r="H291" s="46">
        <f t="shared" ref="H291" si="1149">+IFERROR(H290/G290-1,"nm")</f>
        <v>0.14946619217081847</v>
      </c>
      <c r="I291" s="46">
        <f t="shared" ref="I291" si="1150">+IFERROR(I290/H290-1,"nm")</f>
        <v>-1.8575851393188847E-2</v>
      </c>
      <c r="J291" s="46">
        <f t="shared" ref="J291" si="1151">+IFERROR(J290/I290-1,"nm")</f>
        <v>-2.7484456139436353</v>
      </c>
      <c r="K291" s="46">
        <f t="shared" ref="K291" si="1152">+IFERROR(K290/J290-1,"nm")</f>
        <v>-1.7574998334998333</v>
      </c>
      <c r="L291" s="46">
        <f t="shared" ref="L291" si="1153">+IFERROR(L290/K290-1,"nm")</f>
        <v>-1.7574998334998333</v>
      </c>
      <c r="M291" s="46">
        <f t="shared" ref="M291" si="1154">+IFERROR(M290/L290-1,"nm")</f>
        <v>-1.7574998334998333</v>
      </c>
      <c r="N291" s="46">
        <f t="shared" ref="N291" si="1155">+IFERROR(N290/M290-1,"nm")</f>
        <v>-1.7574998334998333</v>
      </c>
    </row>
    <row r="292" spans="1:14" x14ac:dyDescent="0.3">
      <c r="A292" s="45" t="s">
        <v>132</v>
      </c>
      <c r="B292" s="46">
        <f>+IFERROR(B290/B$282,"nm")</f>
        <v>13.426829268292684</v>
      </c>
      <c r="C292" s="46">
        <f t="shared" ref="C292:I292" si="1156">+IFERROR(C290/C$282,"nm")</f>
        <v>13.63953488372093</v>
      </c>
      <c r="D292" s="46">
        <f t="shared" si="1156"/>
        <v>-9.6533333333333342</v>
      </c>
      <c r="E292" s="46">
        <f t="shared" si="1156"/>
        <v>-56</v>
      </c>
      <c r="F292" s="46">
        <f t="shared" si="1156"/>
        <v>258.57142857142856</v>
      </c>
      <c r="G292" s="46">
        <f t="shared" si="1156"/>
        <v>178.81818181818181</v>
      </c>
      <c r="H292" s="46">
        <f t="shared" si="1156"/>
        <v>-56.524999999999999</v>
      </c>
      <c r="I292" s="46">
        <f t="shared" si="1156"/>
        <v>30.819444444444443</v>
      </c>
      <c r="J292" s="46">
        <f t="shared" ref="J292:N292" si="1157">IFERROR(AVERAGE($E292:$I292),"nm")</f>
        <v>71.13681096681097</v>
      </c>
      <c r="K292" s="46">
        <f t="shared" si="1157"/>
        <v>71.13681096681097</v>
      </c>
      <c r="L292" s="46">
        <f t="shared" si="1157"/>
        <v>71.13681096681097</v>
      </c>
      <c r="M292" s="46">
        <f t="shared" si="1157"/>
        <v>71.13681096681097</v>
      </c>
      <c r="N292" s="46">
        <f t="shared" si="1157"/>
        <v>71.13681096681097</v>
      </c>
    </row>
    <row r="293" spans="1:14" x14ac:dyDescent="0.3">
      <c r="A293" s="8" t="s">
        <v>136</v>
      </c>
      <c r="B293" s="8">
        <f>Historicals!B197</f>
        <v>104</v>
      </c>
      <c r="C293" s="8">
        <f>Historicals!C197</f>
        <v>264</v>
      </c>
      <c r="D293" s="8">
        <f>Historicals!D197</f>
        <v>291</v>
      </c>
      <c r="E293" s="8">
        <f>Historicals!E197</f>
        <v>159</v>
      </c>
      <c r="F293" s="8">
        <f>Historicals!F197</f>
        <v>377</v>
      </c>
      <c r="G293" s="8">
        <f>Historicals!G197</f>
        <v>318</v>
      </c>
      <c r="H293" s="8">
        <f>Historicals!H197</f>
        <v>11</v>
      </c>
      <c r="I293" s="8">
        <f>Historicals!I197</f>
        <v>50</v>
      </c>
      <c r="J293" s="8">
        <f>J$282*J295</f>
        <v>-840.68257775354164</v>
      </c>
      <c r="K293" s="8">
        <f t="shared" ref="K293:N293" si="1158">K$282*K295</f>
        <v>636.81691267451845</v>
      </c>
      <c r="L293" s="8">
        <f t="shared" si="1158"/>
        <v>-482.38870532082564</v>
      </c>
      <c r="M293" s="8">
        <f t="shared" si="1158"/>
        <v>365.40936396272559</v>
      </c>
      <c r="N293" s="8">
        <f t="shared" si="1158"/>
        <v>-276.7975323610446</v>
      </c>
    </row>
    <row r="294" spans="1:14" x14ac:dyDescent="0.3">
      <c r="A294" s="45" t="s">
        <v>130</v>
      </c>
      <c r="B294" s="46" t="str">
        <f t="shared" ref="B294" si="1159">+IFERROR(B293/A293-1,"nm")</f>
        <v>nm</v>
      </c>
      <c r="C294" s="46">
        <f t="shared" ref="C294" si="1160">+IFERROR(C293/B293-1,"nm")</f>
        <v>1.5384615384615383</v>
      </c>
      <c r="D294" s="46">
        <f t="shared" ref="D294" si="1161">+IFERROR(D293/C293-1,"nm")</f>
        <v>0.10227272727272729</v>
      </c>
      <c r="E294" s="46">
        <f t="shared" ref="E294" si="1162">+IFERROR(E293/D293-1,"nm")</f>
        <v>-0.45360824742268047</v>
      </c>
      <c r="F294" s="46">
        <f t="shared" ref="F294" si="1163">+IFERROR(F293/E293-1,"nm")</f>
        <v>1.3710691823899372</v>
      </c>
      <c r="G294" s="46">
        <f t="shared" ref="G294" si="1164">+IFERROR(G293/F293-1,"nm")</f>
        <v>-0.156498673740053</v>
      </c>
      <c r="H294" s="46">
        <f t="shared" ref="H294" si="1165">+IFERROR(H293/G293-1,"nm")</f>
        <v>-0.96540880503144655</v>
      </c>
      <c r="I294" s="46">
        <f t="shared" ref="I294" si="1166">+IFERROR(I293/H293-1,"nm")</f>
        <v>3.5454545454545459</v>
      </c>
      <c r="J294" s="46">
        <f t="shared" ref="J294" si="1167">+IFERROR(J293/I293-1,"nm")</f>
        <v>-17.813651555070834</v>
      </c>
      <c r="K294" s="46">
        <f t="shared" ref="K294" si="1168">+IFERROR(K293/J293-1,"nm")</f>
        <v>-1.7574998334998333</v>
      </c>
      <c r="L294" s="46">
        <f t="shared" ref="L294" si="1169">+IFERROR(L293/K293-1,"nm")</f>
        <v>-1.7574998334998333</v>
      </c>
      <c r="M294" s="46">
        <f t="shared" ref="M294" si="1170">+IFERROR(M293/L293-1,"nm")</f>
        <v>-1.7574998334998333</v>
      </c>
      <c r="N294" s="46">
        <f t="shared" ref="N294" si="1171">+IFERROR(N293/M293-1,"nm")</f>
        <v>-1.7574998334998333</v>
      </c>
    </row>
    <row r="295" spans="1:14" x14ac:dyDescent="0.3">
      <c r="A295" s="45" t="s">
        <v>134</v>
      </c>
      <c r="B295" s="46">
        <f>+IFERROR(B293/B$282,"nm")</f>
        <v>-1.2682926829268293</v>
      </c>
      <c r="C295" s="46">
        <f t="shared" ref="C295:I295" si="1172">+IFERROR(C293/C$282,"nm")</f>
        <v>-3.0697674418604652</v>
      </c>
      <c r="D295" s="46">
        <f t="shared" si="1172"/>
        <v>3.88</v>
      </c>
      <c r="E295" s="46">
        <f t="shared" si="1172"/>
        <v>6.115384615384615</v>
      </c>
      <c r="F295" s="46">
        <f t="shared" si="1172"/>
        <v>-53.857142857142854</v>
      </c>
      <c r="G295" s="46">
        <f t="shared" si="1172"/>
        <v>-28.90909090909091</v>
      </c>
      <c r="H295" s="46">
        <f t="shared" si="1172"/>
        <v>0.27500000000000002</v>
      </c>
      <c r="I295" s="46">
        <f t="shared" si="1172"/>
        <v>-0.69444444444444442</v>
      </c>
      <c r="J295" s="46">
        <f t="shared" ref="J295:N295" si="1173">IFERROR(AVERAGE($E295:$I295),"nm")</f>
        <v>-15.414058719058719</v>
      </c>
      <c r="K295" s="46">
        <f t="shared" si="1173"/>
        <v>-15.414058719058719</v>
      </c>
      <c r="L295" s="46">
        <f t="shared" si="1173"/>
        <v>-15.414058719058719</v>
      </c>
      <c r="M295" s="46">
        <f t="shared" si="1173"/>
        <v>-15.414058719058719</v>
      </c>
      <c r="N295" s="46">
        <f t="shared" si="1173"/>
        <v>-15.414058719058719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2024-03-15T16:50:06Z</dcterms:modified>
</cp:coreProperties>
</file>