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1474" documentId="11_4593089DD6272590C8ED0162FE939B73E91AEC19" xr6:coauthVersionLast="47" xr6:coauthVersionMax="47" xr10:uidLastSave="{AAAA4901-3B75-400C-A295-6C38E53DBC43}"/>
  <bookViews>
    <workbookView xWindow="-120" yWindow="-120" windowWidth="20730" windowHeight="11160" activeTab="2" xr2:uid="{00000000-000D-0000-FFFF-FFFF00000000}"/>
  </bookViews>
  <sheets>
    <sheet name="Sheet1" sheetId="2" r:id="rId1"/>
    <sheet name="Historicals" sheetId="1" r:id="rId2"/>
    <sheet name="Segmental forecast"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4" i="3" l="1"/>
  <c r="K143" i="3" s="1"/>
  <c r="L143" i="3" s="1"/>
  <c r="M143" i="3" s="1"/>
  <c r="N143" i="3" s="1"/>
  <c r="L144" i="3"/>
  <c r="M144" i="3"/>
  <c r="N144" i="3"/>
  <c r="K146" i="3"/>
  <c r="K145" i="3" s="1"/>
  <c r="L145" i="3" s="1"/>
  <c r="M145" i="3" s="1"/>
  <c r="N145" i="3" s="1"/>
  <c r="L146" i="3"/>
  <c r="M146" i="3"/>
  <c r="N146" i="3"/>
  <c r="K147" i="3"/>
  <c r="L147" i="3"/>
  <c r="M147" i="3"/>
  <c r="N147" i="3"/>
  <c r="K148" i="3"/>
  <c r="L148" i="3"/>
  <c r="M148" i="3"/>
  <c r="N148" i="3"/>
  <c r="K150" i="3"/>
  <c r="K149" i="3" s="1"/>
  <c r="L149" i="3" s="1"/>
  <c r="M149" i="3" s="1"/>
  <c r="N149" i="3" s="1"/>
  <c r="L150" i="3"/>
  <c r="M150" i="3"/>
  <c r="N150" i="3"/>
  <c r="K151" i="3"/>
  <c r="K152" i="3" s="1"/>
  <c r="L151" i="3"/>
  <c r="M151" i="3"/>
  <c r="N151" i="3"/>
  <c r="L152" i="3"/>
  <c r="M152" i="3"/>
  <c r="N152" i="3"/>
  <c r="K154" i="3"/>
  <c r="K153" i="3" s="1"/>
  <c r="L153" i="3" s="1"/>
  <c r="M153" i="3" s="1"/>
  <c r="N153" i="3" s="1"/>
  <c r="L154" i="3"/>
  <c r="M154" i="3"/>
  <c r="N154" i="3"/>
  <c r="K155" i="3"/>
  <c r="K156" i="3" s="1"/>
  <c r="L155" i="3"/>
  <c r="M155" i="3"/>
  <c r="N155" i="3"/>
  <c r="L156" i="3"/>
  <c r="M156" i="3"/>
  <c r="N156" i="3"/>
  <c r="K158" i="3"/>
  <c r="K157" i="3" s="1"/>
  <c r="L157" i="3" s="1"/>
  <c r="M157" i="3" s="1"/>
  <c r="N157" i="3" s="1"/>
  <c r="L158" i="3"/>
  <c r="M158" i="3"/>
  <c r="N158" i="3"/>
  <c r="K159" i="3"/>
  <c r="L159" i="3"/>
  <c r="M159" i="3"/>
  <c r="N159" i="3"/>
  <c r="K160" i="3"/>
  <c r="L160" i="3"/>
  <c r="M160" i="3"/>
  <c r="N160" i="3"/>
  <c r="J159" i="3"/>
  <c r="J158" i="3"/>
  <c r="J155" i="3"/>
  <c r="J154" i="3"/>
  <c r="J156" i="3" s="1"/>
  <c r="J151" i="3"/>
  <c r="J150" i="3"/>
  <c r="J147" i="3"/>
  <c r="J144" i="3"/>
  <c r="J146" i="3"/>
  <c r="K162" i="3"/>
  <c r="K161" i="3" s="1"/>
  <c r="L162" i="3"/>
  <c r="M162" i="3"/>
  <c r="N162" i="3"/>
  <c r="K165" i="3"/>
  <c r="K164" i="3" s="1"/>
  <c r="L165" i="3"/>
  <c r="M165" i="3"/>
  <c r="N165" i="3"/>
  <c r="K168" i="3"/>
  <c r="K167" i="3" s="1"/>
  <c r="L168" i="3"/>
  <c r="M168" i="3"/>
  <c r="N168" i="3"/>
  <c r="K171" i="3"/>
  <c r="K170" i="3" s="1"/>
  <c r="L171" i="3"/>
  <c r="M171" i="3"/>
  <c r="N171" i="3"/>
  <c r="J162" i="3"/>
  <c r="J165" i="3"/>
  <c r="J168" i="3"/>
  <c r="J171" i="3"/>
  <c r="B181" i="3"/>
  <c r="J148" i="3" l="1"/>
  <c r="J152" i="3"/>
  <c r="J160" i="3"/>
  <c r="K169" i="3"/>
  <c r="L167" i="3"/>
  <c r="K166" i="3"/>
  <c r="L164" i="3"/>
  <c r="K172" i="3"/>
  <c r="L170" i="3"/>
  <c r="K163" i="3"/>
  <c r="L161" i="3"/>
  <c r="L163" i="3" l="1"/>
  <c r="M161" i="3"/>
  <c r="L166" i="3"/>
  <c r="M164" i="3"/>
  <c r="L172" i="3"/>
  <c r="M170" i="3"/>
  <c r="L169" i="3"/>
  <c r="M167" i="3"/>
  <c r="N167" i="3" l="1"/>
  <c r="N169" i="3" s="1"/>
  <c r="M169" i="3"/>
  <c r="N164" i="3"/>
  <c r="N166" i="3" s="1"/>
  <c r="M166" i="3"/>
  <c r="M172" i="3"/>
  <c r="N170" i="3"/>
  <c r="N172" i="3" s="1"/>
  <c r="N161" i="3"/>
  <c r="N163" i="3" s="1"/>
  <c r="M163" i="3"/>
  <c r="G15" i="3" l="1"/>
  <c r="C12" i="3"/>
  <c r="D13" i="3"/>
  <c r="C14" i="3"/>
  <c r="D14" i="3"/>
  <c r="D15" i="3" s="1"/>
  <c r="E14" i="3"/>
  <c r="E15" i="3" s="1"/>
  <c r="F14" i="3"/>
  <c r="F15" i="3" s="1"/>
  <c r="G14" i="3"/>
  <c r="H14" i="3"/>
  <c r="H16" i="3" s="1"/>
  <c r="I14" i="3"/>
  <c r="C11" i="3"/>
  <c r="C13" i="3" s="1"/>
  <c r="D11" i="3"/>
  <c r="D12" i="3" s="1"/>
  <c r="E11" i="3"/>
  <c r="E12" i="3" s="1"/>
  <c r="F11" i="3"/>
  <c r="F13" i="3" s="1"/>
  <c r="G11" i="3"/>
  <c r="G12" i="3" s="1"/>
  <c r="H11" i="3"/>
  <c r="H12" i="3" s="1"/>
  <c r="I11" i="3"/>
  <c r="C8" i="3"/>
  <c r="D8" i="3"/>
  <c r="E8" i="3"/>
  <c r="E9" i="3" s="1"/>
  <c r="F8" i="3"/>
  <c r="F9" i="3" s="1"/>
  <c r="G8" i="3"/>
  <c r="H8" i="3"/>
  <c r="I8" i="3"/>
  <c r="G5" i="3"/>
  <c r="B14" i="3"/>
  <c r="B11" i="3"/>
  <c r="B12" i="3" s="1"/>
  <c r="C3" i="3"/>
  <c r="C4" i="3" s="1"/>
  <c r="D3" i="3"/>
  <c r="D10" i="3" s="1"/>
  <c r="E3" i="3"/>
  <c r="E10" i="3" s="1"/>
  <c r="F3" i="3"/>
  <c r="F4" i="3" s="1"/>
  <c r="G3" i="3"/>
  <c r="G4" i="3" s="1"/>
  <c r="H3" i="3"/>
  <c r="H10" i="3" s="1"/>
  <c r="I3" i="3"/>
  <c r="I4" i="3" s="1"/>
  <c r="B3" i="3"/>
  <c r="B4" i="3" s="1"/>
  <c r="B8" i="3"/>
  <c r="B9" i="3" s="1"/>
  <c r="G13" i="3" l="1"/>
  <c r="G7" i="3"/>
  <c r="G10" i="3"/>
  <c r="C10" i="3"/>
  <c r="H4" i="3"/>
  <c r="H9" i="3"/>
  <c r="C5" i="3"/>
  <c r="C7" i="3" s="1"/>
  <c r="D9" i="3"/>
  <c r="B16" i="3"/>
  <c r="G16" i="3"/>
  <c r="C16" i="3"/>
  <c r="D4" i="3"/>
  <c r="N4" i="3" s="1"/>
  <c r="C9" i="3"/>
  <c r="H5" i="3"/>
  <c r="F16" i="3"/>
  <c r="H13" i="3"/>
  <c r="I13" i="3"/>
  <c r="I10" i="3"/>
  <c r="D16" i="3"/>
  <c r="C15" i="3"/>
  <c r="I5" i="3"/>
  <c r="F12" i="3"/>
  <c r="B15" i="3"/>
  <c r="D5" i="3"/>
  <c r="E4" i="3"/>
  <c r="B10" i="3"/>
  <c r="F10" i="3"/>
  <c r="I9" i="3"/>
  <c r="B13" i="3"/>
  <c r="E13" i="3"/>
  <c r="I16" i="3"/>
  <c r="E16" i="3"/>
  <c r="H15" i="3"/>
  <c r="E5" i="3"/>
  <c r="J4" i="3"/>
  <c r="J3" i="3" s="1"/>
  <c r="G9" i="3"/>
  <c r="I12" i="3"/>
  <c r="I15" i="3"/>
  <c r="F5" i="3"/>
  <c r="B5" i="3"/>
  <c r="J12" i="3" l="1"/>
  <c r="J11" i="3" s="1"/>
  <c r="J13" i="3" s="1"/>
  <c r="H7" i="3"/>
  <c r="H6" i="3"/>
  <c r="J9" i="3"/>
  <c r="J8" i="3" s="1"/>
  <c r="L4" i="3"/>
  <c r="J10" i="3"/>
  <c r="B6" i="3"/>
  <c r="B7" i="3"/>
  <c r="K9" i="3"/>
  <c r="K12" i="3"/>
  <c r="K11" i="3" s="1"/>
  <c r="M12" i="3"/>
  <c r="M9" i="3"/>
  <c r="I6" i="3"/>
  <c r="I7" i="3"/>
  <c r="N12" i="3"/>
  <c r="F6" i="3"/>
  <c r="G6" i="3"/>
  <c r="F7" i="3"/>
  <c r="K4" i="3"/>
  <c r="K3" i="3" s="1"/>
  <c r="L3" i="3" s="1"/>
  <c r="M3" i="3" s="1"/>
  <c r="N3" i="3" s="1"/>
  <c r="M4" i="3"/>
  <c r="D7" i="3"/>
  <c r="D6" i="3"/>
  <c r="N9" i="3"/>
  <c r="L9" i="3"/>
  <c r="L15" i="3"/>
  <c r="M15" i="3"/>
  <c r="N15" i="3"/>
  <c r="K15" i="3"/>
  <c r="J15" i="3"/>
  <c r="J14" i="3" s="1"/>
  <c r="L12" i="3"/>
  <c r="E7" i="3"/>
  <c r="E6" i="3"/>
  <c r="C6" i="3"/>
  <c r="I174" i="3"/>
  <c r="I186" i="3" s="1"/>
  <c r="I176" i="3"/>
  <c r="I181" i="3"/>
  <c r="I184" i="3"/>
  <c r="I185" i="3"/>
  <c r="I187" i="3"/>
  <c r="I189" i="3" s="1"/>
  <c r="C174" i="3"/>
  <c r="C175" i="3" s="1"/>
  <c r="D174" i="3"/>
  <c r="D175" i="3" s="1"/>
  <c r="D177" i="3" s="1"/>
  <c r="E174" i="3"/>
  <c r="F174" i="3"/>
  <c r="G174" i="3"/>
  <c r="H174" i="3"/>
  <c r="H175" i="3" s="1"/>
  <c r="H177" i="3" s="1"/>
  <c r="C176" i="3"/>
  <c r="D176" i="3"/>
  <c r="E176" i="3"/>
  <c r="F176" i="3"/>
  <c r="G176" i="3"/>
  <c r="H176" i="3"/>
  <c r="C181" i="3"/>
  <c r="C182" i="3" s="1"/>
  <c r="D181" i="3"/>
  <c r="D183" i="3" s="1"/>
  <c r="E181" i="3"/>
  <c r="F181" i="3"/>
  <c r="G181" i="3"/>
  <c r="H181" i="3"/>
  <c r="F182" i="3"/>
  <c r="H183" i="3"/>
  <c r="C184" i="3"/>
  <c r="D184" i="3"/>
  <c r="E184" i="3"/>
  <c r="E185" i="3" s="1"/>
  <c r="F184" i="3"/>
  <c r="F178" i="3" s="1"/>
  <c r="F180" i="3" s="1"/>
  <c r="G184" i="3"/>
  <c r="H184" i="3"/>
  <c r="D185" i="3"/>
  <c r="H185" i="3"/>
  <c r="C187" i="3"/>
  <c r="C189" i="3" s="1"/>
  <c r="D187" i="3"/>
  <c r="D189" i="3" s="1"/>
  <c r="E187" i="3"/>
  <c r="F187" i="3"/>
  <c r="G187" i="3"/>
  <c r="G188" i="3" s="1"/>
  <c r="H187" i="3"/>
  <c r="H189" i="3" s="1"/>
  <c r="F188" i="3"/>
  <c r="B184" i="3"/>
  <c r="B185" i="3" s="1"/>
  <c r="B176" i="3"/>
  <c r="B174" i="3"/>
  <c r="B178" i="3"/>
  <c r="C164" i="3"/>
  <c r="C165" i="3" s="1"/>
  <c r="D164" i="3"/>
  <c r="E164" i="3"/>
  <c r="F164" i="3"/>
  <c r="G164" i="3"/>
  <c r="G165" i="3" s="1"/>
  <c r="H164" i="3"/>
  <c r="I164" i="3"/>
  <c r="J164" i="3" s="1"/>
  <c r="C167" i="3"/>
  <c r="C161" i="3" s="1"/>
  <c r="D167" i="3"/>
  <c r="D161" i="3" s="1"/>
  <c r="E167" i="3"/>
  <c r="F167" i="3"/>
  <c r="G167" i="3"/>
  <c r="G161" i="3" s="1"/>
  <c r="H167" i="3"/>
  <c r="H161" i="3" s="1"/>
  <c r="I167" i="3"/>
  <c r="J167" i="3" s="1"/>
  <c r="F169" i="3"/>
  <c r="C170" i="3"/>
  <c r="D170" i="3"/>
  <c r="E170" i="3"/>
  <c r="E171" i="3" s="1"/>
  <c r="F170" i="3"/>
  <c r="G170" i="3"/>
  <c r="H170" i="3"/>
  <c r="I170" i="3"/>
  <c r="H171" i="3"/>
  <c r="B167" i="3"/>
  <c r="B170" i="3"/>
  <c r="B164" i="3"/>
  <c r="C147" i="3"/>
  <c r="D147" i="3"/>
  <c r="E147" i="3"/>
  <c r="F147" i="3"/>
  <c r="G147" i="3"/>
  <c r="H147" i="3"/>
  <c r="I147" i="3"/>
  <c r="C151" i="3"/>
  <c r="D151" i="3"/>
  <c r="E151" i="3"/>
  <c r="F151" i="3"/>
  <c r="G151" i="3"/>
  <c r="H151" i="3"/>
  <c r="I151" i="3"/>
  <c r="C155" i="3"/>
  <c r="D155" i="3"/>
  <c r="E155" i="3"/>
  <c r="F155" i="3"/>
  <c r="G155" i="3"/>
  <c r="H155" i="3"/>
  <c r="I155" i="3"/>
  <c r="C159" i="3"/>
  <c r="D159" i="3"/>
  <c r="E159" i="3"/>
  <c r="F159" i="3"/>
  <c r="G159" i="3"/>
  <c r="H159" i="3"/>
  <c r="I159" i="3"/>
  <c r="B159" i="3"/>
  <c r="B155" i="3"/>
  <c r="B151" i="3"/>
  <c r="B147" i="3"/>
  <c r="C157" i="3"/>
  <c r="D157" i="3"/>
  <c r="E157" i="3"/>
  <c r="F157" i="3"/>
  <c r="F158" i="3" s="1"/>
  <c r="G157" i="3"/>
  <c r="H157" i="3"/>
  <c r="I157" i="3"/>
  <c r="B157" i="3"/>
  <c r="B158" i="3" s="1"/>
  <c r="C153" i="3"/>
  <c r="D153" i="3"/>
  <c r="E153" i="3"/>
  <c r="F153" i="3"/>
  <c r="G153" i="3"/>
  <c r="H153" i="3"/>
  <c r="I153" i="3"/>
  <c r="J153" i="3" s="1"/>
  <c r="B153" i="3"/>
  <c r="B154" i="3" s="1"/>
  <c r="B156" i="3" s="1"/>
  <c r="C149" i="3"/>
  <c r="D149" i="3"/>
  <c r="E149" i="3"/>
  <c r="F149" i="3"/>
  <c r="G149" i="3"/>
  <c r="H149" i="3"/>
  <c r="I149" i="3"/>
  <c r="B149" i="3"/>
  <c r="B150" i="3" s="1"/>
  <c r="C145" i="3"/>
  <c r="D145" i="3"/>
  <c r="E145" i="3"/>
  <c r="E146" i="3" s="1"/>
  <c r="E148" i="3" s="1"/>
  <c r="F145" i="3"/>
  <c r="G145" i="3"/>
  <c r="H145" i="3"/>
  <c r="I145" i="3"/>
  <c r="B145" i="3"/>
  <c r="B146" i="3" s="1"/>
  <c r="B148" i="3" s="1"/>
  <c r="C143" i="3"/>
  <c r="C144" i="3" s="1"/>
  <c r="D143" i="3"/>
  <c r="E143" i="3"/>
  <c r="F143" i="3"/>
  <c r="F166" i="3" s="1"/>
  <c r="G143" i="3"/>
  <c r="G144" i="3" s="1"/>
  <c r="H143" i="3"/>
  <c r="I143" i="3"/>
  <c r="B143" i="3"/>
  <c r="B144" i="3" s="1"/>
  <c r="B165" i="3"/>
  <c r="C133" i="3"/>
  <c r="C134" i="3" s="1"/>
  <c r="D133" i="3"/>
  <c r="E133" i="3"/>
  <c r="F133" i="3"/>
  <c r="G133" i="3"/>
  <c r="H133" i="3"/>
  <c r="H134" i="3" s="1"/>
  <c r="I133" i="3"/>
  <c r="C136" i="3"/>
  <c r="D136" i="3"/>
  <c r="D130" i="3" s="1"/>
  <c r="E136" i="3"/>
  <c r="F136" i="3"/>
  <c r="G136" i="3"/>
  <c r="H136" i="3"/>
  <c r="H130" i="3" s="1"/>
  <c r="I136" i="3"/>
  <c r="C139" i="3"/>
  <c r="D139" i="3"/>
  <c r="D140" i="3" s="1"/>
  <c r="E139" i="3"/>
  <c r="F139" i="3"/>
  <c r="G139" i="3"/>
  <c r="H139" i="3"/>
  <c r="H140" i="3" s="1"/>
  <c r="I139" i="3"/>
  <c r="C128" i="3"/>
  <c r="D128" i="3"/>
  <c r="E128" i="3"/>
  <c r="F128" i="3"/>
  <c r="G128" i="3"/>
  <c r="H128" i="3"/>
  <c r="I128" i="3"/>
  <c r="B128" i="3"/>
  <c r="C126" i="3"/>
  <c r="D126" i="3"/>
  <c r="E126" i="3"/>
  <c r="F126" i="3"/>
  <c r="F138" i="3" s="1"/>
  <c r="G126" i="3"/>
  <c r="H126" i="3"/>
  <c r="I126" i="3"/>
  <c r="B126" i="3"/>
  <c r="C127" i="3" s="1"/>
  <c r="B133" i="3"/>
  <c r="B136" i="3"/>
  <c r="B139" i="3"/>
  <c r="B127" i="3"/>
  <c r="B129" i="3" s="1"/>
  <c r="C99" i="3"/>
  <c r="D99" i="3"/>
  <c r="E99" i="3"/>
  <c r="F99" i="3"/>
  <c r="G99" i="3"/>
  <c r="H99" i="3"/>
  <c r="I99" i="3"/>
  <c r="C101" i="3"/>
  <c r="D101" i="3"/>
  <c r="E101" i="3"/>
  <c r="F101" i="3"/>
  <c r="G101" i="3"/>
  <c r="H101" i="3"/>
  <c r="I101" i="3"/>
  <c r="C103" i="3"/>
  <c r="D103" i="3"/>
  <c r="E103" i="3"/>
  <c r="F103" i="3"/>
  <c r="G103" i="3"/>
  <c r="H103" i="3"/>
  <c r="I103" i="3"/>
  <c r="C105" i="3"/>
  <c r="D105" i="3"/>
  <c r="E105" i="3"/>
  <c r="F105" i="3"/>
  <c r="G105" i="3"/>
  <c r="H105" i="3"/>
  <c r="I105" i="3"/>
  <c r="C107" i="3"/>
  <c r="D107" i="3"/>
  <c r="E107" i="3"/>
  <c r="F107" i="3"/>
  <c r="G107" i="3"/>
  <c r="H107" i="3"/>
  <c r="I107" i="3"/>
  <c r="C109" i="3"/>
  <c r="D109" i="3"/>
  <c r="E109" i="3"/>
  <c r="F109" i="3"/>
  <c r="G109" i="3"/>
  <c r="G110" i="3" s="1"/>
  <c r="H109" i="3"/>
  <c r="I109" i="3"/>
  <c r="C111" i="3"/>
  <c r="D111" i="3"/>
  <c r="E111" i="3"/>
  <c r="F111" i="3"/>
  <c r="G111" i="3"/>
  <c r="H111" i="3"/>
  <c r="I111" i="3"/>
  <c r="C116" i="3"/>
  <c r="D116" i="3"/>
  <c r="E116" i="3"/>
  <c r="E117" i="3" s="1"/>
  <c r="F116" i="3"/>
  <c r="G116" i="3"/>
  <c r="H116" i="3"/>
  <c r="I116" i="3"/>
  <c r="I117" i="3" s="1"/>
  <c r="C119" i="3"/>
  <c r="D119" i="3"/>
  <c r="E119" i="3"/>
  <c r="F119" i="3"/>
  <c r="G119" i="3"/>
  <c r="H119" i="3"/>
  <c r="I119" i="3"/>
  <c r="C122" i="3"/>
  <c r="D122" i="3"/>
  <c r="E122" i="3"/>
  <c r="F122" i="3"/>
  <c r="G122" i="3"/>
  <c r="H122" i="3"/>
  <c r="I122" i="3"/>
  <c r="F123" i="3"/>
  <c r="C124" i="3"/>
  <c r="B111" i="3"/>
  <c r="B107" i="3"/>
  <c r="B103" i="3"/>
  <c r="B109" i="3"/>
  <c r="B110" i="3" s="1"/>
  <c r="B112" i="3" s="1"/>
  <c r="B105" i="3"/>
  <c r="B106" i="3" s="1"/>
  <c r="B101" i="3"/>
  <c r="B102" i="3" s="1"/>
  <c r="B116" i="3"/>
  <c r="B117" i="3" s="1"/>
  <c r="B119" i="3"/>
  <c r="B122" i="3"/>
  <c r="C95" i="3"/>
  <c r="D95" i="3"/>
  <c r="E95" i="3"/>
  <c r="F95" i="3"/>
  <c r="G95" i="3"/>
  <c r="H95" i="3"/>
  <c r="I95" i="3"/>
  <c r="C92" i="3"/>
  <c r="D92" i="3"/>
  <c r="E92" i="3"/>
  <c r="F92" i="3"/>
  <c r="G92" i="3"/>
  <c r="H92" i="3"/>
  <c r="I92" i="3"/>
  <c r="C89" i="3"/>
  <c r="D89" i="3"/>
  <c r="E89" i="3"/>
  <c r="F89" i="3"/>
  <c r="G89" i="3"/>
  <c r="H89" i="3"/>
  <c r="I89" i="3"/>
  <c r="B95" i="3"/>
  <c r="B92" i="3"/>
  <c r="B89" i="3"/>
  <c r="C78" i="3"/>
  <c r="D78" i="3"/>
  <c r="D79" i="3" s="1"/>
  <c r="E78" i="3"/>
  <c r="F78" i="3"/>
  <c r="G78" i="3"/>
  <c r="H78" i="3"/>
  <c r="I78" i="3"/>
  <c r="C80" i="3"/>
  <c r="D80" i="3"/>
  <c r="E80" i="3"/>
  <c r="F80" i="3"/>
  <c r="G80" i="3"/>
  <c r="H80" i="3"/>
  <c r="I80" i="3"/>
  <c r="C82" i="3"/>
  <c r="D82" i="3"/>
  <c r="E82" i="3"/>
  <c r="E83" i="3" s="1"/>
  <c r="F82" i="3"/>
  <c r="G82" i="3"/>
  <c r="H82" i="3"/>
  <c r="I82" i="3"/>
  <c r="I83" i="3" s="1"/>
  <c r="C84" i="3"/>
  <c r="D84" i="3"/>
  <c r="E84" i="3"/>
  <c r="F84" i="3"/>
  <c r="G84" i="3"/>
  <c r="H84" i="3"/>
  <c r="I84" i="3"/>
  <c r="C76" i="3"/>
  <c r="D76" i="3"/>
  <c r="E76" i="3"/>
  <c r="F76" i="3"/>
  <c r="G76" i="3"/>
  <c r="H76" i="3"/>
  <c r="I76" i="3"/>
  <c r="C74" i="3"/>
  <c r="D74" i="3"/>
  <c r="E74" i="3"/>
  <c r="F74" i="3"/>
  <c r="G74" i="3"/>
  <c r="H74" i="3"/>
  <c r="I74" i="3"/>
  <c r="C72" i="3"/>
  <c r="D72" i="3"/>
  <c r="E72" i="3"/>
  <c r="F72" i="3"/>
  <c r="G72" i="3"/>
  <c r="H72" i="3"/>
  <c r="I72" i="3"/>
  <c r="B84" i="3"/>
  <c r="B80" i="3"/>
  <c r="B76" i="3"/>
  <c r="B82" i="3"/>
  <c r="B83" i="3" s="1"/>
  <c r="B78" i="3"/>
  <c r="B79" i="3" s="1"/>
  <c r="B74" i="3"/>
  <c r="B75" i="3" s="1"/>
  <c r="B72" i="3"/>
  <c r="C68" i="3"/>
  <c r="D68" i="3"/>
  <c r="E68" i="3"/>
  <c r="F68" i="3"/>
  <c r="G68" i="3"/>
  <c r="H68" i="3"/>
  <c r="I68" i="3"/>
  <c r="C65" i="3"/>
  <c r="D65" i="3"/>
  <c r="E65" i="3"/>
  <c r="F65" i="3"/>
  <c r="G65" i="3"/>
  <c r="H65" i="3"/>
  <c r="I65" i="3"/>
  <c r="C62" i="3"/>
  <c r="D62" i="3"/>
  <c r="E62" i="3"/>
  <c r="F62" i="3"/>
  <c r="G62" i="3"/>
  <c r="H62" i="3"/>
  <c r="I62" i="3"/>
  <c r="B68" i="3"/>
  <c r="B65" i="3"/>
  <c r="B62" i="3"/>
  <c r="C49" i="3"/>
  <c r="D49" i="3"/>
  <c r="E49" i="3"/>
  <c r="F49" i="3"/>
  <c r="G49" i="3"/>
  <c r="H49" i="3"/>
  <c r="I49" i="3"/>
  <c r="C53" i="3"/>
  <c r="D53" i="3"/>
  <c r="E53" i="3"/>
  <c r="F53" i="3"/>
  <c r="G53" i="3"/>
  <c r="H53" i="3"/>
  <c r="I53" i="3"/>
  <c r="C57" i="3"/>
  <c r="D57" i="3"/>
  <c r="E57" i="3"/>
  <c r="F57" i="3"/>
  <c r="G57" i="3"/>
  <c r="H57" i="3"/>
  <c r="I57" i="3"/>
  <c r="B57" i="3"/>
  <c r="B53" i="3"/>
  <c r="B49" i="3"/>
  <c r="C55" i="3"/>
  <c r="D55" i="3"/>
  <c r="E55" i="3"/>
  <c r="F55" i="3"/>
  <c r="G55" i="3"/>
  <c r="H55" i="3"/>
  <c r="I55" i="3"/>
  <c r="C51" i="3"/>
  <c r="D51" i="3"/>
  <c r="E51" i="3"/>
  <c r="F51" i="3"/>
  <c r="G51" i="3"/>
  <c r="H51" i="3"/>
  <c r="I51" i="3"/>
  <c r="C47" i="3"/>
  <c r="D47" i="3"/>
  <c r="E47" i="3"/>
  <c r="F47" i="3"/>
  <c r="G47" i="3"/>
  <c r="H47" i="3"/>
  <c r="I47" i="3"/>
  <c r="B47" i="3"/>
  <c r="B48" i="3" s="1"/>
  <c r="C45" i="3"/>
  <c r="D45" i="3"/>
  <c r="E45" i="3"/>
  <c r="F45" i="3"/>
  <c r="G45" i="3"/>
  <c r="H45" i="3"/>
  <c r="I45" i="3"/>
  <c r="B55" i="3"/>
  <c r="B56" i="3" s="1"/>
  <c r="B58" i="3" s="1"/>
  <c r="B51" i="3"/>
  <c r="B52" i="3" s="1"/>
  <c r="B54" i="3" s="1"/>
  <c r="A173" i="3"/>
  <c r="A142" i="3"/>
  <c r="A125" i="3"/>
  <c r="A98" i="3"/>
  <c r="A71" i="3"/>
  <c r="A44" i="3"/>
  <c r="G129" i="1"/>
  <c r="F129" i="1"/>
  <c r="E129" i="1"/>
  <c r="H1" i="1"/>
  <c r="G1" i="1" s="1"/>
  <c r="F1" i="1" s="1"/>
  <c r="E1" i="1" s="1"/>
  <c r="D1" i="1" s="1"/>
  <c r="C1" i="1" s="1"/>
  <c r="B1" i="1" s="1"/>
  <c r="B4" i="1"/>
  <c r="C4" i="1"/>
  <c r="D4" i="1"/>
  <c r="E4" i="1"/>
  <c r="F4" i="1"/>
  <c r="G4" i="1"/>
  <c r="H4" i="1"/>
  <c r="I4" i="1"/>
  <c r="B7" i="1"/>
  <c r="C7" i="1"/>
  <c r="D7" i="1"/>
  <c r="E7" i="1"/>
  <c r="E10" i="1" s="1"/>
  <c r="E12" i="1" s="1"/>
  <c r="E20" i="1" s="1"/>
  <c r="F7" i="1"/>
  <c r="F10" i="1" s="1"/>
  <c r="F12" i="1" s="1"/>
  <c r="F20" i="1" s="1"/>
  <c r="G7" i="1"/>
  <c r="H7" i="1"/>
  <c r="H10" i="1" s="1"/>
  <c r="H12" i="1" s="1"/>
  <c r="H64" i="1" s="1"/>
  <c r="H76" i="1" s="1"/>
  <c r="I7" i="1"/>
  <c r="B10" i="1"/>
  <c r="B12" i="1" s="1"/>
  <c r="B64" i="1" s="1"/>
  <c r="B76" i="1" s="1"/>
  <c r="G10" i="1"/>
  <c r="G12" i="1" s="1"/>
  <c r="G20" i="1" s="1"/>
  <c r="B30" i="1"/>
  <c r="C30" i="1"/>
  <c r="D30" i="1"/>
  <c r="E30" i="1"/>
  <c r="F30" i="1"/>
  <c r="G30" i="1"/>
  <c r="H30" i="1"/>
  <c r="I30" i="1"/>
  <c r="B36" i="1"/>
  <c r="C36" i="1"/>
  <c r="D36" i="1"/>
  <c r="E36" i="1"/>
  <c r="F36" i="1"/>
  <c r="G36" i="1"/>
  <c r="H36" i="1"/>
  <c r="I36" i="1"/>
  <c r="B45" i="1"/>
  <c r="C45" i="1"/>
  <c r="D45" i="1"/>
  <c r="E45" i="1"/>
  <c r="F45" i="1"/>
  <c r="G45" i="1"/>
  <c r="H45" i="1"/>
  <c r="I45" i="1"/>
  <c r="B58" i="1"/>
  <c r="C58" i="1"/>
  <c r="D58" i="1"/>
  <c r="E58" i="1"/>
  <c r="F58" i="1"/>
  <c r="G58" i="1"/>
  <c r="H58" i="1"/>
  <c r="I58" i="1"/>
  <c r="B59" i="1"/>
  <c r="B60" i="1" s="1"/>
  <c r="C59" i="1"/>
  <c r="C60" i="1" s="1"/>
  <c r="H59" i="1"/>
  <c r="I59" i="1"/>
  <c r="I60" i="1" s="1"/>
  <c r="B85" i="1"/>
  <c r="C85" i="1"/>
  <c r="D85" i="1"/>
  <c r="E85" i="1"/>
  <c r="F85" i="1"/>
  <c r="G85" i="1"/>
  <c r="H85" i="1"/>
  <c r="I85" i="1"/>
  <c r="B96" i="1"/>
  <c r="C96" i="1"/>
  <c r="D96" i="1"/>
  <c r="E96" i="1"/>
  <c r="F96" i="1"/>
  <c r="G96" i="1"/>
  <c r="H96" i="1"/>
  <c r="I96" i="1"/>
  <c r="B111" i="1"/>
  <c r="C111" i="1"/>
  <c r="D111" i="1"/>
  <c r="E111" i="1"/>
  <c r="F111" i="1"/>
  <c r="G111" i="1"/>
  <c r="H111" i="1"/>
  <c r="I111" i="1"/>
  <c r="B115" i="1"/>
  <c r="B45" i="3" s="1"/>
  <c r="B46" i="3" s="1"/>
  <c r="C115" i="1"/>
  <c r="D115" i="1"/>
  <c r="E115" i="1"/>
  <c r="F115" i="1"/>
  <c r="G115" i="1"/>
  <c r="H115" i="1"/>
  <c r="I115" i="1"/>
  <c r="B119" i="1"/>
  <c r="C119" i="1"/>
  <c r="D119" i="1"/>
  <c r="E119" i="1"/>
  <c r="F119" i="1"/>
  <c r="G119" i="1"/>
  <c r="H119" i="1"/>
  <c r="I119" i="1"/>
  <c r="B123" i="1"/>
  <c r="B99" i="3" s="1"/>
  <c r="C123" i="1"/>
  <c r="D123" i="1"/>
  <c r="E123" i="1"/>
  <c r="E128" i="1" s="1"/>
  <c r="F123" i="1"/>
  <c r="G123" i="1"/>
  <c r="H123" i="1"/>
  <c r="I123" i="1"/>
  <c r="C128" i="1"/>
  <c r="C135" i="1" s="1"/>
  <c r="C136" i="1" s="1"/>
  <c r="D128" i="1"/>
  <c r="D135" i="1" s="1"/>
  <c r="D136" i="1" s="1"/>
  <c r="H128" i="1"/>
  <c r="H129" i="1"/>
  <c r="I129" i="1"/>
  <c r="B143" i="1"/>
  <c r="B146" i="1" s="1"/>
  <c r="C143" i="1"/>
  <c r="C146" i="1" s="1"/>
  <c r="D143" i="1"/>
  <c r="D146" i="1" s="1"/>
  <c r="E143" i="1"/>
  <c r="E146" i="1" s="1"/>
  <c r="F143" i="1"/>
  <c r="F146" i="1" s="1"/>
  <c r="G143" i="1"/>
  <c r="G146" i="1" s="1"/>
  <c r="H143" i="1"/>
  <c r="I143" i="1"/>
  <c r="H146" i="1"/>
  <c r="I146" i="1"/>
  <c r="B154" i="1"/>
  <c r="B157" i="1" s="1"/>
  <c r="B158" i="1" s="1"/>
  <c r="C154" i="1"/>
  <c r="C157" i="1" s="1"/>
  <c r="C158" i="1" s="1"/>
  <c r="D154" i="1"/>
  <c r="D157" i="1" s="1"/>
  <c r="D158" i="1" s="1"/>
  <c r="E154" i="1"/>
  <c r="E157" i="1" s="1"/>
  <c r="E158" i="1" s="1"/>
  <c r="F154" i="1"/>
  <c r="F157" i="1" s="1"/>
  <c r="F158" i="1" s="1"/>
  <c r="G154" i="1"/>
  <c r="G157" i="1" s="1"/>
  <c r="G158" i="1" s="1"/>
  <c r="H154" i="1"/>
  <c r="H157" i="1" s="1"/>
  <c r="H158" i="1" s="1"/>
  <c r="I154" i="1"/>
  <c r="I157" i="1" s="1"/>
  <c r="I158" i="1" s="1"/>
  <c r="B165" i="1"/>
  <c r="B167" i="1" s="1"/>
  <c r="B168" i="1" s="1"/>
  <c r="B169" i="1" s="1"/>
  <c r="C165" i="1"/>
  <c r="D165" i="1"/>
  <c r="D167" i="1" s="1"/>
  <c r="E165" i="1"/>
  <c r="F165" i="1"/>
  <c r="G165" i="1"/>
  <c r="G167" i="1" s="1"/>
  <c r="G168" i="1" s="1"/>
  <c r="G169" i="1" s="1"/>
  <c r="H165" i="1"/>
  <c r="H167" i="1" s="1"/>
  <c r="I165" i="1"/>
  <c r="I167" i="1" s="1"/>
  <c r="C167" i="1"/>
  <c r="E167" i="1"/>
  <c r="E168" i="1" s="1"/>
  <c r="E169" i="1" s="1"/>
  <c r="F167" i="1"/>
  <c r="B176" i="1"/>
  <c r="B179" i="1" s="1"/>
  <c r="B180" i="1" s="1"/>
  <c r="C176" i="1"/>
  <c r="C179" i="1" s="1"/>
  <c r="C180" i="1" s="1"/>
  <c r="D176" i="1"/>
  <c r="D179" i="1" s="1"/>
  <c r="D180" i="1" s="1"/>
  <c r="E176" i="1"/>
  <c r="E179" i="1" s="1"/>
  <c r="E180" i="1" s="1"/>
  <c r="F176" i="1"/>
  <c r="F179" i="1" s="1"/>
  <c r="F180" i="1" s="1"/>
  <c r="G176" i="1"/>
  <c r="G179" i="1" s="1"/>
  <c r="G180" i="1" s="1"/>
  <c r="H176" i="1"/>
  <c r="H179" i="1" s="1"/>
  <c r="H180" i="1" s="1"/>
  <c r="I176" i="1"/>
  <c r="I179" i="1" s="1"/>
  <c r="I180" i="1" s="1"/>
  <c r="G183" i="3" l="1"/>
  <c r="K8" i="3"/>
  <c r="L8" i="3" s="1"/>
  <c r="I150" i="3"/>
  <c r="I152" i="3" s="1"/>
  <c r="J149" i="3"/>
  <c r="E150" i="3"/>
  <c r="E152" i="3" s="1"/>
  <c r="I158" i="3"/>
  <c r="I160" i="3" s="1"/>
  <c r="J157" i="3"/>
  <c r="E158" i="3"/>
  <c r="E160" i="3" s="1"/>
  <c r="B172" i="3"/>
  <c r="E186" i="3"/>
  <c r="H178" i="3"/>
  <c r="H180" i="3" s="1"/>
  <c r="D178" i="3"/>
  <c r="D180" i="3" s="1"/>
  <c r="C183" i="3"/>
  <c r="G175" i="3"/>
  <c r="G177" i="3" s="1"/>
  <c r="M57" i="3"/>
  <c r="K57" i="3"/>
  <c r="L57" i="3"/>
  <c r="N57" i="3"/>
  <c r="J57" i="3"/>
  <c r="B81" i="3"/>
  <c r="I172" i="3"/>
  <c r="J170" i="3"/>
  <c r="G168" i="3"/>
  <c r="D165" i="3"/>
  <c r="K49" i="3"/>
  <c r="J49" i="3"/>
  <c r="N49" i="3"/>
  <c r="L49" i="3"/>
  <c r="M49" i="3"/>
  <c r="F144" i="3"/>
  <c r="I146" i="3"/>
  <c r="I148" i="3" s="1"/>
  <c r="J145" i="3"/>
  <c r="K53" i="3"/>
  <c r="J53" i="3"/>
  <c r="N53" i="3"/>
  <c r="L53" i="3"/>
  <c r="M53" i="3"/>
  <c r="C135" i="3"/>
  <c r="E130" i="3"/>
  <c r="E131" i="3" s="1"/>
  <c r="F134" i="3"/>
  <c r="H146" i="3"/>
  <c r="H148" i="3" s="1"/>
  <c r="D146" i="3"/>
  <c r="D148" i="3" s="1"/>
  <c r="H150" i="3"/>
  <c r="H152" i="3" s="1"/>
  <c r="D150" i="3"/>
  <c r="D152" i="3" s="1"/>
  <c r="H154" i="3"/>
  <c r="H156" i="3" s="1"/>
  <c r="D154" i="3"/>
  <c r="D156" i="3" s="1"/>
  <c r="H158" i="3"/>
  <c r="H160" i="3" s="1"/>
  <c r="D158" i="3"/>
  <c r="D160" i="3" s="1"/>
  <c r="H165" i="3"/>
  <c r="D186" i="3"/>
  <c r="G178" i="3"/>
  <c r="G180" i="3" s="1"/>
  <c r="C178" i="3"/>
  <c r="C180" i="3" s="1"/>
  <c r="K10" i="3"/>
  <c r="C129" i="3"/>
  <c r="C177" i="3"/>
  <c r="H63" i="3"/>
  <c r="D63" i="3"/>
  <c r="G66" i="3"/>
  <c r="C73" i="3"/>
  <c r="G120" i="3"/>
  <c r="M107" i="3"/>
  <c r="K107" i="3"/>
  <c r="L107" i="3"/>
  <c r="J107" i="3"/>
  <c r="N107" i="3"/>
  <c r="B135" i="3"/>
  <c r="G127" i="3"/>
  <c r="G129" i="3" s="1"/>
  <c r="I140" i="3"/>
  <c r="E140" i="3"/>
  <c r="G135" i="3"/>
  <c r="I144" i="3"/>
  <c r="F146" i="3"/>
  <c r="F148" i="3" s="1"/>
  <c r="B152" i="3"/>
  <c r="F150" i="3"/>
  <c r="F152" i="3" s="1"/>
  <c r="F154" i="3"/>
  <c r="F156" i="3" s="1"/>
  <c r="B169" i="3"/>
  <c r="I171" i="3"/>
  <c r="I168" i="3"/>
  <c r="E168" i="3"/>
  <c r="I166" i="3"/>
  <c r="E166" i="3"/>
  <c r="G186" i="3"/>
  <c r="C186" i="3"/>
  <c r="G182" i="3"/>
  <c r="K176" i="3"/>
  <c r="M176" i="3"/>
  <c r="N176" i="3"/>
  <c r="L176" i="3"/>
  <c r="J176" i="3"/>
  <c r="I182" i="3"/>
  <c r="I106" i="3"/>
  <c r="I108" i="3" s="1"/>
  <c r="L128" i="3"/>
  <c r="J128" i="3"/>
  <c r="N128" i="3"/>
  <c r="K128" i="3"/>
  <c r="M128" i="3"/>
  <c r="I130" i="3"/>
  <c r="I132" i="3" s="1"/>
  <c r="H144" i="3"/>
  <c r="D144" i="3"/>
  <c r="I154" i="3"/>
  <c r="I156" i="3" s="1"/>
  <c r="E154" i="3"/>
  <c r="E156" i="3" s="1"/>
  <c r="F171" i="3"/>
  <c r="B175" i="3"/>
  <c r="B177" i="3" s="1"/>
  <c r="B183" i="3"/>
  <c r="G189" i="3"/>
  <c r="H188" i="3"/>
  <c r="D188" i="3"/>
  <c r="F186" i="3"/>
  <c r="M84" i="3"/>
  <c r="K84" i="3"/>
  <c r="L84" i="3"/>
  <c r="J84" i="3"/>
  <c r="N84" i="3"/>
  <c r="K80" i="3"/>
  <c r="J80" i="3"/>
  <c r="M80" i="3"/>
  <c r="N80" i="3"/>
  <c r="L80" i="3"/>
  <c r="K111" i="3"/>
  <c r="M111" i="3"/>
  <c r="N111" i="3"/>
  <c r="J111" i="3"/>
  <c r="L111" i="3"/>
  <c r="K103" i="3"/>
  <c r="M103" i="3"/>
  <c r="N103" i="3"/>
  <c r="L103" i="3"/>
  <c r="J103" i="3"/>
  <c r="I141" i="3"/>
  <c r="F127" i="3"/>
  <c r="F129" i="3" s="1"/>
  <c r="I175" i="3"/>
  <c r="I177" i="3" s="1"/>
  <c r="L11" i="3"/>
  <c r="K13" i="3"/>
  <c r="H69" i="3"/>
  <c r="I91" i="3"/>
  <c r="E91" i="3"/>
  <c r="M76" i="3"/>
  <c r="K76" i="3"/>
  <c r="J76" i="3"/>
  <c r="L76" i="3"/>
  <c r="N76" i="3"/>
  <c r="G79" i="3"/>
  <c r="G81" i="3" s="1"/>
  <c r="G94" i="3"/>
  <c r="I124" i="3"/>
  <c r="E124" i="3"/>
  <c r="B130" i="3"/>
  <c r="B132" i="3" s="1"/>
  <c r="H127" i="3"/>
  <c r="H129" i="3" s="1"/>
  <c r="D127" i="3"/>
  <c r="D129" i="3" s="1"/>
  <c r="F140" i="3"/>
  <c r="G138" i="3"/>
  <c r="G130" i="3"/>
  <c r="G132" i="3" s="1"/>
  <c r="C130" i="3"/>
  <c r="C132" i="3" s="1"/>
  <c r="E144" i="3"/>
  <c r="G146" i="3"/>
  <c r="G148" i="3" s="1"/>
  <c r="C146" i="3"/>
  <c r="C148" i="3" s="1"/>
  <c r="G150" i="3"/>
  <c r="G152" i="3" s="1"/>
  <c r="C150" i="3"/>
  <c r="C152" i="3" s="1"/>
  <c r="G154" i="3"/>
  <c r="G156" i="3" s="1"/>
  <c r="C154" i="3"/>
  <c r="C156" i="3" s="1"/>
  <c r="G158" i="3"/>
  <c r="G160" i="3" s="1"/>
  <c r="C158" i="3"/>
  <c r="B161" i="3"/>
  <c r="B163" i="3" s="1"/>
  <c r="F168" i="3"/>
  <c r="F161" i="3"/>
  <c r="F163" i="3" s="1"/>
  <c r="B180" i="3"/>
  <c r="B186" i="3"/>
  <c r="H186" i="3"/>
  <c r="C185" i="3"/>
  <c r="H182" i="3"/>
  <c r="E182" i="3"/>
  <c r="E175" i="3"/>
  <c r="E177" i="3" s="1"/>
  <c r="I188" i="3"/>
  <c r="I178" i="3"/>
  <c r="I180" i="3" s="1"/>
  <c r="L6" i="3"/>
  <c r="J6" i="3"/>
  <c r="J5" i="3" s="1"/>
  <c r="K6" i="3"/>
  <c r="M6" i="3"/>
  <c r="N6" i="3"/>
  <c r="J16" i="3"/>
  <c r="K14" i="3"/>
  <c r="B187" i="3"/>
  <c r="B189" i="3" s="1"/>
  <c r="B128" i="1"/>
  <c r="B135" i="1" s="1"/>
  <c r="B136" i="1" s="1"/>
  <c r="I179" i="3"/>
  <c r="I183" i="3"/>
  <c r="D179" i="3"/>
  <c r="C179" i="3"/>
  <c r="E188" i="3"/>
  <c r="G185" i="3"/>
  <c r="F189" i="3"/>
  <c r="F185" i="3"/>
  <c r="F183" i="3"/>
  <c r="D182" i="3"/>
  <c r="J182" i="3" s="1"/>
  <c r="J181" i="3" s="1"/>
  <c r="F175" i="3"/>
  <c r="F177" i="3" s="1"/>
  <c r="E178" i="3"/>
  <c r="E180" i="3" s="1"/>
  <c r="E189" i="3"/>
  <c r="E183" i="3"/>
  <c r="B182" i="3"/>
  <c r="B179" i="3"/>
  <c r="B188" i="3"/>
  <c r="I135" i="3"/>
  <c r="E135" i="3"/>
  <c r="B166" i="3"/>
  <c r="H172" i="3"/>
  <c r="D172" i="3"/>
  <c r="C169" i="3"/>
  <c r="D166" i="3"/>
  <c r="F165" i="3"/>
  <c r="F46" i="3"/>
  <c r="F48" i="3"/>
  <c r="F50" i="3" s="1"/>
  <c r="I52" i="3"/>
  <c r="I54" i="3" s="1"/>
  <c r="E52" i="3"/>
  <c r="E54" i="3" s="1"/>
  <c r="E96" i="3"/>
  <c r="D117" i="3"/>
  <c r="F110" i="3"/>
  <c r="F112" i="3" s="1"/>
  <c r="F102" i="3"/>
  <c r="B134" i="3"/>
  <c r="G137" i="3"/>
  <c r="H135" i="3"/>
  <c r="D134" i="3"/>
  <c r="F172" i="3"/>
  <c r="G172" i="3"/>
  <c r="C172" i="3"/>
  <c r="C168" i="3"/>
  <c r="H166" i="3"/>
  <c r="C166" i="3"/>
  <c r="H66" i="3"/>
  <c r="H75" i="3"/>
  <c r="H77" i="3" s="1"/>
  <c r="D75" i="3"/>
  <c r="D77" i="3" s="1"/>
  <c r="I90" i="3"/>
  <c r="E90" i="3"/>
  <c r="H86" i="3"/>
  <c r="D86" i="3"/>
  <c r="D88" i="3" s="1"/>
  <c r="C120" i="3"/>
  <c r="H120" i="3"/>
  <c r="D120" i="3"/>
  <c r="G106" i="3"/>
  <c r="H100" i="3"/>
  <c r="D100" i="3"/>
  <c r="C160" i="3"/>
  <c r="F160" i="3"/>
  <c r="E172" i="3"/>
  <c r="G169" i="3"/>
  <c r="I161" i="3"/>
  <c r="E161" i="3"/>
  <c r="G166" i="3"/>
  <c r="D162" i="3"/>
  <c r="D163" i="3"/>
  <c r="G163" i="3"/>
  <c r="C162" i="3"/>
  <c r="C163" i="3"/>
  <c r="H162" i="3"/>
  <c r="H163" i="3"/>
  <c r="I162" i="3"/>
  <c r="E163" i="3"/>
  <c r="E162" i="3"/>
  <c r="G171" i="3"/>
  <c r="C171" i="3"/>
  <c r="I169" i="3"/>
  <c r="E169" i="3"/>
  <c r="H168" i="3"/>
  <c r="D168" i="3"/>
  <c r="I165" i="3"/>
  <c r="E165" i="3"/>
  <c r="D171" i="3"/>
  <c r="H169" i="3"/>
  <c r="D169" i="3"/>
  <c r="B168" i="3"/>
  <c r="B160" i="3"/>
  <c r="F130" i="3"/>
  <c r="F132" i="3" s="1"/>
  <c r="D97" i="3"/>
  <c r="F135" i="3"/>
  <c r="G134" i="3"/>
  <c r="H67" i="3"/>
  <c r="D64" i="3"/>
  <c r="C63" i="3"/>
  <c r="B108" i="3"/>
  <c r="I127" i="3"/>
  <c r="I129" i="3" s="1"/>
  <c r="E127" i="3"/>
  <c r="E129" i="3" s="1"/>
  <c r="F141" i="3"/>
  <c r="H141" i="3"/>
  <c r="D141" i="3"/>
  <c r="C138" i="3"/>
  <c r="E137" i="3"/>
  <c r="D135" i="3"/>
  <c r="F137" i="3"/>
  <c r="C64" i="3"/>
  <c r="G48" i="3"/>
  <c r="G50" i="3" s="1"/>
  <c r="F52" i="3"/>
  <c r="F54" i="3" s="1"/>
  <c r="I56" i="3"/>
  <c r="I58" i="3" s="1"/>
  <c r="E56" i="3"/>
  <c r="E58" i="3" s="1"/>
  <c r="I96" i="3"/>
  <c r="B118" i="3"/>
  <c r="I102" i="3"/>
  <c r="I104" i="3" s="1"/>
  <c r="E102" i="3"/>
  <c r="E104" i="3" s="1"/>
  <c r="G100" i="3"/>
  <c r="C121" i="3"/>
  <c r="B141" i="3"/>
  <c r="E141" i="3"/>
  <c r="G141" i="3"/>
  <c r="C141" i="3"/>
  <c r="I137" i="3"/>
  <c r="C137" i="3"/>
  <c r="B171" i="3"/>
  <c r="D132" i="3"/>
  <c r="G131" i="3"/>
  <c r="H131" i="3"/>
  <c r="H132" i="3"/>
  <c r="E132" i="3"/>
  <c r="G140" i="3"/>
  <c r="C140" i="3"/>
  <c r="I138" i="3"/>
  <c r="E138" i="3"/>
  <c r="H137" i="3"/>
  <c r="D137" i="3"/>
  <c r="I134" i="3"/>
  <c r="E134" i="3"/>
  <c r="F131" i="3"/>
  <c r="H138" i="3"/>
  <c r="D138" i="3"/>
  <c r="G70" i="3"/>
  <c r="C66" i="3"/>
  <c r="I85" i="3"/>
  <c r="E85" i="3"/>
  <c r="H56" i="3"/>
  <c r="H58" i="3" s="1"/>
  <c r="D56" i="3"/>
  <c r="G91" i="3"/>
  <c r="C91" i="3"/>
  <c r="H96" i="3"/>
  <c r="D96" i="3"/>
  <c r="B121" i="3"/>
  <c r="G121" i="3"/>
  <c r="G118" i="3"/>
  <c r="C118" i="3"/>
  <c r="C106" i="3"/>
  <c r="B138" i="3"/>
  <c r="B137" i="3"/>
  <c r="D69" i="3"/>
  <c r="I75" i="3"/>
  <c r="I77" i="3" s="1"/>
  <c r="E75" i="3"/>
  <c r="E77" i="3" s="1"/>
  <c r="I110" i="3"/>
  <c r="I112" i="3" s="1"/>
  <c r="E110" i="3"/>
  <c r="E112" i="3" s="1"/>
  <c r="G108" i="3"/>
  <c r="G69" i="3"/>
  <c r="H94" i="3"/>
  <c r="I79" i="3"/>
  <c r="I81" i="3" s="1"/>
  <c r="E79" i="3"/>
  <c r="E81" i="3" s="1"/>
  <c r="H93" i="3"/>
  <c r="H90" i="3"/>
  <c r="D91" i="3"/>
  <c r="G86" i="3"/>
  <c r="C94" i="3"/>
  <c r="F97" i="3"/>
  <c r="H117" i="3"/>
  <c r="G112" i="3"/>
  <c r="C110" i="3"/>
  <c r="F106" i="3"/>
  <c r="F108" i="3" s="1"/>
  <c r="H59" i="3"/>
  <c r="H61" i="3" s="1"/>
  <c r="D59" i="3"/>
  <c r="D61" i="3" s="1"/>
  <c r="G75" i="3"/>
  <c r="G77" i="3" s="1"/>
  <c r="C75" i="3"/>
  <c r="C96" i="3"/>
  <c r="E118" i="3"/>
  <c r="H48" i="3"/>
  <c r="H50" i="3" s="1"/>
  <c r="D48" i="3"/>
  <c r="D50" i="3" s="1"/>
  <c r="G52" i="3"/>
  <c r="G54" i="3" s="1"/>
  <c r="C52" i="3"/>
  <c r="F56" i="3"/>
  <c r="F58" i="3" s="1"/>
  <c r="F63" i="3"/>
  <c r="F73" i="3"/>
  <c r="G73" i="3"/>
  <c r="F75" i="3"/>
  <c r="F77" i="3" s="1"/>
  <c r="G83" i="3"/>
  <c r="G85" i="3" s="1"/>
  <c r="C83" i="3"/>
  <c r="H79" i="3"/>
  <c r="H81" i="3" s="1"/>
  <c r="C79" i="3"/>
  <c r="C97" i="3"/>
  <c r="I93" i="3"/>
  <c r="E93" i="3"/>
  <c r="G123" i="3"/>
  <c r="C123" i="3"/>
  <c r="F118" i="3"/>
  <c r="E106" i="3"/>
  <c r="E108" i="3" s="1"/>
  <c r="G102" i="3"/>
  <c r="G104" i="3" s="1"/>
  <c r="C102" i="3"/>
  <c r="G88" i="3"/>
  <c r="H88" i="3"/>
  <c r="H87" i="3"/>
  <c r="H91" i="3"/>
  <c r="C86" i="3"/>
  <c r="D113" i="3"/>
  <c r="D115" i="3" s="1"/>
  <c r="C48" i="3"/>
  <c r="G59" i="3"/>
  <c r="G61" i="3" s="1"/>
  <c r="C59" i="3"/>
  <c r="D60" i="3" s="1"/>
  <c r="B73" i="3"/>
  <c r="F83" i="3"/>
  <c r="F85" i="3" s="1"/>
  <c r="B94" i="3"/>
  <c r="G97" i="3"/>
  <c r="E94" i="3"/>
  <c r="D93" i="3"/>
  <c r="D90" i="3"/>
  <c r="F94" i="3"/>
  <c r="F86" i="3"/>
  <c r="F88" i="3" s="1"/>
  <c r="H121" i="3"/>
  <c r="D118" i="3"/>
  <c r="F104" i="3"/>
  <c r="B91" i="3"/>
  <c r="B50" i="3"/>
  <c r="D58" i="3"/>
  <c r="B70" i="3"/>
  <c r="D66" i="3"/>
  <c r="F59" i="3"/>
  <c r="F61" i="3" s="1"/>
  <c r="I73" i="3"/>
  <c r="E73" i="3"/>
  <c r="D81" i="3"/>
  <c r="B97" i="3"/>
  <c r="E97" i="3"/>
  <c r="I94" i="3"/>
  <c r="D94" i="3"/>
  <c r="C93" i="3"/>
  <c r="C90" i="3"/>
  <c r="F91" i="3"/>
  <c r="I86" i="3"/>
  <c r="E86" i="3"/>
  <c r="F113" i="3"/>
  <c r="F115" i="3" s="1"/>
  <c r="I118" i="3"/>
  <c r="C100" i="3"/>
  <c r="F100" i="3"/>
  <c r="H97" i="3"/>
  <c r="I46" i="3"/>
  <c r="E46" i="3"/>
  <c r="I48" i="3"/>
  <c r="I50" i="3" s="1"/>
  <c r="E48" i="3"/>
  <c r="E50" i="3" s="1"/>
  <c r="H52" i="3"/>
  <c r="H54" i="3" s="1"/>
  <c r="D52" i="3"/>
  <c r="D54" i="3" s="1"/>
  <c r="G56" i="3"/>
  <c r="G58" i="3" s="1"/>
  <c r="C56" i="3"/>
  <c r="G63" i="3"/>
  <c r="I59" i="3"/>
  <c r="E59" i="3"/>
  <c r="H73" i="3"/>
  <c r="D73" i="3"/>
  <c r="H83" i="3"/>
  <c r="H85" i="3" s="1"/>
  <c r="D83" i="3"/>
  <c r="D85" i="3" s="1"/>
  <c r="F79" i="3"/>
  <c r="F81" i="3" s="1"/>
  <c r="B96" i="3"/>
  <c r="I97" i="3"/>
  <c r="G90" i="3"/>
  <c r="G124" i="3"/>
  <c r="H124" i="3"/>
  <c r="D124" i="3"/>
  <c r="D121" i="3"/>
  <c r="I113" i="3"/>
  <c r="I115" i="3" s="1"/>
  <c r="E113" i="3"/>
  <c r="E115" i="3" s="1"/>
  <c r="H118" i="3"/>
  <c r="H113" i="3"/>
  <c r="H115" i="3" s="1"/>
  <c r="H110" i="3"/>
  <c r="H112" i="3" s="1"/>
  <c r="D110" i="3"/>
  <c r="D112" i="3" s="1"/>
  <c r="H106" i="3"/>
  <c r="H108" i="3" s="1"/>
  <c r="D106" i="3"/>
  <c r="D108" i="3" s="1"/>
  <c r="H102" i="3"/>
  <c r="H104" i="3" s="1"/>
  <c r="D102" i="3"/>
  <c r="D104" i="3" s="1"/>
  <c r="I100" i="3"/>
  <c r="E100" i="3"/>
  <c r="B131" i="3"/>
  <c r="B140" i="3"/>
  <c r="F124" i="3"/>
  <c r="I123" i="3"/>
  <c r="E123" i="3"/>
  <c r="F120" i="3"/>
  <c r="G117" i="3"/>
  <c r="C117" i="3"/>
  <c r="F117" i="3"/>
  <c r="G113" i="3"/>
  <c r="C113" i="3"/>
  <c r="H123" i="3"/>
  <c r="D123" i="3"/>
  <c r="F121" i="3"/>
  <c r="I120" i="3"/>
  <c r="E120" i="3"/>
  <c r="I121" i="3"/>
  <c r="E121" i="3"/>
  <c r="B104" i="3"/>
  <c r="B100" i="3"/>
  <c r="B124" i="3"/>
  <c r="B113" i="3"/>
  <c r="B115" i="3" s="1"/>
  <c r="B120" i="3"/>
  <c r="B123" i="3"/>
  <c r="G96" i="3"/>
  <c r="F96" i="3"/>
  <c r="G93" i="3"/>
  <c r="F93" i="3"/>
  <c r="F90" i="3"/>
  <c r="B93" i="3"/>
  <c r="B86" i="3"/>
  <c r="B90" i="3"/>
  <c r="B85" i="3"/>
  <c r="B77" i="3"/>
  <c r="H46" i="3"/>
  <c r="D46" i="3"/>
  <c r="H64" i="3"/>
  <c r="I64" i="3"/>
  <c r="E64" i="3"/>
  <c r="G67" i="3"/>
  <c r="D70" i="3"/>
  <c r="G46" i="3"/>
  <c r="C46" i="3"/>
  <c r="B63" i="3"/>
  <c r="B64" i="3"/>
  <c r="G64" i="3"/>
  <c r="D67" i="3"/>
  <c r="C70" i="3"/>
  <c r="C69" i="3"/>
  <c r="F70" i="3"/>
  <c r="B66" i="3"/>
  <c r="B67" i="3"/>
  <c r="C67" i="3"/>
  <c r="F67" i="3"/>
  <c r="H70" i="3"/>
  <c r="I70" i="3"/>
  <c r="E70" i="3"/>
  <c r="B59" i="3"/>
  <c r="B69" i="3"/>
  <c r="I67" i="3"/>
  <c r="E67" i="3"/>
  <c r="F69" i="3"/>
  <c r="I69" i="3"/>
  <c r="E69" i="3"/>
  <c r="F66" i="3"/>
  <c r="I66" i="3"/>
  <c r="E66" i="3"/>
  <c r="F64" i="3"/>
  <c r="I63" i="3"/>
  <c r="E63" i="3"/>
  <c r="G128" i="1"/>
  <c r="G135" i="1" s="1"/>
  <c r="G136" i="1" s="1"/>
  <c r="E135" i="1"/>
  <c r="E136" i="1" s="1"/>
  <c r="F128" i="1"/>
  <c r="F135" i="1" s="1"/>
  <c r="F136" i="1" s="1"/>
  <c r="F168" i="1"/>
  <c r="F169" i="1" s="1"/>
  <c r="I10" i="1"/>
  <c r="I12" i="1" s="1"/>
  <c r="I64" i="1" s="1"/>
  <c r="I76" i="1" s="1"/>
  <c r="I98" i="1" s="1"/>
  <c r="H60" i="1"/>
  <c r="H147" i="1"/>
  <c r="E59" i="1"/>
  <c r="E60" i="1" s="1"/>
  <c r="C168" i="1"/>
  <c r="C169" i="1" s="1"/>
  <c r="H168" i="1"/>
  <c r="H169" i="1" s="1"/>
  <c r="G59" i="1"/>
  <c r="G60" i="1" s="1"/>
  <c r="F59" i="1"/>
  <c r="F60" i="1" s="1"/>
  <c r="D168" i="1"/>
  <c r="D169" i="1" s="1"/>
  <c r="B98" i="1"/>
  <c r="B100" i="1" s="1"/>
  <c r="B101" i="1" s="1"/>
  <c r="I168" i="1"/>
  <c r="I169" i="1" s="1"/>
  <c r="I20" i="1"/>
  <c r="H98" i="1"/>
  <c r="F64" i="1"/>
  <c r="F76" i="1" s="1"/>
  <c r="F98" i="1" s="1"/>
  <c r="F100" i="1" s="1"/>
  <c r="F101" i="1" s="1"/>
  <c r="E64" i="1"/>
  <c r="E76" i="1" s="1"/>
  <c r="E98" i="1" s="1"/>
  <c r="E100" i="1" s="1"/>
  <c r="E101" i="1" s="1"/>
  <c r="H135" i="1"/>
  <c r="H136" i="1" s="1"/>
  <c r="B20" i="1"/>
  <c r="G64" i="1"/>
  <c r="G76" i="1" s="1"/>
  <c r="G98" i="1" s="1"/>
  <c r="G100" i="1" s="1"/>
  <c r="G101" i="1" s="1"/>
  <c r="D59" i="1"/>
  <c r="D60" i="1" s="1"/>
  <c r="G147" i="1"/>
  <c r="D10" i="1"/>
  <c r="D12" i="1" s="1"/>
  <c r="C10" i="1"/>
  <c r="C147" i="1" s="1"/>
  <c r="F147" i="1"/>
  <c r="B147" i="1"/>
  <c r="H20" i="1"/>
  <c r="I128" i="1"/>
  <c r="I135" i="1" s="1"/>
  <c r="I147" i="1"/>
  <c r="E147" i="1"/>
  <c r="N54" i="3" l="1"/>
  <c r="E60" i="3"/>
  <c r="K48" i="3"/>
  <c r="N48" i="3"/>
  <c r="N50" i="3" s="1"/>
  <c r="L48" i="3"/>
  <c r="L50" i="3" s="1"/>
  <c r="J48" i="3"/>
  <c r="J50" i="3" s="1"/>
  <c r="M48" i="3"/>
  <c r="M50" i="3" s="1"/>
  <c r="M134" i="3"/>
  <c r="B162" i="3"/>
  <c r="N63" i="3"/>
  <c r="M63" i="3"/>
  <c r="K63" i="3"/>
  <c r="J63" i="3"/>
  <c r="L63" i="3"/>
  <c r="F162" i="3"/>
  <c r="H179" i="3"/>
  <c r="J45" i="3"/>
  <c r="K45" i="3" s="1"/>
  <c r="M46" i="3"/>
  <c r="K46" i="3"/>
  <c r="L46" i="3"/>
  <c r="N46" i="3"/>
  <c r="J46" i="3"/>
  <c r="M56" i="3"/>
  <c r="M58" i="3" s="1"/>
  <c r="L56" i="3"/>
  <c r="L58" i="3" s="1"/>
  <c r="J56" i="3"/>
  <c r="N56" i="3"/>
  <c r="N58" i="3" s="1"/>
  <c r="K56" i="3"/>
  <c r="K58" i="3" s="1"/>
  <c r="N66" i="3"/>
  <c r="M66" i="3"/>
  <c r="K66" i="3"/>
  <c r="L66" i="3"/>
  <c r="J66" i="3"/>
  <c r="N69" i="3"/>
  <c r="L69" i="3"/>
  <c r="M69" i="3"/>
  <c r="J69" i="3"/>
  <c r="K69" i="3"/>
  <c r="H60" i="3"/>
  <c r="I163" i="3"/>
  <c r="J161" i="3"/>
  <c r="K52" i="3"/>
  <c r="M52" i="3"/>
  <c r="M54" i="3" s="1"/>
  <c r="N52" i="3"/>
  <c r="L52" i="3"/>
  <c r="L54" i="3" s="1"/>
  <c r="J52" i="3"/>
  <c r="J54" i="3" s="1"/>
  <c r="L134" i="3"/>
  <c r="G179" i="3"/>
  <c r="J143" i="3"/>
  <c r="C104" i="3"/>
  <c r="K102" i="3"/>
  <c r="J102" i="3"/>
  <c r="J101" i="3" s="1"/>
  <c r="M102" i="3"/>
  <c r="M104" i="3" s="1"/>
  <c r="N102" i="3"/>
  <c r="N104" i="3" s="1"/>
  <c r="L102" i="3"/>
  <c r="L104" i="3" s="1"/>
  <c r="N90" i="3"/>
  <c r="L90" i="3"/>
  <c r="M90" i="3"/>
  <c r="K90" i="3"/>
  <c r="J90" i="3"/>
  <c r="J89" i="3" s="1"/>
  <c r="C81" i="3"/>
  <c r="K79" i="3"/>
  <c r="M79" i="3"/>
  <c r="M81" i="3" s="1"/>
  <c r="N79" i="3"/>
  <c r="N81" i="3" s="1"/>
  <c r="J79" i="3"/>
  <c r="L79" i="3"/>
  <c r="L81" i="3" s="1"/>
  <c r="C112" i="3"/>
  <c r="K110" i="3"/>
  <c r="J110" i="3"/>
  <c r="M110" i="3"/>
  <c r="M112" i="3" s="1"/>
  <c r="N110" i="3"/>
  <c r="N112" i="3" s="1"/>
  <c r="L110" i="3"/>
  <c r="L112" i="3" s="1"/>
  <c r="N120" i="3"/>
  <c r="L120" i="3"/>
  <c r="M120" i="3"/>
  <c r="J120" i="3"/>
  <c r="J119" i="3" s="1"/>
  <c r="K120" i="3"/>
  <c r="K119" i="3" s="1"/>
  <c r="J104" i="3"/>
  <c r="L100" i="3"/>
  <c r="N100" i="3"/>
  <c r="K100" i="3"/>
  <c r="J100" i="3"/>
  <c r="J99" i="3" s="1"/>
  <c r="M100" i="3"/>
  <c r="C85" i="3"/>
  <c r="M83" i="3"/>
  <c r="M85" i="3" s="1"/>
  <c r="K83" i="3"/>
  <c r="J83" i="3"/>
  <c r="J82" i="3" s="1"/>
  <c r="L83" i="3"/>
  <c r="L85" i="3" s="1"/>
  <c r="N83" i="3"/>
  <c r="N85" i="3" s="1"/>
  <c r="M96" i="3"/>
  <c r="K96" i="3"/>
  <c r="L96" i="3"/>
  <c r="J96" i="3"/>
  <c r="J95" i="3" s="1"/>
  <c r="N96" i="3"/>
  <c r="J65" i="3"/>
  <c r="J67" i="3" s="1"/>
  <c r="C131" i="3"/>
  <c r="D131" i="3"/>
  <c r="G162" i="3"/>
  <c r="K16" i="3"/>
  <c r="L14" i="3"/>
  <c r="J77" i="3"/>
  <c r="J85" i="3"/>
  <c r="J134" i="3"/>
  <c r="J133" i="3" s="1"/>
  <c r="N134" i="3"/>
  <c r="K182" i="3"/>
  <c r="K181" i="3" s="1"/>
  <c r="N175" i="3"/>
  <c r="N177" i="3" s="1"/>
  <c r="M127" i="3"/>
  <c r="M129" i="3" s="1"/>
  <c r="L127" i="3"/>
  <c r="L129" i="3" s="1"/>
  <c r="K5" i="3"/>
  <c r="J7" i="3"/>
  <c r="K185" i="3"/>
  <c r="J185" i="3"/>
  <c r="J184" i="3" s="1"/>
  <c r="M185" i="3"/>
  <c r="N185" i="3"/>
  <c r="L185" i="3"/>
  <c r="K134" i="3"/>
  <c r="N182" i="3"/>
  <c r="M182" i="3"/>
  <c r="J175" i="3"/>
  <c r="J127" i="3"/>
  <c r="C50" i="3"/>
  <c r="J47" i="3"/>
  <c r="K123" i="3"/>
  <c r="J123" i="3"/>
  <c r="J122" i="3" s="1"/>
  <c r="M123" i="3"/>
  <c r="N123" i="3"/>
  <c r="L123" i="3"/>
  <c r="C77" i="3"/>
  <c r="M75" i="3"/>
  <c r="M77" i="3" s="1"/>
  <c r="K75" i="3"/>
  <c r="L75" i="3"/>
  <c r="L77" i="3" s="1"/>
  <c r="J75" i="3"/>
  <c r="J74" i="3" s="1"/>
  <c r="N75" i="3"/>
  <c r="N77" i="3" s="1"/>
  <c r="M11" i="3"/>
  <c r="L13" i="3"/>
  <c r="L182" i="3"/>
  <c r="N73" i="3"/>
  <c r="L73" i="3"/>
  <c r="M73" i="3"/>
  <c r="K73" i="3"/>
  <c r="J73" i="3"/>
  <c r="J72" i="3" s="1"/>
  <c r="M175" i="3"/>
  <c r="M177" i="3" s="1"/>
  <c r="L175" i="3"/>
  <c r="L177" i="3" s="1"/>
  <c r="K127" i="3"/>
  <c r="K129" i="3" s="1"/>
  <c r="M8" i="3"/>
  <c r="L10" i="3"/>
  <c r="K117" i="3"/>
  <c r="J117" i="3"/>
  <c r="J116" i="3" s="1"/>
  <c r="M117" i="3"/>
  <c r="N117" i="3"/>
  <c r="L117" i="3"/>
  <c r="C58" i="3"/>
  <c r="J62" i="3"/>
  <c r="J64" i="3" s="1"/>
  <c r="J68" i="3"/>
  <c r="J70" i="3" s="1"/>
  <c r="F87" i="3"/>
  <c r="M93" i="3"/>
  <c r="K93" i="3"/>
  <c r="K92" i="3" s="1"/>
  <c r="J93" i="3"/>
  <c r="J92" i="3" s="1"/>
  <c r="L93" i="3"/>
  <c r="N93" i="3"/>
  <c r="C54" i="3"/>
  <c r="J51" i="3"/>
  <c r="C108" i="3"/>
  <c r="M106" i="3"/>
  <c r="M108" i="3" s="1"/>
  <c r="K106" i="3"/>
  <c r="J106" i="3"/>
  <c r="L106" i="3"/>
  <c r="L108" i="3" s="1"/>
  <c r="N106" i="3"/>
  <c r="N108" i="3" s="1"/>
  <c r="K140" i="3"/>
  <c r="J140" i="3"/>
  <c r="J139" i="3" s="1"/>
  <c r="M140" i="3"/>
  <c r="N140" i="3"/>
  <c r="L140" i="3"/>
  <c r="I131" i="3"/>
  <c r="L137" i="3"/>
  <c r="N137" i="3"/>
  <c r="K137" i="3"/>
  <c r="J137" i="3"/>
  <c r="J136" i="3" s="1"/>
  <c r="M137" i="3"/>
  <c r="K175" i="3"/>
  <c r="K177" i="3" s="1"/>
  <c r="N127" i="3"/>
  <c r="N129" i="3" s="1"/>
  <c r="C188" i="3"/>
  <c r="E179" i="3"/>
  <c r="F179" i="3"/>
  <c r="F60" i="3"/>
  <c r="E61" i="3"/>
  <c r="I60" i="3"/>
  <c r="E114" i="3"/>
  <c r="I61" i="3"/>
  <c r="D114" i="3"/>
  <c r="G60" i="3"/>
  <c r="C88" i="3"/>
  <c r="C87" i="3"/>
  <c r="B87" i="3"/>
  <c r="B88" i="3"/>
  <c r="I114" i="3"/>
  <c r="B114" i="3"/>
  <c r="F114" i="3"/>
  <c r="E87" i="3"/>
  <c r="E88" i="3"/>
  <c r="D87" i="3"/>
  <c r="G87" i="3"/>
  <c r="C61" i="3"/>
  <c r="I88" i="3"/>
  <c r="I87" i="3"/>
  <c r="G115" i="3"/>
  <c r="G114" i="3"/>
  <c r="H114" i="3"/>
  <c r="C115" i="3"/>
  <c r="C114" i="3"/>
  <c r="B61" i="3"/>
  <c r="B60" i="3"/>
  <c r="C60" i="3"/>
  <c r="H100" i="1"/>
  <c r="I99" i="1" s="1"/>
  <c r="I100" i="1" s="1"/>
  <c r="I101" i="1" s="1"/>
  <c r="H101" i="1"/>
  <c r="C12" i="1"/>
  <c r="C20" i="1" s="1"/>
  <c r="D20" i="1"/>
  <c r="D64" i="1"/>
  <c r="D76" i="1" s="1"/>
  <c r="D98" i="1" s="1"/>
  <c r="D100" i="1" s="1"/>
  <c r="D101" i="1" s="1"/>
  <c r="D147" i="1"/>
  <c r="J169" i="3" l="1"/>
  <c r="J166" i="3"/>
  <c r="J163" i="3"/>
  <c r="J172" i="3"/>
  <c r="K62" i="3"/>
  <c r="J179" i="3"/>
  <c r="J178" i="3" s="1"/>
  <c r="J118" i="3"/>
  <c r="K47" i="3"/>
  <c r="L47" i="3" s="1"/>
  <c r="M47" i="3" s="1"/>
  <c r="N47" i="3" s="1"/>
  <c r="K50" i="3"/>
  <c r="K95" i="3"/>
  <c r="L95" i="3" s="1"/>
  <c r="K65" i="3"/>
  <c r="N60" i="3"/>
  <c r="J60" i="3"/>
  <c r="J59" i="3" s="1"/>
  <c r="J61" i="3" s="1"/>
  <c r="M60" i="3"/>
  <c r="K60" i="3"/>
  <c r="L60" i="3"/>
  <c r="K51" i="3"/>
  <c r="L51" i="3" s="1"/>
  <c r="M51" i="3" s="1"/>
  <c r="N51" i="3" s="1"/>
  <c r="K54" i="3"/>
  <c r="K68" i="3"/>
  <c r="L45" i="3"/>
  <c r="M45" i="3" s="1"/>
  <c r="N45" i="3" s="1"/>
  <c r="L181" i="3"/>
  <c r="J58" i="3"/>
  <c r="J55" i="3"/>
  <c r="K55" i="3" s="1"/>
  <c r="L55" i="3" s="1"/>
  <c r="M55" i="3" s="1"/>
  <c r="N55" i="3" s="1"/>
  <c r="N8" i="3"/>
  <c r="N10" i="3" s="1"/>
  <c r="M10" i="3"/>
  <c r="N11" i="3"/>
  <c r="N13" i="3" s="1"/>
  <c r="M13" i="3"/>
  <c r="K74" i="3"/>
  <c r="L74" i="3" s="1"/>
  <c r="M74" i="3" s="1"/>
  <c r="N74" i="3" s="1"/>
  <c r="K77" i="3"/>
  <c r="M179" i="3"/>
  <c r="K81" i="3"/>
  <c r="L188" i="3"/>
  <c r="N188" i="3"/>
  <c r="K188" i="3"/>
  <c r="J188" i="3"/>
  <c r="J187" i="3" s="1"/>
  <c r="M188" i="3"/>
  <c r="L179" i="3"/>
  <c r="J112" i="3"/>
  <c r="J109" i="3"/>
  <c r="K105" i="3"/>
  <c r="L105" i="3" s="1"/>
  <c r="M105" i="3" s="1"/>
  <c r="N105" i="3" s="1"/>
  <c r="K108" i="3"/>
  <c r="L92" i="3"/>
  <c r="J177" i="3"/>
  <c r="J174" i="3"/>
  <c r="K133" i="3"/>
  <c r="K179" i="3"/>
  <c r="J97" i="3"/>
  <c r="K99" i="3"/>
  <c r="L99" i="3" s="1"/>
  <c r="M99" i="3" s="1"/>
  <c r="N99" i="3" s="1"/>
  <c r="K89" i="3"/>
  <c r="K101" i="3"/>
  <c r="L101" i="3" s="1"/>
  <c r="M101" i="3" s="1"/>
  <c r="N101" i="3" s="1"/>
  <c r="K104" i="3"/>
  <c r="M131" i="3"/>
  <c r="K131" i="3"/>
  <c r="J131" i="3"/>
  <c r="J130" i="3" s="1"/>
  <c r="L131" i="3"/>
  <c r="N131" i="3"/>
  <c r="L114" i="3"/>
  <c r="N114" i="3"/>
  <c r="K114" i="3"/>
  <c r="J114" i="3"/>
  <c r="J113" i="3" s="1"/>
  <c r="J115" i="3" s="1"/>
  <c r="M114" i="3"/>
  <c r="N179" i="3"/>
  <c r="K72" i="3"/>
  <c r="L72" i="3" s="1"/>
  <c r="M72" i="3" s="1"/>
  <c r="N72" i="3" s="1"/>
  <c r="K7" i="3"/>
  <c r="L5" i="3"/>
  <c r="L119" i="3"/>
  <c r="J81" i="3"/>
  <c r="J78" i="3"/>
  <c r="K78" i="3" s="1"/>
  <c r="L78" i="3" s="1"/>
  <c r="M78" i="3" s="1"/>
  <c r="N78" i="3" s="1"/>
  <c r="K87" i="3"/>
  <c r="J87" i="3"/>
  <c r="J86" i="3" s="1"/>
  <c r="J88" i="3" s="1"/>
  <c r="M87" i="3"/>
  <c r="N87" i="3"/>
  <c r="L87" i="3"/>
  <c r="K136" i="3"/>
  <c r="K139" i="3"/>
  <c r="J108" i="3"/>
  <c r="J105" i="3"/>
  <c r="J94" i="3"/>
  <c r="K116" i="3"/>
  <c r="K122" i="3"/>
  <c r="J124" i="3"/>
  <c r="J129" i="3"/>
  <c r="J126" i="3"/>
  <c r="K126" i="3" s="1"/>
  <c r="L126" i="3" s="1"/>
  <c r="M126" i="3" s="1"/>
  <c r="N126" i="3" s="1"/>
  <c r="K184" i="3"/>
  <c r="M14" i="3"/>
  <c r="L16" i="3"/>
  <c r="K82" i="3"/>
  <c r="L82" i="3" s="1"/>
  <c r="M82" i="3" s="1"/>
  <c r="N82" i="3" s="1"/>
  <c r="K85" i="3"/>
  <c r="J121" i="3"/>
  <c r="K109" i="3"/>
  <c r="L109" i="3" s="1"/>
  <c r="M109" i="3" s="1"/>
  <c r="N109" i="3" s="1"/>
  <c r="K112" i="3"/>
  <c r="J91" i="3"/>
  <c r="C64" i="1"/>
  <c r="C76" i="1" s="1"/>
  <c r="C98" i="1" s="1"/>
  <c r="C100" i="1" s="1"/>
  <c r="C101" i="1" s="1"/>
  <c r="K86" i="3" l="1"/>
  <c r="K121" i="3"/>
  <c r="K113" i="3"/>
  <c r="L113" i="3" s="1"/>
  <c r="K64" i="3"/>
  <c r="L62" i="3"/>
  <c r="K178" i="3"/>
  <c r="K70" i="3"/>
  <c r="L68" i="3"/>
  <c r="K59" i="3"/>
  <c r="K67" i="3"/>
  <c r="L65" i="3"/>
  <c r="L178" i="3"/>
  <c r="J141" i="3"/>
  <c r="K88" i="3"/>
  <c r="L86" i="3"/>
  <c r="K115" i="3"/>
  <c r="L97" i="3"/>
  <c r="M95" i="3"/>
  <c r="M181" i="3"/>
  <c r="K141" i="3"/>
  <c r="L139" i="3"/>
  <c r="M119" i="3"/>
  <c r="L121" i="3"/>
  <c r="K97" i="3"/>
  <c r="L184" i="3"/>
  <c r="L122" i="3"/>
  <c r="K124" i="3"/>
  <c r="L136" i="3"/>
  <c r="K138" i="3"/>
  <c r="K135" i="3"/>
  <c r="L133" i="3"/>
  <c r="K94" i="3"/>
  <c r="L116" i="3"/>
  <c r="K118" i="3"/>
  <c r="K174" i="3"/>
  <c r="K186" i="3" s="1"/>
  <c r="J183" i="3"/>
  <c r="J189" i="3"/>
  <c r="K187" i="3"/>
  <c r="N14" i="3"/>
  <c r="N16" i="3" s="1"/>
  <c r="M16" i="3"/>
  <c r="K130" i="3"/>
  <c r="J132" i="3"/>
  <c r="J186" i="3"/>
  <c r="J138" i="3"/>
  <c r="M5" i="3"/>
  <c r="L7" i="3"/>
  <c r="K91" i="3"/>
  <c r="L89" i="3"/>
  <c r="J135" i="3"/>
  <c r="L94" i="3"/>
  <c r="M92" i="3"/>
  <c r="J180" i="3"/>
  <c r="A17" i="3"/>
  <c r="H41" i="3"/>
  <c r="G41" i="3"/>
  <c r="F41" i="3"/>
  <c r="E41" i="3"/>
  <c r="D41" i="3"/>
  <c r="C41" i="3"/>
  <c r="B41" i="3"/>
  <c r="I41" i="3"/>
  <c r="I35" i="3"/>
  <c r="H35" i="3"/>
  <c r="G35" i="3"/>
  <c r="F35" i="3"/>
  <c r="E35" i="3"/>
  <c r="D35" i="3"/>
  <c r="C35" i="3"/>
  <c r="B35" i="3"/>
  <c r="B36" i="3" s="1"/>
  <c r="H38" i="3"/>
  <c r="G38" i="3"/>
  <c r="F38" i="3"/>
  <c r="E38" i="3"/>
  <c r="F39" i="3" s="1"/>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G20" i="3"/>
  <c r="H20" i="3"/>
  <c r="I20" i="3"/>
  <c r="J1" i="3"/>
  <c r="K1" i="3" s="1"/>
  <c r="L1" i="3" s="1"/>
  <c r="M1" i="3" s="1"/>
  <c r="N1" i="3" s="1"/>
  <c r="H1" i="3"/>
  <c r="G1" i="3" s="1"/>
  <c r="F1" i="3" s="1"/>
  <c r="E1" i="3" s="1"/>
  <c r="D1" i="3" s="1"/>
  <c r="C1" i="3" s="1"/>
  <c r="B1" i="3" s="1"/>
  <c r="L70" i="3" l="1"/>
  <c r="M68" i="3"/>
  <c r="L67" i="3"/>
  <c r="M65" i="3"/>
  <c r="K61" i="3"/>
  <c r="L59" i="3"/>
  <c r="L64" i="3"/>
  <c r="M62" i="3"/>
  <c r="N5" i="3"/>
  <c r="N7" i="3" s="1"/>
  <c r="M7" i="3"/>
  <c r="M184" i="3"/>
  <c r="M89" i="3"/>
  <c r="L91" i="3"/>
  <c r="M136" i="3"/>
  <c r="L138" i="3"/>
  <c r="M97" i="3"/>
  <c r="N95" i="3"/>
  <c r="N97" i="3" s="1"/>
  <c r="M178" i="3"/>
  <c r="L187" i="3"/>
  <c r="K189" i="3"/>
  <c r="M122" i="3"/>
  <c r="L124" i="3"/>
  <c r="N181" i="3"/>
  <c r="M113" i="3"/>
  <c r="L115" i="3"/>
  <c r="L130" i="3"/>
  <c r="K132" i="3"/>
  <c r="M116" i="3"/>
  <c r="L118" i="3"/>
  <c r="M121" i="3"/>
  <c r="N119" i="3"/>
  <c r="N121" i="3" s="1"/>
  <c r="M26" i="3"/>
  <c r="K26" i="3"/>
  <c r="L26" i="3"/>
  <c r="J26" i="3"/>
  <c r="N26" i="3"/>
  <c r="M139" i="3"/>
  <c r="L141" i="3"/>
  <c r="L88" i="3"/>
  <c r="M86" i="3"/>
  <c r="L22" i="3"/>
  <c r="J22" i="3"/>
  <c r="N22" i="3"/>
  <c r="M22" i="3"/>
  <c r="K22" i="3"/>
  <c r="M30" i="3"/>
  <c r="K30" i="3"/>
  <c r="J30" i="3"/>
  <c r="N30" i="3"/>
  <c r="L30" i="3"/>
  <c r="N92" i="3"/>
  <c r="N94" i="3" s="1"/>
  <c r="M94" i="3"/>
  <c r="L174" i="3"/>
  <c r="L180" i="3" s="1"/>
  <c r="K183" i="3"/>
  <c r="M133" i="3"/>
  <c r="L135" i="3"/>
  <c r="K180" i="3"/>
  <c r="F25" i="3"/>
  <c r="F36" i="3"/>
  <c r="G21" i="3"/>
  <c r="G23" i="3" s="1"/>
  <c r="D39" i="3"/>
  <c r="H39" i="3"/>
  <c r="B31" i="3"/>
  <c r="H21" i="3"/>
  <c r="H23" i="3" s="1"/>
  <c r="D21" i="3"/>
  <c r="D23" i="3" s="1"/>
  <c r="C29" i="3"/>
  <c r="G29" i="3"/>
  <c r="G31" i="3" s="1"/>
  <c r="C21" i="3"/>
  <c r="E25" i="3"/>
  <c r="E27" i="3" s="1"/>
  <c r="I25" i="3"/>
  <c r="I27" i="3" s="1"/>
  <c r="E29" i="3"/>
  <c r="E31" i="3" s="1"/>
  <c r="I29" i="3"/>
  <c r="I31" i="3" s="1"/>
  <c r="I21" i="3"/>
  <c r="E21" i="3"/>
  <c r="E23" i="3" s="1"/>
  <c r="F27" i="3"/>
  <c r="B21" i="3"/>
  <c r="B23" i="3" s="1"/>
  <c r="C39" i="3"/>
  <c r="G39" i="3"/>
  <c r="C36" i="3"/>
  <c r="C42" i="3"/>
  <c r="G42" i="3"/>
  <c r="F42" i="3"/>
  <c r="E32" i="3"/>
  <c r="C25" i="3"/>
  <c r="G25" i="3"/>
  <c r="G27" i="3" s="1"/>
  <c r="F29" i="3"/>
  <c r="F31" i="3" s="1"/>
  <c r="D42" i="3"/>
  <c r="H42" i="3"/>
  <c r="D25" i="3"/>
  <c r="D27" i="3" s="1"/>
  <c r="H25" i="3"/>
  <c r="H27" i="3" s="1"/>
  <c r="D29" i="3"/>
  <c r="D31" i="3" s="1"/>
  <c r="H29" i="3"/>
  <c r="H31" i="3" s="1"/>
  <c r="I23" i="3"/>
  <c r="D32" i="3"/>
  <c r="H32" i="3"/>
  <c r="B42" i="3"/>
  <c r="F21" i="3"/>
  <c r="F23" i="3" s="1"/>
  <c r="I39" i="3"/>
  <c r="E39" i="3"/>
  <c r="I32" i="3"/>
  <c r="B32" i="3"/>
  <c r="F32" i="3"/>
  <c r="G36" i="3"/>
  <c r="C32" i="3"/>
  <c r="G32" i="3"/>
  <c r="D36" i="3"/>
  <c r="H36" i="3"/>
  <c r="E36" i="3"/>
  <c r="I36" i="3"/>
  <c r="E42" i="3"/>
  <c r="I42" i="3"/>
  <c r="M64" i="3" l="1"/>
  <c r="N62" i="3"/>
  <c r="N64" i="3" s="1"/>
  <c r="N65" i="3"/>
  <c r="N67" i="3" s="1"/>
  <c r="M67" i="3"/>
  <c r="L61" i="3"/>
  <c r="M59" i="3"/>
  <c r="M70" i="3"/>
  <c r="N68" i="3"/>
  <c r="N70" i="3" s="1"/>
  <c r="N133" i="3"/>
  <c r="N135" i="3" s="1"/>
  <c r="M135" i="3"/>
  <c r="M115" i="3"/>
  <c r="N113" i="3"/>
  <c r="N115" i="3" s="1"/>
  <c r="M91" i="3"/>
  <c r="N89" i="3"/>
  <c r="N91" i="3" s="1"/>
  <c r="C31" i="3"/>
  <c r="M29" i="3"/>
  <c r="M31" i="3" s="1"/>
  <c r="K29" i="3"/>
  <c r="K31" i="3" s="1"/>
  <c r="L29" i="3"/>
  <c r="L31" i="3" s="1"/>
  <c r="J29" i="3"/>
  <c r="J28" i="3" s="1"/>
  <c r="N29" i="3"/>
  <c r="N31" i="3" s="1"/>
  <c r="M130" i="3"/>
  <c r="L132" i="3"/>
  <c r="N184" i="3"/>
  <c r="M186" i="3"/>
  <c r="K39" i="3"/>
  <c r="J39" i="3"/>
  <c r="J38" i="3" s="1"/>
  <c r="M39" i="3"/>
  <c r="N39" i="3"/>
  <c r="L39" i="3"/>
  <c r="M174" i="3"/>
  <c r="L183" i="3"/>
  <c r="N139" i="3"/>
  <c r="N141" i="3" s="1"/>
  <c r="M141" i="3"/>
  <c r="M187" i="3"/>
  <c r="L189" i="3"/>
  <c r="M180" i="3"/>
  <c r="N178" i="3"/>
  <c r="M138" i="3"/>
  <c r="N136" i="3"/>
  <c r="N138" i="3" s="1"/>
  <c r="L186" i="3"/>
  <c r="L42" i="3"/>
  <c r="N42" i="3"/>
  <c r="K42" i="3"/>
  <c r="M42" i="3"/>
  <c r="J42" i="3"/>
  <c r="J41" i="3" s="1"/>
  <c r="J31" i="3"/>
  <c r="N86" i="3"/>
  <c r="N88" i="3" s="1"/>
  <c r="M88" i="3"/>
  <c r="M118" i="3"/>
  <c r="N116" i="3"/>
  <c r="N118" i="3" s="1"/>
  <c r="C27" i="3"/>
  <c r="M25" i="3"/>
  <c r="M27" i="3" s="1"/>
  <c r="J25" i="3"/>
  <c r="K25" i="3"/>
  <c r="K27" i="3" s="1"/>
  <c r="L25" i="3"/>
  <c r="L27" i="3" s="1"/>
  <c r="N25" i="3"/>
  <c r="N27" i="3" s="1"/>
  <c r="C23" i="3"/>
  <c r="L21" i="3"/>
  <c r="L23" i="3" s="1"/>
  <c r="N21" i="3"/>
  <c r="N23" i="3" s="1"/>
  <c r="K21" i="3"/>
  <c r="K23" i="3" s="1"/>
  <c r="M21" i="3"/>
  <c r="M23" i="3" s="1"/>
  <c r="J21" i="3"/>
  <c r="N36" i="3"/>
  <c r="L36" i="3"/>
  <c r="J36" i="3"/>
  <c r="J35" i="3" s="1"/>
  <c r="K36" i="3"/>
  <c r="M36" i="3"/>
  <c r="M124" i="3"/>
  <c r="N122" i="3"/>
  <c r="N124" i="3" s="1"/>
  <c r="E33" i="3"/>
  <c r="D33" i="3"/>
  <c r="G33" i="3"/>
  <c r="F33" i="3"/>
  <c r="I33" i="3"/>
  <c r="C33" i="3"/>
  <c r="B33" i="3"/>
  <c r="H33" i="3"/>
  <c r="H18" i="3"/>
  <c r="G18" i="3"/>
  <c r="F18" i="3"/>
  <c r="E18" i="3"/>
  <c r="D18" i="3"/>
  <c r="C18" i="3"/>
  <c r="B18" i="3"/>
  <c r="B34" i="3" s="1"/>
  <c r="I18" i="3"/>
  <c r="M61" i="3" l="1"/>
  <c r="N59" i="3"/>
  <c r="N61" i="3" s="1"/>
  <c r="L33" i="3"/>
  <c r="N33" i="3"/>
  <c r="K33" i="3"/>
  <c r="M33" i="3"/>
  <c r="J33" i="3"/>
  <c r="J32" i="3" s="1"/>
  <c r="M132" i="3"/>
  <c r="N130" i="3"/>
  <c r="N132" i="3" s="1"/>
  <c r="J20" i="3"/>
  <c r="K20" i="3" s="1"/>
  <c r="L20" i="3" s="1"/>
  <c r="M20" i="3" s="1"/>
  <c r="N20" i="3" s="1"/>
  <c r="J23" i="3"/>
  <c r="M189" i="3"/>
  <c r="N187" i="3"/>
  <c r="I34" i="3"/>
  <c r="K35" i="3"/>
  <c r="J27" i="3"/>
  <c r="J24" i="3"/>
  <c r="K24" i="3" s="1"/>
  <c r="L24" i="3" s="1"/>
  <c r="M24" i="3" s="1"/>
  <c r="N24" i="3" s="1"/>
  <c r="K41" i="3"/>
  <c r="N174" i="3"/>
  <c r="N183" i="3" s="1"/>
  <c r="M183" i="3"/>
  <c r="K38" i="3"/>
  <c r="K28" i="3"/>
  <c r="L28" i="3" s="1"/>
  <c r="M28" i="3" s="1"/>
  <c r="N28" i="3" s="1"/>
  <c r="G19" i="3"/>
  <c r="G43" i="3"/>
  <c r="G40" i="3"/>
  <c r="G37" i="3"/>
  <c r="D19" i="3"/>
  <c r="D43" i="3"/>
  <c r="D40" i="3"/>
  <c r="D37" i="3"/>
  <c r="D34" i="3"/>
  <c r="G34" i="3"/>
  <c r="I19" i="3"/>
  <c r="I43" i="3"/>
  <c r="I37" i="3"/>
  <c r="I40" i="3"/>
  <c r="E19" i="3"/>
  <c r="E34" i="3"/>
  <c r="E37" i="3"/>
  <c r="E43" i="3"/>
  <c r="E40" i="3"/>
  <c r="C19" i="3"/>
  <c r="C43" i="3"/>
  <c r="C40" i="3"/>
  <c r="C37" i="3"/>
  <c r="H19" i="3"/>
  <c r="H43" i="3"/>
  <c r="H40" i="3"/>
  <c r="H34" i="3"/>
  <c r="H37" i="3"/>
  <c r="B43" i="3"/>
  <c r="B19" i="3"/>
  <c r="B40" i="3"/>
  <c r="B37" i="3"/>
  <c r="F19" i="3"/>
  <c r="F43" i="3"/>
  <c r="F40" i="3"/>
  <c r="F37" i="3"/>
  <c r="C34" i="3"/>
  <c r="F34" i="3"/>
  <c r="N186" i="3" l="1"/>
  <c r="N180" i="3"/>
  <c r="L35" i="3"/>
  <c r="N189" i="3"/>
  <c r="L19" i="3"/>
  <c r="J19" i="3"/>
  <c r="J18" i="3" s="1"/>
  <c r="J34" i="3" s="1"/>
  <c r="K19" i="3"/>
  <c r="N19" i="3"/>
  <c r="M19" i="3"/>
  <c r="L41" i="3"/>
  <c r="L38" i="3"/>
  <c r="K32" i="3"/>
  <c r="M38" i="3" l="1"/>
  <c r="L32" i="3"/>
  <c r="M41" i="3"/>
  <c r="K18" i="3"/>
  <c r="J37" i="3"/>
  <c r="J43" i="3"/>
  <c r="J40" i="3"/>
  <c r="M35" i="3"/>
  <c r="L18" i="3" l="1"/>
  <c r="K43" i="3"/>
  <c r="K37" i="3"/>
  <c r="K40" i="3"/>
  <c r="N41" i="3"/>
  <c r="L34" i="3"/>
  <c r="M32" i="3"/>
  <c r="N35" i="3"/>
  <c r="K34" i="3"/>
  <c r="N38" i="3"/>
  <c r="N32" i="3" l="1"/>
  <c r="M34" i="3"/>
  <c r="M18" i="3"/>
  <c r="L43" i="3"/>
  <c r="L40" i="3"/>
  <c r="L37" i="3"/>
  <c r="N18" i="3" l="1"/>
  <c r="M43" i="3"/>
  <c r="M40" i="3"/>
  <c r="M37" i="3"/>
  <c r="N34" i="3"/>
  <c r="N40" i="3" l="1"/>
  <c r="N37" i="3"/>
  <c r="N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<sst xmlns="http://schemas.openxmlformats.org/spreadsheetml/2006/main" count="423" uniqueCount="150">
  <si>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</si>
  <si>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</si>
  <si>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</si>
  <si>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</si>
  <si>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</si>
  <si>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</si>
  <si>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</si>
  <si>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</si>
  <si>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</si>
  <si>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</si>
  <si>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</si>
  <si>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</si>
  <si>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</si>
  <si>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</si>
  <si>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</si>
  <si>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</si>
  <si>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</si>
  <si>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</si>
  <si>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</si>
  <si>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</si>
  <si>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</si>
  <si>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</si>
  <si>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</si>
  <si>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</si>
  <si>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</si>
  <si>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</si>
  <si>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</si>
  <si>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</si>
  <si>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</si>
  <si>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</si>
  <si>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</si>
  <si>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</si>
  <si>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</si>
  <si>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</si>
  <si>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</si>
  <si>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</si>
  <si>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</si>
  <si>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</si>
  <si>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</si>
  <si>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</si>
  <si>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</si>
  <si>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</si>
  <si>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</si>
  <si>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</si>
  <si>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</si>
  <si>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</si>
  <si>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</si>
  <si>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</si>
  <si>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</si>
  <si>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</si>
  <si>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</si>
  <si>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</si>
  <si>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</si>
  <si>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</si>
  <si>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</si>
  <si>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</si>
  <si>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</si>
  <si>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</si>
  <si>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</si>
  <si>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</si>
  <si>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</si>
  <si>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</si>
  <si>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</si>
  <si>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</si>
  <si>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</si>
  <si>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</si>
  <si>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</si>
  <si>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</si>
  <si>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</si>
  <si>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</si>
  <si>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</si>
  <si>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</si>
  <si>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</si>
  <si>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</si>
  <si>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</si>
  <si>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</si>
  <si>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</si>
  <si>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</si>
  <si>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</si>
  <si>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</si>
  <si>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</si>
  <si>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</si>
  <si>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</si>
  <si>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</si>
  <si>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</si>
  <si>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</si>
  <si>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</si>
  <si>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</si>
  <si>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</si>
  <si>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</si>
  <si>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</si>
  <si>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</si>
  <si>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</si>
  <si>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</si>
  <si>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</si>
  <si>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</si>
  <si>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</si>
  <si>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</si>
  <si>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</si>
  <si>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</si>
  <si>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</si>
  <si>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</si>
  <si>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</si>
  <si>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</si>
  <si>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</si>
  <si>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</si>
  <si>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</si>
  <si>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</si>
  <si>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</si>
  <si>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</si>
  <si>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</si>
  <si>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</si>
  <si>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</si>
  <si>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</si>
  <si>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</si>
  <si>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</si>
  <si>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</si>
  <si>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</si>
  <si>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</si>
  <si>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</si>
  <si>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</si>
  <si>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</si>
  <si>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</si>
  <si>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</si>
  <si>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</si>
  <si>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</si>
  <si>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</si>
  <si>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</si>
  <si>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</si>
  <si>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</si>
  <si>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</si>
  <si>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</si>
  <si>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</si>
  <si>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</si>
  <si>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</si>
  <si>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</si>
  <si>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</si>
  <si>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</si>
  <si>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</si>
  <si>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</si>
  <si>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</si>
  <si>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</si>
  <si>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</si>
  <si>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</si>
  <si>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</si>
  <si>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</si>
  <si>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</si>
  <si>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Excess tax benefits from share-based payment arrangements</t>
  </si>
  <si>
    <t>-</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</si>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</sst>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9"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2" fontId="0" fillId="0" borderId="0" xfId="0" applyNumberFormat="1"/>
    <xf numFmtId="10" fontId="12" fillId="0" borderId="0" xfId="2" applyNumberFormat="1" applyFont="1"/>
    <xf numFmtId="10" fontId="11" fillId="0" borderId="0" xfId="2" applyNumberFormat="1" applyFont="1"/>
    <xf numFmtId="9" fontId="11" fillId="0" borderId="0" xfId="2" applyFont="1"/>
    <xf numFmtId="166" fontId="11" fillId="0" borderId="0" xfId="2" applyNumberFormat="1" applyFont="1" applyFill="1"/>
    <xf numFmtId="165" fontId="0" fillId="0" borderId="0" xfId="1" applyNumberFormat="1" applyFont="1" applyFill="1"/>
    <xf numFmtId="165" fontId="2" fillId="0" borderId="1" xfId="1" applyNumberFormat="1" applyFont="1" applyFill="1" applyBorder="1"/>
    <xf numFmtId="165" fontId="2" fillId="0" borderId="2" xfId="1" applyNumberFormat="1" applyFont="1" applyFill="1" applyBorder="1"/>
    <xf numFmtId="165" fontId="6" fillId="4" borderId="0" xfId="4" applyNumberFormat="1" applyFont="1" applyBorder="1" applyAlignment="1">
      <alignment horizontal="right"/>
    </xf>
    <xf numFmtId="165" fontId="2" fillId="0" borderId="0" xfId="1" applyNumberFormat="1" applyFont="1" applyAlignment="1">
      <alignment horizontal="right"/>
    </xf>
    <xf numFmtId="165" fontId="2" fillId="5" borderId="0" xfId="5" applyNumberFormat="1" applyFont="1" applyAlignment="1">
      <alignment horizontal="right"/>
    </xf>
    <xf numFmtId="165" fontId="0" fillId="0" borderId="0" xfId="1" applyNumberFormat="1" applyFont="1" applyAlignment="1">
      <alignment horizontal="right"/>
    </xf>
    <xf numFmtId="165" fontId="2" fillId="0" borderId="0" xfId="0" applyNumberFormat="1" applyFont="1" applyAlignment="1">
      <alignment horizontal="right"/>
    </xf>
    <xf numFmtId="165" fontId="2" fillId="0" borderId="0" xfId="1" applyNumberFormat="1" applyFont="1" applyFill="1" applyAlignment="1">
      <alignment horizontal="right"/>
    </xf>
    <xf numFmtId="166" fontId="11" fillId="0" borderId="0" xfId="2" applyNumberFormat="1" applyFont="1" applyFill="1" applyAlignment="1">
      <alignment horizontal="right"/>
    </xf>
    <xf numFmtId="164" fontId="0" fillId="0" borderId="0" xfId="1" applyFont="1" applyFill="1" applyAlignment="1">
      <alignment horizontal="right"/>
    </xf>
    <xf numFmtId="165" fontId="0" fillId="0" borderId="0" xfId="1" applyNumberFormat="1" applyFont="1" applyFill="1" applyAlignment="1">
      <alignment horizontal="right"/>
    </xf>
    <xf numFmtId="0" fontId="2" fillId="0" borderId="0" xfId="0" applyFont="1" applyAlignment="1">
      <alignment horizontal="right"/>
    </xf>
    <xf numFmtId="9" fontId="11" fillId="0" borderId="0" xfId="2" applyFont="1" applyAlignment="1">
      <alignment horizontal="right"/>
    </xf>
    <xf numFmtId="0" fontId="0" fillId="0" borderId="0" xfId="0" applyAlignment="1">
      <alignment horizontal="right"/>
    </xf>
    <xf numFmtId="166" fontId="11" fillId="0" borderId="0" xfId="0" applyNumberFormat="1" applyFont="1"/>
    <xf numFmtId="169" fontId="2" fillId="0" borderId="0" xfId="0" applyNumberFormat="1" applyFont="1"/>
    <xf numFmtId="165" fontId="1" fillId="0" borderId="0" xfId="1"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6045_Task%207%20-%20Identifying%20%5eL0%20Entering%20Drivers.xlsx" TargetMode="External"/><Relationship Id="rId1" Type="http://schemas.openxmlformats.org/officeDocument/2006/relationships/externalLinkPath" Target="1709896045_Task%207%20-%20Identifying%20%5eL0%20Entering%20Driv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s>
    <sheetDataSet>
      <sheetData sheetId="0"/>
      <sheetData sheetId="1">
        <row r="127">
          <cell r="A127" t="str">
            <v>Greater China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55" activePane="bottomLeft" state="frozen"/>
      <selection pane="bottomLeft" activeCell="B195" sqref="B195:C19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49">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s="49">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1968.8</v>
      </c>
      <c r="C18">
        <v>1742.5</v>
      </c>
      <c r="D18">
        <v>1692</v>
      </c>
      <c r="E18">
        <v>1659.1</v>
      </c>
      <c r="F18">
        <v>1618.4</v>
      </c>
      <c r="G18" s="8">
        <v>1591.6</v>
      </c>
      <c r="H18" s="8">
        <v>1609.4</v>
      </c>
      <c r="I18" s="8">
        <v>1610.8</v>
      </c>
    </row>
    <row r="20" spans="1:9" s="12" customFormat="1" x14ac:dyDescent="0.25">
      <c r="A20" s="12" t="s">
        <v>2</v>
      </c>
      <c r="B20" s="13">
        <f>+ROUND(((B12/B18)-B15),0)</f>
        <v>0</v>
      </c>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-889</v>
      </c>
      <c r="D75" s="3">
        <v>-364</v>
      </c>
      <c r="E75" s="3">
        <v>1515</v>
      </c>
      <c r="F75" s="3">
        <v>1525</v>
      </c>
      <c r="G75" s="3">
        <v>24</v>
      </c>
      <c r="H75" s="3">
        <v>1326</v>
      </c>
      <c r="I75" s="3">
        <v>1365</v>
      </c>
    </row>
    <row r="76" spans="1:9" x14ac:dyDescent="0.25">
      <c r="A76" s="25" t="s">
        <v>75</v>
      </c>
      <c r="B76" s="26">
        <f t="shared" ref="B76:H76" si="13">+SUM(B64:B75)</f>
        <v>4680</v>
      </c>
      <c r="C76" s="26">
        <f t="shared" si="13"/>
        <v>3096</v>
      </c>
      <c r="D76" s="26">
        <f t="shared" si="13"/>
        <v>3640</v>
      </c>
      <c r="E76" s="26">
        <f t="shared" si="13"/>
        <v>4955</v>
      </c>
      <c r="F76" s="26">
        <f t="shared" si="13"/>
        <v>5903</v>
      </c>
      <c r="G76" s="26">
        <f t="shared" si="13"/>
        <v>2485</v>
      </c>
      <c r="H76" s="26">
        <f t="shared" si="13"/>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144</v>
      </c>
      <c r="B81" s="3">
        <v>-150</v>
      </c>
      <c r="C81" s="3">
        <v>150</v>
      </c>
      <c r="D81" s="3">
        <v>0</v>
      </c>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145</v>
      </c>
      <c r="B83" s="3">
        <v>3</v>
      </c>
      <c r="C83" s="3">
        <v>10</v>
      </c>
      <c r="D83" s="3">
        <v>13</v>
      </c>
      <c r="E83" s="3"/>
      <c r="F83" s="3"/>
      <c r="G83" s="3"/>
      <c r="H83" s="3"/>
      <c r="I83" s="3"/>
    </row>
    <row r="84" spans="1:9" x14ac:dyDescent="0.25">
      <c r="A84" s="2" t="s">
        <v>80</v>
      </c>
      <c r="B84" s="3">
        <v>0</v>
      </c>
      <c r="C84" s="3">
        <v>6</v>
      </c>
      <c r="D84" s="3">
        <v>-34</v>
      </c>
      <c r="E84" s="3">
        <v>-22</v>
      </c>
      <c r="F84" s="3">
        <v>5</v>
      </c>
      <c r="G84" s="3">
        <v>31</v>
      </c>
      <c r="H84" s="3">
        <v>171</v>
      </c>
      <c r="I84" s="3">
        <v>-19</v>
      </c>
    </row>
    <row r="85" spans="1:9" x14ac:dyDescent="0.2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82</v>
      </c>
      <c r="B86" s="3"/>
      <c r="C86" s="3"/>
      <c r="D86" s="3"/>
      <c r="E86" s="3"/>
      <c r="F86" s="3"/>
      <c r="G86" s="3"/>
      <c r="H86" s="3"/>
      <c r="I86" s="3"/>
    </row>
    <row r="87" spans="1:9" x14ac:dyDescent="0.25">
      <c r="A87" s="2" t="s">
        <v>83</v>
      </c>
      <c r="B87" s="3">
        <v>0</v>
      </c>
      <c r="C87" s="3">
        <v>981</v>
      </c>
      <c r="D87" s="3">
        <v>1482</v>
      </c>
      <c r="E87" s="3">
        <v>0</v>
      </c>
      <c r="F87" s="3">
        <v>0</v>
      </c>
      <c r="G87" s="3">
        <v>6134</v>
      </c>
      <c r="H87" s="3">
        <v>0</v>
      </c>
      <c r="I87" s="3">
        <v>0</v>
      </c>
    </row>
    <row r="88" spans="1:9" x14ac:dyDescent="0.25">
      <c r="A88" s="2" t="s">
        <v>146</v>
      </c>
      <c r="B88" s="3">
        <v>-7</v>
      </c>
      <c r="C88" s="3">
        <v>-106</v>
      </c>
      <c r="D88" s="3">
        <v>-44</v>
      </c>
      <c r="E88" s="3"/>
      <c r="F88" s="3"/>
      <c r="G88" s="3"/>
      <c r="H88" s="3"/>
      <c r="I88" s="3"/>
    </row>
    <row r="89" spans="1:9" x14ac:dyDescent="0.25">
      <c r="A89" s="2" t="s">
        <v>84</v>
      </c>
      <c r="B89" s="3">
        <v>-63</v>
      </c>
      <c r="C89" s="3">
        <v>-67</v>
      </c>
      <c r="D89" s="3">
        <v>327</v>
      </c>
      <c r="E89" s="3">
        <v>13</v>
      </c>
      <c r="F89" s="3">
        <v>-325</v>
      </c>
      <c r="G89" s="3">
        <v>49</v>
      </c>
      <c r="H89" s="3">
        <v>-52</v>
      </c>
      <c r="I89" s="3">
        <v>15</v>
      </c>
    </row>
    <row r="90" spans="1:9" x14ac:dyDescent="0.25">
      <c r="A90" s="2" t="s">
        <v>85</v>
      </c>
      <c r="B90" s="3">
        <v>-19</v>
      </c>
      <c r="C90" s="3">
        <v>-7</v>
      </c>
      <c r="D90" s="3">
        <v>-17</v>
      </c>
      <c r="E90" s="3"/>
      <c r="F90" s="3"/>
      <c r="G90" s="3"/>
      <c r="H90" s="3">
        <v>-197</v>
      </c>
      <c r="I90" s="3">
        <v>0</v>
      </c>
    </row>
    <row r="91" spans="1:9" x14ac:dyDescent="0.25">
      <c r="A91" s="2" t="s">
        <v>86</v>
      </c>
      <c r="B91" s="3">
        <v>514</v>
      </c>
      <c r="C91" s="3">
        <v>507</v>
      </c>
      <c r="D91" s="3">
        <v>489</v>
      </c>
      <c r="E91" s="3">
        <v>733</v>
      </c>
      <c r="F91" s="3">
        <v>700</v>
      </c>
      <c r="G91" s="3">
        <v>885</v>
      </c>
      <c r="H91" s="3">
        <v>1172</v>
      </c>
      <c r="I91" s="3">
        <v>1151</v>
      </c>
    </row>
    <row r="92" spans="1:9" x14ac:dyDescent="0.25">
      <c r="A92" s="2" t="s">
        <v>147</v>
      </c>
      <c r="B92" s="3">
        <v>218</v>
      </c>
      <c r="C92" s="3">
        <v>281</v>
      </c>
      <c r="D92" s="3">
        <v>177</v>
      </c>
      <c r="E92" s="3"/>
      <c r="F92" s="3"/>
      <c r="G92" s="3"/>
      <c r="H92" s="3"/>
      <c r="I92" s="3"/>
    </row>
    <row r="93" spans="1:9" x14ac:dyDescent="0.25">
      <c r="A93" s="2" t="s">
        <v>16</v>
      </c>
      <c r="B93" s="3">
        <v>-2534</v>
      </c>
      <c r="C93" s="3">
        <v>-3238</v>
      </c>
      <c r="D93" s="3">
        <v>-3223</v>
      </c>
      <c r="E93" s="3">
        <v>-4254</v>
      </c>
      <c r="F93" s="3">
        <v>-4286</v>
      </c>
      <c r="G93" s="3">
        <v>-3067</v>
      </c>
      <c r="H93" s="3">
        <v>-608</v>
      </c>
      <c r="I93" s="3">
        <v>-4014</v>
      </c>
    </row>
    <row r="94" spans="1:9" x14ac:dyDescent="0.25">
      <c r="A94" s="2" t="s">
        <v>87</v>
      </c>
      <c r="B94" s="3">
        <v>-899</v>
      </c>
      <c r="C94" s="3">
        <v>-1022</v>
      </c>
      <c r="D94" s="3">
        <v>-1133</v>
      </c>
      <c r="E94" s="3">
        <v>-1243</v>
      </c>
      <c r="F94" s="3">
        <v>-1332</v>
      </c>
      <c r="G94" s="3">
        <v>-1452</v>
      </c>
      <c r="H94" s="3">
        <v>-1638</v>
      </c>
      <c r="I94" s="3">
        <v>-1837</v>
      </c>
    </row>
    <row r="95" spans="1:9" x14ac:dyDescent="0.25">
      <c r="A95" s="2" t="s">
        <v>88</v>
      </c>
      <c r="B95" s="3"/>
      <c r="C95" s="3"/>
      <c r="D95" s="3"/>
      <c r="E95" s="3">
        <v>-84</v>
      </c>
      <c r="F95" s="3">
        <v>-50</v>
      </c>
      <c r="G95" s="3">
        <v>-58</v>
      </c>
      <c r="H95" s="3">
        <v>-136</v>
      </c>
      <c r="I95" s="3">
        <v>-151</v>
      </c>
    </row>
    <row r="96" spans="1:9" x14ac:dyDescent="0.25">
      <c r="A96" s="27" t="s">
        <v>89</v>
      </c>
      <c r="B96" s="26">
        <f t="shared" ref="B96:H96" si="15">+SUM(B87:B95)</f>
        <v>-2790</v>
      </c>
      <c r="C96" s="26">
        <f t="shared" si="15"/>
        <v>-2671</v>
      </c>
      <c r="D96" s="26">
        <f t="shared" si="15"/>
        <v>-1942</v>
      </c>
      <c r="E96" s="26">
        <f t="shared" si="15"/>
        <v>-4835</v>
      </c>
      <c r="F96" s="26">
        <f t="shared" si="15"/>
        <v>-5293</v>
      </c>
      <c r="G96" s="26">
        <f t="shared" si="15"/>
        <v>2491</v>
      </c>
      <c r="H96" s="26">
        <f t="shared" si="15"/>
        <v>-1459</v>
      </c>
      <c r="I96" s="26">
        <f>+SUM(I87:I95)</f>
        <v>-4836</v>
      </c>
    </row>
    <row r="97" spans="1:9" x14ac:dyDescent="0.25">
      <c r="A97" s="2" t="s">
        <v>90</v>
      </c>
      <c r="B97" s="3">
        <v>-83</v>
      </c>
      <c r="C97" s="3">
        <v>-105</v>
      </c>
      <c r="D97" s="3">
        <v>-20</v>
      </c>
      <c r="E97" s="3">
        <v>45</v>
      </c>
      <c r="F97" s="3">
        <v>-129</v>
      </c>
      <c r="G97" s="3">
        <v>-66</v>
      </c>
      <c r="H97" s="3">
        <v>143</v>
      </c>
      <c r="I97" s="3">
        <v>-143</v>
      </c>
    </row>
    <row r="98" spans="1:9" x14ac:dyDescent="0.25">
      <c r="A98" s="27" t="s">
        <v>91</v>
      </c>
      <c r="B98" s="26">
        <f t="shared" ref="B98:H98" si="16">+B76+B85+B96+B97</f>
        <v>1632</v>
      </c>
      <c r="C98" s="26">
        <f t="shared" si="16"/>
        <v>-714</v>
      </c>
      <c r="D98" s="26">
        <f t="shared" si="16"/>
        <v>670</v>
      </c>
      <c r="E98" s="26">
        <f t="shared" si="16"/>
        <v>441</v>
      </c>
      <c r="F98" s="26">
        <f t="shared" si="16"/>
        <v>217</v>
      </c>
      <c r="G98" s="26">
        <f t="shared" si="16"/>
        <v>3882</v>
      </c>
      <c r="H98" s="26">
        <f t="shared" si="16"/>
        <v>1541</v>
      </c>
      <c r="I98" s="26">
        <f>+I76+I85+I96+I97</f>
        <v>-1315</v>
      </c>
    </row>
    <row r="99" spans="1:9" x14ac:dyDescent="0.25">
      <c r="A99" t="s">
        <v>92</v>
      </c>
      <c r="B99" s="3">
        <v>2220</v>
      </c>
      <c r="C99" s="3">
        <v>3852</v>
      </c>
      <c r="D99" s="3">
        <v>3138</v>
      </c>
      <c r="E99" s="3">
        <v>3808</v>
      </c>
      <c r="F99" s="3">
        <v>4249</v>
      </c>
      <c r="G99" s="3">
        <v>4466</v>
      </c>
      <c r="H99" s="3">
        <v>8348</v>
      </c>
      <c r="I99" s="3">
        <f>+H100</f>
        <v>9889</v>
      </c>
    </row>
    <row r="100" spans="1:9" ht="15.75" thickBot="1" x14ac:dyDescent="0.3">
      <c r="A100" s="6" t="s">
        <v>93</v>
      </c>
      <c r="B100" s="7">
        <f t="shared" ref="B100:H100" si="17">+B98+B99</f>
        <v>3852</v>
      </c>
      <c r="C100" s="7">
        <f t="shared" si="17"/>
        <v>3138</v>
      </c>
      <c r="D100" s="7">
        <f t="shared" si="17"/>
        <v>3808</v>
      </c>
      <c r="E100" s="7">
        <f t="shared" si="17"/>
        <v>4249</v>
      </c>
      <c r="F100" s="7">
        <f t="shared" si="17"/>
        <v>4466</v>
      </c>
      <c r="G100" s="7">
        <f t="shared" si="17"/>
        <v>8348</v>
      </c>
      <c r="H100" s="7">
        <f t="shared" si="17"/>
        <v>9889</v>
      </c>
      <c r="I100" s="7">
        <f>+I98+I99</f>
        <v>8574</v>
      </c>
    </row>
    <row r="101" spans="1:9" s="12" customFormat="1" ht="15.75" thickTop="1" x14ac:dyDescent="0.2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25">
      <c r="A102" t="s">
        <v>94</v>
      </c>
      <c r="B102" s="3"/>
      <c r="C102" s="3"/>
      <c r="D102" s="3"/>
      <c r="E102" s="3"/>
      <c r="F102" s="3"/>
      <c r="G102" s="3"/>
      <c r="H102" s="3"/>
      <c r="I102" s="3"/>
    </row>
    <row r="103" spans="1:9" x14ac:dyDescent="0.25">
      <c r="A103" s="2" t="s">
        <v>17</v>
      </c>
      <c r="B103" s="3"/>
      <c r="C103" s="3"/>
      <c r="D103" s="3"/>
      <c r="E103" s="3"/>
      <c r="F103" s="3"/>
      <c r="G103" s="3"/>
      <c r="H103" s="3"/>
      <c r="I103" s="3"/>
    </row>
    <row r="104" spans="1:9" x14ac:dyDescent="0.25">
      <c r="A104" s="11" t="s">
        <v>95</v>
      </c>
      <c r="B104" s="3">
        <v>53</v>
      </c>
      <c r="C104" s="3">
        <v>70</v>
      </c>
      <c r="D104" s="3">
        <v>98</v>
      </c>
      <c r="E104" s="3">
        <v>125</v>
      </c>
      <c r="F104" s="3">
        <v>153</v>
      </c>
      <c r="G104" s="3">
        <v>140</v>
      </c>
      <c r="H104" s="3">
        <v>293</v>
      </c>
      <c r="I104" s="3">
        <v>290</v>
      </c>
    </row>
    <row r="105" spans="1:9" x14ac:dyDescent="0.25">
      <c r="A105" s="11" t="s">
        <v>18</v>
      </c>
      <c r="B105" s="3">
        <v>1262</v>
      </c>
      <c r="C105" s="3">
        <v>748</v>
      </c>
      <c r="D105" s="3">
        <v>703</v>
      </c>
      <c r="E105" s="3">
        <v>529</v>
      </c>
      <c r="F105" s="3">
        <v>757</v>
      </c>
      <c r="G105" s="3">
        <v>1028</v>
      </c>
      <c r="H105" s="3">
        <v>1177</v>
      </c>
      <c r="I105" s="3">
        <v>1231</v>
      </c>
    </row>
    <row r="106" spans="1:9" x14ac:dyDescent="0.25">
      <c r="A106" s="11" t="s">
        <v>96</v>
      </c>
      <c r="B106" s="3">
        <v>206</v>
      </c>
      <c r="C106" s="3">
        <v>252</v>
      </c>
      <c r="D106" s="3">
        <v>266</v>
      </c>
      <c r="E106" s="3">
        <v>294</v>
      </c>
      <c r="F106" s="3">
        <v>160</v>
      </c>
      <c r="G106" s="3">
        <v>121</v>
      </c>
      <c r="H106" s="3">
        <v>179</v>
      </c>
      <c r="I106" s="3">
        <v>160</v>
      </c>
    </row>
    <row r="107" spans="1:9" x14ac:dyDescent="0.25">
      <c r="A107" s="11" t="s">
        <v>97</v>
      </c>
      <c r="B107" s="3">
        <v>240</v>
      </c>
      <c r="C107" s="3">
        <v>271</v>
      </c>
      <c r="D107" s="3">
        <v>300</v>
      </c>
      <c r="E107" s="3">
        <v>320</v>
      </c>
      <c r="F107" s="3">
        <v>347</v>
      </c>
      <c r="G107" s="3">
        <v>385</v>
      </c>
      <c r="H107" s="3">
        <v>438</v>
      </c>
      <c r="I107" s="3">
        <v>480</v>
      </c>
    </row>
    <row r="109" spans="1:9" x14ac:dyDescent="0.25">
      <c r="A109" s="14" t="s">
        <v>100</v>
      </c>
      <c r="B109" s="14"/>
      <c r="C109" s="14"/>
      <c r="D109" s="14"/>
      <c r="E109" s="14"/>
      <c r="F109" s="14"/>
      <c r="G109" s="14"/>
      <c r="H109" s="14"/>
      <c r="I109" s="14"/>
    </row>
    <row r="110" spans="1:9" x14ac:dyDescent="0.25">
      <c r="A110" s="28" t="s">
        <v>110</v>
      </c>
      <c r="B110" s="3"/>
      <c r="C110" s="3"/>
      <c r="D110" s="3"/>
      <c r="E110" s="3"/>
      <c r="F110" s="3"/>
      <c r="G110" s="3"/>
      <c r="H110" s="3"/>
      <c r="I110" s="3"/>
    </row>
    <row r="111" spans="1:9" x14ac:dyDescent="0.25">
      <c r="A111" s="2" t="s">
        <v>101</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25">
      <c r="A112" s="11" t="s">
        <v>114</v>
      </c>
      <c r="B112" s="3">
        <v>8506</v>
      </c>
      <c r="C112" s="3">
        <v>9299</v>
      </c>
      <c r="D112" s="3">
        <v>9684</v>
      </c>
      <c r="E112" s="3">
        <v>9322</v>
      </c>
      <c r="F112" s="3">
        <v>10045</v>
      </c>
      <c r="G112" s="3">
        <v>9329</v>
      </c>
      <c r="H112" s="8">
        <v>11644</v>
      </c>
      <c r="I112" s="8">
        <v>12228</v>
      </c>
    </row>
    <row r="113" spans="1:9" x14ac:dyDescent="0.25">
      <c r="A113" s="11" t="s">
        <v>115</v>
      </c>
      <c r="B113" s="3">
        <v>4410</v>
      </c>
      <c r="C113" s="3">
        <v>4746</v>
      </c>
      <c r="D113" s="3">
        <v>4886</v>
      </c>
      <c r="E113" s="3">
        <v>4938</v>
      </c>
      <c r="F113" s="3">
        <v>5260</v>
      </c>
      <c r="G113" s="3">
        <v>4639</v>
      </c>
      <c r="H113" s="8">
        <v>5028</v>
      </c>
      <c r="I113" s="8">
        <v>5492</v>
      </c>
    </row>
    <row r="114" spans="1:9" x14ac:dyDescent="0.25">
      <c r="A114" s="11" t="s">
        <v>116</v>
      </c>
      <c r="B114" s="3">
        <v>824</v>
      </c>
      <c r="C114" s="3">
        <v>719</v>
      </c>
      <c r="D114" s="3">
        <v>646</v>
      </c>
      <c r="E114" s="3">
        <v>595</v>
      </c>
      <c r="F114" s="3">
        <v>597</v>
      </c>
      <c r="G114" s="3">
        <v>516</v>
      </c>
      <c r="H114">
        <v>507</v>
      </c>
      <c r="I114">
        <v>633</v>
      </c>
    </row>
    <row r="115" spans="1:9" x14ac:dyDescent="0.25">
      <c r="A115" s="2" t="s">
        <v>102</v>
      </c>
      <c r="B115" s="3">
        <f t="shared" ref="B115" si="20">+SUM(B116:B118)</f>
        <v>7126</v>
      </c>
      <c r="C115" s="3">
        <f t="shared" ref="C115" si="21">+SUM(C116:C118)</f>
        <v>7568</v>
      </c>
      <c r="D115" s="3">
        <f t="shared" ref="D115" si="22">+SUM(D116:D118)</f>
        <v>7970</v>
      </c>
      <c r="E115" s="3">
        <f t="shared" ref="E115" si="23">+SUM(E116:E118)</f>
        <v>9242</v>
      </c>
      <c r="F115" s="3">
        <f t="shared" ref="F115" si="24">+SUM(F116:F118)</f>
        <v>9812</v>
      </c>
      <c r="G115" s="3">
        <f t="shared" ref="G115" si="25">+SUM(G116:G118)</f>
        <v>9347</v>
      </c>
      <c r="H115" s="3">
        <f t="shared" ref="H115" si="26">+SUM(H116:H118)</f>
        <v>11456</v>
      </c>
      <c r="I115" s="3">
        <f>+SUM(I116:I118)</f>
        <v>12479</v>
      </c>
    </row>
    <row r="116" spans="1:9" x14ac:dyDescent="0.25">
      <c r="A116" s="11" t="s">
        <v>114</v>
      </c>
      <c r="B116">
        <v>4703</v>
      </c>
      <c r="C116" s="3">
        <v>5043</v>
      </c>
      <c r="D116" s="3">
        <v>5192</v>
      </c>
      <c r="E116" s="3">
        <v>5875</v>
      </c>
      <c r="F116" s="3">
        <v>6293</v>
      </c>
      <c r="G116" s="3">
        <v>5892</v>
      </c>
      <c r="H116" s="8">
        <v>6970</v>
      </c>
      <c r="I116" s="8">
        <v>7388</v>
      </c>
    </row>
    <row r="117" spans="1:9" x14ac:dyDescent="0.25">
      <c r="A117" s="11" t="s">
        <v>115</v>
      </c>
      <c r="B117">
        <v>2051</v>
      </c>
      <c r="C117" s="3">
        <v>2149</v>
      </c>
      <c r="D117" s="3">
        <v>2395</v>
      </c>
      <c r="E117" s="3">
        <v>2940</v>
      </c>
      <c r="F117" s="3">
        <v>3087</v>
      </c>
      <c r="G117" s="3">
        <v>3053</v>
      </c>
      <c r="H117" s="8">
        <v>3996</v>
      </c>
      <c r="I117" s="8">
        <v>4527</v>
      </c>
    </row>
    <row r="118" spans="1:9" x14ac:dyDescent="0.25">
      <c r="A118" s="11" t="s">
        <v>116</v>
      </c>
      <c r="B118">
        <v>372</v>
      </c>
      <c r="C118" s="54">
        <v>376</v>
      </c>
      <c r="D118" s="54">
        <v>383</v>
      </c>
      <c r="E118" s="54">
        <v>427</v>
      </c>
      <c r="F118" s="54">
        <v>432</v>
      </c>
      <c r="G118" s="54">
        <v>402</v>
      </c>
      <c r="H118">
        <v>490</v>
      </c>
      <c r="I118">
        <v>564</v>
      </c>
    </row>
    <row r="119" spans="1:9" x14ac:dyDescent="0.25">
      <c r="A119" s="2" t="s">
        <v>103</v>
      </c>
      <c r="B119" s="3">
        <f t="shared" ref="B119" si="27">+SUM(B120:B122)</f>
        <v>3067</v>
      </c>
      <c r="C119" s="3">
        <f t="shared" ref="C119" si="28">+SUM(C120:C122)</f>
        <v>3785</v>
      </c>
      <c r="D119" s="3">
        <f t="shared" ref="D119" si="29">+SUM(D120:D122)</f>
        <v>4237</v>
      </c>
      <c r="E119" s="3">
        <f t="shared" ref="E119" si="30">+SUM(E120:E122)</f>
        <v>5134</v>
      </c>
      <c r="F119" s="3">
        <f t="shared" ref="F119" si="31">+SUM(F120:F122)</f>
        <v>6208</v>
      </c>
      <c r="G119" s="3">
        <f t="shared" ref="G119" si="32">+SUM(G120:G122)</f>
        <v>6679</v>
      </c>
      <c r="H119" s="3">
        <f t="shared" ref="H119" si="33">+SUM(H120:H122)</f>
        <v>8290</v>
      </c>
      <c r="I119" s="3">
        <f>+SUM(I120:I122)</f>
        <v>7547</v>
      </c>
    </row>
    <row r="120" spans="1:9" x14ac:dyDescent="0.25">
      <c r="A120" s="11" t="s">
        <v>114</v>
      </c>
      <c r="B120" s="3">
        <v>2016</v>
      </c>
      <c r="C120" s="3">
        <v>2599</v>
      </c>
      <c r="D120" s="3">
        <v>2920</v>
      </c>
      <c r="E120" s="3">
        <v>3496</v>
      </c>
      <c r="F120" s="3">
        <v>4262</v>
      </c>
      <c r="G120" s="3">
        <v>4635</v>
      </c>
      <c r="H120" s="8">
        <v>5748</v>
      </c>
      <c r="I120" s="8">
        <v>5416</v>
      </c>
    </row>
    <row r="121" spans="1:9" x14ac:dyDescent="0.25">
      <c r="A121" s="11" t="s">
        <v>115</v>
      </c>
      <c r="B121" s="3">
        <v>925</v>
      </c>
      <c r="C121" s="3">
        <v>1055</v>
      </c>
      <c r="D121" s="3">
        <v>1188</v>
      </c>
      <c r="E121" s="3">
        <v>1508</v>
      </c>
      <c r="F121" s="3">
        <v>1808</v>
      </c>
      <c r="G121" s="3">
        <v>1896</v>
      </c>
      <c r="H121" s="8">
        <v>2347</v>
      </c>
      <c r="I121" s="8">
        <v>1938</v>
      </c>
    </row>
    <row r="122" spans="1:9" x14ac:dyDescent="0.25">
      <c r="A122" s="11" t="s">
        <v>116</v>
      </c>
      <c r="B122" s="3">
        <v>126</v>
      </c>
      <c r="C122" s="3">
        <v>131</v>
      </c>
      <c r="D122" s="3">
        <v>129</v>
      </c>
      <c r="E122" s="3">
        <v>130</v>
      </c>
      <c r="F122" s="3">
        <v>138</v>
      </c>
      <c r="G122" s="3">
        <v>148</v>
      </c>
      <c r="H122">
        <v>195</v>
      </c>
      <c r="I122">
        <v>193</v>
      </c>
    </row>
    <row r="123" spans="1:9" x14ac:dyDescent="0.25">
      <c r="A123" s="2" t="s">
        <v>107</v>
      </c>
      <c r="B123" s="3">
        <f t="shared" ref="B123" si="34">+SUM(B124:B126)</f>
        <v>4653</v>
      </c>
      <c r="C123" s="3">
        <f t="shared" ref="C123" si="35">+SUM(C124:C126)</f>
        <v>4317</v>
      </c>
      <c r="D123" s="3">
        <f t="shared" ref="D123" si="36">+SUM(D124:D126)</f>
        <v>4737</v>
      </c>
      <c r="E123" s="3">
        <f t="shared" ref="E123" si="37">+SUM(E124:E126)</f>
        <v>5166</v>
      </c>
      <c r="F123" s="3">
        <f t="shared" ref="F123" si="38">+SUM(F124:F126)</f>
        <v>5254</v>
      </c>
      <c r="G123" s="3">
        <f t="shared" ref="G123" si="39">+SUM(G124:G126)</f>
        <v>5028</v>
      </c>
      <c r="H123" s="3">
        <f t="shared" ref="H123" si="40">+SUM(H124:H126)</f>
        <v>5343</v>
      </c>
      <c r="I123" s="3">
        <f>+SUM(I124:I126)</f>
        <v>5955</v>
      </c>
    </row>
    <row r="124" spans="1:9" x14ac:dyDescent="0.25">
      <c r="A124" s="11" t="s">
        <v>114</v>
      </c>
      <c r="B124">
        <v>3093</v>
      </c>
      <c r="C124" s="3">
        <v>2930</v>
      </c>
      <c r="D124" s="3">
        <v>3285</v>
      </c>
      <c r="E124" s="3">
        <v>3575</v>
      </c>
      <c r="F124" s="3">
        <v>3622</v>
      </c>
      <c r="G124" s="3">
        <v>3449</v>
      </c>
      <c r="H124" s="8">
        <v>3659</v>
      </c>
      <c r="I124" s="8">
        <v>4111</v>
      </c>
    </row>
    <row r="125" spans="1:9" x14ac:dyDescent="0.25">
      <c r="A125" s="11" t="s">
        <v>115</v>
      </c>
      <c r="B125">
        <v>1251</v>
      </c>
      <c r="C125" s="3">
        <v>1117</v>
      </c>
      <c r="D125" s="3">
        <v>1185</v>
      </c>
      <c r="E125" s="3">
        <v>1347</v>
      </c>
      <c r="F125" s="3">
        <v>1395</v>
      </c>
      <c r="G125" s="3">
        <v>1365</v>
      </c>
      <c r="H125" s="8">
        <v>1494</v>
      </c>
      <c r="I125" s="8">
        <v>1610</v>
      </c>
    </row>
    <row r="126" spans="1:9" x14ac:dyDescent="0.25">
      <c r="A126" s="11" t="s">
        <v>116</v>
      </c>
      <c r="B126">
        <v>309</v>
      </c>
      <c r="C126" s="3">
        <v>270</v>
      </c>
      <c r="D126" s="3">
        <v>267</v>
      </c>
      <c r="E126" s="3">
        <v>244</v>
      </c>
      <c r="F126" s="3">
        <v>237</v>
      </c>
      <c r="G126" s="3">
        <v>214</v>
      </c>
      <c r="H126">
        <v>190</v>
      </c>
      <c r="I126">
        <v>234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 t="shared" ref="B128:I128" si="41">+B111+B115+B119+B123+B127</f>
        <v>28701</v>
      </c>
      <c r="C128" s="5">
        <f t="shared" si="41"/>
        <v>30507</v>
      </c>
      <c r="D128" s="5">
        <f t="shared" si="41"/>
        <v>32233</v>
      </c>
      <c r="E128" s="5">
        <f t="shared" si="41"/>
        <v>34485</v>
      </c>
      <c r="F128" s="5">
        <f t="shared" si="41"/>
        <v>37218</v>
      </c>
      <c r="G128" s="5">
        <f t="shared" si="41"/>
        <v>35568</v>
      </c>
      <c r="H128" s="5">
        <f t="shared" si="41"/>
        <v>42293</v>
      </c>
      <c r="I128" s="5">
        <f t="shared" si="41"/>
        <v>44436</v>
      </c>
    </row>
    <row r="129" spans="1:9" x14ac:dyDescent="0.25">
      <c r="A129" s="2" t="s">
        <v>105</v>
      </c>
      <c r="B129" s="3">
        <v>1982</v>
      </c>
      <c r="C129" s="3">
        <v>1955</v>
      </c>
      <c r="D129" s="3">
        <v>2042</v>
      </c>
      <c r="E129" s="3">
        <f t="shared" ref="E129:F129" si="42">SUM(E130:E133)</f>
        <v>1886</v>
      </c>
      <c r="F129" s="3">
        <f t="shared" si="42"/>
        <v>1906</v>
      </c>
      <c r="G129" s="3">
        <f>SUM(G130:G133)</f>
        <v>1846</v>
      </c>
      <c r="H129" s="3">
        <f>+SUM(H130:H133)</f>
        <v>2205</v>
      </c>
      <c r="I129" s="3">
        <f>+SUM(I130:I133)</f>
        <v>2346</v>
      </c>
    </row>
    <row r="130" spans="1:9" x14ac:dyDescent="0.25">
      <c r="A130" s="11" t="s">
        <v>114</v>
      </c>
      <c r="B130" s="3">
        <v>0</v>
      </c>
      <c r="C130" s="3">
        <v>0</v>
      </c>
      <c r="D130" s="3">
        <v>0</v>
      </c>
      <c r="E130" s="3">
        <v>1611</v>
      </c>
      <c r="F130" s="3">
        <v>1658</v>
      </c>
      <c r="G130" s="3">
        <v>1642</v>
      </c>
      <c r="H130" s="3">
        <v>1986</v>
      </c>
      <c r="I130" s="3">
        <v>2094</v>
      </c>
    </row>
    <row r="131" spans="1:9" x14ac:dyDescent="0.25">
      <c r="A131" s="11" t="s">
        <v>115</v>
      </c>
      <c r="B131" s="3">
        <v>0</v>
      </c>
      <c r="C131" s="3">
        <v>0</v>
      </c>
      <c r="D131" s="3">
        <v>0</v>
      </c>
      <c r="E131" s="3">
        <v>144</v>
      </c>
      <c r="F131" s="3">
        <v>118</v>
      </c>
      <c r="G131" s="3">
        <v>89</v>
      </c>
      <c r="H131" s="3">
        <v>104</v>
      </c>
      <c r="I131" s="3">
        <v>103</v>
      </c>
    </row>
    <row r="132" spans="1:9" x14ac:dyDescent="0.25">
      <c r="A132" s="11" t="s">
        <v>116</v>
      </c>
      <c r="B132" s="3">
        <v>0</v>
      </c>
      <c r="C132" s="3">
        <v>0</v>
      </c>
      <c r="D132" s="3">
        <v>0</v>
      </c>
      <c r="E132" s="3">
        <v>28</v>
      </c>
      <c r="F132" s="3">
        <v>24</v>
      </c>
      <c r="G132" s="3">
        <v>25</v>
      </c>
      <c r="H132" s="3">
        <v>29</v>
      </c>
      <c r="I132" s="3">
        <v>26</v>
      </c>
    </row>
    <row r="133" spans="1:9" x14ac:dyDescent="0.25">
      <c r="A133" s="11" t="s">
        <v>122</v>
      </c>
      <c r="B133" s="3">
        <v>0</v>
      </c>
      <c r="C133" s="3">
        <v>0</v>
      </c>
      <c r="D133" s="3">
        <v>0</v>
      </c>
      <c r="E133" s="3">
        <v>103</v>
      </c>
      <c r="F133" s="3">
        <v>106</v>
      </c>
      <c r="G133" s="3">
        <v>90</v>
      </c>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 t="shared" ref="B135:H135" si="43">+B128+B129+B134</f>
        <v>30601</v>
      </c>
      <c r="C135" s="7">
        <f t="shared" si="43"/>
        <v>32376</v>
      </c>
      <c r="D135" s="7">
        <f t="shared" si="43"/>
        <v>34350</v>
      </c>
      <c r="E135" s="7">
        <f t="shared" si="43"/>
        <v>36397</v>
      </c>
      <c r="F135" s="7">
        <f t="shared" si="43"/>
        <v>39117</v>
      </c>
      <c r="G135" s="7">
        <f t="shared" si="43"/>
        <v>37403</v>
      </c>
      <c r="H135" s="7">
        <f t="shared" si="43"/>
        <v>44538</v>
      </c>
      <c r="I135" s="7">
        <f>+I128+I129+I134</f>
        <v>46710</v>
      </c>
    </row>
    <row r="136" spans="1:9" s="12" customFormat="1" ht="15.75" thickTop="1" x14ac:dyDescent="0.25">
      <c r="A136" s="12" t="s">
        <v>112</v>
      </c>
      <c r="B136" s="13">
        <f t="shared" ref="B136:H136" si="44">+B135-B2</f>
        <v>0</v>
      </c>
      <c r="C136" s="13">
        <f t="shared" si="44"/>
        <v>0</v>
      </c>
      <c r="D136" s="13">
        <f t="shared" si="44"/>
        <v>0</v>
      </c>
      <c r="E136" s="13">
        <f t="shared" si="44"/>
        <v>0</v>
      </c>
      <c r="F136" s="13">
        <f t="shared" si="44"/>
        <v>0</v>
      </c>
      <c r="G136" s="13">
        <f t="shared" si="44"/>
        <v>0</v>
      </c>
      <c r="H136" s="13">
        <f t="shared" si="44"/>
        <v>0</v>
      </c>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54">
        <v>1524</v>
      </c>
      <c r="C139" s="3">
        <v>1787</v>
      </c>
      <c r="D139" s="3">
        <v>1507</v>
      </c>
      <c r="E139" s="3">
        <v>1587</v>
      </c>
      <c r="F139" s="3">
        <v>1995</v>
      </c>
      <c r="G139" s="3">
        <v>1541</v>
      </c>
      <c r="H139" s="3">
        <v>2435</v>
      </c>
      <c r="I139" s="3">
        <v>3293</v>
      </c>
    </row>
    <row r="140" spans="1:9" x14ac:dyDescent="0.25">
      <c r="A140" s="2" t="s">
        <v>103</v>
      </c>
      <c r="B140" s="54">
        <v>993</v>
      </c>
      <c r="C140" s="3">
        <v>1372</v>
      </c>
      <c r="D140" s="3">
        <v>1507</v>
      </c>
      <c r="E140" s="3">
        <v>1807</v>
      </c>
      <c r="F140" s="3">
        <v>2376</v>
      </c>
      <c r="G140" s="3">
        <v>2490</v>
      </c>
      <c r="H140" s="3">
        <v>3243</v>
      </c>
      <c r="I140" s="3">
        <v>2365</v>
      </c>
    </row>
    <row r="141" spans="1:9" x14ac:dyDescent="0.25">
      <c r="A141" s="2" t="s">
        <v>107</v>
      </c>
      <c r="B141" s="54">
        <v>918</v>
      </c>
      <c r="C141" s="3">
        <v>1002</v>
      </c>
      <c r="D141" s="3">
        <v>980</v>
      </c>
      <c r="E141" s="3">
        <v>1189</v>
      </c>
      <c r="F141" s="3">
        <v>1323</v>
      </c>
      <c r="G141" s="3">
        <v>1184</v>
      </c>
      <c r="H141" s="3">
        <v>1530</v>
      </c>
      <c r="I141" s="3">
        <v>1896</v>
      </c>
    </row>
    <row r="142" spans="1:9" x14ac:dyDescent="0.25">
      <c r="A142" s="2" t="s">
        <v>108</v>
      </c>
      <c r="B142" s="3">
        <v>-2267</v>
      </c>
      <c r="C142" s="3">
        <v>-2596</v>
      </c>
      <c r="D142" s="3">
        <v>-2677</v>
      </c>
      <c r="E142" s="3">
        <v>-2658</v>
      </c>
      <c r="F142" s="3">
        <v>-3262</v>
      </c>
      <c r="G142" s="3">
        <v>-3468</v>
      </c>
      <c r="H142" s="3">
        <v>-3656</v>
      </c>
      <c r="I142" s="3">
        <v>-4262</v>
      </c>
    </row>
    <row r="143" spans="1:9" x14ac:dyDescent="0.25">
      <c r="A143" s="4" t="s">
        <v>104</v>
      </c>
      <c r="B143" s="5">
        <f t="shared" ref="B143:I143" si="45">+SUM(B138:B142)</f>
        <v>4813</v>
      </c>
      <c r="C143" s="5">
        <f t="shared" si="45"/>
        <v>5328</v>
      </c>
      <c r="D143" s="5">
        <f t="shared" si="45"/>
        <v>5192</v>
      </c>
      <c r="E143" s="5">
        <f t="shared" si="45"/>
        <v>5525</v>
      </c>
      <c r="F143" s="5">
        <f t="shared" si="45"/>
        <v>6357</v>
      </c>
      <c r="G143" s="5">
        <f t="shared" si="45"/>
        <v>4646</v>
      </c>
      <c r="H143" s="5">
        <f t="shared" si="45"/>
        <v>8641</v>
      </c>
      <c r="I143" s="5">
        <f t="shared" si="45"/>
        <v>8406</v>
      </c>
    </row>
    <row r="144" spans="1:9" x14ac:dyDescent="0.25">
      <c r="A144" s="2" t="s">
        <v>105</v>
      </c>
      <c r="B144" s="3">
        <v>517</v>
      </c>
      <c r="C144" s="3">
        <v>487</v>
      </c>
      <c r="D144" s="3">
        <v>477</v>
      </c>
      <c r="E144" s="3">
        <v>310</v>
      </c>
      <c r="F144" s="3">
        <v>303</v>
      </c>
      <c r="G144" s="3">
        <v>297</v>
      </c>
      <c r="H144" s="3">
        <v>543</v>
      </c>
      <c r="I144" s="3">
        <v>669</v>
      </c>
    </row>
    <row r="145" spans="1:9" x14ac:dyDescent="0.25">
      <c r="A145" s="2" t="s">
        <v>109</v>
      </c>
      <c r="B145" s="3">
        <v>-1097</v>
      </c>
      <c r="C145" s="3">
        <v>-1173</v>
      </c>
      <c r="D145" s="3">
        <v>-724</v>
      </c>
      <c r="E145" s="3">
        <v>-1456</v>
      </c>
      <c r="F145" s="3">
        <v>-1810</v>
      </c>
      <c r="G145" s="3">
        <v>-1967</v>
      </c>
      <c r="H145" s="3">
        <v>-2261</v>
      </c>
      <c r="I145" s="3">
        <v>-2219</v>
      </c>
    </row>
    <row r="146" spans="1:9" ht="15.75" thickBot="1" x14ac:dyDescent="0.3">
      <c r="A146" s="6" t="s">
        <v>113</v>
      </c>
      <c r="B146" s="7">
        <f t="shared" ref="B146" si="46">+SUM(B143:B145)</f>
        <v>4233</v>
      </c>
      <c r="C146" s="7">
        <f t="shared" ref="C146" si="47">+SUM(C143:C145)</f>
        <v>4642</v>
      </c>
      <c r="D146" s="7">
        <f t="shared" ref="D146" si="48">+SUM(D143:D145)</f>
        <v>4945</v>
      </c>
      <c r="E146" s="7">
        <f t="shared" ref="E146" si="49">+SUM(E143:E145)</f>
        <v>4379</v>
      </c>
      <c r="F146" s="7">
        <f t="shared" ref="F146" si="50">+SUM(F143:F145)</f>
        <v>4850</v>
      </c>
      <c r="G146" s="7">
        <f t="shared" ref="G146" si="51">+SUM(G143:G145)</f>
        <v>2976</v>
      </c>
      <c r="H146" s="7">
        <f t="shared" ref="H146" si="52">+SUM(H143:H145)</f>
        <v>6923</v>
      </c>
      <c r="I146" s="7">
        <f>+SUM(I143:I145)</f>
        <v>6856</v>
      </c>
    </row>
    <row r="147" spans="1:9" s="12" customFormat="1" ht="15.75" thickTop="1" x14ac:dyDescent="0.25">
      <c r="A147" s="12" t="s">
        <v>112</v>
      </c>
      <c r="B147" s="13">
        <f t="shared" ref="B147:I147" si="53">+B146-B10-B8</f>
        <v>0</v>
      </c>
      <c r="C147" s="13">
        <f t="shared" si="53"/>
        <v>0</v>
      </c>
      <c r="D147" s="13">
        <f t="shared" si="53"/>
        <v>0</v>
      </c>
      <c r="E147" s="13">
        <f t="shared" si="53"/>
        <v>0</v>
      </c>
      <c r="F147" s="13">
        <f t="shared" si="53"/>
        <v>0</v>
      </c>
      <c r="G147" s="13">
        <f t="shared" si="53"/>
        <v>0</v>
      </c>
      <c r="H147" s="13">
        <f t="shared" si="53"/>
        <v>0</v>
      </c>
      <c r="I147" s="13">
        <f t="shared" si="53"/>
        <v>0</v>
      </c>
    </row>
    <row r="148" spans="1:9" x14ac:dyDescent="0.25">
      <c r="A148" s="1" t="s">
        <v>118</v>
      </c>
    </row>
    <row r="149" spans="1:9" x14ac:dyDescent="0.25">
      <c r="A149" s="2" t="s">
        <v>101</v>
      </c>
      <c r="B149" s="3">
        <v>632</v>
      </c>
      <c r="C149" s="3">
        <v>742</v>
      </c>
      <c r="D149" s="3">
        <v>819</v>
      </c>
      <c r="E149" s="3">
        <v>848</v>
      </c>
      <c r="F149" s="3">
        <v>814</v>
      </c>
      <c r="G149" s="3">
        <v>645</v>
      </c>
      <c r="H149" s="3">
        <v>617</v>
      </c>
      <c r="I149" s="3">
        <v>639</v>
      </c>
    </row>
    <row r="150" spans="1:9" x14ac:dyDescent="0.25">
      <c r="A150" s="2" t="s">
        <v>102</v>
      </c>
      <c r="B150" s="54">
        <v>498</v>
      </c>
      <c r="C150" s="3">
        <v>639</v>
      </c>
      <c r="D150" s="3">
        <v>709</v>
      </c>
      <c r="E150" s="3">
        <v>849</v>
      </c>
      <c r="F150" s="3">
        <v>929</v>
      </c>
      <c r="G150" s="3">
        <v>885</v>
      </c>
      <c r="H150" s="3">
        <v>982</v>
      </c>
      <c r="I150" s="3">
        <v>920</v>
      </c>
    </row>
    <row r="151" spans="1:9" x14ac:dyDescent="0.25">
      <c r="A151" s="2" t="s">
        <v>103</v>
      </c>
      <c r="B151" s="54">
        <v>254</v>
      </c>
      <c r="C151" s="3">
        <v>234</v>
      </c>
      <c r="D151" s="3">
        <v>225</v>
      </c>
      <c r="E151" s="3">
        <v>256</v>
      </c>
      <c r="F151" s="3">
        <v>237</v>
      </c>
      <c r="G151" s="3">
        <v>214</v>
      </c>
      <c r="H151" s="3">
        <v>288</v>
      </c>
      <c r="I151" s="3">
        <v>303</v>
      </c>
    </row>
    <row r="152" spans="1:9" x14ac:dyDescent="0.25">
      <c r="A152" s="2" t="s">
        <v>119</v>
      </c>
      <c r="B152" s="54">
        <v>308</v>
      </c>
      <c r="C152" s="3">
        <v>332</v>
      </c>
      <c r="D152" s="3">
        <v>340</v>
      </c>
      <c r="E152" s="3">
        <v>339</v>
      </c>
      <c r="F152" s="3">
        <v>326</v>
      </c>
      <c r="G152" s="3">
        <v>296</v>
      </c>
      <c r="H152" s="3">
        <v>304</v>
      </c>
      <c r="I152" s="3">
        <v>274</v>
      </c>
    </row>
    <row r="153" spans="1:9" x14ac:dyDescent="0.25">
      <c r="A153" s="2" t="s">
        <v>108</v>
      </c>
      <c r="B153" s="3">
        <v>484</v>
      </c>
      <c r="C153" s="3">
        <v>511</v>
      </c>
      <c r="D153" s="3">
        <v>533</v>
      </c>
      <c r="E153" s="3">
        <v>597</v>
      </c>
      <c r="F153" s="3">
        <v>665</v>
      </c>
      <c r="G153" s="3">
        <v>830</v>
      </c>
      <c r="H153" s="3">
        <v>780</v>
      </c>
      <c r="I153" s="3">
        <v>789</v>
      </c>
    </row>
    <row r="154" spans="1:9" x14ac:dyDescent="0.25">
      <c r="A154" s="4" t="s">
        <v>120</v>
      </c>
      <c r="B154" s="5">
        <f t="shared" ref="B154:I154" si="54">+SUM(B149:B153)</f>
        <v>2176</v>
      </c>
      <c r="C154" s="5">
        <f t="shared" si="54"/>
        <v>2458</v>
      </c>
      <c r="D154" s="5">
        <f t="shared" si="54"/>
        <v>2626</v>
      </c>
      <c r="E154" s="5">
        <f t="shared" si="54"/>
        <v>2889</v>
      </c>
      <c r="F154" s="5">
        <f t="shared" si="54"/>
        <v>2971</v>
      </c>
      <c r="G154" s="5">
        <f t="shared" si="54"/>
        <v>2870</v>
      </c>
      <c r="H154" s="5">
        <f t="shared" si="54"/>
        <v>2971</v>
      </c>
      <c r="I154" s="5">
        <f t="shared" si="54"/>
        <v>2925</v>
      </c>
    </row>
    <row r="155" spans="1:9" x14ac:dyDescent="0.25">
      <c r="A155" s="2" t="s">
        <v>105</v>
      </c>
      <c r="B155" s="3">
        <v>122</v>
      </c>
      <c r="C155" s="3">
        <v>125</v>
      </c>
      <c r="D155" s="3">
        <v>125</v>
      </c>
      <c r="E155" s="3">
        <v>115</v>
      </c>
      <c r="F155" s="3">
        <v>100</v>
      </c>
      <c r="G155" s="3">
        <v>80</v>
      </c>
      <c r="H155" s="3">
        <v>63</v>
      </c>
      <c r="I155" s="3">
        <v>49</v>
      </c>
    </row>
    <row r="156" spans="1:9" x14ac:dyDescent="0.25">
      <c r="A156" s="2" t="s">
        <v>109</v>
      </c>
      <c r="B156" s="3">
        <v>713</v>
      </c>
      <c r="C156" s="3">
        <v>937</v>
      </c>
      <c r="D156" s="3">
        <v>1238</v>
      </c>
      <c r="E156" s="3">
        <v>1450</v>
      </c>
      <c r="F156" s="3">
        <v>1673</v>
      </c>
      <c r="G156" s="3">
        <v>1916</v>
      </c>
      <c r="H156" s="3">
        <v>1870</v>
      </c>
      <c r="I156" s="3">
        <v>1817</v>
      </c>
    </row>
    <row r="157" spans="1:9" ht="15.75" thickBot="1" x14ac:dyDescent="0.3">
      <c r="A157" s="6" t="s">
        <v>121</v>
      </c>
      <c r="B157" s="7">
        <f t="shared" ref="B157:H157" si="55">+SUM(B154:B156)</f>
        <v>3011</v>
      </c>
      <c r="C157" s="7">
        <f t="shared" si="55"/>
        <v>3520</v>
      </c>
      <c r="D157" s="7">
        <f t="shared" si="55"/>
        <v>3989</v>
      </c>
      <c r="E157" s="7">
        <f t="shared" si="55"/>
        <v>4454</v>
      </c>
      <c r="F157" s="7">
        <f t="shared" si="55"/>
        <v>4744</v>
      </c>
      <c r="G157" s="7">
        <f t="shared" si="55"/>
        <v>4866</v>
      </c>
      <c r="H157" s="7">
        <f t="shared" si="55"/>
        <v>4904</v>
      </c>
      <c r="I157" s="7">
        <f>+SUM(I154:I156)</f>
        <v>4791</v>
      </c>
    </row>
    <row r="158" spans="1:9" ht="15.75" thickTop="1" x14ac:dyDescent="0.25">
      <c r="A158" s="12" t="s">
        <v>112</v>
      </c>
      <c r="B158" s="13">
        <f t="shared" ref="B158:I158" si="56">+B157-B31</f>
        <v>0</v>
      </c>
      <c r="C158" s="13">
        <f t="shared" si="56"/>
        <v>0</v>
      </c>
      <c r="D158" s="13">
        <f t="shared" si="56"/>
        <v>0</v>
      </c>
      <c r="E158" s="13">
        <f t="shared" si="56"/>
        <v>0</v>
      </c>
      <c r="F158" s="13">
        <f t="shared" si="56"/>
        <v>0</v>
      </c>
      <c r="G158" s="13">
        <f t="shared" si="56"/>
        <v>0</v>
      </c>
      <c r="H158" s="13">
        <f t="shared" si="56"/>
        <v>0</v>
      </c>
      <c r="I158" s="13">
        <f t="shared" si="56"/>
        <v>0</v>
      </c>
    </row>
    <row r="159" spans="1:9" x14ac:dyDescent="0.25">
      <c r="A159" s="1" t="s">
        <v>123</v>
      </c>
    </row>
    <row r="160" spans="1:9" x14ac:dyDescent="0.25">
      <c r="A160" s="2" t="s">
        <v>101</v>
      </c>
      <c r="B160" s="3">
        <v>208</v>
      </c>
      <c r="C160" s="3">
        <v>242</v>
      </c>
      <c r="D160" s="3">
        <v>223</v>
      </c>
      <c r="E160" s="3">
        <v>196</v>
      </c>
      <c r="F160" s="3">
        <v>117</v>
      </c>
      <c r="G160" s="3">
        <v>110</v>
      </c>
      <c r="H160" s="3">
        <v>98</v>
      </c>
      <c r="I160" s="3">
        <v>146</v>
      </c>
    </row>
    <row r="161" spans="1:9" x14ac:dyDescent="0.25">
      <c r="A161" s="2" t="s">
        <v>102</v>
      </c>
      <c r="B161" s="3">
        <v>236</v>
      </c>
      <c r="C161" s="3">
        <v>234</v>
      </c>
      <c r="D161" s="3">
        <v>173</v>
      </c>
      <c r="E161" s="3">
        <v>240</v>
      </c>
      <c r="F161" s="3">
        <v>233</v>
      </c>
      <c r="G161" s="3">
        <v>139</v>
      </c>
      <c r="H161" s="3">
        <v>153</v>
      </c>
      <c r="I161" s="3">
        <v>197</v>
      </c>
    </row>
    <row r="162" spans="1:9" x14ac:dyDescent="0.25">
      <c r="A162" s="2" t="s">
        <v>103</v>
      </c>
      <c r="B162" s="3">
        <v>69</v>
      </c>
      <c r="C162" s="3">
        <v>44</v>
      </c>
      <c r="D162" s="3">
        <v>51</v>
      </c>
      <c r="E162" s="3">
        <v>76</v>
      </c>
      <c r="F162" s="3">
        <v>49</v>
      </c>
      <c r="G162" s="3">
        <v>28</v>
      </c>
      <c r="H162" s="3">
        <v>94</v>
      </c>
      <c r="I162" s="3">
        <v>78</v>
      </c>
    </row>
    <row r="163" spans="1:9" x14ac:dyDescent="0.25">
      <c r="A163" s="2" t="s">
        <v>119</v>
      </c>
      <c r="B163" s="3">
        <v>52</v>
      </c>
      <c r="C163" s="3">
        <v>62</v>
      </c>
      <c r="D163" s="3">
        <v>59</v>
      </c>
      <c r="E163" s="3">
        <v>49</v>
      </c>
      <c r="F163" s="3">
        <v>47</v>
      </c>
      <c r="G163" s="3">
        <v>41</v>
      </c>
      <c r="H163" s="3">
        <v>54</v>
      </c>
      <c r="I163" s="3">
        <v>56</v>
      </c>
    </row>
    <row r="164" spans="1:9" x14ac:dyDescent="0.25">
      <c r="A164" s="2" t="s">
        <v>108</v>
      </c>
      <c r="B164" s="3">
        <v>225</v>
      </c>
      <c r="C164" s="3">
        <v>258</v>
      </c>
      <c r="D164" s="3">
        <v>278</v>
      </c>
      <c r="E164" s="3">
        <v>286</v>
      </c>
      <c r="F164" s="3">
        <v>278</v>
      </c>
      <c r="G164" s="3">
        <v>438</v>
      </c>
      <c r="H164" s="3">
        <v>278</v>
      </c>
      <c r="I164" s="3">
        <v>222</v>
      </c>
    </row>
    <row r="165" spans="1:9" x14ac:dyDescent="0.25">
      <c r="A165" s="4" t="s">
        <v>120</v>
      </c>
      <c r="B165" s="55">
        <f t="shared" ref="B165:I165" si="57">+SUM(B160:B164)</f>
        <v>790</v>
      </c>
      <c r="C165" s="5">
        <f t="shared" si="57"/>
        <v>840</v>
      </c>
      <c r="D165" s="5">
        <f t="shared" si="57"/>
        <v>784</v>
      </c>
      <c r="E165" s="5">
        <f t="shared" si="57"/>
        <v>847</v>
      </c>
      <c r="F165" s="5">
        <f t="shared" si="57"/>
        <v>724</v>
      </c>
      <c r="G165" s="5">
        <f t="shared" si="57"/>
        <v>756</v>
      </c>
      <c r="H165" s="5">
        <f t="shared" si="57"/>
        <v>677</v>
      </c>
      <c r="I165" s="5">
        <f t="shared" si="57"/>
        <v>699</v>
      </c>
    </row>
    <row r="166" spans="1:9" x14ac:dyDescent="0.25">
      <c r="A166" s="2" t="s">
        <v>105</v>
      </c>
      <c r="B166" s="3">
        <v>69</v>
      </c>
      <c r="C166" s="3">
        <v>39</v>
      </c>
      <c r="D166" s="3">
        <v>30</v>
      </c>
      <c r="E166" s="3">
        <v>22</v>
      </c>
      <c r="F166" s="3">
        <v>18</v>
      </c>
      <c r="G166" s="3">
        <v>12</v>
      </c>
      <c r="H166" s="3">
        <v>7</v>
      </c>
      <c r="I166" s="3">
        <v>9</v>
      </c>
    </row>
    <row r="167" spans="1:9" x14ac:dyDescent="0.25">
      <c r="A167" s="2" t="s">
        <v>109</v>
      </c>
      <c r="B167" s="3">
        <f t="shared" ref="B167:I167" si="58">-(SUM(B165:B166)+B82)</f>
        <v>104</v>
      </c>
      <c r="C167" s="3">
        <f t="shared" si="58"/>
        <v>264</v>
      </c>
      <c r="D167" s="3">
        <f t="shared" si="58"/>
        <v>291</v>
      </c>
      <c r="E167" s="3">
        <f t="shared" si="58"/>
        <v>159</v>
      </c>
      <c r="F167" s="3">
        <f t="shared" si="58"/>
        <v>377</v>
      </c>
      <c r="G167" s="3">
        <f t="shared" si="58"/>
        <v>318</v>
      </c>
      <c r="H167" s="3">
        <f t="shared" si="58"/>
        <v>11</v>
      </c>
      <c r="I167" s="3">
        <f t="shared" si="58"/>
        <v>50</v>
      </c>
    </row>
    <row r="168" spans="1:9" ht="15.75" thickBot="1" x14ac:dyDescent="0.3">
      <c r="A168" s="6" t="s">
        <v>124</v>
      </c>
      <c r="B168" s="56">
        <f t="shared" ref="B168:H168" si="59">+SUM(B165:B167)</f>
        <v>963</v>
      </c>
      <c r="C168" s="7">
        <f t="shared" si="59"/>
        <v>1143</v>
      </c>
      <c r="D168" s="7">
        <f t="shared" si="59"/>
        <v>1105</v>
      </c>
      <c r="E168" s="7">
        <f t="shared" si="59"/>
        <v>1028</v>
      </c>
      <c r="F168" s="7">
        <f t="shared" si="59"/>
        <v>1119</v>
      </c>
      <c r="G168" s="7">
        <f t="shared" si="59"/>
        <v>1086</v>
      </c>
      <c r="H168" s="7">
        <f t="shared" si="59"/>
        <v>695</v>
      </c>
      <c r="I168" s="7">
        <f>+SUM(I165:I167)</f>
        <v>758</v>
      </c>
    </row>
    <row r="169" spans="1:9" ht="15.75" thickTop="1" x14ac:dyDescent="0.25">
      <c r="A169" s="12" t="s">
        <v>112</v>
      </c>
      <c r="B169" s="13">
        <f t="shared" ref="B169:I169" si="60">+B168+B82</f>
        <v>0</v>
      </c>
      <c r="C169" s="13">
        <f t="shared" si="60"/>
        <v>0</v>
      </c>
      <c r="D169" s="13">
        <f t="shared" si="60"/>
        <v>0</v>
      </c>
      <c r="E169" s="13">
        <f t="shared" si="60"/>
        <v>0</v>
      </c>
      <c r="F169" s="13">
        <f t="shared" si="60"/>
        <v>0</v>
      </c>
      <c r="G169" s="13">
        <f t="shared" si="60"/>
        <v>0</v>
      </c>
      <c r="H169" s="13">
        <f t="shared" si="60"/>
        <v>0</v>
      </c>
      <c r="I169" s="13">
        <f t="shared" si="60"/>
        <v>0</v>
      </c>
    </row>
    <row r="170" spans="1:9" x14ac:dyDescent="0.25">
      <c r="A170" s="1" t="s">
        <v>125</v>
      </c>
    </row>
    <row r="171" spans="1:9" x14ac:dyDescent="0.25">
      <c r="A171" s="2" t="s">
        <v>101</v>
      </c>
      <c r="B171" s="3">
        <v>121</v>
      </c>
      <c r="C171" s="3">
        <v>133</v>
      </c>
      <c r="D171" s="3">
        <v>140</v>
      </c>
      <c r="E171" s="3">
        <v>160</v>
      </c>
      <c r="F171" s="3">
        <v>149</v>
      </c>
      <c r="G171" s="3">
        <v>148</v>
      </c>
      <c r="H171" s="3">
        <v>130</v>
      </c>
      <c r="I171" s="3">
        <v>124</v>
      </c>
    </row>
    <row r="172" spans="1:9" x14ac:dyDescent="0.25">
      <c r="A172" s="2" t="s">
        <v>102</v>
      </c>
      <c r="B172" s="3">
        <v>87</v>
      </c>
      <c r="C172" s="3">
        <v>85</v>
      </c>
      <c r="D172" s="3">
        <v>106</v>
      </c>
      <c r="E172" s="3">
        <v>116</v>
      </c>
      <c r="F172" s="3">
        <v>111</v>
      </c>
      <c r="G172" s="3">
        <v>132</v>
      </c>
      <c r="H172" s="3">
        <v>136</v>
      </c>
      <c r="I172" s="3">
        <v>134</v>
      </c>
    </row>
    <row r="173" spans="1:9" x14ac:dyDescent="0.25">
      <c r="A173" s="2" t="s">
        <v>103</v>
      </c>
      <c r="B173" s="3">
        <v>46</v>
      </c>
      <c r="C173" s="3">
        <v>48</v>
      </c>
      <c r="D173" s="3">
        <v>54</v>
      </c>
      <c r="E173" s="3">
        <v>56</v>
      </c>
      <c r="F173" s="3">
        <v>50</v>
      </c>
      <c r="G173" s="3">
        <v>44</v>
      </c>
      <c r="H173" s="3">
        <v>46</v>
      </c>
      <c r="I173" s="3">
        <v>41</v>
      </c>
    </row>
    <row r="174" spans="1:9" x14ac:dyDescent="0.25">
      <c r="A174" s="2" t="s">
        <v>107</v>
      </c>
      <c r="B174" s="3">
        <v>49</v>
      </c>
      <c r="C174" s="3">
        <v>42</v>
      </c>
      <c r="D174" s="3">
        <v>54</v>
      </c>
      <c r="E174" s="3">
        <v>55</v>
      </c>
      <c r="F174" s="3">
        <v>53</v>
      </c>
      <c r="G174" s="3">
        <v>46</v>
      </c>
      <c r="H174" s="3">
        <v>43</v>
      </c>
      <c r="I174" s="3">
        <v>42</v>
      </c>
    </row>
    <row r="175" spans="1:9" x14ac:dyDescent="0.25">
      <c r="A175" s="2" t="s">
        <v>108</v>
      </c>
      <c r="B175" s="3">
        <v>210</v>
      </c>
      <c r="C175" s="3">
        <v>230</v>
      </c>
      <c r="D175" s="3">
        <v>233</v>
      </c>
      <c r="E175" s="3">
        <v>217</v>
      </c>
      <c r="F175" s="3">
        <v>195</v>
      </c>
      <c r="G175" s="3">
        <v>214</v>
      </c>
      <c r="H175" s="3">
        <v>222</v>
      </c>
      <c r="I175" s="3">
        <v>220</v>
      </c>
    </row>
    <row r="176" spans="1:9" x14ac:dyDescent="0.25">
      <c r="A176" s="4" t="s">
        <v>120</v>
      </c>
      <c r="B176" s="5">
        <f t="shared" ref="B176:I176" si="61">+SUM(B171:B175)</f>
        <v>513</v>
      </c>
      <c r="C176" s="5">
        <f t="shared" si="61"/>
        <v>538</v>
      </c>
      <c r="D176" s="5">
        <f t="shared" si="61"/>
        <v>587</v>
      </c>
      <c r="E176" s="5">
        <f t="shared" si="61"/>
        <v>604</v>
      </c>
      <c r="F176" s="5">
        <f t="shared" si="61"/>
        <v>558</v>
      </c>
      <c r="G176" s="5">
        <f t="shared" si="61"/>
        <v>584</v>
      </c>
      <c r="H176" s="5">
        <f t="shared" si="61"/>
        <v>577</v>
      </c>
      <c r="I176" s="5">
        <f t="shared" si="61"/>
        <v>561</v>
      </c>
    </row>
    <row r="177" spans="1:9" x14ac:dyDescent="0.25">
      <c r="A177" s="2" t="s">
        <v>105</v>
      </c>
      <c r="B177" s="3">
        <v>18</v>
      </c>
      <c r="C177" s="3">
        <v>27</v>
      </c>
      <c r="D177" s="3">
        <v>28</v>
      </c>
      <c r="E177" s="3">
        <v>33</v>
      </c>
      <c r="F177" s="3">
        <v>31</v>
      </c>
      <c r="G177" s="3">
        <v>25</v>
      </c>
      <c r="H177" s="3">
        <v>26</v>
      </c>
      <c r="I177" s="3">
        <v>22</v>
      </c>
    </row>
    <row r="178" spans="1:9" x14ac:dyDescent="0.25">
      <c r="A178" s="2" t="s">
        <v>109</v>
      </c>
      <c r="B178" s="3">
        <v>75</v>
      </c>
      <c r="C178" s="3">
        <v>84</v>
      </c>
      <c r="D178" s="3">
        <v>91</v>
      </c>
      <c r="E178" s="3">
        <v>110</v>
      </c>
      <c r="F178" s="3">
        <v>116</v>
      </c>
      <c r="G178" s="3">
        <v>112</v>
      </c>
      <c r="H178" s="3">
        <v>141</v>
      </c>
      <c r="I178" s="3">
        <v>134</v>
      </c>
    </row>
    <row r="179" spans="1:9" ht="15.75" thickBot="1" x14ac:dyDescent="0.3">
      <c r="A179" s="6" t="s">
        <v>126</v>
      </c>
      <c r="B179" s="7">
        <f t="shared" ref="B179:H179" si="62">+SUM(B176:B178)</f>
        <v>606</v>
      </c>
      <c r="C179" s="7">
        <f t="shared" si="62"/>
        <v>649</v>
      </c>
      <c r="D179" s="7">
        <f t="shared" si="62"/>
        <v>706</v>
      </c>
      <c r="E179" s="7">
        <f t="shared" si="62"/>
        <v>747</v>
      </c>
      <c r="F179" s="7">
        <f t="shared" si="62"/>
        <v>705</v>
      </c>
      <c r="G179" s="7">
        <f t="shared" si="62"/>
        <v>721</v>
      </c>
      <c r="H179" s="7">
        <f t="shared" si="62"/>
        <v>744</v>
      </c>
      <c r="I179" s="7">
        <f>+SUM(I176:I178)</f>
        <v>717</v>
      </c>
    </row>
    <row r="180" spans="1:9" ht="15.75" thickTop="1" x14ac:dyDescent="0.25">
      <c r="A180" s="12" t="s">
        <v>112</v>
      </c>
      <c r="B180" s="13">
        <f t="shared" ref="B180:I180" si="63">+B179-B66</f>
        <v>0</v>
      </c>
      <c r="C180" s="13">
        <f t="shared" si="63"/>
        <v>0</v>
      </c>
      <c r="D180" s="13">
        <f t="shared" si="63"/>
        <v>0</v>
      </c>
      <c r="E180" s="13">
        <f t="shared" si="63"/>
        <v>0</v>
      </c>
      <c r="F180" s="13">
        <f t="shared" si="63"/>
        <v>0</v>
      </c>
      <c r="G180" s="13">
        <f t="shared" si="63"/>
        <v>0</v>
      </c>
      <c r="H180" s="13">
        <f t="shared" si="63"/>
        <v>0</v>
      </c>
      <c r="I180" s="13">
        <f t="shared" si="63"/>
        <v>0</v>
      </c>
    </row>
    <row r="181" spans="1:9" x14ac:dyDescent="0.25">
      <c r="A181" s="14" t="s">
        <v>127</v>
      </c>
      <c r="B181" s="14"/>
      <c r="C181" s="14"/>
      <c r="D181" s="14"/>
      <c r="E181" s="14"/>
      <c r="F181" s="14"/>
      <c r="G181" s="14"/>
      <c r="H181" s="14"/>
      <c r="I181" s="14"/>
    </row>
    <row r="182" spans="1:9" x14ac:dyDescent="0.25">
      <c r="A182" s="28" t="s">
        <v>128</v>
      </c>
    </row>
    <row r="183" spans="1:9" x14ac:dyDescent="0.25">
      <c r="A183" s="33" t="s">
        <v>101</v>
      </c>
      <c r="B183" s="34">
        <v>0.12</v>
      </c>
      <c r="C183" s="50">
        <v>0.08</v>
      </c>
      <c r="D183" s="50">
        <v>0.03</v>
      </c>
      <c r="E183" s="50">
        <v>-0.02</v>
      </c>
      <c r="F183" s="50">
        <v>7.0000000000000007E-2</v>
      </c>
      <c r="G183" s="50">
        <v>-0.09</v>
      </c>
      <c r="H183" s="50">
        <v>0.19</v>
      </c>
      <c r="I183" s="34">
        <v>7.0000000000000007E-2</v>
      </c>
    </row>
    <row r="184" spans="1:9" x14ac:dyDescent="0.25">
      <c r="A184" s="31" t="s">
        <v>114</v>
      </c>
      <c r="B184" s="30">
        <v>0.14000000000000001</v>
      </c>
      <c r="C184" s="51">
        <v>0.1</v>
      </c>
      <c r="D184" s="51">
        <v>0.04</v>
      </c>
      <c r="E184" s="51">
        <v>-0.04</v>
      </c>
      <c r="F184" s="51">
        <v>0.08</v>
      </c>
      <c r="G184" s="51">
        <v>-7.0000000000000007E-2</v>
      </c>
      <c r="H184" s="51">
        <v>0.25</v>
      </c>
      <c r="I184" s="30">
        <v>0.05</v>
      </c>
    </row>
    <row r="185" spans="1:9" x14ac:dyDescent="0.25">
      <c r="A185" s="31" t="s">
        <v>115</v>
      </c>
      <c r="B185" s="30">
        <v>0.12</v>
      </c>
      <c r="C185" s="51">
        <v>0.08</v>
      </c>
      <c r="D185" s="51">
        <v>0.03</v>
      </c>
      <c r="E185" s="51">
        <v>0.01</v>
      </c>
      <c r="F185" s="51">
        <v>7.0000000000000007E-2</v>
      </c>
      <c r="G185" s="51">
        <v>0.12</v>
      </c>
      <c r="H185" s="51">
        <v>0.08</v>
      </c>
      <c r="I185" s="30">
        <v>0.09</v>
      </c>
    </row>
    <row r="186" spans="1:9" x14ac:dyDescent="0.25">
      <c r="A186" s="31" t="s">
        <v>116</v>
      </c>
      <c r="B186" s="30">
        <v>-0.05</v>
      </c>
      <c r="C186" s="51">
        <v>-0.13</v>
      </c>
      <c r="D186" s="51">
        <v>-0.1</v>
      </c>
      <c r="E186" s="51">
        <v>-0.08</v>
      </c>
      <c r="F186" s="51">
        <v>0</v>
      </c>
      <c r="G186" s="51">
        <v>-0.14000000000000001</v>
      </c>
      <c r="H186" s="51">
        <v>-0.02</v>
      </c>
      <c r="I186" s="30">
        <v>0.25</v>
      </c>
    </row>
    <row r="187" spans="1:9" x14ac:dyDescent="0.25">
      <c r="A187" s="33" t="s">
        <v>102</v>
      </c>
      <c r="B187" s="34" t="s">
        <v>148</v>
      </c>
      <c r="C187" s="34" t="s">
        <v>148</v>
      </c>
      <c r="D187" s="50">
        <v>0.1</v>
      </c>
      <c r="E187" s="50">
        <v>0.09</v>
      </c>
      <c r="F187" s="50">
        <v>0.11</v>
      </c>
      <c r="G187" s="50">
        <v>-0.01</v>
      </c>
      <c r="H187" s="50">
        <v>0.17</v>
      </c>
      <c r="I187" s="34">
        <v>0.12</v>
      </c>
    </row>
    <row r="188" spans="1:9" x14ac:dyDescent="0.25">
      <c r="A188" s="31" t="s">
        <v>114</v>
      </c>
      <c r="B188" s="34" t="s">
        <v>148</v>
      </c>
      <c r="C188" s="34" t="s">
        <v>148</v>
      </c>
      <c r="D188" s="51">
        <v>0.08</v>
      </c>
      <c r="E188" s="51">
        <v>0.06</v>
      </c>
      <c r="F188" s="51">
        <v>0.12</v>
      </c>
      <c r="G188" s="51">
        <v>-0.03</v>
      </c>
      <c r="H188" s="51">
        <v>0.13</v>
      </c>
      <c r="I188" s="30">
        <v>0.09</v>
      </c>
    </row>
    <row r="189" spans="1:9" x14ac:dyDescent="0.25">
      <c r="A189" s="31" t="s">
        <v>115</v>
      </c>
      <c r="B189" s="34" t="s">
        <v>148</v>
      </c>
      <c r="C189" s="34" t="s">
        <v>148</v>
      </c>
      <c r="D189" s="51">
        <v>0.17</v>
      </c>
      <c r="E189" s="51">
        <v>0.16</v>
      </c>
      <c r="F189" s="51">
        <v>0.09</v>
      </c>
      <c r="G189" s="51">
        <v>0.02</v>
      </c>
      <c r="H189" s="51">
        <v>0.25</v>
      </c>
      <c r="I189" s="30">
        <v>0.16</v>
      </c>
    </row>
    <row r="190" spans="1:9" x14ac:dyDescent="0.25">
      <c r="A190" s="31" t="s">
        <v>116</v>
      </c>
      <c r="B190" s="34" t="s">
        <v>148</v>
      </c>
      <c r="C190" s="34" t="s">
        <v>148</v>
      </c>
      <c r="D190" s="51">
        <v>7.0000000000000007E-2</v>
      </c>
      <c r="E190" s="51">
        <v>0.06</v>
      </c>
      <c r="F190" s="51">
        <v>0.05</v>
      </c>
      <c r="G190" s="51">
        <v>-0.03</v>
      </c>
      <c r="H190" s="51">
        <v>0.19</v>
      </c>
      <c r="I190" s="30">
        <v>0.17</v>
      </c>
    </row>
    <row r="191" spans="1:9" x14ac:dyDescent="0.25">
      <c r="A191" s="33" t="s">
        <v>103</v>
      </c>
      <c r="B191" s="34">
        <v>0.19</v>
      </c>
      <c r="C191" s="50">
        <v>0.27</v>
      </c>
      <c r="D191" s="50">
        <v>0.17</v>
      </c>
      <c r="E191" s="50">
        <v>0.18</v>
      </c>
      <c r="F191" s="50">
        <v>0.24</v>
      </c>
      <c r="G191" s="50">
        <v>0.11</v>
      </c>
      <c r="H191" s="50">
        <v>0.19</v>
      </c>
      <c r="I191" s="34">
        <v>-0.13</v>
      </c>
    </row>
    <row r="192" spans="1:9" x14ac:dyDescent="0.25">
      <c r="A192" s="31" t="s">
        <v>114</v>
      </c>
      <c r="B192" s="30">
        <v>0.28000000000000003</v>
      </c>
      <c r="C192" s="51">
        <v>0.33</v>
      </c>
      <c r="D192" s="51">
        <v>0.18</v>
      </c>
      <c r="E192" s="51">
        <v>0.16</v>
      </c>
      <c r="F192" s="51">
        <v>0.25</v>
      </c>
      <c r="G192" s="51">
        <v>0.12</v>
      </c>
      <c r="H192" s="51">
        <v>0.19</v>
      </c>
      <c r="I192" s="30">
        <v>-0.1</v>
      </c>
    </row>
    <row r="193" spans="1:9" x14ac:dyDescent="0.25">
      <c r="A193" s="31" t="s">
        <v>115</v>
      </c>
      <c r="B193" s="30">
        <v>7.0000000000000007E-2</v>
      </c>
      <c r="C193" s="51">
        <v>0.17</v>
      </c>
      <c r="D193" s="51">
        <v>0.18</v>
      </c>
      <c r="E193" s="51">
        <v>0.23</v>
      </c>
      <c r="F193" s="51">
        <v>0.23</v>
      </c>
      <c r="G193" s="51">
        <v>0.08</v>
      </c>
      <c r="H193" s="51">
        <v>0.19</v>
      </c>
      <c r="I193" s="30">
        <v>-0.21</v>
      </c>
    </row>
    <row r="194" spans="1:9" x14ac:dyDescent="0.25">
      <c r="A194" s="31" t="s">
        <v>116</v>
      </c>
      <c r="B194" s="30">
        <v>0.01</v>
      </c>
      <c r="C194" s="51">
        <v>7.0000000000000007E-2</v>
      </c>
      <c r="D194" s="51">
        <v>0.03</v>
      </c>
      <c r="E194" s="51">
        <v>-0.01</v>
      </c>
      <c r="F194" s="51">
        <v>0.08</v>
      </c>
      <c r="G194" s="51">
        <v>0.11</v>
      </c>
      <c r="H194" s="51">
        <v>0.26</v>
      </c>
      <c r="I194" s="30">
        <v>-0.06</v>
      </c>
    </row>
    <row r="195" spans="1:9" x14ac:dyDescent="0.25">
      <c r="A195" s="33" t="s">
        <v>107</v>
      </c>
      <c r="B195" s="34" t="s">
        <v>148</v>
      </c>
      <c r="C195" s="34" t="s">
        <v>148</v>
      </c>
      <c r="D195" s="50">
        <v>0.13</v>
      </c>
      <c r="E195" s="50">
        <v>0.1</v>
      </c>
      <c r="F195" s="50">
        <v>0.13</v>
      </c>
      <c r="G195" s="50">
        <v>0.01</v>
      </c>
      <c r="H195" s="50">
        <v>0.08</v>
      </c>
      <c r="I195" s="34">
        <v>0.16</v>
      </c>
    </row>
    <row r="196" spans="1:9" x14ac:dyDescent="0.25">
      <c r="A196" s="31" t="s">
        <v>114</v>
      </c>
      <c r="B196" s="34" t="s">
        <v>148</v>
      </c>
      <c r="C196" s="34" t="s">
        <v>148</v>
      </c>
      <c r="D196" s="51">
        <v>0.16</v>
      </c>
      <c r="E196" s="51">
        <v>0.09</v>
      </c>
      <c r="F196" s="51">
        <v>0.12</v>
      </c>
      <c r="G196" s="51">
        <v>0</v>
      </c>
      <c r="H196" s="51">
        <v>0.08</v>
      </c>
      <c r="I196" s="30">
        <v>0.17</v>
      </c>
    </row>
    <row r="197" spans="1:9" x14ac:dyDescent="0.25">
      <c r="A197" s="31" t="s">
        <v>115</v>
      </c>
      <c r="B197" s="34" t="s">
        <v>148</v>
      </c>
      <c r="C197" s="34" t="s">
        <v>148</v>
      </c>
      <c r="D197" s="51">
        <v>0.09</v>
      </c>
      <c r="E197" s="51">
        <v>0.15</v>
      </c>
      <c r="F197" s="51">
        <v>0.15</v>
      </c>
      <c r="G197" s="51">
        <v>0.03</v>
      </c>
      <c r="H197" s="51">
        <v>0.1</v>
      </c>
      <c r="I197" s="30">
        <v>0.12</v>
      </c>
    </row>
    <row r="198" spans="1:9" x14ac:dyDescent="0.25">
      <c r="A198" s="31" t="s">
        <v>116</v>
      </c>
      <c r="B198" s="34" t="s">
        <v>148</v>
      </c>
      <c r="C198" s="34" t="s">
        <v>148</v>
      </c>
      <c r="D198" s="51">
        <v>-0.01</v>
      </c>
      <c r="E198" s="51">
        <v>-0.08</v>
      </c>
      <c r="F198" s="51">
        <v>0.08</v>
      </c>
      <c r="G198" s="51">
        <v>-0.04</v>
      </c>
      <c r="H198" s="51">
        <v>-0.09</v>
      </c>
      <c r="I198" s="30">
        <v>0.28000000000000003</v>
      </c>
    </row>
    <row r="199" spans="1:9" x14ac:dyDescent="0.25">
      <c r="A199" s="33" t="s">
        <v>108</v>
      </c>
      <c r="B199" s="34">
        <v>-0.02</v>
      </c>
      <c r="C199" s="50">
        <v>-0.3</v>
      </c>
      <c r="D199" s="50">
        <v>0.02</v>
      </c>
      <c r="E199" s="50">
        <v>0.12</v>
      </c>
      <c r="F199" s="50">
        <v>-0.53</v>
      </c>
      <c r="G199" s="50">
        <v>-0.26</v>
      </c>
      <c r="H199" s="50">
        <v>-0.17</v>
      </c>
      <c r="I199" s="34">
        <v>3.02</v>
      </c>
    </row>
    <row r="200" spans="1:9" x14ac:dyDescent="0.25">
      <c r="A200" s="35" t="s">
        <v>104</v>
      </c>
      <c r="B200" s="37">
        <v>0.14000000000000001</v>
      </c>
      <c r="C200" s="37">
        <v>0.13</v>
      </c>
      <c r="D200" s="37">
        <v>0.08</v>
      </c>
      <c r="E200" s="37">
        <v>0.05</v>
      </c>
      <c r="F200" s="37">
        <v>0.11</v>
      </c>
      <c r="G200" s="37">
        <v>-0.02</v>
      </c>
      <c r="H200" s="37">
        <v>0.17</v>
      </c>
      <c r="I200" s="37">
        <v>0.06</v>
      </c>
    </row>
    <row r="201" spans="1:9" x14ac:dyDescent="0.25">
      <c r="A201" s="33" t="s">
        <v>105</v>
      </c>
      <c r="B201" s="34">
        <v>0.21</v>
      </c>
      <c r="C201" s="34">
        <v>0.02</v>
      </c>
      <c r="D201" s="34">
        <v>0.06</v>
      </c>
      <c r="E201" s="34">
        <v>-0.11</v>
      </c>
      <c r="F201" s="34">
        <v>0.03</v>
      </c>
      <c r="G201" s="34">
        <v>-0.01</v>
      </c>
      <c r="H201" s="34">
        <v>0.16</v>
      </c>
      <c r="I201" s="34">
        <v>7.0000000000000007E-2</v>
      </c>
    </row>
    <row r="202" spans="1:9" x14ac:dyDescent="0.25">
      <c r="A202" s="31" t="s">
        <v>114</v>
      </c>
      <c r="B202" s="30" t="s">
        <v>148</v>
      </c>
      <c r="C202" s="30" t="s">
        <v>148</v>
      </c>
      <c r="D202" s="30" t="s">
        <v>148</v>
      </c>
      <c r="E202" s="30" t="s">
        <v>148</v>
      </c>
      <c r="F202" s="30">
        <v>0.05</v>
      </c>
      <c r="G202" s="30">
        <v>0.01</v>
      </c>
      <c r="H202" s="30">
        <v>0.17</v>
      </c>
      <c r="I202" s="30">
        <v>0.06</v>
      </c>
    </row>
    <row r="203" spans="1:9" x14ac:dyDescent="0.25">
      <c r="A203" s="31" t="s">
        <v>115</v>
      </c>
      <c r="B203" s="30" t="s">
        <v>148</v>
      </c>
      <c r="C203" s="30" t="s">
        <v>148</v>
      </c>
      <c r="D203" s="30" t="s">
        <v>148</v>
      </c>
      <c r="E203" s="30" t="s">
        <v>148</v>
      </c>
      <c r="F203" s="30">
        <v>-0.17</v>
      </c>
      <c r="G203" s="30">
        <v>-0.22</v>
      </c>
      <c r="H203" s="30">
        <v>0.13</v>
      </c>
      <c r="I203" s="30">
        <v>-0.03</v>
      </c>
    </row>
    <row r="204" spans="1:9" x14ac:dyDescent="0.25">
      <c r="A204" s="31" t="s">
        <v>116</v>
      </c>
      <c r="B204" s="30" t="s">
        <v>148</v>
      </c>
      <c r="C204" s="30" t="s">
        <v>148</v>
      </c>
      <c r="D204" s="30" t="s">
        <v>148</v>
      </c>
      <c r="E204" s="30" t="s">
        <v>148</v>
      </c>
      <c r="F204" s="30">
        <v>-0.13</v>
      </c>
      <c r="G204" s="30">
        <v>0.08</v>
      </c>
      <c r="H204" s="30">
        <v>0.14000000000000001</v>
      </c>
      <c r="I204" s="30">
        <v>-0.16</v>
      </c>
    </row>
    <row r="205" spans="1:9" x14ac:dyDescent="0.25">
      <c r="A205" s="31" t="s">
        <v>122</v>
      </c>
      <c r="B205" s="30" t="s">
        <v>148</v>
      </c>
      <c r="C205" s="30" t="s">
        <v>148</v>
      </c>
      <c r="D205" s="30" t="s">
        <v>148</v>
      </c>
      <c r="E205" s="30" t="s">
        <v>148</v>
      </c>
      <c r="F205" s="30">
        <v>0.04</v>
      </c>
      <c r="G205" s="30">
        <v>-0.14000000000000001</v>
      </c>
      <c r="H205" s="30">
        <v>-0.01</v>
      </c>
      <c r="I205" s="30">
        <v>0.42</v>
      </c>
    </row>
    <row r="206" spans="1:9" x14ac:dyDescent="0.25">
      <c r="A206" s="29" t="s">
        <v>109</v>
      </c>
      <c r="B206" s="30">
        <v>0</v>
      </c>
      <c r="C206" s="30">
        <v>0</v>
      </c>
      <c r="D206" s="30">
        <v>0</v>
      </c>
      <c r="E206" s="30">
        <v>0</v>
      </c>
      <c r="F206" s="30">
        <v>0</v>
      </c>
      <c r="G206" s="30">
        <v>0</v>
      </c>
      <c r="H206" s="30">
        <v>0</v>
      </c>
      <c r="I206" s="30">
        <v>0</v>
      </c>
    </row>
    <row r="207" spans="1:9" ht="15.75" thickBot="1" x14ac:dyDescent="0.3">
      <c r="A207" s="32" t="s">
        <v>106</v>
      </c>
      <c r="B207" s="36">
        <v>0.14000000000000001</v>
      </c>
      <c r="C207" s="36">
        <v>0.12</v>
      </c>
      <c r="D207" s="36">
        <v>0.08</v>
      </c>
      <c r="E207" s="36">
        <v>0.04</v>
      </c>
      <c r="F207" s="36">
        <v>0.11</v>
      </c>
      <c r="G207" s="36">
        <v>-0.02</v>
      </c>
      <c r="H207" s="36">
        <v>0.17</v>
      </c>
      <c r="I207" s="36">
        <v>0.06</v>
      </c>
    </row>
    <row r="208" spans="1:9" ht="15.75" thickTop="1" x14ac:dyDescent="0.25"/>
  </sheetData>
  <pageMargins left="0.7" right="0.7" top="0.75" bottom="0.75" header="0.3" footer="0.3"/>
  <pageSetup paperSize="9" orientation="portrait" r:id="rId1"/>
  <ignoredErrors>
    <ignoredError sqref="B123:I123"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5"/>
  <sheetViews>
    <sheetView tabSelected="1" workbookViewId="0">
      <selection activeCell="K158" sqref="K158"/>
    </sheetView>
  </sheetViews>
  <sheetFormatPr defaultRowHeight="15" x14ac:dyDescent="0.25"/>
  <cols>
    <col min="1" max="1" width="48.7109375" customWidth="1"/>
    <col min="2" max="2" width="11.7109375" style="68" customWidth="1"/>
    <col min="3"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129</v>
      </c>
      <c r="B2" s="57"/>
      <c r="C2" s="40"/>
      <c r="D2" s="40"/>
      <c r="E2" s="40"/>
      <c r="F2" s="40"/>
      <c r="G2" s="40"/>
      <c r="H2" s="40"/>
      <c r="I2" s="40"/>
      <c r="J2" s="39"/>
      <c r="K2" s="39"/>
      <c r="L2" s="39"/>
      <c r="M2" s="39"/>
      <c r="N2" s="39"/>
    </row>
    <row r="3" spans="1:14" x14ac:dyDescent="0.25">
      <c r="A3" s="41" t="s">
        <v>140</v>
      </c>
      <c r="B3" s="58">
        <f>Historicals!B135</f>
        <v>30601</v>
      </c>
      <c r="C3" s="9">
        <f>Historicals!C135</f>
        <v>32376</v>
      </c>
      <c r="D3" s="9">
        <f>Historicals!D135</f>
        <v>34350</v>
      </c>
      <c r="E3" s="9">
        <f>Historicals!E135</f>
        <v>36397</v>
      </c>
      <c r="F3" s="9">
        <f>Historicals!F135</f>
        <v>39117</v>
      </c>
      <c r="G3" s="9">
        <f>Historicals!G135</f>
        <v>37403</v>
      </c>
      <c r="H3" s="9">
        <f>Historicals!H135</f>
        <v>44538</v>
      </c>
      <c r="I3" s="9">
        <f>Historicals!I135</f>
        <v>46710</v>
      </c>
      <c r="J3" s="70">
        <f>I3*(1+J4)</f>
        <v>49706.178070187088</v>
      </c>
      <c r="K3" s="70">
        <f t="shared" ref="K3:N3" si="2">J3*(1+K4)</f>
        <v>52894.543745346775</v>
      </c>
      <c r="L3" s="70">
        <f t="shared" si="2"/>
        <v>56287.42475588755</v>
      </c>
      <c r="M3" s="70">
        <f t="shared" si="2"/>
        <v>59897.939585279455</v>
      </c>
      <c r="N3" s="70">
        <f t="shared" si="2"/>
        <v>63740.048192318747</v>
      </c>
    </row>
    <row r="4" spans="1:14" x14ac:dyDescent="0.25">
      <c r="A4" s="42" t="s">
        <v>130</v>
      </c>
      <c r="B4" s="47" t="str">
        <f t="shared" ref="B4" si="3">+IFERROR(B3/A3-1,"nm")</f>
        <v>nm</v>
      </c>
      <c r="C4" s="30">
        <f t="shared" ref="C4" si="4">+IFERROR(C3/B3-1,"nm")</f>
        <v>5.8004640371229765E-2</v>
      </c>
      <c r="D4" s="30">
        <f t="shared" ref="D4" si="5">+IFERROR(D3/C3-1,"nm")</f>
        <v>6.0971089696071123E-2</v>
      </c>
      <c r="E4" s="30">
        <f t="shared" ref="E4" si="6">+IFERROR(E3/D3-1,"nm")</f>
        <v>5.95924308588065E-2</v>
      </c>
      <c r="F4" s="30">
        <f t="shared" ref="F4" si="7">+IFERROR(F3/E3-1,"nm")</f>
        <v>7.4731433909388079E-2</v>
      </c>
      <c r="G4" s="30">
        <f t="shared" ref="G4" si="8">+IFERROR(G3/F3-1,"nm")</f>
        <v>-4.3817266150267153E-2</v>
      </c>
      <c r="H4" s="30">
        <f t="shared" ref="H4" si="9">+IFERROR(H3/G3-1,"nm")</f>
        <v>0.19076009945726269</v>
      </c>
      <c r="I4" s="30">
        <f t="shared" ref="I4" si="10">+IFERROR(I3/H3-1,"nm")</f>
        <v>4.8767344739323759E-2</v>
      </c>
      <c r="J4" s="69">
        <f>AVERAGE($C$4:$I$4)</f>
        <v>6.4144253268830678E-2</v>
      </c>
      <c r="K4" s="69">
        <f t="shared" ref="K4:N4" si="11">AVERAGE($C$4:$I$4)</f>
        <v>6.4144253268830678E-2</v>
      </c>
      <c r="L4" s="69">
        <f t="shared" si="11"/>
        <v>6.4144253268830678E-2</v>
      </c>
      <c r="M4" s="69">
        <f t="shared" si="11"/>
        <v>6.4144253268830678E-2</v>
      </c>
      <c r="N4" s="69">
        <f t="shared" si="11"/>
        <v>6.4144253268830678E-2</v>
      </c>
    </row>
    <row r="5" spans="1:14" x14ac:dyDescent="0.25">
      <c r="A5" s="41" t="s">
        <v>131</v>
      </c>
      <c r="B5" s="58">
        <f>B11+B8</f>
        <v>4839</v>
      </c>
      <c r="C5" s="9">
        <f t="shared" ref="C5:I5" si="12">C11+C8</f>
        <v>5291</v>
      </c>
      <c r="D5" s="9">
        <f t="shared" si="12"/>
        <v>5651</v>
      </c>
      <c r="E5" s="9">
        <f t="shared" si="12"/>
        <v>5126</v>
      </c>
      <c r="F5" s="9">
        <f t="shared" si="12"/>
        <v>5555</v>
      </c>
      <c r="G5" s="9">
        <f t="shared" si="12"/>
        <v>3697</v>
      </c>
      <c r="H5" s="9">
        <f t="shared" si="12"/>
        <v>7667</v>
      </c>
      <c r="I5" s="9">
        <f t="shared" si="12"/>
        <v>7573</v>
      </c>
      <c r="J5" s="9">
        <f>I5*(1+J6)</f>
        <v>8524.3253949151131</v>
      </c>
      <c r="K5" s="9">
        <f t="shared" ref="K5:N5" si="13">J5*(1+K6)</f>
        <v>9595.1569309909792</v>
      </c>
      <c r="L5" s="9">
        <f t="shared" si="13"/>
        <v>10800.507050712024</v>
      </c>
      <c r="M5" s="9">
        <f t="shared" si="13"/>
        <v>12157.274069766832</v>
      </c>
      <c r="N5" s="9">
        <f t="shared" si="13"/>
        <v>13684.479081718791</v>
      </c>
    </row>
    <row r="6" spans="1:14" x14ac:dyDescent="0.25">
      <c r="A6" s="42" t="s">
        <v>130</v>
      </c>
      <c r="B6" s="47" t="str">
        <f t="shared" ref="B6" si="14">+IFERROR(B5/A5-1,"nm")</f>
        <v>nm</v>
      </c>
      <c r="C6" s="30">
        <f t="shared" ref="C6" si="15">+IFERROR(C5/B5-1,"nm")</f>
        <v>9.3407728869601137E-2</v>
      </c>
      <c r="D6" s="30">
        <f t="shared" ref="D6" si="16">+IFERROR(D5/C5-1,"nm")</f>
        <v>6.8040068040068125E-2</v>
      </c>
      <c r="E6" s="30">
        <f t="shared" ref="E6" si="17">+IFERROR(E5/D5-1,"nm")</f>
        <v>-9.2903910812245583E-2</v>
      </c>
      <c r="F6" s="30">
        <f t="shared" ref="F6" si="18">+IFERROR(F5/E5-1,"nm")</f>
        <v>8.3690987124463545E-2</v>
      </c>
      <c r="G6" s="30">
        <f t="shared" ref="G6" si="19">+IFERROR(G5/F5-1,"nm")</f>
        <v>-0.3344734473447345</v>
      </c>
      <c r="H6" s="30">
        <f t="shared" ref="H6" si="20">+IFERROR(H5/G5-1,"nm")</f>
        <v>1.0738436570192049</v>
      </c>
      <c r="I6" s="30">
        <f t="shared" ref="I6" si="21">+IFERROR(I5/H5-1,"nm")</f>
        <v>-1.2260336507108338E-2</v>
      </c>
      <c r="J6" s="69">
        <f>AVERAGE($C$6:$I$6)</f>
        <v>0.12562067805560703</v>
      </c>
      <c r="K6" s="69">
        <f t="shared" ref="K6:N6" si="22">AVERAGE($C$6:$I$6)</f>
        <v>0.12562067805560703</v>
      </c>
      <c r="L6" s="69">
        <f t="shared" si="22"/>
        <v>0.12562067805560703</v>
      </c>
      <c r="M6" s="69">
        <f t="shared" si="22"/>
        <v>0.12562067805560703</v>
      </c>
      <c r="N6" s="69">
        <f t="shared" si="22"/>
        <v>0.12562067805560703</v>
      </c>
    </row>
    <row r="7" spans="1:14" x14ac:dyDescent="0.25">
      <c r="A7" s="42" t="s">
        <v>132</v>
      </c>
      <c r="B7" s="47">
        <f>+IFERROR(B5/B$3,"nm")</f>
        <v>0.15813208718669325</v>
      </c>
      <c r="C7" s="30">
        <f t="shared" ref="C7:N7" si="23">+IFERROR(C5/C$3,"nm")</f>
        <v>0.16342352359772672</v>
      </c>
      <c r="D7" s="30">
        <f t="shared" si="23"/>
        <v>0.16451237263464338</v>
      </c>
      <c r="E7" s="30">
        <f t="shared" si="23"/>
        <v>0.14083578316894249</v>
      </c>
      <c r="F7" s="30">
        <f t="shared" si="23"/>
        <v>0.14200986783240024</v>
      </c>
      <c r="G7" s="30">
        <f t="shared" si="23"/>
        <v>9.8842338849824879E-2</v>
      </c>
      <c r="H7" s="30">
        <f t="shared" si="23"/>
        <v>0.17214513449189456</v>
      </c>
      <c r="I7" s="30">
        <f t="shared" si="23"/>
        <v>0.16212802397773496</v>
      </c>
      <c r="J7" s="30">
        <f t="shared" si="23"/>
        <v>0.1714942835250465</v>
      </c>
      <c r="K7" s="30">
        <f t="shared" si="23"/>
        <v>0.18140163902699477</v>
      </c>
      <c r="L7" s="30">
        <f t="shared" si="23"/>
        <v>0.19188135000939641</v>
      </c>
      <c r="M7" s="30">
        <f t="shared" si="23"/>
        <v>0.20296648188470592</v>
      </c>
      <c r="N7" s="30">
        <f t="shared" si="23"/>
        <v>0.21469201027946344</v>
      </c>
    </row>
    <row r="8" spans="1:14" x14ac:dyDescent="0.25">
      <c r="A8" s="41" t="s">
        <v>133</v>
      </c>
      <c r="B8" s="58">
        <f>Historicals!B179</f>
        <v>606</v>
      </c>
      <c r="C8" s="9">
        <f>Historicals!C179</f>
        <v>649</v>
      </c>
      <c r="D8" s="9">
        <f>Historicals!D179</f>
        <v>706</v>
      </c>
      <c r="E8" s="9">
        <f>Historicals!E179</f>
        <v>747</v>
      </c>
      <c r="F8" s="9">
        <f>Historicals!F179</f>
        <v>705</v>
      </c>
      <c r="G8" s="9">
        <f>Historicals!G179</f>
        <v>721</v>
      </c>
      <c r="H8" s="9">
        <f>Historicals!H179</f>
        <v>744</v>
      </c>
      <c r="I8" s="9">
        <f>Historicals!I179</f>
        <v>717</v>
      </c>
      <c r="J8" s="9">
        <f>I8*(1+J9)</f>
        <v>735.3283769162216</v>
      </c>
      <c r="K8" s="9">
        <f t="shared" ref="K8:N8" si="24">J8*(1+K9)</f>
        <v>754.12527461400953</v>
      </c>
      <c r="L8" s="9">
        <f t="shared" si="24"/>
        <v>773.40266969793515</v>
      </c>
      <c r="M8" s="9">
        <f t="shared" si="24"/>
        <v>793.17284492560009</v>
      </c>
      <c r="N8" s="9">
        <f t="shared" si="24"/>
        <v>813.44839703370076</v>
      </c>
    </row>
    <row r="9" spans="1:14" x14ac:dyDescent="0.25">
      <c r="A9" s="42" t="s">
        <v>130</v>
      </c>
      <c r="B9" s="47" t="str">
        <f t="shared" ref="B9" si="25">+IFERROR(B8/A8-1,"nm")</f>
        <v>nm</v>
      </c>
      <c r="C9" s="30">
        <f t="shared" ref="C9" si="26">+IFERROR(C8/B8-1,"nm")</f>
        <v>7.0957095709570872E-2</v>
      </c>
      <c r="D9" s="30">
        <f t="shared" ref="D9" si="27">+IFERROR(D8/C8-1,"nm")</f>
        <v>8.7827426810477727E-2</v>
      </c>
      <c r="E9" s="30">
        <f t="shared" ref="E9" si="28">+IFERROR(E8/D8-1,"nm")</f>
        <v>5.8073654390934815E-2</v>
      </c>
      <c r="F9" s="30">
        <f t="shared" ref="F9" si="29">+IFERROR(F8/E8-1,"nm")</f>
        <v>-5.6224899598393607E-2</v>
      </c>
      <c r="G9" s="30">
        <f t="shared" ref="G9" si="30">+IFERROR(G8/F8-1,"nm")</f>
        <v>2.2695035460992941E-2</v>
      </c>
      <c r="H9" s="30">
        <f t="shared" ref="H9" si="31">+IFERROR(H8/G8-1,"nm")</f>
        <v>3.1900138696255187E-2</v>
      </c>
      <c r="I9" s="30">
        <f t="shared" ref="I9" si="32">+IFERROR(I8/H8-1,"nm")</f>
        <v>-3.6290322580645129E-2</v>
      </c>
      <c r="J9" s="30">
        <f>AVERAGE($C$9:$I$9)</f>
        <v>2.5562589841313259E-2</v>
      </c>
      <c r="K9" s="30">
        <f t="shared" ref="K9:N9" si="33">AVERAGE($C$9:$I$9)</f>
        <v>2.5562589841313259E-2</v>
      </c>
      <c r="L9" s="30">
        <f t="shared" si="33"/>
        <v>2.5562589841313259E-2</v>
      </c>
      <c r="M9" s="30">
        <f t="shared" si="33"/>
        <v>2.5562589841313259E-2</v>
      </c>
      <c r="N9" s="30">
        <f t="shared" si="33"/>
        <v>2.5562589841313259E-2</v>
      </c>
    </row>
    <row r="10" spans="1:14" x14ac:dyDescent="0.25">
      <c r="A10" s="42" t="s">
        <v>134</v>
      </c>
      <c r="B10" s="47">
        <f>+IFERROR(B8/B$3,"nm")</f>
        <v>1.9803274402797295E-2</v>
      </c>
      <c r="C10" s="30">
        <f t="shared" ref="C10:N10" si="34">+IFERROR(C8/C$3,"nm")</f>
        <v>2.0045712873733631E-2</v>
      </c>
      <c r="D10" s="30">
        <f t="shared" si="34"/>
        <v>2.0553129548762736E-2</v>
      </c>
      <c r="E10" s="30">
        <f t="shared" si="34"/>
        <v>2.0523669533203285E-2</v>
      </c>
      <c r="F10" s="30">
        <f t="shared" si="34"/>
        <v>1.8022854513382928E-2</v>
      </c>
      <c r="G10" s="30">
        <f t="shared" si="34"/>
        <v>1.9276528620698875E-2</v>
      </c>
      <c r="H10" s="30">
        <f t="shared" si="34"/>
        <v>1.6704836319547355E-2</v>
      </c>
      <c r="I10" s="30">
        <f t="shared" si="34"/>
        <v>1.5350032113037893E-2</v>
      </c>
      <c r="J10" s="30">
        <f t="shared" si="34"/>
        <v>1.4793500636438167E-2</v>
      </c>
      <c r="K10" s="30">
        <f t="shared" si="34"/>
        <v>1.4257146790879565E-2</v>
      </c>
      <c r="L10" s="30">
        <f t="shared" si="34"/>
        <v>1.3740239015234726E-2</v>
      </c>
      <c r="M10" s="30">
        <f t="shared" si="34"/>
        <v>1.3242072271890478E-2</v>
      </c>
      <c r="N10" s="30">
        <f t="shared" si="34"/>
        <v>1.2761967085110059E-2</v>
      </c>
    </row>
    <row r="11" spans="1:14" x14ac:dyDescent="0.25">
      <c r="A11" s="41" t="s">
        <v>135</v>
      </c>
      <c r="B11" s="58">
        <f>Historicals!B146</f>
        <v>4233</v>
      </c>
      <c r="C11" s="9">
        <f>Historicals!C146</f>
        <v>4642</v>
      </c>
      <c r="D11" s="9">
        <f>Historicals!D146</f>
        <v>4945</v>
      </c>
      <c r="E11" s="9">
        <f>Historicals!E146</f>
        <v>4379</v>
      </c>
      <c r="F11" s="9">
        <f>Historicals!F146</f>
        <v>4850</v>
      </c>
      <c r="G11" s="9">
        <f>Historicals!G146</f>
        <v>2976</v>
      </c>
      <c r="H11" s="9">
        <f>Historicals!H146</f>
        <v>6923</v>
      </c>
      <c r="I11" s="9">
        <f>Historicals!I146</f>
        <v>6856</v>
      </c>
      <c r="J11" s="9">
        <f>I11*(1+J12)</f>
        <v>7918.8782048845269</v>
      </c>
      <c r="K11" s="9">
        <f t="shared" ref="K11:N11" si="35">J11*(1+K12)</f>
        <v>9146.5332590133003</v>
      </c>
      <c r="L11" s="9">
        <f t="shared" si="35"/>
        <v>10564.510337668007</v>
      </c>
      <c r="M11" s="9">
        <f t="shared" si="35"/>
        <v>12202.314856802283</v>
      </c>
      <c r="N11" s="9">
        <f t="shared" si="35"/>
        <v>14094.026424835218</v>
      </c>
    </row>
    <row r="12" spans="1:14" x14ac:dyDescent="0.25">
      <c r="A12" s="42" t="s">
        <v>130</v>
      </c>
      <c r="B12" s="47" t="str">
        <f t="shared" ref="B12" si="36">+IFERROR(B11/A11-1,"nm")</f>
        <v>nm</v>
      </c>
      <c r="C12" s="47">
        <f t="shared" ref="C12" si="37">+IFERROR(C11/B11-1,"nm")</f>
        <v>9.6621781242617555E-2</v>
      </c>
      <c r="D12" s="47">
        <f t="shared" ref="D12" si="38">+IFERROR(D11/C11-1,"nm")</f>
        <v>6.5273588970271357E-2</v>
      </c>
      <c r="E12" s="47">
        <f t="shared" ref="E12" si="39">+IFERROR(E11/D11-1,"nm")</f>
        <v>-0.11445904954499497</v>
      </c>
      <c r="F12" s="47">
        <f t="shared" ref="F12" si="40">+IFERROR(F11/E11-1,"nm")</f>
        <v>0.10755880337976698</v>
      </c>
      <c r="G12" s="47">
        <f t="shared" ref="G12" si="41">+IFERROR(G11/F11-1,"nm")</f>
        <v>-0.38639175257731961</v>
      </c>
      <c r="H12" s="47">
        <f t="shared" ref="H12" si="42">+IFERROR(H11/G11-1,"nm")</f>
        <v>1.32627688172043</v>
      </c>
      <c r="I12" s="47">
        <f t="shared" ref="I12" si="43">+IFERROR(I11/H11-1,"nm")</f>
        <v>-9.67788530983682E-3</v>
      </c>
      <c r="J12" s="69">
        <f>AVERAGE($C$12:$I$12)</f>
        <v>0.15502890969727634</v>
      </c>
      <c r="K12" s="69">
        <f t="shared" ref="K12:N12" si="44">AVERAGE($C$12:$I$12)</f>
        <v>0.15502890969727634</v>
      </c>
      <c r="L12" s="69">
        <f t="shared" si="44"/>
        <v>0.15502890969727634</v>
      </c>
      <c r="M12" s="69">
        <f t="shared" si="44"/>
        <v>0.15502890969727634</v>
      </c>
      <c r="N12" s="69">
        <f t="shared" si="44"/>
        <v>0.15502890969727634</v>
      </c>
    </row>
    <row r="13" spans="1:14" x14ac:dyDescent="0.25">
      <c r="A13" s="42" t="s">
        <v>132</v>
      </c>
      <c r="B13" s="47">
        <f>+IFERROR(B11/B$3,"nm")</f>
        <v>0.13832881278389594</v>
      </c>
      <c r="C13" s="47">
        <f t="shared" ref="C13:H13" si="45">+IFERROR(C11/C$3,"nm")</f>
        <v>0.14337781072399308</v>
      </c>
      <c r="D13" s="47">
        <f t="shared" si="45"/>
        <v>0.14395924308588065</v>
      </c>
      <c r="E13" s="47">
        <f t="shared" si="45"/>
        <v>0.12031211363573921</v>
      </c>
      <c r="F13" s="47">
        <f t="shared" si="45"/>
        <v>0.12398701331901731</v>
      </c>
      <c r="G13" s="47">
        <f t="shared" si="45"/>
        <v>7.9565810229126011E-2</v>
      </c>
      <c r="H13" s="47">
        <f t="shared" si="45"/>
        <v>0.1554402981723472</v>
      </c>
      <c r="I13" s="47">
        <f>+IFERROR(I11/I$3,"nm")</f>
        <v>0.14677799186469706</v>
      </c>
      <c r="J13" s="47">
        <f t="shared" ref="J13:N13" si="46">+IFERROR(J11/J$3,"nm")</f>
        <v>0.15931376163548036</v>
      </c>
      <c r="K13" s="47">
        <f t="shared" si="46"/>
        <v>0.17292016550984876</v>
      </c>
      <c r="L13" s="47">
        <f t="shared" si="46"/>
        <v>0.18768864241853561</v>
      </c>
      <c r="M13" s="47">
        <f t="shared" si="46"/>
        <v>0.20371844075586748</v>
      </c>
      <c r="N13" s="47">
        <f t="shared" si="46"/>
        <v>0.22111728535739758</v>
      </c>
    </row>
    <row r="14" spans="1:14" x14ac:dyDescent="0.25">
      <c r="A14" s="41" t="s">
        <v>136</v>
      </c>
      <c r="B14" s="58">
        <f>Historicals!B168</f>
        <v>963</v>
      </c>
      <c r="C14" s="9">
        <f>Historicals!C168</f>
        <v>1143</v>
      </c>
      <c r="D14" s="9">
        <f>Historicals!D168</f>
        <v>1105</v>
      </c>
      <c r="E14" s="9">
        <f>Historicals!E168</f>
        <v>1028</v>
      </c>
      <c r="F14" s="9">
        <f>Historicals!F168</f>
        <v>1119</v>
      </c>
      <c r="G14" s="9">
        <f>Historicals!G168</f>
        <v>1086</v>
      </c>
      <c r="H14" s="9">
        <f>Historicals!H168</f>
        <v>695</v>
      </c>
      <c r="I14" s="9">
        <f>Historicals!I168</f>
        <v>758</v>
      </c>
      <c r="J14" s="9">
        <f>I14*(1+J15)</f>
        <v>744.31574147439562</v>
      </c>
      <c r="K14" s="9">
        <f t="shared" ref="K14:N14" si="47">J14*(1+K15)</f>
        <v>730.87852639390417</v>
      </c>
      <c r="L14" s="9">
        <f t="shared" si="47"/>
        <v>717.68389485566286</v>
      </c>
      <c r="M14" s="9">
        <f t="shared" si="47"/>
        <v>704.72746747193264</v>
      </c>
      <c r="N14" s="9">
        <f t="shared" si="47"/>
        <v>692.00494391654956</v>
      </c>
    </row>
    <row r="15" spans="1:14" x14ac:dyDescent="0.25">
      <c r="A15" s="42" t="s">
        <v>130</v>
      </c>
      <c r="B15" s="47" t="str">
        <f t="shared" ref="B15" si="48">+IFERROR(B14/A14-1,"nm")</f>
        <v>nm</v>
      </c>
      <c r="C15" s="47">
        <f t="shared" ref="C15" si="49">+IFERROR(C14/B14-1,"nm")</f>
        <v>0.18691588785046731</v>
      </c>
      <c r="D15" s="47">
        <f t="shared" ref="D15" si="50">+IFERROR(D14/C14-1,"nm")</f>
        <v>-3.3245844269466307E-2</v>
      </c>
      <c r="E15" s="47">
        <f t="shared" ref="E15" si="51">+IFERROR(E14/D14-1,"nm")</f>
        <v>-6.9683257918552011E-2</v>
      </c>
      <c r="F15" s="47">
        <f t="shared" ref="F15" si="52">+IFERROR(F14/E14-1,"nm")</f>
        <v>8.8521400778210024E-2</v>
      </c>
      <c r="G15" s="47">
        <f t="shared" ref="G15" si="53">+IFERROR(G14/F14-1,"nm")</f>
        <v>-2.9490616621983934E-2</v>
      </c>
      <c r="H15" s="47">
        <f t="shared" ref="H15" si="54">+IFERROR(H14/G14-1,"nm")</f>
        <v>-0.36003683241252304</v>
      </c>
      <c r="I15" s="47">
        <f t="shared" ref="I15" si="55">+IFERROR(I14/H14-1,"nm")</f>
        <v>9.0647482014388547E-2</v>
      </c>
      <c r="J15" s="69">
        <f>AVERAGE($C$15:$I$15)</f>
        <v>-1.8053111511351343E-2</v>
      </c>
      <c r="K15" s="69">
        <f t="shared" ref="K15:N15" si="56">AVERAGE($C$15:$I$15)</f>
        <v>-1.8053111511351343E-2</v>
      </c>
      <c r="L15" s="69">
        <f t="shared" si="56"/>
        <v>-1.8053111511351343E-2</v>
      </c>
      <c r="M15" s="69">
        <f t="shared" si="56"/>
        <v>-1.8053111511351343E-2</v>
      </c>
      <c r="N15" s="69">
        <f t="shared" si="56"/>
        <v>-1.8053111511351343E-2</v>
      </c>
    </row>
    <row r="16" spans="1:14" x14ac:dyDescent="0.25">
      <c r="A16" s="42" t="s">
        <v>134</v>
      </c>
      <c r="B16" s="47">
        <f>+IFERROR(B14/B$3,"nm")</f>
        <v>3.146955981830659E-2</v>
      </c>
      <c r="C16" s="47">
        <f t="shared" ref="C16:N16" si="57">+IFERROR(C14/C$3,"nm")</f>
        <v>3.5303928836174947E-2</v>
      </c>
      <c r="D16" s="47">
        <f t="shared" si="57"/>
        <v>3.2168850072780204E-2</v>
      </c>
      <c r="E16" s="47">
        <f t="shared" si="57"/>
        <v>2.8244086051048164E-2</v>
      </c>
      <c r="F16" s="47">
        <f t="shared" si="57"/>
        <v>2.8606488227624818E-2</v>
      </c>
      <c r="G16" s="47">
        <f t="shared" si="57"/>
        <v>2.9035104136031869E-2</v>
      </c>
      <c r="H16" s="47">
        <f t="shared" si="57"/>
        <v>1.5604652207104046E-2</v>
      </c>
      <c r="I16" s="47">
        <f t="shared" si="57"/>
        <v>1.6227788482123744E-2</v>
      </c>
      <c r="J16" s="47">
        <f t="shared" si="57"/>
        <v>1.4974310445341268E-2</v>
      </c>
      <c r="K16" s="47">
        <f t="shared" si="57"/>
        <v>1.381765442410496E-2</v>
      </c>
      <c r="L16" s="47">
        <f t="shared" si="57"/>
        <v>1.275034162547283E-2</v>
      </c>
      <c r="M16" s="47">
        <f t="shared" si="57"/>
        <v>1.1765470938588459E-2</v>
      </c>
      <c r="N16" s="47">
        <f t="shared" si="57"/>
        <v>1.085667431296267E-2</v>
      </c>
    </row>
    <row r="17" spans="1:14" x14ac:dyDescent="0.25">
      <c r="A17" s="43" t="str">
        <f>+Historicals!A111</f>
        <v>North America</v>
      </c>
      <c r="B17" s="59"/>
      <c r="C17" s="43"/>
      <c r="D17" s="43"/>
      <c r="E17" s="43"/>
      <c r="F17" s="43"/>
      <c r="G17" s="43"/>
      <c r="H17" s="43"/>
      <c r="I17" s="43"/>
      <c r="J17" s="39"/>
      <c r="K17" s="39"/>
      <c r="L17" s="39"/>
      <c r="M17" s="39"/>
      <c r="N17" s="39"/>
    </row>
    <row r="18" spans="1:14" x14ac:dyDescent="0.25">
      <c r="A18" s="9" t="s">
        <v>137</v>
      </c>
      <c r="B18" s="58">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c r="J18" s="9">
        <f>I18*(1+J19)</f>
        <v>19184.479240764224</v>
      </c>
      <c r="K18" s="9">
        <f t="shared" ref="K18:N18" si="58">J18*(1+K19)</f>
        <v>20053.628493396907</v>
      </c>
      <c r="L18" s="9">
        <f t="shared" si="58"/>
        <v>20962.15439075742</v>
      </c>
      <c r="M18" s="9">
        <f t="shared" si="58"/>
        <v>21911.840884388403</v>
      </c>
      <c r="N18" s="9">
        <f t="shared" si="58"/>
        <v>22904.552747424295</v>
      </c>
    </row>
    <row r="19" spans="1:14" x14ac:dyDescent="0.25">
      <c r="A19" s="44" t="s">
        <v>130</v>
      </c>
      <c r="B19" s="47" t="str">
        <f t="shared" ref="B19:H19" si="59">+IFERROR(B18/A18-1,"nm")</f>
        <v>nm</v>
      </c>
      <c r="C19" s="47">
        <f t="shared" si="59"/>
        <v>7.4526928675400228E-2</v>
      </c>
      <c r="D19" s="47">
        <f t="shared" si="59"/>
        <v>3.0615009482525046E-2</v>
      </c>
      <c r="E19" s="47">
        <f t="shared" si="59"/>
        <v>-2.372502628811779E-2</v>
      </c>
      <c r="F19" s="47">
        <f t="shared" si="59"/>
        <v>7.0481319421070276E-2</v>
      </c>
      <c r="G19" s="47">
        <f t="shared" si="59"/>
        <v>-8.9171173437303519E-2</v>
      </c>
      <c r="H19" s="47">
        <f t="shared" si="59"/>
        <v>0.18606738470035911</v>
      </c>
      <c r="I19" s="47">
        <f>+IFERROR(I18/H18-1,"nm")</f>
        <v>6.8339251411607238E-2</v>
      </c>
      <c r="J19" s="69">
        <f>AVERAGE($C$19:$I$19)</f>
        <v>4.5304813423648657E-2</v>
      </c>
      <c r="K19" s="69">
        <f t="shared" ref="K19:N19" si="60">AVERAGE($C$19:$I$19)</f>
        <v>4.5304813423648657E-2</v>
      </c>
      <c r="L19" s="69">
        <f t="shared" si="60"/>
        <v>4.5304813423648657E-2</v>
      </c>
      <c r="M19" s="69">
        <f t="shared" si="60"/>
        <v>4.5304813423648657E-2</v>
      </c>
      <c r="N19" s="69">
        <f t="shared" si="60"/>
        <v>4.5304813423648657E-2</v>
      </c>
    </row>
    <row r="20" spans="1:14" x14ac:dyDescent="0.25">
      <c r="A20" s="45" t="s">
        <v>114</v>
      </c>
      <c r="B20" s="60">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71">
        <f>I20*(1+J21)</f>
        <v>12929.946762668933</v>
      </c>
      <c r="K20" s="71">
        <f t="shared" ref="K20:N20" si="61">J20*(1+K21)</f>
        <v>13672.188688702388</v>
      </c>
      <c r="L20" s="71">
        <f t="shared" si="61"/>
        <v>14457.038916755499</v>
      </c>
      <c r="M20" s="71">
        <f t="shared" si="61"/>
        <v>15286.943370909514</v>
      </c>
      <c r="N20" s="71">
        <f t="shared" si="61"/>
        <v>16164.488383202059</v>
      </c>
    </row>
    <row r="21" spans="1:14" x14ac:dyDescent="0.25">
      <c r="A21" s="44" t="s">
        <v>130</v>
      </c>
      <c r="B21" s="47" t="str">
        <f t="shared" ref="B21" si="62">+IFERROR(B20/A20-1,"nm")</f>
        <v>nm</v>
      </c>
      <c r="C21" s="47">
        <f t="shared" ref="C21" si="63">+IFERROR(C20/B20-1,"nm")</f>
        <v>9.3228309428638578E-2</v>
      </c>
      <c r="D21" s="47">
        <f t="shared" ref="D21" si="64">+IFERROR(D20/C20-1,"nm")</f>
        <v>4.1402301322722934E-2</v>
      </c>
      <c r="E21" s="47">
        <f t="shared" ref="E21" si="65">+IFERROR(E20/D20-1,"nm")</f>
        <v>-3.7381247418422192E-2</v>
      </c>
      <c r="F21" s="47">
        <f t="shared" ref="F21" si="66">+IFERROR(F20/E20-1,"nm")</f>
        <v>7.755846384895948E-2</v>
      </c>
      <c r="G21" s="47">
        <f t="shared" ref="G21" si="67">+IFERROR(G20/F20-1,"nm")</f>
        <v>-7.1279243404678949E-2</v>
      </c>
      <c r="H21" s="47">
        <f t="shared" ref="H21" si="68">+IFERROR(H20/G20-1,"nm")</f>
        <v>0.24815092721620746</v>
      </c>
      <c r="I21" s="47">
        <f>+IFERROR(I20/H20-1,"nm")</f>
        <v>5.0154586052902683E-2</v>
      </c>
      <c r="J21" s="69">
        <f>AVERAGE($C$21:$I$21)</f>
        <v>5.740487100661857E-2</v>
      </c>
      <c r="K21" s="69">
        <f t="shared" ref="K21:N21" si="69">AVERAGE($C$21:$I$21)</f>
        <v>5.740487100661857E-2</v>
      </c>
      <c r="L21" s="69">
        <f t="shared" si="69"/>
        <v>5.740487100661857E-2</v>
      </c>
      <c r="M21" s="69">
        <f t="shared" si="69"/>
        <v>5.740487100661857E-2</v>
      </c>
      <c r="N21" s="69">
        <f t="shared" si="69"/>
        <v>5.740487100661857E-2</v>
      </c>
    </row>
    <row r="22" spans="1:14" x14ac:dyDescent="0.25">
      <c r="A22" s="44" t="s">
        <v>138</v>
      </c>
      <c r="B22" s="47">
        <f>+Historicals!B184</f>
        <v>0.14000000000000001</v>
      </c>
      <c r="C22" s="47">
        <f>+Historicals!C184</f>
        <v>0.1</v>
      </c>
      <c r="D22" s="47">
        <f>+Historicals!D184</f>
        <v>0.04</v>
      </c>
      <c r="E22" s="47">
        <f>+Historicals!E184</f>
        <v>-0.04</v>
      </c>
      <c r="F22" s="47">
        <f>+Historicals!F184</f>
        <v>0.08</v>
      </c>
      <c r="G22" s="47">
        <f>+Historicals!G184</f>
        <v>-7.0000000000000007E-2</v>
      </c>
      <c r="H22" s="47">
        <f>+Historicals!H184</f>
        <v>0.25</v>
      </c>
      <c r="I22" s="47">
        <f>+Historicals!I184</f>
        <v>0.05</v>
      </c>
      <c r="J22" s="69">
        <f>AVERAGE($C$22:$I$22)</f>
        <v>5.8571428571428566E-2</v>
      </c>
      <c r="K22" s="69">
        <f t="shared" ref="K22:N22" si="70">AVERAGE($C$22:$I$22)</f>
        <v>5.8571428571428566E-2</v>
      </c>
      <c r="L22" s="69">
        <f t="shared" si="70"/>
        <v>5.8571428571428566E-2</v>
      </c>
      <c r="M22" s="69">
        <f t="shared" si="70"/>
        <v>5.8571428571428566E-2</v>
      </c>
      <c r="N22" s="69">
        <f t="shared" si="70"/>
        <v>5.8571428571428566E-2</v>
      </c>
    </row>
    <row r="23" spans="1:14" x14ac:dyDescent="0.25">
      <c r="A23" s="44" t="s">
        <v>139</v>
      </c>
      <c r="B23" s="47" t="str">
        <f t="shared" ref="B23:H23" si="71">+IFERROR(B21-B22,"nm")</f>
        <v>nm</v>
      </c>
      <c r="C23" s="47">
        <f t="shared" si="71"/>
        <v>-6.7716905713614273E-3</v>
      </c>
      <c r="D23" s="47">
        <f t="shared" si="71"/>
        <v>1.4023013227229333E-3</v>
      </c>
      <c r="E23" s="47">
        <f t="shared" si="71"/>
        <v>2.6187525815778087E-3</v>
      </c>
      <c r="F23" s="47">
        <f t="shared" si="71"/>
        <v>-2.4415361510405215E-3</v>
      </c>
      <c r="G23" s="47">
        <f t="shared" si="71"/>
        <v>-1.2792434046789425E-3</v>
      </c>
      <c r="H23" s="47">
        <f t="shared" si="71"/>
        <v>-1.849072783792538E-3</v>
      </c>
      <c r="I23" s="47">
        <f>+IFERROR(I21-I22,"nm")</f>
        <v>1.5458605290268046E-4</v>
      </c>
      <c r="J23" s="47">
        <f t="shared" ref="J23:N23" si="72">+IFERROR(J21-J22,"nm")</f>
        <v>-1.166557564809996E-3</v>
      </c>
      <c r="K23" s="47">
        <f t="shared" si="72"/>
        <v>-1.166557564809996E-3</v>
      </c>
      <c r="L23" s="47">
        <f t="shared" si="72"/>
        <v>-1.166557564809996E-3</v>
      </c>
      <c r="M23" s="47">
        <f t="shared" si="72"/>
        <v>-1.166557564809996E-3</v>
      </c>
      <c r="N23" s="47">
        <f t="shared" si="72"/>
        <v>-1.166557564809996E-3</v>
      </c>
    </row>
    <row r="24" spans="1:14" x14ac:dyDescent="0.25">
      <c r="A24" s="45" t="s">
        <v>115</v>
      </c>
      <c r="B24" s="60">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71">
        <f>I24*(1+J25)</f>
        <v>5679.9965709161579</v>
      </c>
      <c r="K24" s="71">
        <f t="shared" ref="K24:N24" si="73">J24*(1+K25)</f>
        <v>5874.4284496757664</v>
      </c>
      <c r="L24" s="71">
        <f t="shared" si="73"/>
        <v>6075.5159232066044</v>
      </c>
      <c r="M24" s="71">
        <f t="shared" si="73"/>
        <v>6283.486819075023</v>
      </c>
      <c r="N24" s="71">
        <f t="shared" si="73"/>
        <v>6498.5767636094333</v>
      </c>
    </row>
    <row r="25" spans="1:14" x14ac:dyDescent="0.25">
      <c r="A25" s="44" t="s">
        <v>130</v>
      </c>
      <c r="B25" s="47" t="str">
        <f t="shared" ref="B25" si="74">+IFERROR(B24/A24-1,"nm")</f>
        <v>nm</v>
      </c>
      <c r="C25" s="47">
        <f t="shared" ref="C25" si="75">+IFERROR(C24/B24-1,"nm")</f>
        <v>7.6190476190476142E-2</v>
      </c>
      <c r="D25" s="47">
        <f t="shared" ref="D25" si="76">+IFERROR(D24/C24-1,"nm")</f>
        <v>2.9498525073746285E-2</v>
      </c>
      <c r="E25" s="47">
        <f t="shared" ref="E25" si="77">+IFERROR(E24/D24-1,"nm")</f>
        <v>1.0642652476463343E-2</v>
      </c>
      <c r="F25" s="47">
        <f t="shared" ref="F25" si="78">+IFERROR(F24/E24-1,"nm")</f>
        <v>6.5208586472256025E-2</v>
      </c>
      <c r="G25" s="47">
        <f t="shared" ref="G25" si="79">+IFERROR(G24/F24-1,"nm")</f>
        <v>-0.11806083650190113</v>
      </c>
      <c r="H25" s="47">
        <f t="shared" ref="H25" si="80">+IFERROR(H24/G24-1,"nm")</f>
        <v>8.3854278939426541E-2</v>
      </c>
      <c r="I25" s="47">
        <f>+IFERROR(I24/H24-1,"nm")</f>
        <v>9.2283214001591007E-2</v>
      </c>
      <c r="J25" s="69">
        <f>AVERAGE($C$25:$I$25)</f>
        <v>3.4230985236008316E-2</v>
      </c>
      <c r="K25" s="69">
        <f t="shared" ref="K25:N25" si="81">AVERAGE($C$25:$I$25)</f>
        <v>3.4230985236008316E-2</v>
      </c>
      <c r="L25" s="69">
        <f t="shared" si="81"/>
        <v>3.4230985236008316E-2</v>
      </c>
      <c r="M25" s="69">
        <f t="shared" si="81"/>
        <v>3.4230985236008316E-2</v>
      </c>
      <c r="N25" s="69">
        <f t="shared" si="81"/>
        <v>3.4230985236008316E-2</v>
      </c>
    </row>
    <row r="26" spans="1:14" x14ac:dyDescent="0.25">
      <c r="A26" s="44" t="s">
        <v>138</v>
      </c>
      <c r="B26" s="47" t="str">
        <f>+Historicals!B188</f>
        <v>-</v>
      </c>
      <c r="C26" s="47" t="str">
        <f>+Historicals!C188</f>
        <v>-</v>
      </c>
      <c r="D26" s="47">
        <f>+Historicals!D188</f>
        <v>0.08</v>
      </c>
      <c r="E26" s="47">
        <f>+Historicals!E188</f>
        <v>0.06</v>
      </c>
      <c r="F26" s="47">
        <f>+Historicals!F188</f>
        <v>0.12</v>
      </c>
      <c r="G26" s="47">
        <f>+Historicals!G188</f>
        <v>-0.03</v>
      </c>
      <c r="H26" s="47">
        <f>+Historicals!H188</f>
        <v>0.13</v>
      </c>
      <c r="I26" s="47">
        <f>+Historicals!I188</f>
        <v>0.09</v>
      </c>
      <c r="J26" s="69">
        <f>AVERAGE($C$26:$I$26)</f>
        <v>7.4999999999999997E-2</v>
      </c>
      <c r="K26" s="69">
        <f t="shared" ref="K26:N26" si="82">AVERAGE($C$26:$I$26)</f>
        <v>7.4999999999999997E-2</v>
      </c>
      <c r="L26" s="69">
        <f t="shared" si="82"/>
        <v>7.4999999999999997E-2</v>
      </c>
      <c r="M26" s="69">
        <f t="shared" si="82"/>
        <v>7.4999999999999997E-2</v>
      </c>
      <c r="N26" s="69">
        <f t="shared" si="82"/>
        <v>7.4999999999999997E-2</v>
      </c>
    </row>
    <row r="27" spans="1:14" x14ac:dyDescent="0.25">
      <c r="A27" s="44" t="s">
        <v>139</v>
      </c>
      <c r="B27" s="47" t="str">
        <f t="shared" ref="B27" si="83">+IFERROR(B25-B26,"nm")</f>
        <v>nm</v>
      </c>
      <c r="C27" s="47" t="str">
        <f t="shared" ref="C27" si="84">+IFERROR(C25-C26,"nm")</f>
        <v>nm</v>
      </c>
      <c r="D27" s="47">
        <f t="shared" ref="D27" si="85">+IFERROR(D25-D26,"nm")</f>
        <v>-5.0501474926253717E-2</v>
      </c>
      <c r="E27" s="47">
        <f t="shared" ref="E27" si="86">+IFERROR(E25-E26,"nm")</f>
        <v>-4.9357347523536654E-2</v>
      </c>
      <c r="F27" s="47">
        <f t="shared" ref="F27" si="87">+IFERROR(F25-F26,"nm")</f>
        <v>-5.4791413527743971E-2</v>
      </c>
      <c r="G27" s="47">
        <f t="shared" ref="G27" si="88">+IFERROR(G25-G26,"nm")</f>
        <v>-8.8060836501901135E-2</v>
      </c>
      <c r="H27" s="47">
        <f t="shared" ref="H27" si="89">+IFERROR(H25-H26,"nm")</f>
        <v>-4.6145721060573464E-2</v>
      </c>
      <c r="I27" s="47">
        <f>+IFERROR(I25-I26,"nm")</f>
        <v>2.2832140015910107E-3</v>
      </c>
      <c r="J27" s="47">
        <f t="shared" ref="J27:N27" si="90">+IFERROR(J25-J26,"nm")</f>
        <v>-4.0769014763991682E-2</v>
      </c>
      <c r="K27" s="47">
        <f t="shared" si="90"/>
        <v>-4.0769014763991682E-2</v>
      </c>
      <c r="L27" s="47">
        <f t="shared" si="90"/>
        <v>-4.0769014763991682E-2</v>
      </c>
      <c r="M27" s="47">
        <f t="shared" si="90"/>
        <v>-4.0769014763991682E-2</v>
      </c>
      <c r="N27" s="47">
        <f t="shared" si="90"/>
        <v>-4.0769014763991682E-2</v>
      </c>
    </row>
    <row r="28" spans="1:14" x14ac:dyDescent="0.25">
      <c r="A28" s="45" t="s">
        <v>116</v>
      </c>
      <c r="B28" s="60">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3">
        <f>I28*(1+J29)</f>
        <v>614.08752863209497</v>
      </c>
      <c r="K28" s="3">
        <f t="shared" ref="K28:N28" si="91">J28*(1+K29)</f>
        <v>595.74011504182317</v>
      </c>
      <c r="L28" s="3">
        <f t="shared" si="91"/>
        <v>577.94087670305396</v>
      </c>
      <c r="M28" s="3">
        <f t="shared" si="91"/>
        <v>560.67343549770101</v>
      </c>
      <c r="N28" s="3">
        <f t="shared" si="91"/>
        <v>543.92190264525993</v>
      </c>
    </row>
    <row r="29" spans="1:14" x14ac:dyDescent="0.25">
      <c r="A29" s="44" t="s">
        <v>130</v>
      </c>
      <c r="B29" s="47" t="str">
        <f t="shared" ref="B29" si="92">+IFERROR(B28/A28-1,"nm")</f>
        <v>nm</v>
      </c>
      <c r="C29" s="47">
        <f t="shared" ref="C29" si="93">+IFERROR(C28/B28-1,"nm")</f>
        <v>-0.12742718446601942</v>
      </c>
      <c r="D29" s="47">
        <f t="shared" ref="D29" si="94">+IFERROR(D28/C28-1,"nm")</f>
        <v>-0.10152990264255912</v>
      </c>
      <c r="E29" s="47">
        <f t="shared" ref="E29" si="95">+IFERROR(E28/D28-1,"nm")</f>
        <v>-7.8947368421052655E-2</v>
      </c>
      <c r="F29" s="47">
        <f t="shared" ref="F29" si="96">+IFERROR(F28/E28-1,"nm")</f>
        <v>3.3613445378151141E-3</v>
      </c>
      <c r="G29" s="47">
        <f t="shared" ref="G29" si="97">+IFERROR(G28/F28-1,"nm")</f>
        <v>-0.13567839195979903</v>
      </c>
      <c r="H29" s="47">
        <f t="shared" ref="H29" si="98">+IFERROR(H28/G28-1,"nm")</f>
        <v>-1.744186046511631E-2</v>
      </c>
      <c r="I29" s="47">
        <f>+IFERROR(I28/H28-1,"nm")</f>
        <v>0.24852071005917153</v>
      </c>
      <c r="J29" s="69">
        <f>AVERAGE($C$29:$I$29)</f>
        <v>-2.9877521908222841E-2</v>
      </c>
      <c r="K29" s="69">
        <f t="shared" ref="K29:N29" si="99">AVERAGE($C$29:$I$29)</f>
        <v>-2.9877521908222841E-2</v>
      </c>
      <c r="L29" s="69">
        <f t="shared" si="99"/>
        <v>-2.9877521908222841E-2</v>
      </c>
      <c r="M29" s="69">
        <f t="shared" si="99"/>
        <v>-2.9877521908222841E-2</v>
      </c>
      <c r="N29" s="69">
        <f t="shared" si="99"/>
        <v>-2.9877521908222841E-2</v>
      </c>
    </row>
    <row r="30" spans="1:14" x14ac:dyDescent="0.25">
      <c r="A30" s="44" t="s">
        <v>138</v>
      </c>
      <c r="B30" s="47">
        <f>+Historicals!B186</f>
        <v>-0.05</v>
      </c>
      <c r="C30" s="47">
        <f>+Historicals!C186</f>
        <v>-0.13</v>
      </c>
      <c r="D30" s="47">
        <f>+Historicals!D186</f>
        <v>-0.1</v>
      </c>
      <c r="E30" s="47">
        <f>+Historicals!E186</f>
        <v>-0.08</v>
      </c>
      <c r="F30" s="47">
        <f>+Historicals!F186</f>
        <v>0</v>
      </c>
      <c r="G30" s="47">
        <f>+Historicals!G186</f>
        <v>-0.14000000000000001</v>
      </c>
      <c r="H30" s="47">
        <f>+Historicals!H186</f>
        <v>-0.02</v>
      </c>
      <c r="I30" s="47">
        <f>+Historicals!I186</f>
        <v>0.25</v>
      </c>
      <c r="J30" s="69">
        <f>AVERAGE($C$30:$I$30)</f>
        <v>-3.1428571428571431E-2</v>
      </c>
      <c r="K30" s="69">
        <f t="shared" ref="K30:N30" si="100">AVERAGE($C$30:$I$30)</f>
        <v>-3.1428571428571431E-2</v>
      </c>
      <c r="L30" s="69">
        <f t="shared" si="100"/>
        <v>-3.1428571428571431E-2</v>
      </c>
      <c r="M30" s="69">
        <f t="shared" si="100"/>
        <v>-3.1428571428571431E-2</v>
      </c>
      <c r="N30" s="69">
        <f t="shared" si="100"/>
        <v>-3.1428571428571431E-2</v>
      </c>
    </row>
    <row r="31" spans="1:14" x14ac:dyDescent="0.25">
      <c r="A31" s="44" t="s">
        <v>139</v>
      </c>
      <c r="B31" s="47" t="str">
        <f t="shared" ref="B31" si="101">+IFERROR(B29-B30,"nm")</f>
        <v>nm</v>
      </c>
      <c r="C31" s="47">
        <f t="shared" ref="C31" si="102">+IFERROR(C29-C30,"nm")</f>
        <v>2.572815533980588E-3</v>
      </c>
      <c r="D31" s="47">
        <f t="shared" ref="D31" si="103">+IFERROR(D29-D30,"nm")</f>
        <v>-1.5299026425591167E-3</v>
      </c>
      <c r="E31" s="47">
        <f t="shared" ref="E31" si="104">+IFERROR(E29-E30,"nm")</f>
        <v>1.0526315789473467E-3</v>
      </c>
      <c r="F31" s="47">
        <f t="shared" ref="F31" si="105">+IFERROR(F29-F30,"nm")</f>
        <v>3.3613445378151141E-3</v>
      </c>
      <c r="G31" s="47">
        <f t="shared" ref="G31" si="106">+IFERROR(G29-G30,"nm")</f>
        <v>4.321608040200986E-3</v>
      </c>
      <c r="H31" s="47">
        <f t="shared" ref="H31" si="107">+IFERROR(H29-H30,"nm")</f>
        <v>2.5581395348836904E-3</v>
      </c>
      <c r="I31" s="47">
        <f>+IFERROR(I29-I30,"nm")</f>
        <v>-1.4792899408284654E-3</v>
      </c>
      <c r="J31" s="47">
        <f t="shared" ref="J31:N31" si="108">+IFERROR(J29-J30,"nm")</f>
        <v>1.5510495203485894E-3</v>
      </c>
      <c r="K31" s="47">
        <f t="shared" si="108"/>
        <v>1.5510495203485894E-3</v>
      </c>
      <c r="L31" s="47">
        <f t="shared" si="108"/>
        <v>1.5510495203485894E-3</v>
      </c>
      <c r="M31" s="47">
        <f t="shared" si="108"/>
        <v>1.5510495203485894E-3</v>
      </c>
      <c r="N31" s="47">
        <f t="shared" si="108"/>
        <v>1.5510495203485894E-3</v>
      </c>
    </row>
    <row r="32" spans="1:14" x14ac:dyDescent="0.25">
      <c r="A32" s="9" t="s">
        <v>131</v>
      </c>
      <c r="B32" s="61">
        <f t="shared" ref="B32:H32" si="109">+B38+B35</f>
        <v>3766</v>
      </c>
      <c r="C32" s="48">
        <f t="shared" si="109"/>
        <v>3896</v>
      </c>
      <c r="D32" s="48">
        <f t="shared" si="109"/>
        <v>4015</v>
      </c>
      <c r="E32" s="48">
        <f t="shared" si="109"/>
        <v>3760</v>
      </c>
      <c r="F32" s="48">
        <f t="shared" si="109"/>
        <v>4074</v>
      </c>
      <c r="G32" s="48">
        <f t="shared" si="109"/>
        <v>3047</v>
      </c>
      <c r="H32" s="48">
        <f t="shared" si="109"/>
        <v>5219</v>
      </c>
      <c r="I32" s="48">
        <f>+I38+I35</f>
        <v>5238</v>
      </c>
      <c r="J32" s="9">
        <f>I32*(1+J33)</f>
        <v>5649.1446699044627</v>
      </c>
      <c r="K32" s="9">
        <f t="shared" ref="K32:N32" si="110">J32*(1+K33)</f>
        <v>6092.5611877644142</v>
      </c>
      <c r="L32" s="9">
        <f t="shared" si="110"/>
        <v>6570.7826574887631</v>
      </c>
      <c r="M32" s="9">
        <f t="shared" si="110"/>
        <v>7086.541013106782</v>
      </c>
      <c r="N32" s="9">
        <f t="shared" si="110"/>
        <v>7642.7826254775764</v>
      </c>
    </row>
    <row r="33" spans="1:14" x14ac:dyDescent="0.25">
      <c r="A33" s="46" t="s">
        <v>130</v>
      </c>
      <c r="B33" s="47" t="str">
        <f t="shared" ref="B33" si="111">+IFERROR(B32/A32-1,"nm")</f>
        <v>nm</v>
      </c>
      <c r="C33" s="47">
        <f t="shared" ref="C33" si="112">+IFERROR(C32/B32-1,"nm")</f>
        <v>3.4519383961763239E-2</v>
      </c>
      <c r="D33" s="47">
        <f t="shared" ref="D33" si="113">+IFERROR(D32/C32-1,"nm")</f>
        <v>3.0544147843942548E-2</v>
      </c>
      <c r="E33" s="47">
        <f t="shared" ref="E33" si="114">+IFERROR(E32/D32-1,"nm")</f>
        <v>-6.3511830635118338E-2</v>
      </c>
      <c r="F33" s="47">
        <f t="shared" ref="F33" si="115">+IFERROR(F32/E32-1,"nm")</f>
        <v>8.3510638297872308E-2</v>
      </c>
      <c r="G33" s="47">
        <f t="shared" ref="G33" si="116">+IFERROR(G32/F32-1,"nm")</f>
        <v>-0.25208640157093765</v>
      </c>
      <c r="H33" s="47">
        <f t="shared" ref="H33" si="117">+IFERROR(H32/G32-1,"nm")</f>
        <v>0.71283229405973092</v>
      </c>
      <c r="I33" s="47">
        <f>+IFERROR(I32/H32-1,"nm")</f>
        <v>3.6405441655489312E-3</v>
      </c>
      <c r="J33" s="69">
        <f>AVERAGE($C$33:$I$33)</f>
        <v>7.8492682303257427E-2</v>
      </c>
      <c r="K33" s="69">
        <f t="shared" ref="K33:N33" si="118">AVERAGE($C$33:$I$33)</f>
        <v>7.8492682303257427E-2</v>
      </c>
      <c r="L33" s="69">
        <f t="shared" si="118"/>
        <v>7.8492682303257427E-2</v>
      </c>
      <c r="M33" s="69">
        <f t="shared" si="118"/>
        <v>7.8492682303257427E-2</v>
      </c>
      <c r="N33" s="69">
        <f t="shared" si="118"/>
        <v>7.8492682303257427E-2</v>
      </c>
    </row>
    <row r="34" spans="1:14" x14ac:dyDescent="0.25">
      <c r="A34" s="46" t="s">
        <v>132</v>
      </c>
      <c r="B34" s="47">
        <f t="shared" ref="B34:H34" si="119">+IFERROR(B32/B$18,"nm")</f>
        <v>0.27409024745269289</v>
      </c>
      <c r="C34" s="47">
        <f t="shared" si="119"/>
        <v>0.26388512598211866</v>
      </c>
      <c r="D34" s="47">
        <f t="shared" si="119"/>
        <v>0.26386698212407994</v>
      </c>
      <c r="E34" s="47">
        <f t="shared" si="119"/>
        <v>0.25311342982160889</v>
      </c>
      <c r="F34" s="47">
        <f t="shared" si="119"/>
        <v>0.25619418941013711</v>
      </c>
      <c r="G34" s="47">
        <f t="shared" si="119"/>
        <v>0.2103700635183651</v>
      </c>
      <c r="H34" s="47">
        <f t="shared" si="119"/>
        <v>0.30380115256999823</v>
      </c>
      <c r="I34" s="47">
        <f>+IFERROR(I32/I$18,"nm")</f>
        <v>0.28540293140086087</v>
      </c>
      <c r="J34" s="47">
        <f t="shared" ref="J34:N34" si="120">+IFERROR(J32/J$18,"nm")</f>
        <v>0.29446432186185451</v>
      </c>
      <c r="K34" s="47">
        <f t="shared" si="120"/>
        <v>0.30381340662466755</v>
      </c>
      <c r="L34" s="47">
        <f t="shared" si="120"/>
        <v>0.31345931982954656</v>
      </c>
      <c r="M34" s="47">
        <f t="shared" si="120"/>
        <v>0.32341148562080657</v>
      </c>
      <c r="N34" s="47">
        <f t="shared" si="120"/>
        <v>0.33367962735430562</v>
      </c>
    </row>
    <row r="35" spans="1:14" x14ac:dyDescent="0.25">
      <c r="A35" s="9" t="s">
        <v>133</v>
      </c>
      <c r="B35" s="58">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9">
        <f>I35*(1+J36)</f>
        <v>124.91096419937966</v>
      </c>
      <c r="K35" s="9">
        <f t="shared" ref="K35:N35" si="121">J35*(1+K36)</f>
        <v>125.82862078402184</v>
      </c>
      <c r="L35" s="9">
        <f t="shared" si="121"/>
        <v>126.75301891943768</v>
      </c>
      <c r="M35" s="9">
        <f t="shared" si="121"/>
        <v>127.68420813233205</v>
      </c>
      <c r="N35" s="9">
        <f t="shared" si="121"/>
        <v>128.62223831325701</v>
      </c>
    </row>
    <row r="36" spans="1:14" x14ac:dyDescent="0.25">
      <c r="A36" s="46" t="s">
        <v>130</v>
      </c>
      <c r="B36" s="47" t="str">
        <f t="shared" ref="B36" si="122">+IFERROR(B35/A35-1,"nm")</f>
        <v>nm</v>
      </c>
      <c r="C36" s="47">
        <f t="shared" ref="C36" si="123">+IFERROR(C35/B35-1,"nm")</f>
        <v>9.9173553719008156E-2</v>
      </c>
      <c r="D36" s="47">
        <f t="shared" ref="D36" si="124">+IFERROR(D35/C35-1,"nm")</f>
        <v>5.2631578947368363E-2</v>
      </c>
      <c r="E36" s="47">
        <f t="shared" ref="E36" si="125">+IFERROR(E35/D35-1,"nm")</f>
        <v>0.14285714285714279</v>
      </c>
      <c r="F36" s="47">
        <f t="shared" ref="F36" si="126">+IFERROR(F35/E35-1,"nm")</f>
        <v>-6.8749999999999978E-2</v>
      </c>
      <c r="G36" s="47">
        <f t="shared" ref="G36" si="127">+IFERROR(G35/F35-1,"nm")</f>
        <v>-6.7114093959731447E-3</v>
      </c>
      <c r="H36" s="47">
        <f t="shared" ref="H36" si="128">+IFERROR(H35/G35-1,"nm")</f>
        <v>-0.1216216216216216</v>
      </c>
      <c r="I36" s="47">
        <f>+IFERROR(I35/H35-1,"nm")</f>
        <v>-4.6153846153846101E-2</v>
      </c>
      <c r="J36" s="69">
        <f>AVERAGE($C$36:$I$36)</f>
        <v>7.3464854788683554E-3</v>
      </c>
      <c r="K36" s="69">
        <f t="shared" ref="K36:N36" si="129">AVERAGE($C$36:$I$36)</f>
        <v>7.3464854788683554E-3</v>
      </c>
      <c r="L36" s="69">
        <f t="shared" si="129"/>
        <v>7.3464854788683554E-3</v>
      </c>
      <c r="M36" s="69">
        <f t="shared" si="129"/>
        <v>7.3464854788683554E-3</v>
      </c>
      <c r="N36" s="69">
        <f t="shared" si="129"/>
        <v>7.3464854788683554E-3</v>
      </c>
    </row>
    <row r="37" spans="1:14" x14ac:dyDescent="0.25">
      <c r="A37" s="46" t="s">
        <v>134</v>
      </c>
      <c r="B37" s="47">
        <f t="shared" ref="B37:H37" si="130">+IFERROR(B35/B$18,"nm")</f>
        <v>8.8064046579330417E-3</v>
      </c>
      <c r="C37" s="47">
        <f t="shared" si="130"/>
        <v>9.0083988079111346E-3</v>
      </c>
      <c r="D37" s="47">
        <f t="shared" si="130"/>
        <v>9.2008412197686646E-3</v>
      </c>
      <c r="E37" s="47">
        <f t="shared" si="130"/>
        <v>1.0770784247728038E-2</v>
      </c>
      <c r="F37" s="47">
        <f t="shared" si="130"/>
        <v>9.3698905798012821E-3</v>
      </c>
      <c r="G37" s="47">
        <f t="shared" si="130"/>
        <v>1.0218171775752554E-2</v>
      </c>
      <c r="H37" s="47">
        <f t="shared" si="130"/>
        <v>7.5673787764130628E-3</v>
      </c>
      <c r="I37" s="47">
        <f>+IFERROR(I35/I$18,"nm")</f>
        <v>6.7563886013185855E-3</v>
      </c>
      <c r="J37" s="47">
        <f t="shared" ref="J37:N37" si="131">+IFERROR(J35/J$18,"nm")</f>
        <v>6.5110427357320212E-3</v>
      </c>
      <c r="K37" s="47">
        <f t="shared" si="131"/>
        <v>6.2746061554622718E-3</v>
      </c>
      <c r="L37" s="47">
        <f t="shared" si="131"/>
        <v>6.0467553361464267E-3</v>
      </c>
      <c r="M37" s="47">
        <f t="shared" si="131"/>
        <v>5.8271785016157001E-3</v>
      </c>
      <c r="N37" s="47">
        <f t="shared" si="131"/>
        <v>5.6155751972812949E-3</v>
      </c>
    </row>
    <row r="38" spans="1:14" x14ac:dyDescent="0.25">
      <c r="A38" s="9" t="s">
        <v>135</v>
      </c>
      <c r="B38" s="58">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9">
        <f>I38*(1+J39)</f>
        <v>5538.0169554541217</v>
      </c>
      <c r="K38" s="9">
        <f t="shared" ref="K38:N38" si="132">J38*(1+K39)</f>
        <v>5997.1904182435164</v>
      </c>
      <c r="L38" s="9">
        <f t="shared" si="132"/>
        <v>6494.4353189909252</v>
      </c>
      <c r="M38" s="9">
        <f t="shared" si="132"/>
        <v>7032.9082738896841</v>
      </c>
      <c r="N38" s="9">
        <f t="shared" si="132"/>
        <v>7616.0276235734555</v>
      </c>
    </row>
    <row r="39" spans="1:14" x14ac:dyDescent="0.25">
      <c r="A39" s="46" t="s">
        <v>130</v>
      </c>
      <c r="B39" s="47" t="str">
        <f t="shared" ref="B39" si="133">+IFERROR(B38/A38-1,"nm")</f>
        <v>nm</v>
      </c>
      <c r="C39" s="47">
        <f t="shared" ref="C39" si="134">+IFERROR(C38/B38-1,"nm")</f>
        <v>3.2373113854595292E-2</v>
      </c>
      <c r="D39" s="47">
        <f t="shared" ref="D39" si="135">+IFERROR(D38/C38-1,"nm")</f>
        <v>2.9763486579856391E-2</v>
      </c>
      <c r="E39" s="47">
        <f t="shared" ref="E39" si="136">+IFERROR(E38/D38-1,"nm")</f>
        <v>-7.096774193548383E-2</v>
      </c>
      <c r="F39" s="47">
        <f t="shared" ref="F39" si="137">+IFERROR(F38/E38-1,"nm")</f>
        <v>9.0277777777777679E-2</v>
      </c>
      <c r="G39" s="47">
        <f t="shared" ref="G39" si="138">+IFERROR(G38/F38-1,"nm")</f>
        <v>-0.26140127388535028</v>
      </c>
      <c r="H39" s="47">
        <f t="shared" ref="H39" si="139">+IFERROR(H38/G38-1,"nm")</f>
        <v>0.75543290789927564</v>
      </c>
      <c r="I39" s="47">
        <f>+IFERROR(I38/H38-1,"nm")</f>
        <v>4.9125564943997002E-3</v>
      </c>
      <c r="J39" s="69">
        <f>AVERAGE($C$39:$I$39)</f>
        <v>8.2912975255010082E-2</v>
      </c>
      <c r="K39" s="69">
        <f t="shared" ref="K39:N39" si="140">AVERAGE($C$39:$I$39)</f>
        <v>8.2912975255010082E-2</v>
      </c>
      <c r="L39" s="69">
        <f t="shared" si="140"/>
        <v>8.2912975255010082E-2</v>
      </c>
      <c r="M39" s="69">
        <f t="shared" si="140"/>
        <v>8.2912975255010082E-2</v>
      </c>
      <c r="N39" s="69">
        <f t="shared" si="140"/>
        <v>8.2912975255010082E-2</v>
      </c>
    </row>
    <row r="40" spans="1:14" x14ac:dyDescent="0.25">
      <c r="A40" s="46" t="s">
        <v>132</v>
      </c>
      <c r="B40" s="47">
        <f t="shared" ref="B40:H40" si="141">+IFERROR(B38/B$18,"nm")</f>
        <v>0.26528384279475981</v>
      </c>
      <c r="C40" s="47">
        <f t="shared" si="141"/>
        <v>0.25487672717420751</v>
      </c>
      <c r="D40" s="47">
        <f t="shared" si="141"/>
        <v>0.25466614090431128</v>
      </c>
      <c r="E40" s="47">
        <f t="shared" si="141"/>
        <v>0.24234264557388085</v>
      </c>
      <c r="F40" s="47">
        <f t="shared" si="141"/>
        <v>0.2468242988303358</v>
      </c>
      <c r="G40" s="47">
        <f t="shared" si="141"/>
        <v>0.20015189174261253</v>
      </c>
      <c r="H40" s="47">
        <f t="shared" si="141"/>
        <v>0.29623377379358518</v>
      </c>
      <c r="I40" s="47">
        <f>+IFERROR(I38/I$18,"nm")</f>
        <v>0.27864654279954232</v>
      </c>
      <c r="J40" s="47">
        <f t="shared" ref="J40:N40" si="142">+IFERROR(J38/J$18,"nm")</f>
        <v>0.28867173749948044</v>
      </c>
      <c r="K40" s="47">
        <f t="shared" si="142"/>
        <v>0.29905762043104678</v>
      </c>
      <c r="L40" s="47">
        <f t="shared" si="142"/>
        <v>0.30981716849936164</v>
      </c>
      <c r="M40" s="47">
        <f t="shared" si="142"/>
        <v>0.32096382549493785</v>
      </c>
      <c r="N40" s="47">
        <f t="shared" si="142"/>
        <v>0.33251151889136571</v>
      </c>
    </row>
    <row r="41" spans="1:14" x14ac:dyDescent="0.25">
      <c r="A41" s="9" t="s">
        <v>136</v>
      </c>
      <c r="B41" s="58">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9">
        <f>I41*(1+J42)</f>
        <v>143.53234207099902</v>
      </c>
      <c r="K41" s="9">
        <f t="shared" ref="K41:N41" si="143">J41*(1+K42)</f>
        <v>141.10639192045394</v>
      </c>
      <c r="L41" s="9">
        <f t="shared" si="143"/>
        <v>138.72144461322637</v>
      </c>
      <c r="M41" s="9">
        <f t="shared" si="143"/>
        <v>136.37680712882707</v>
      </c>
      <c r="N41" s="9">
        <f t="shared" si="143"/>
        <v>134.07179816003745</v>
      </c>
    </row>
    <row r="42" spans="1:14" x14ac:dyDescent="0.25">
      <c r="A42" s="46" t="s">
        <v>130</v>
      </c>
      <c r="B42" s="47" t="str">
        <f t="shared" ref="B42" si="144">+IFERROR(B41/A41-1,"nm")</f>
        <v>nm</v>
      </c>
      <c r="C42" s="47">
        <f t="shared" ref="C42" si="145">+IFERROR(C41/B41-1,"nm")</f>
        <v>0.16346153846153855</v>
      </c>
      <c r="D42" s="47">
        <f t="shared" ref="D42" si="146">+IFERROR(D41/C41-1,"nm")</f>
        <v>-7.8512396694214837E-2</v>
      </c>
      <c r="E42" s="47">
        <f t="shared" ref="E42" si="147">+IFERROR(E41/D41-1,"nm")</f>
        <v>-0.12107623318385652</v>
      </c>
      <c r="F42" s="47">
        <f t="shared" ref="F42" si="148">+IFERROR(F41/E41-1,"nm")</f>
        <v>-0.40306122448979587</v>
      </c>
      <c r="G42" s="47">
        <f t="shared" ref="G42" si="149">+IFERROR(G41/F41-1,"nm")</f>
        <v>-5.9829059829059839E-2</v>
      </c>
      <c r="H42" s="47">
        <f t="shared" ref="H42" si="150">+IFERROR(H41/G41-1,"nm")</f>
        <v>-0.10909090909090913</v>
      </c>
      <c r="I42" s="47">
        <f>+IFERROR(I41/H41-1,"nm")</f>
        <v>0.48979591836734704</v>
      </c>
      <c r="J42" s="69">
        <f>AVERAGE($C$42:$I$42)</f>
        <v>-1.6901766636992943E-2</v>
      </c>
      <c r="K42" s="69">
        <f t="shared" ref="K42:N42" si="151">AVERAGE($C$42:$I$42)</f>
        <v>-1.6901766636992943E-2</v>
      </c>
      <c r="L42" s="69">
        <f t="shared" si="151"/>
        <v>-1.6901766636992943E-2</v>
      </c>
      <c r="M42" s="69">
        <f t="shared" si="151"/>
        <v>-1.6901766636992943E-2</v>
      </c>
      <c r="N42" s="69">
        <f t="shared" si="151"/>
        <v>-1.6901766636992943E-2</v>
      </c>
    </row>
    <row r="43" spans="1:14" x14ac:dyDescent="0.25">
      <c r="A43" s="46" t="s">
        <v>134</v>
      </c>
      <c r="B43" s="47">
        <f t="shared" ref="B43:H43" si="152">+IFERROR(B41/B$18,"nm")</f>
        <v>1.5138282387190683E-2</v>
      </c>
      <c r="C43" s="47">
        <f t="shared" si="152"/>
        <v>1.6391221891086428E-2</v>
      </c>
      <c r="D43" s="47">
        <f t="shared" si="152"/>
        <v>1.4655625657202945E-2</v>
      </c>
      <c r="E43" s="47">
        <f t="shared" si="152"/>
        <v>1.3194210703466847E-2</v>
      </c>
      <c r="F43" s="47">
        <f t="shared" si="152"/>
        <v>7.3575650861526856E-3</v>
      </c>
      <c r="G43" s="47">
        <f t="shared" si="152"/>
        <v>7.5945871306268989E-3</v>
      </c>
      <c r="H43" s="47">
        <f t="shared" si="152"/>
        <v>5.7046393852960009E-3</v>
      </c>
      <c r="I43" s="47">
        <f>+IFERROR(I41/I$18,"nm")</f>
        <v>7.9551027080041418E-3</v>
      </c>
      <c r="J43" s="47">
        <f t="shared" ref="J43:N43" si="153">+IFERROR(J41/J$18,"nm")</f>
        <v>7.481690812123464E-3</v>
      </c>
      <c r="K43" s="47">
        <f t="shared" si="153"/>
        <v>7.0364518803625138E-3</v>
      </c>
      <c r="L43" s="47">
        <f t="shared" si="153"/>
        <v>6.6177093264035433E-3</v>
      </c>
      <c r="M43" s="47">
        <f t="shared" si="153"/>
        <v>6.2238863383674839E-3</v>
      </c>
      <c r="N43" s="47">
        <f t="shared" si="153"/>
        <v>5.8534999411902653E-3</v>
      </c>
    </row>
    <row r="44" spans="1:14" x14ac:dyDescent="0.25">
      <c r="A44" s="43" t="str">
        <f>+Historicals!A115</f>
        <v>Europe, Middle East &amp; Africa</v>
      </c>
      <c r="B44" s="59"/>
      <c r="C44" s="43"/>
      <c r="D44" s="43"/>
      <c r="E44" s="43"/>
      <c r="F44" s="43"/>
      <c r="G44" s="43"/>
      <c r="H44" s="43"/>
      <c r="I44" s="43"/>
      <c r="J44" s="39"/>
      <c r="K44" s="39"/>
      <c r="L44" s="39"/>
      <c r="M44" s="39"/>
      <c r="N44" s="39"/>
    </row>
    <row r="45" spans="1:14" x14ac:dyDescent="0.25">
      <c r="A45" s="9" t="s">
        <v>137</v>
      </c>
      <c r="B45" s="62">
        <f>+Historicals!B115</f>
        <v>7126</v>
      </c>
      <c r="C45" s="9">
        <f>+Historicals!C115</f>
        <v>7568</v>
      </c>
      <c r="D45" s="9">
        <f>+Historicals!D115</f>
        <v>7970</v>
      </c>
      <c r="E45" s="9">
        <f>+Historicals!E115</f>
        <v>9242</v>
      </c>
      <c r="F45" s="9">
        <f>+Historicals!F115</f>
        <v>9812</v>
      </c>
      <c r="G45" s="9">
        <f>+Historicals!G115</f>
        <v>9347</v>
      </c>
      <c r="H45" s="9">
        <f>+Historicals!H115</f>
        <v>11456</v>
      </c>
      <c r="I45" s="9">
        <f>+Historicals!I115</f>
        <v>12479</v>
      </c>
      <c r="J45" s="9">
        <f>I45*(1+J46)</f>
        <v>13555.686978542386</v>
      </c>
      <c r="K45" s="9">
        <f t="shared" ref="K45:N45" si="154">J45*(1+K46)</f>
        <v>14725.27041110855</v>
      </c>
      <c r="L45" s="9">
        <f t="shared" si="154"/>
        <v>15995.765395254399</v>
      </c>
      <c r="M45" s="9">
        <f t="shared" si="154"/>
        <v>17375.87857041982</v>
      </c>
      <c r="N45" s="9">
        <f t="shared" si="154"/>
        <v>18875.067784099178</v>
      </c>
    </row>
    <row r="46" spans="1:14" x14ac:dyDescent="0.25">
      <c r="A46" s="44" t="s">
        <v>130</v>
      </c>
      <c r="B46" s="63" t="str">
        <f t="shared" ref="B46" si="155">+IFERROR(B45/A45-1,"nm")</f>
        <v>nm</v>
      </c>
      <c r="C46" s="30">
        <f t="shared" ref="C46" si="156">+IFERROR(C45/B45-1,"nm")</f>
        <v>6.2026382262138746E-2</v>
      </c>
      <c r="D46" s="30">
        <f t="shared" ref="D46" si="157">+IFERROR(D45/C45-1,"nm")</f>
        <v>5.3118393234672379E-2</v>
      </c>
      <c r="E46" s="30">
        <f t="shared" ref="E46" si="158">+IFERROR(E45/D45-1,"nm")</f>
        <v>0.15959849435382689</v>
      </c>
      <c r="F46" s="30">
        <f t="shared" ref="F46" si="159">+IFERROR(F45/E45-1,"nm")</f>
        <v>6.1674962129409261E-2</v>
      </c>
      <c r="G46" s="30">
        <f t="shared" ref="G46" si="160">+IFERROR(G45/F45-1,"nm")</f>
        <v>-4.7390949857317621E-2</v>
      </c>
      <c r="H46" s="30">
        <f t="shared" ref="H46" si="161">+IFERROR(H45/G45-1,"nm")</f>
        <v>0.22563389322777372</v>
      </c>
      <c r="I46" s="30">
        <f t="shared" ref="I46" si="162">+IFERROR(I45/H45-1,"nm")</f>
        <v>8.9298184357541999E-2</v>
      </c>
      <c r="J46" s="69">
        <f>AVERAGE($C$46:$I$46)</f>
        <v>8.627990852972077E-2</v>
      </c>
      <c r="K46" s="69">
        <f t="shared" ref="K46:N46" si="163">AVERAGE($C$46:$I$46)</f>
        <v>8.627990852972077E-2</v>
      </c>
      <c r="L46" s="69">
        <f t="shared" si="163"/>
        <v>8.627990852972077E-2</v>
      </c>
      <c r="M46" s="69">
        <f t="shared" si="163"/>
        <v>8.627990852972077E-2</v>
      </c>
      <c r="N46" s="69">
        <f t="shared" si="163"/>
        <v>8.627990852972077E-2</v>
      </c>
    </row>
    <row r="47" spans="1:14" x14ac:dyDescent="0.25">
      <c r="A47" s="45" t="s">
        <v>114</v>
      </c>
      <c r="B47" s="64">
        <f>+Historicals!B116</f>
        <v>4703</v>
      </c>
      <c r="C47" s="3">
        <f>+Historicals!C116</f>
        <v>5043</v>
      </c>
      <c r="D47" s="3">
        <f>+Historicals!D116</f>
        <v>5192</v>
      </c>
      <c r="E47" s="3">
        <f>+Historicals!E116</f>
        <v>5875</v>
      </c>
      <c r="F47" s="3">
        <f>+Historicals!F116</f>
        <v>6293</v>
      </c>
      <c r="G47" s="3">
        <f>+Historicals!G116</f>
        <v>5892</v>
      </c>
      <c r="H47" s="3">
        <f>+Historicals!H116</f>
        <v>6970</v>
      </c>
      <c r="I47" s="3">
        <f>+Historicals!I116</f>
        <v>7388</v>
      </c>
      <c r="J47" s="3">
        <f>I47*(1+J48)</f>
        <v>7898.5607362335004</v>
      </c>
      <c r="K47" s="3">
        <f t="shared" ref="K47:N47" si="164">J47*(1+K48)</f>
        <v>8444.4046702719952</v>
      </c>
      <c r="L47" s="3">
        <f t="shared" si="164"/>
        <v>9027.9701095664841</v>
      </c>
      <c r="M47" s="3">
        <f t="shared" si="164"/>
        <v>9651.8638650935955</v>
      </c>
      <c r="N47" s="3">
        <f t="shared" si="164"/>
        <v>10318.872896088142</v>
      </c>
    </row>
    <row r="48" spans="1:14" x14ac:dyDescent="0.25">
      <c r="A48" s="44" t="s">
        <v>130</v>
      </c>
      <c r="B48" s="63" t="str">
        <f t="shared" ref="B48" si="165">+IFERROR(B47/A47-1,"nm")</f>
        <v>nm</v>
      </c>
      <c r="C48" s="30">
        <f t="shared" ref="C48" si="166">+IFERROR(C47/B47-1,"nm")</f>
        <v>7.2294280246651077E-2</v>
      </c>
      <c r="D48" s="30">
        <f t="shared" ref="D48" si="167">+IFERROR(D47/C47-1,"nm")</f>
        <v>2.9545905215149659E-2</v>
      </c>
      <c r="E48" s="30">
        <f t="shared" ref="E48" si="168">+IFERROR(E47/D47-1,"nm")</f>
        <v>0.1315485362095532</v>
      </c>
      <c r="F48" s="30">
        <f t="shared" ref="F48" si="169">+IFERROR(F47/E47-1,"nm")</f>
        <v>7.1148936170212673E-2</v>
      </c>
      <c r="G48" s="30">
        <f t="shared" ref="G48" si="170">+IFERROR(G47/F47-1,"nm")</f>
        <v>-6.3721595423486432E-2</v>
      </c>
      <c r="H48" s="30">
        <f t="shared" ref="H48" si="171">+IFERROR(H47/G47-1,"nm")</f>
        <v>0.18295994568907004</v>
      </c>
      <c r="I48" s="30">
        <f t="shared" ref="I48" si="172">+IFERROR(I47/H47-1,"nm")</f>
        <v>5.9971305595408975E-2</v>
      </c>
      <c r="J48" s="69">
        <f>AVERAGE($C$48:$I$48)</f>
        <v>6.9106759100365595E-2</v>
      </c>
      <c r="K48" s="69">
        <f t="shared" ref="K48:N48" si="173">AVERAGE($C$48:$I$48)</f>
        <v>6.9106759100365595E-2</v>
      </c>
      <c r="L48" s="69">
        <f t="shared" si="173"/>
        <v>6.9106759100365595E-2</v>
      </c>
      <c r="M48" s="69">
        <f t="shared" si="173"/>
        <v>6.9106759100365595E-2</v>
      </c>
      <c r="N48" s="69">
        <f t="shared" si="173"/>
        <v>6.9106759100365595E-2</v>
      </c>
    </row>
    <row r="49" spans="1:14" x14ac:dyDescent="0.25">
      <c r="A49" s="44" t="s">
        <v>138</v>
      </c>
      <c r="B49" s="63" t="str">
        <f>Historicals!B188</f>
        <v>-</v>
      </c>
      <c r="C49" s="30" t="str">
        <f>Historicals!C188</f>
        <v>-</v>
      </c>
      <c r="D49" s="30">
        <f>Historicals!D188</f>
        <v>0.08</v>
      </c>
      <c r="E49" s="30">
        <f>Historicals!E188</f>
        <v>0.06</v>
      </c>
      <c r="F49" s="30">
        <f>Historicals!F188</f>
        <v>0.12</v>
      </c>
      <c r="G49" s="30">
        <f>Historicals!G188</f>
        <v>-0.03</v>
      </c>
      <c r="H49" s="30">
        <f>Historicals!H188</f>
        <v>0.13</v>
      </c>
      <c r="I49" s="30">
        <f>Historicals!I188</f>
        <v>0.09</v>
      </c>
      <c r="J49" s="69">
        <f>AVERAGE($C$49:$I$49)</f>
        <v>7.4999999999999997E-2</v>
      </c>
      <c r="K49" s="69">
        <f t="shared" ref="K49:N49" si="174">AVERAGE($C$49:$I$49)</f>
        <v>7.4999999999999997E-2</v>
      </c>
      <c r="L49" s="69">
        <f t="shared" si="174"/>
        <v>7.4999999999999997E-2</v>
      </c>
      <c r="M49" s="69">
        <f t="shared" si="174"/>
        <v>7.4999999999999997E-2</v>
      </c>
      <c r="N49" s="69">
        <f t="shared" si="174"/>
        <v>7.4999999999999997E-2</v>
      </c>
    </row>
    <row r="50" spans="1:14" x14ac:dyDescent="0.25">
      <c r="A50" s="44" t="s">
        <v>139</v>
      </c>
      <c r="B50" s="63" t="str">
        <f t="shared" ref="B50:N50" si="175">+IFERROR(B48-B49,"nm")</f>
        <v>nm</v>
      </c>
      <c r="C50" s="30" t="str">
        <f t="shared" si="175"/>
        <v>nm</v>
      </c>
      <c r="D50" s="30">
        <f t="shared" si="175"/>
        <v>-5.0454094784850342E-2</v>
      </c>
      <c r="E50" s="30">
        <f t="shared" si="175"/>
        <v>7.1548536209553204E-2</v>
      </c>
      <c r="F50" s="30">
        <f t="shared" si="175"/>
        <v>-4.8851063829787322E-2</v>
      </c>
      <c r="G50" s="30">
        <f t="shared" si="175"/>
        <v>-3.3721595423486433E-2</v>
      </c>
      <c r="H50" s="30">
        <f t="shared" si="175"/>
        <v>5.2959945689070032E-2</v>
      </c>
      <c r="I50" s="30">
        <f t="shared" si="175"/>
        <v>-3.0028694404591022E-2</v>
      </c>
      <c r="J50" s="30">
        <f t="shared" si="175"/>
        <v>-5.8932408996344027E-3</v>
      </c>
      <c r="K50" s="30">
        <f t="shared" si="175"/>
        <v>-5.8932408996344027E-3</v>
      </c>
      <c r="L50" s="30">
        <f t="shared" si="175"/>
        <v>-5.8932408996344027E-3</v>
      </c>
      <c r="M50" s="30">
        <f t="shared" si="175"/>
        <v>-5.8932408996344027E-3</v>
      </c>
      <c r="N50" s="30">
        <f t="shared" si="175"/>
        <v>-5.8932408996344027E-3</v>
      </c>
    </row>
    <row r="51" spans="1:14" x14ac:dyDescent="0.25">
      <c r="A51" s="45" t="s">
        <v>115</v>
      </c>
      <c r="B51" s="65">
        <f>+Historicals!B117</f>
        <v>2051</v>
      </c>
      <c r="C51" s="3">
        <f>+Historicals!C117</f>
        <v>2149</v>
      </c>
      <c r="D51" s="3">
        <f>+Historicals!D117</f>
        <v>2395</v>
      </c>
      <c r="E51" s="3">
        <f>+Historicals!E117</f>
        <v>2940</v>
      </c>
      <c r="F51" s="3">
        <f>+Historicals!F117</f>
        <v>3087</v>
      </c>
      <c r="G51" s="3">
        <f>+Historicals!G117</f>
        <v>3053</v>
      </c>
      <c r="H51" s="3">
        <f>+Historicals!H117</f>
        <v>3996</v>
      </c>
      <c r="I51" s="3">
        <f>+Historicals!I117</f>
        <v>4527</v>
      </c>
      <c r="J51" s="3">
        <f>I51*(1+J52)</f>
        <v>5090.0011937982626</v>
      </c>
      <c r="K51" s="3">
        <f t="shared" ref="K51:N51" si="176">J51*(1+K52)</f>
        <v>5723.0201353805478</v>
      </c>
      <c r="L51" s="3">
        <f t="shared" si="176"/>
        <v>6434.7645949234557</v>
      </c>
      <c r="M51" s="3">
        <f t="shared" si="176"/>
        <v>7235.0252860550445</v>
      </c>
      <c r="N51" s="3">
        <f t="shared" si="176"/>
        <v>8134.8105463178254</v>
      </c>
    </row>
    <row r="52" spans="1:14" x14ac:dyDescent="0.25">
      <c r="A52" s="44" t="s">
        <v>130</v>
      </c>
      <c r="B52" s="47" t="str">
        <f t="shared" ref="B52" si="177">+IFERROR(B51/A51-1,"nm")</f>
        <v>nm</v>
      </c>
      <c r="C52" s="30">
        <f t="shared" ref="C52" si="178">+IFERROR(C51/B51-1,"nm")</f>
        <v>4.7781569965870352E-2</v>
      </c>
      <c r="D52" s="30">
        <f t="shared" ref="D52" si="179">+IFERROR(D51/C51-1,"nm")</f>
        <v>0.11447184737087013</v>
      </c>
      <c r="E52" s="30">
        <f t="shared" ref="E52" si="180">+IFERROR(E51/D51-1,"nm")</f>
        <v>0.22755741127348639</v>
      </c>
      <c r="F52" s="30">
        <f t="shared" ref="F52" si="181">+IFERROR(F51/E51-1,"nm")</f>
        <v>5.0000000000000044E-2</v>
      </c>
      <c r="G52" s="30">
        <f t="shared" ref="G52" si="182">+IFERROR(G51/F51-1,"nm")</f>
        <v>-1.1013929381276322E-2</v>
      </c>
      <c r="H52" s="30">
        <f t="shared" ref="H52" si="183">+IFERROR(H51/G51-1,"nm")</f>
        <v>0.30887651490337364</v>
      </c>
      <c r="I52" s="30">
        <f t="shared" ref="I52" si="184">+IFERROR(I51/H51-1,"nm")</f>
        <v>0.13288288288288297</v>
      </c>
      <c r="J52" s="69">
        <f>AVERAGE($C$52:$I$52)</f>
        <v>0.12436518528788675</v>
      </c>
      <c r="K52" s="69">
        <f t="shared" ref="K52:N52" si="185">AVERAGE($C$52:$I$52)</f>
        <v>0.12436518528788675</v>
      </c>
      <c r="L52" s="69">
        <f t="shared" si="185"/>
        <v>0.12436518528788675</v>
      </c>
      <c r="M52" s="69">
        <f t="shared" si="185"/>
        <v>0.12436518528788675</v>
      </c>
      <c r="N52" s="69">
        <f t="shared" si="185"/>
        <v>0.12436518528788675</v>
      </c>
    </row>
    <row r="53" spans="1:14" x14ac:dyDescent="0.25">
      <c r="A53" s="44" t="s">
        <v>138</v>
      </c>
      <c r="B53" s="47" t="str">
        <f>Historicals!B189</f>
        <v>-</v>
      </c>
      <c r="C53" s="30" t="str">
        <f>Historicals!C189</f>
        <v>-</v>
      </c>
      <c r="D53" s="30">
        <f>Historicals!D189</f>
        <v>0.17</v>
      </c>
      <c r="E53" s="30">
        <f>Historicals!E189</f>
        <v>0.16</v>
      </c>
      <c r="F53" s="30">
        <f>Historicals!F189</f>
        <v>0.09</v>
      </c>
      <c r="G53" s="30">
        <f>Historicals!G189</f>
        <v>0.02</v>
      </c>
      <c r="H53" s="30">
        <f>Historicals!H189</f>
        <v>0.25</v>
      </c>
      <c r="I53" s="30">
        <f>Historicals!I189</f>
        <v>0.16</v>
      </c>
      <c r="J53" s="69">
        <f>AVERAGE($C$53:$I$53)</f>
        <v>0.14166666666666669</v>
      </c>
      <c r="K53" s="69">
        <f t="shared" ref="K53:N53" si="186">AVERAGE($C$53:$I$53)</f>
        <v>0.14166666666666669</v>
      </c>
      <c r="L53" s="69">
        <f t="shared" si="186"/>
        <v>0.14166666666666669</v>
      </c>
      <c r="M53" s="69">
        <f t="shared" si="186"/>
        <v>0.14166666666666669</v>
      </c>
      <c r="N53" s="69">
        <f t="shared" si="186"/>
        <v>0.14166666666666669</v>
      </c>
    </row>
    <row r="54" spans="1:14" x14ac:dyDescent="0.25">
      <c r="A54" s="44" t="s">
        <v>139</v>
      </c>
      <c r="B54" s="47" t="str">
        <f t="shared" ref="B54:H54" si="187">+IFERROR(B52-B53,"nm")</f>
        <v>nm</v>
      </c>
      <c r="C54" s="30" t="str">
        <f t="shared" si="187"/>
        <v>nm</v>
      </c>
      <c r="D54" s="30">
        <f t="shared" si="187"/>
        <v>-5.5528152629129884E-2</v>
      </c>
      <c r="E54" s="30">
        <f t="shared" si="187"/>
        <v>6.7557411273486384E-2</v>
      </c>
      <c r="F54" s="30">
        <f t="shared" si="187"/>
        <v>-3.9999999999999952E-2</v>
      </c>
      <c r="G54" s="30">
        <f t="shared" si="187"/>
        <v>-3.1013929381276322E-2</v>
      </c>
      <c r="H54" s="30">
        <f t="shared" si="187"/>
        <v>5.8876514903373645E-2</v>
      </c>
      <c r="I54" s="30">
        <f>+IFERROR(I52-I53,"nm")</f>
        <v>-2.7117117117117034E-2</v>
      </c>
      <c r="J54" s="30">
        <f t="shared" ref="J54:N54" si="188">+IFERROR(J52-J53,"nm")</f>
        <v>-1.7301481378779945E-2</v>
      </c>
      <c r="K54" s="30">
        <f t="shared" si="188"/>
        <v>-1.7301481378779945E-2</v>
      </c>
      <c r="L54" s="30">
        <f t="shared" si="188"/>
        <v>-1.7301481378779945E-2</v>
      </c>
      <c r="M54" s="30">
        <f t="shared" si="188"/>
        <v>-1.7301481378779945E-2</v>
      </c>
      <c r="N54" s="30">
        <f t="shared" si="188"/>
        <v>-1.7301481378779945E-2</v>
      </c>
    </row>
    <row r="55" spans="1:14" x14ac:dyDescent="0.25">
      <c r="A55" s="45" t="s">
        <v>116</v>
      </c>
      <c r="B55" s="60">
        <f>+Historicals!B118</f>
        <v>372</v>
      </c>
      <c r="C55" s="3">
        <f>+Historicals!C118</f>
        <v>376</v>
      </c>
      <c r="D55" s="3">
        <f>+Historicals!D118</f>
        <v>383</v>
      </c>
      <c r="E55" s="3">
        <f>+Historicals!E118</f>
        <v>427</v>
      </c>
      <c r="F55" s="3">
        <f>+Historicals!F118</f>
        <v>432</v>
      </c>
      <c r="G55" s="3">
        <f>+Historicals!G118</f>
        <v>402</v>
      </c>
      <c r="H55" s="3">
        <f>+Historicals!H118</f>
        <v>490</v>
      </c>
      <c r="I55" s="3">
        <f>+Historicals!I118</f>
        <v>564</v>
      </c>
      <c r="J55" s="3">
        <f>I55*(1+J56)</f>
        <v>600.77628505310679</v>
      </c>
      <c r="K55" s="3">
        <f t="shared" ref="K55:N55" si="189">J55*(1+K56)</f>
        <v>639.95061113867348</v>
      </c>
      <c r="L55" s="3">
        <f t="shared" si="189"/>
        <v>681.6793453499248</v>
      </c>
      <c r="M55" s="3">
        <f t="shared" si="189"/>
        <v>726.1290508807831</v>
      </c>
      <c r="N55" s="3">
        <f t="shared" si="189"/>
        <v>773.477151874637</v>
      </c>
    </row>
    <row r="56" spans="1:14" x14ac:dyDescent="0.25">
      <c r="A56" s="44" t="s">
        <v>130</v>
      </c>
      <c r="B56" s="47" t="str">
        <f t="shared" ref="B56" si="190">+IFERROR(B55/A55-1,"nm")</f>
        <v>nm</v>
      </c>
      <c r="C56" s="30">
        <f t="shared" ref="C56" si="191">+IFERROR(C55/B55-1,"nm")</f>
        <v>1.0752688172043001E-2</v>
      </c>
      <c r="D56" s="53">
        <f t="shared" ref="D56" si="192">+IFERROR(D55/C55-1,"nm")</f>
        <v>1.8617021276595702E-2</v>
      </c>
      <c r="E56" s="30">
        <f t="shared" ref="E56" si="193">+IFERROR(E55/D55-1,"nm")</f>
        <v>0.11488250652741505</v>
      </c>
      <c r="F56" s="30">
        <f t="shared" ref="F56" si="194">+IFERROR(F55/E55-1,"nm")</f>
        <v>1.1709601873536313E-2</v>
      </c>
      <c r="G56" s="30">
        <f t="shared" ref="G56" si="195">+IFERROR(G55/F55-1,"nm")</f>
        <v>-6.944444444444442E-2</v>
      </c>
      <c r="H56" s="30">
        <f t="shared" ref="H56" si="196">+IFERROR(H55/G55-1,"nm")</f>
        <v>0.21890547263681581</v>
      </c>
      <c r="I56" s="30">
        <f t="shared" ref="I56" si="197">+IFERROR(I55/H55-1,"nm")</f>
        <v>0.15102040816326534</v>
      </c>
      <c r="J56" s="69">
        <f>AVERAGE($C$56:$I$56)</f>
        <v>6.5206179172175263E-2</v>
      </c>
      <c r="K56" s="69">
        <f t="shared" ref="K56:N56" si="198">AVERAGE($C$56:$I$56)</f>
        <v>6.5206179172175263E-2</v>
      </c>
      <c r="L56" s="69">
        <f t="shared" si="198"/>
        <v>6.5206179172175263E-2</v>
      </c>
      <c r="M56" s="69">
        <f t="shared" si="198"/>
        <v>6.5206179172175263E-2</v>
      </c>
      <c r="N56" s="69">
        <f t="shared" si="198"/>
        <v>6.5206179172175263E-2</v>
      </c>
    </row>
    <row r="57" spans="1:14" x14ac:dyDescent="0.25">
      <c r="A57" s="44" t="s">
        <v>138</v>
      </c>
      <c r="B57" s="47" t="str">
        <f>Historicals!B190</f>
        <v>-</v>
      </c>
      <c r="C57" s="30" t="str">
        <f>Historicals!C190</f>
        <v>-</v>
      </c>
      <c r="D57" s="53">
        <f>Historicals!D190</f>
        <v>7.0000000000000007E-2</v>
      </c>
      <c r="E57" s="30">
        <f>Historicals!E190</f>
        <v>0.06</v>
      </c>
      <c r="F57" s="30">
        <f>Historicals!F190</f>
        <v>0.05</v>
      </c>
      <c r="G57" s="30">
        <f>Historicals!G190</f>
        <v>-0.03</v>
      </c>
      <c r="H57" s="30">
        <f>Historicals!H190</f>
        <v>0.19</v>
      </c>
      <c r="I57" s="30">
        <f>Historicals!I190</f>
        <v>0.17</v>
      </c>
      <c r="J57" s="69">
        <f>AVERAGE($C$57:$I$57)</f>
        <v>8.5000000000000006E-2</v>
      </c>
      <c r="K57" s="69">
        <f t="shared" ref="K57:N57" si="199">AVERAGE($C$57:$I$57)</f>
        <v>8.5000000000000006E-2</v>
      </c>
      <c r="L57" s="69">
        <f t="shared" si="199"/>
        <v>8.5000000000000006E-2</v>
      </c>
      <c r="M57" s="69">
        <f t="shared" si="199"/>
        <v>8.5000000000000006E-2</v>
      </c>
      <c r="N57" s="69">
        <f t="shared" si="199"/>
        <v>8.5000000000000006E-2</v>
      </c>
    </row>
    <row r="58" spans="1:14" x14ac:dyDescent="0.25">
      <c r="A58" s="44" t="s">
        <v>139</v>
      </c>
      <c r="B58" s="47" t="str">
        <f t="shared" ref="B58:N58" si="200">+IFERROR(B56-B57,"nm")</f>
        <v>nm</v>
      </c>
      <c r="C58" s="30" t="str">
        <f t="shared" si="200"/>
        <v>nm</v>
      </c>
      <c r="D58" s="53">
        <f t="shared" si="200"/>
        <v>-5.1382978723404304E-2</v>
      </c>
      <c r="E58" s="30">
        <f t="shared" si="200"/>
        <v>5.4882506527415054E-2</v>
      </c>
      <c r="F58" s="30">
        <f t="shared" si="200"/>
        <v>-3.829039812646369E-2</v>
      </c>
      <c r="G58" s="30">
        <f t="shared" si="200"/>
        <v>-3.9444444444444421E-2</v>
      </c>
      <c r="H58" s="30">
        <f t="shared" si="200"/>
        <v>2.890547263681581E-2</v>
      </c>
      <c r="I58" s="30">
        <f t="shared" si="200"/>
        <v>-1.8979591836734672E-2</v>
      </c>
      <c r="J58" s="30">
        <f t="shared" si="200"/>
        <v>-1.9793820827824743E-2</v>
      </c>
      <c r="K58" s="30">
        <f t="shared" si="200"/>
        <v>-1.9793820827824743E-2</v>
      </c>
      <c r="L58" s="30">
        <f t="shared" si="200"/>
        <v>-1.9793820827824743E-2</v>
      </c>
      <c r="M58" s="30">
        <f t="shared" si="200"/>
        <v>-1.9793820827824743E-2</v>
      </c>
      <c r="N58" s="30">
        <f t="shared" si="200"/>
        <v>-1.9793820827824743E-2</v>
      </c>
    </row>
    <row r="59" spans="1:14" x14ac:dyDescent="0.25">
      <c r="A59" s="9" t="s">
        <v>131</v>
      </c>
      <c r="B59" s="58">
        <f t="shared" ref="B59:I59" si="201">+B65+B62</f>
        <v>1611</v>
      </c>
      <c r="C59" s="9">
        <f t="shared" si="201"/>
        <v>1872</v>
      </c>
      <c r="D59" s="9">
        <f t="shared" si="201"/>
        <v>1613</v>
      </c>
      <c r="E59" s="9">
        <f t="shared" si="201"/>
        <v>1703</v>
      </c>
      <c r="F59" s="9">
        <f t="shared" si="201"/>
        <v>2106</v>
      </c>
      <c r="G59" s="9">
        <f t="shared" si="201"/>
        <v>1673</v>
      </c>
      <c r="H59" s="9">
        <f t="shared" si="201"/>
        <v>2571</v>
      </c>
      <c r="I59" s="9">
        <f t="shared" si="201"/>
        <v>3427</v>
      </c>
      <c r="J59" s="9">
        <f>I59*(1+J60)</f>
        <v>3906.8759547300087</v>
      </c>
      <c r="K59" s="9">
        <f t="shared" ref="K59:N59" si="202">J59*(1+K60)</f>
        <v>4453.9479794711169</v>
      </c>
      <c r="L59" s="9">
        <f t="shared" si="202"/>
        <v>5077.6254054899364</v>
      </c>
      <c r="M59" s="9">
        <f t="shared" si="202"/>
        <v>5788.635133888195</v>
      </c>
      <c r="N59" s="9">
        <f t="shared" si="202"/>
        <v>6599.2061322711161</v>
      </c>
    </row>
    <row r="60" spans="1:14" x14ac:dyDescent="0.25">
      <c r="A60" s="46" t="s">
        <v>130</v>
      </c>
      <c r="B60" s="47" t="str">
        <f t="shared" ref="B60" si="203">+IFERROR(B59/A59-1,"nm")</f>
        <v>nm</v>
      </c>
      <c r="C60" s="30">
        <f t="shared" ref="C60" si="204">+IFERROR(C59/B59-1,"nm")</f>
        <v>0.16201117318435765</v>
      </c>
      <c r="D60" s="30">
        <f t="shared" ref="D60" si="205">+IFERROR(D59/C59-1,"nm")</f>
        <v>-0.13835470085470081</v>
      </c>
      <c r="E60" s="30">
        <f t="shared" ref="E60" si="206">+IFERROR(E59/D59-1,"nm")</f>
        <v>5.5796652200867936E-2</v>
      </c>
      <c r="F60" s="30">
        <f t="shared" ref="F60" si="207">+IFERROR(F59/E59-1,"nm")</f>
        <v>0.23664122137404586</v>
      </c>
      <c r="G60" s="30">
        <f t="shared" ref="G60" si="208">+IFERROR(G59/F59-1,"nm")</f>
        <v>-0.20560303893637222</v>
      </c>
      <c r="H60" s="30">
        <f t="shared" ref="H60" si="209">+IFERROR(H59/G59-1,"nm")</f>
        <v>0.53676031081888831</v>
      </c>
      <c r="I60" s="30">
        <f t="shared" ref="I60" si="210">+IFERROR(I59/H59-1,"nm")</f>
        <v>0.33294437961882539</v>
      </c>
      <c r="J60" s="69">
        <f>AVERAGE($C$60:$I$60)</f>
        <v>0.14002799962941601</v>
      </c>
      <c r="K60" s="69">
        <f t="shared" ref="K60:N60" si="211">AVERAGE($C$60:$I$60)</f>
        <v>0.14002799962941601</v>
      </c>
      <c r="L60" s="69">
        <f t="shared" si="211"/>
        <v>0.14002799962941601</v>
      </c>
      <c r="M60" s="69">
        <f t="shared" si="211"/>
        <v>0.14002799962941601</v>
      </c>
      <c r="N60" s="69">
        <f t="shared" si="211"/>
        <v>0.14002799962941601</v>
      </c>
    </row>
    <row r="61" spans="1:14" x14ac:dyDescent="0.25">
      <c r="A61" s="46" t="s">
        <v>132</v>
      </c>
      <c r="B61" s="47">
        <f>+IFERROR(B59/B$45,"nm")</f>
        <v>0.22607353353915241</v>
      </c>
      <c r="C61" s="30">
        <f t="shared" ref="C61:J61" si="212">+IFERROR(C59/C$45,"nm")</f>
        <v>0.24735729386892177</v>
      </c>
      <c r="D61" s="30">
        <f t="shared" si="212"/>
        <v>0.20238393977415309</v>
      </c>
      <c r="E61" s="30">
        <f t="shared" si="212"/>
        <v>0.18426747457260334</v>
      </c>
      <c r="F61" s="30">
        <f t="shared" si="212"/>
        <v>0.21463514064410924</v>
      </c>
      <c r="G61" s="30">
        <f t="shared" si="212"/>
        <v>0.17898791055953783</v>
      </c>
      <c r="H61" s="30">
        <f t="shared" si="212"/>
        <v>0.22442388268156424</v>
      </c>
      <c r="I61" s="30">
        <f t="shared" si="212"/>
        <v>0.27462136389133746</v>
      </c>
      <c r="J61" s="30">
        <f t="shared" si="212"/>
        <v>0.28820936636514949</v>
      </c>
      <c r="K61" s="30">
        <f t="shared" ref="K61:N61" si="213">+IFERROR(K59/K$45,"nm")</f>
        <v>0.30246969020759834</v>
      </c>
      <c r="L61" s="30">
        <f t="shared" si="213"/>
        <v>0.31743560123708486</v>
      </c>
      <c r="M61" s="30">
        <f t="shared" si="213"/>
        <v>0.33314201123289361</v>
      </c>
      <c r="N61" s="30">
        <f t="shared" si="213"/>
        <v>0.3496255593757629</v>
      </c>
    </row>
    <row r="62" spans="1:14" x14ac:dyDescent="0.25">
      <c r="A62" s="9" t="s">
        <v>133</v>
      </c>
      <c r="B62" s="58">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9">
        <f>I62*(1+J63)</f>
        <v>143.19034844635519</v>
      </c>
      <c r="K62" s="9">
        <f t="shared" ref="K62:N62" si="214">J62*(1+K63)</f>
        <v>153.0110140909598</v>
      </c>
      <c r="L62" s="9">
        <f t="shared" si="214"/>
        <v>163.50522704339326</v>
      </c>
      <c r="M62" s="9">
        <f t="shared" si="214"/>
        <v>174.71918233689476</v>
      </c>
      <c r="N62" s="9">
        <f t="shared" si="214"/>
        <v>186.70224327673304</v>
      </c>
    </row>
    <row r="63" spans="1:14" x14ac:dyDescent="0.25">
      <c r="A63" s="46" t="s">
        <v>130</v>
      </c>
      <c r="B63" s="47" t="str">
        <f t="shared" ref="B63" si="215">+IFERROR(B62/A62-1,"nm")</f>
        <v>nm</v>
      </c>
      <c r="C63" s="30">
        <f t="shared" ref="C63" si="216">+IFERROR(C62/B62-1,"nm")</f>
        <v>-2.2988505747126409E-2</v>
      </c>
      <c r="D63" s="30">
        <f t="shared" ref="D63" si="217">+IFERROR(D62/C62-1,"nm")</f>
        <v>0.24705882352941178</v>
      </c>
      <c r="E63" s="30">
        <f t="shared" ref="E63" si="218">+IFERROR(E62/D62-1,"nm")</f>
        <v>9.4339622641509413E-2</v>
      </c>
      <c r="F63" s="30">
        <f t="shared" ref="F63" si="219">+IFERROR(F62/E62-1,"nm")</f>
        <v>-4.31034482758621E-2</v>
      </c>
      <c r="G63" s="30">
        <f t="shared" ref="G63" si="220">+IFERROR(G62/F62-1,"nm")</f>
        <v>0.18918918918918926</v>
      </c>
      <c r="H63" s="30">
        <f t="shared" ref="H63" si="221">+IFERROR(H62/G62-1,"nm")</f>
        <v>3.0303030303030276E-2</v>
      </c>
      <c r="I63" s="30">
        <f t="shared" ref="I63" si="222">+IFERROR(I62/H62-1,"nm")</f>
        <v>-1.4705882352941124E-2</v>
      </c>
      <c r="J63" s="69">
        <f>AVERAGE($C$63:$I$63)</f>
        <v>6.8584689898173012E-2</v>
      </c>
      <c r="K63" s="69">
        <f t="shared" ref="K63:N63" si="223">AVERAGE($C$63:$I$63)</f>
        <v>6.8584689898173012E-2</v>
      </c>
      <c r="L63" s="69">
        <f t="shared" si="223"/>
        <v>6.8584689898173012E-2</v>
      </c>
      <c r="M63" s="69">
        <f t="shared" si="223"/>
        <v>6.8584689898173012E-2</v>
      </c>
      <c r="N63" s="69">
        <f t="shared" si="223"/>
        <v>6.8584689898173012E-2</v>
      </c>
    </row>
    <row r="64" spans="1:14" x14ac:dyDescent="0.25">
      <c r="A64" s="46" t="s">
        <v>134</v>
      </c>
      <c r="B64" s="47">
        <f>+IFERROR(B62/B$45,"nm")</f>
        <v>1.2208812798203761E-2</v>
      </c>
      <c r="C64" s="30">
        <f t="shared" ref="C64:J64" si="224">+IFERROR(C62/C$45,"nm")</f>
        <v>1.1231501057082453E-2</v>
      </c>
      <c r="D64" s="30">
        <f t="shared" si="224"/>
        <v>1.3299874529485571E-2</v>
      </c>
      <c r="E64" s="30">
        <f t="shared" si="224"/>
        <v>1.2551395801774508E-2</v>
      </c>
      <c r="F64" s="30">
        <f t="shared" si="224"/>
        <v>1.1312678353037097E-2</v>
      </c>
      <c r="G64" s="30">
        <f t="shared" si="224"/>
        <v>1.4122178239007167E-2</v>
      </c>
      <c r="H64" s="30">
        <f t="shared" si="224"/>
        <v>1.1871508379888268E-2</v>
      </c>
      <c r="I64" s="30">
        <f t="shared" si="224"/>
        <v>1.0738039907043834E-2</v>
      </c>
      <c r="J64" s="30">
        <f t="shared" si="224"/>
        <v>1.0563120015460267E-2</v>
      </c>
      <c r="K64" s="30">
        <f t="shared" ref="K64:N64" si="225">+IFERROR(K62/K$45,"nm")</f>
        <v>1.0391049523649516E-2</v>
      </c>
      <c r="L64" s="30">
        <f t="shared" si="225"/>
        <v>1.0221782015626572E-2</v>
      </c>
      <c r="M64" s="30">
        <f t="shared" si="225"/>
        <v>1.0055271831510811E-2</v>
      </c>
      <c r="N64" s="30">
        <f t="shared" si="225"/>
        <v>9.8914740552092546E-3</v>
      </c>
    </row>
    <row r="65" spans="1:14" x14ac:dyDescent="0.25">
      <c r="A65" s="9" t="s">
        <v>135</v>
      </c>
      <c r="B65" s="58">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9">
        <f>I65*(1+J66)</f>
        <v>3778.0093540392972</v>
      </c>
      <c r="K65" s="9">
        <f t="shared" ref="K65:N65" si="226">J65*(1+K66)</f>
        <v>4334.453288554032</v>
      </c>
      <c r="L65" s="9">
        <f t="shared" si="226"/>
        <v>4972.8530424547607</v>
      </c>
      <c r="M65" s="9">
        <f t="shared" si="226"/>
        <v>5705.2794748426559</v>
      </c>
      <c r="N65" s="9">
        <f t="shared" si="226"/>
        <v>6545.5813007482429</v>
      </c>
    </row>
    <row r="66" spans="1:14" x14ac:dyDescent="0.25">
      <c r="A66" s="46" t="s">
        <v>130</v>
      </c>
      <c r="B66" s="47" t="str">
        <f t="shared" ref="B66" si="227">+IFERROR(B65/A65-1,"nm")</f>
        <v>nm</v>
      </c>
      <c r="C66" s="30">
        <f t="shared" ref="C66" si="228">+IFERROR(C65/B65-1,"nm")</f>
        <v>0.17257217847769035</v>
      </c>
      <c r="D66" s="30">
        <f t="shared" ref="D66" si="229">+IFERROR(D65/C65-1,"nm")</f>
        <v>-0.15668718522663683</v>
      </c>
      <c r="E66" s="30">
        <f t="shared" ref="E66" si="230">+IFERROR(E65/D65-1,"nm")</f>
        <v>5.3085600530855981E-2</v>
      </c>
      <c r="F66" s="30">
        <f t="shared" ref="F66" si="231">+IFERROR(F65/E65-1,"nm")</f>
        <v>0.25708884688090738</v>
      </c>
      <c r="G66" s="30">
        <f t="shared" ref="G66" si="232">+IFERROR(G65/F65-1,"nm")</f>
        <v>-0.22756892230576442</v>
      </c>
      <c r="H66" s="30">
        <f t="shared" ref="H66" si="233">+IFERROR(H65/G65-1,"nm")</f>
        <v>0.58014276443867629</v>
      </c>
      <c r="I66" s="30">
        <f t="shared" ref="I66" si="234">+IFERROR(I65/H65-1,"nm")</f>
        <v>0.3523613963039014</v>
      </c>
      <c r="J66" s="69">
        <f>AVERAGE($C$66:$I$66)</f>
        <v>0.14728495415709</v>
      </c>
      <c r="K66" s="69">
        <f t="shared" ref="K66:N66" si="235">AVERAGE($C$66:$I$66)</f>
        <v>0.14728495415709</v>
      </c>
      <c r="L66" s="69">
        <f t="shared" si="235"/>
        <v>0.14728495415709</v>
      </c>
      <c r="M66" s="69">
        <f t="shared" si="235"/>
        <v>0.14728495415709</v>
      </c>
      <c r="N66" s="69">
        <f t="shared" si="235"/>
        <v>0.14728495415709</v>
      </c>
    </row>
    <row r="67" spans="1:14" x14ac:dyDescent="0.25">
      <c r="A67" s="46" t="s">
        <v>132</v>
      </c>
      <c r="B67" s="47">
        <f>+IFERROR(B65/B$45,"nm")</f>
        <v>0.21386472074094864</v>
      </c>
      <c r="C67" s="30">
        <f t="shared" ref="C67:J67" si="236">+IFERROR(C65/C$45,"nm")</f>
        <v>0.23612579281183932</v>
      </c>
      <c r="D67" s="30">
        <f t="shared" si="236"/>
        <v>0.1890840652446675</v>
      </c>
      <c r="E67" s="30">
        <f t="shared" si="236"/>
        <v>0.17171607877082881</v>
      </c>
      <c r="F67" s="30">
        <f t="shared" si="236"/>
        <v>0.20332246229107215</v>
      </c>
      <c r="G67" s="30">
        <f t="shared" si="236"/>
        <v>0.16486573232053064</v>
      </c>
      <c r="H67" s="30">
        <f t="shared" si="236"/>
        <v>0.21255237430167598</v>
      </c>
      <c r="I67" s="30">
        <f t="shared" si="236"/>
        <v>0.26388332398429359</v>
      </c>
      <c r="J67" s="30">
        <f t="shared" si="236"/>
        <v>0.27870290602162745</v>
      </c>
      <c r="K67" s="30">
        <f t="shared" ref="K67:N67" si="237">+IFERROR(K65/K$45,"nm")</f>
        <v>0.29435474986484306</v>
      </c>
      <c r="L67" s="30">
        <f t="shared" si="237"/>
        <v>0.31088559500441909</v>
      </c>
      <c r="M67" s="30">
        <f t="shared" si="237"/>
        <v>0.32834480580194397</v>
      </c>
      <c r="N67" s="30">
        <f t="shared" si="237"/>
        <v>0.34678451890182888</v>
      </c>
    </row>
    <row r="68" spans="1:14" x14ac:dyDescent="0.25">
      <c r="A68" s="9" t="s">
        <v>136</v>
      </c>
      <c r="B68" s="58">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9">
        <f>I68*(1+J69)</f>
        <v>199.07767121636638</v>
      </c>
      <c r="K68" s="9">
        <f t="shared" ref="K68:N68" si="238">J68*(1+K69)</f>
        <v>201.17725470523692</v>
      </c>
      <c r="L68" s="9">
        <f t="shared" si="238"/>
        <v>203.29898156558556</v>
      </c>
      <c r="M68" s="9">
        <f t="shared" si="238"/>
        <v>205.44308533368414</v>
      </c>
      <c r="N68" s="9">
        <f t="shared" si="238"/>
        <v>207.60980200880749</v>
      </c>
    </row>
    <row r="69" spans="1:14" x14ac:dyDescent="0.25">
      <c r="A69" s="46" t="s">
        <v>130</v>
      </c>
      <c r="B69" s="47" t="str">
        <f t="shared" ref="B69" si="239">+IFERROR(B68/A68-1,"nm")</f>
        <v>nm</v>
      </c>
      <c r="C69" s="30">
        <f t="shared" ref="C69" si="240">+IFERROR(C68/B68-1,"nm")</f>
        <v>-8.4745762711864181E-3</v>
      </c>
      <c r="D69" s="30">
        <f t="shared" ref="D69" si="241">+IFERROR(D68/C68-1,"nm")</f>
        <v>-0.26068376068376065</v>
      </c>
      <c r="E69" s="30">
        <f t="shared" ref="E69" si="242">+IFERROR(E68/D68-1,"nm")</f>
        <v>0.38728323699421963</v>
      </c>
      <c r="F69" s="30">
        <f t="shared" ref="F69" si="243">+IFERROR(F68/E68-1,"nm")</f>
        <v>-2.9166666666666674E-2</v>
      </c>
      <c r="G69" s="30">
        <f t="shared" ref="G69" si="244">+IFERROR(G68/F68-1,"nm")</f>
        <v>-0.40343347639484983</v>
      </c>
      <c r="H69" s="30">
        <f t="shared" ref="H69" si="245">+IFERROR(H68/G68-1,"nm")</f>
        <v>0.10071942446043169</v>
      </c>
      <c r="I69" s="30">
        <f t="shared" ref="I69" si="246">+IFERROR(I68/H68-1,"nm")</f>
        <v>0.28758169934640532</v>
      </c>
      <c r="J69" s="69">
        <f>AVERAGE($C$69:$I$69)</f>
        <v>1.054655439779901E-2</v>
      </c>
      <c r="K69" s="69">
        <f t="shared" ref="K69:N69" si="247">AVERAGE($C$69:$I$69)</f>
        <v>1.054655439779901E-2</v>
      </c>
      <c r="L69" s="69">
        <f t="shared" si="247"/>
        <v>1.054655439779901E-2</v>
      </c>
      <c r="M69" s="69">
        <f t="shared" si="247"/>
        <v>1.054655439779901E-2</v>
      </c>
      <c r="N69" s="69">
        <f t="shared" si="247"/>
        <v>1.054655439779901E-2</v>
      </c>
    </row>
    <row r="70" spans="1:14" x14ac:dyDescent="0.25">
      <c r="A70" s="46" t="s">
        <v>134</v>
      </c>
      <c r="B70" s="47">
        <f>+IFERROR(B68/B$45,"nm")</f>
        <v>3.3118158854897557E-2</v>
      </c>
      <c r="C70" s="30">
        <f t="shared" ref="C70:J70" si="248">+IFERROR(C68/C$45,"nm")</f>
        <v>3.0919661733615222E-2</v>
      </c>
      <c r="D70" s="30">
        <f t="shared" si="248"/>
        <v>2.1706398996235884E-2</v>
      </c>
      <c r="E70" s="30">
        <f t="shared" si="248"/>
        <v>2.5968405107119671E-2</v>
      </c>
      <c r="F70" s="30">
        <f t="shared" si="248"/>
        <v>2.3746432939258051E-2</v>
      </c>
      <c r="G70" s="30">
        <f t="shared" si="248"/>
        <v>1.4871081630469669E-2</v>
      </c>
      <c r="H70" s="30">
        <f t="shared" si="248"/>
        <v>1.3355446927374302E-2</v>
      </c>
      <c r="I70" s="30">
        <f t="shared" si="248"/>
        <v>1.5786521355877874E-2</v>
      </c>
      <c r="J70" s="30">
        <f t="shared" si="248"/>
        <v>1.4685915330701505E-2</v>
      </c>
      <c r="K70" s="30">
        <f t="shared" ref="K70:N70" si="249">+IFERROR(K68/K$45,"nm")</f>
        <v>1.3662041449063744E-2</v>
      </c>
      <c r="L70" s="30">
        <f t="shared" si="249"/>
        <v>1.2709550092920218E-2</v>
      </c>
      <c r="M70" s="30">
        <f t="shared" si="249"/>
        <v>1.1823464609347831E-2</v>
      </c>
      <c r="N70" s="30">
        <f t="shared" si="249"/>
        <v>1.0999155308131031E-2</v>
      </c>
    </row>
    <row r="71" spans="1:14" x14ac:dyDescent="0.25">
      <c r="A71" s="43" t="str">
        <f>+[1]Historicals!$A$127</f>
        <v>Greater China</v>
      </c>
      <c r="B71" s="59"/>
      <c r="C71" s="43"/>
      <c r="D71" s="43"/>
      <c r="E71" s="43"/>
      <c r="F71" s="43"/>
      <c r="G71" s="43"/>
      <c r="H71" s="43"/>
      <c r="I71" s="43"/>
      <c r="J71" s="39"/>
      <c r="K71" s="39"/>
      <c r="L71" s="39"/>
      <c r="M71" s="39"/>
      <c r="N71" s="39"/>
    </row>
    <row r="72" spans="1:14" x14ac:dyDescent="0.25">
      <c r="A72" s="9" t="s">
        <v>137</v>
      </c>
      <c r="B72" s="58">
        <f>Historicals!B119</f>
        <v>3067</v>
      </c>
      <c r="C72" s="9">
        <f>Historicals!C119</f>
        <v>3785</v>
      </c>
      <c r="D72" s="9">
        <f>Historicals!D119</f>
        <v>4237</v>
      </c>
      <c r="E72" s="9">
        <f>Historicals!E119</f>
        <v>5134</v>
      </c>
      <c r="F72" s="9">
        <f>Historicals!F119</f>
        <v>6208</v>
      </c>
      <c r="G72" s="9">
        <f>Historicals!G119</f>
        <v>6679</v>
      </c>
      <c r="H72" s="9">
        <f>Historicals!H119</f>
        <v>8290</v>
      </c>
      <c r="I72" s="9">
        <f>Historicals!I119</f>
        <v>7547</v>
      </c>
      <c r="J72" s="9">
        <f>+I72*(1+J73)</f>
        <v>8627.16040419007</v>
      </c>
      <c r="K72" s="9">
        <f t="shared" ref="K72:N72" si="250">+J72*(1+K73)</f>
        <v>9861.9181979097611</v>
      </c>
      <c r="L72" s="9">
        <f t="shared" si="250"/>
        <v>11273.400051194987</v>
      </c>
      <c r="M72" s="9">
        <f t="shared" si="250"/>
        <v>12886.899502088736</v>
      </c>
      <c r="N72" s="9">
        <f t="shared" si="250"/>
        <v>14731.33021295835</v>
      </c>
    </row>
    <row r="73" spans="1:14" x14ac:dyDescent="0.25">
      <c r="A73" s="44" t="s">
        <v>130</v>
      </c>
      <c r="B73" s="47" t="str">
        <f t="shared" ref="B73" si="251">+IFERROR(B72/A72-1,"nm")</f>
        <v>nm</v>
      </c>
      <c r="C73" s="30">
        <f t="shared" ref="C73" si="252">+IFERROR(C72/B72-1,"nm")</f>
        <v>0.23410498858819695</v>
      </c>
      <c r="D73" s="30">
        <f t="shared" ref="D73" si="253">+IFERROR(D72/C72-1,"nm")</f>
        <v>0.11941875825627468</v>
      </c>
      <c r="E73" s="30">
        <f t="shared" ref="E73" si="254">+IFERROR(E72/D72-1,"nm")</f>
        <v>0.21170639603493036</v>
      </c>
      <c r="F73" s="30">
        <f t="shared" ref="F73" si="255">+IFERROR(F72/E72-1,"nm")</f>
        <v>0.20919361121932223</v>
      </c>
      <c r="G73" s="30">
        <f t="shared" ref="G73" si="256">+IFERROR(G72/F72-1,"nm")</f>
        <v>7.5869845360824639E-2</v>
      </c>
      <c r="H73" s="30">
        <f t="shared" ref="H73" si="257">+IFERROR(H72/G72-1,"nm")</f>
        <v>0.24120377301991325</v>
      </c>
      <c r="I73" s="30">
        <f t="shared" ref="I73" si="258">+IFERROR(I72/H72-1,"nm")</f>
        <v>-8.9626055488540413E-2</v>
      </c>
      <c r="J73" s="69">
        <f>AVERAGE($C$73:$I$73)</f>
        <v>0.14312447385584595</v>
      </c>
      <c r="K73" s="69">
        <f t="shared" ref="K73:N73" si="259">AVERAGE($C$73:$I$73)</f>
        <v>0.14312447385584595</v>
      </c>
      <c r="L73" s="69">
        <f t="shared" si="259"/>
        <v>0.14312447385584595</v>
      </c>
      <c r="M73" s="69">
        <f t="shared" si="259"/>
        <v>0.14312447385584595</v>
      </c>
      <c r="N73" s="69">
        <f t="shared" si="259"/>
        <v>0.14312447385584595</v>
      </c>
    </row>
    <row r="74" spans="1:14" x14ac:dyDescent="0.25">
      <c r="A74" s="45" t="s">
        <v>114</v>
      </c>
      <c r="B74" s="60">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c r="J74" s="3">
        <f>+I74*(1+J75)</f>
        <v>6266.2742442497247</v>
      </c>
      <c r="K74" s="3">
        <f t="shared" ref="K74:N74" si="260">+J74*(1+K75)</f>
        <v>7250.0356174570634</v>
      </c>
      <c r="L74" s="3">
        <f t="shared" si="260"/>
        <v>8388.2406683095178</v>
      </c>
      <c r="M74" s="3">
        <f t="shared" si="260"/>
        <v>9705.135977547272</v>
      </c>
      <c r="N74" s="3">
        <f t="shared" si="260"/>
        <v>11228.774670060164</v>
      </c>
    </row>
    <row r="75" spans="1:14" x14ac:dyDescent="0.25">
      <c r="A75" s="44" t="s">
        <v>130</v>
      </c>
      <c r="B75" s="47" t="str">
        <f t="shared" ref="B75" si="261">+IFERROR(B74/A74-1,"nm")</f>
        <v>nm</v>
      </c>
      <c r="C75" s="30">
        <f t="shared" ref="C75" si="262">+IFERROR(C74/B74-1,"nm")</f>
        <v>0.28918650793650791</v>
      </c>
      <c r="D75" s="30">
        <f t="shared" ref="D75" si="263">+IFERROR(D74/C74-1,"nm")</f>
        <v>0.12350904193920731</v>
      </c>
      <c r="E75" s="30">
        <f t="shared" ref="E75" si="264">+IFERROR(E74/D74-1,"nm")</f>
        <v>0.19726027397260282</v>
      </c>
      <c r="F75" s="30">
        <f t="shared" ref="F75" si="265">+IFERROR(F74/E74-1,"nm")</f>
        <v>0.21910755148741412</v>
      </c>
      <c r="G75" s="30">
        <f t="shared" ref="G75" si="266">+IFERROR(G74/F74-1,"nm")</f>
        <v>8.7517597372125833E-2</v>
      </c>
      <c r="H75" s="30">
        <f t="shared" ref="H75" si="267">+IFERROR(H74/G74-1,"nm")</f>
        <v>0.24012944983818763</v>
      </c>
      <c r="I75" s="30">
        <f t="shared" ref="I75" si="268">+IFERROR(I74/H74-1,"nm")</f>
        <v>-5.7759220598469052E-2</v>
      </c>
      <c r="J75" s="69">
        <f>AVERAGE($C$75:$I$75)</f>
        <v>0.15699302884965377</v>
      </c>
      <c r="K75" s="69">
        <f t="shared" ref="K75:N75" si="269">AVERAGE($C$75:$I$75)</f>
        <v>0.15699302884965377</v>
      </c>
      <c r="L75" s="69">
        <f t="shared" si="269"/>
        <v>0.15699302884965377</v>
      </c>
      <c r="M75" s="69">
        <f t="shared" si="269"/>
        <v>0.15699302884965377</v>
      </c>
      <c r="N75" s="69">
        <f t="shared" si="269"/>
        <v>0.15699302884965377</v>
      </c>
    </row>
    <row r="76" spans="1:14" x14ac:dyDescent="0.25">
      <c r="A76" s="44" t="s">
        <v>138</v>
      </c>
      <c r="B76" s="47">
        <f>Historicals!B192</f>
        <v>0.28000000000000003</v>
      </c>
      <c r="C76" s="30">
        <f>Historicals!C192</f>
        <v>0.33</v>
      </c>
      <c r="D76" s="30">
        <f>Historicals!D192</f>
        <v>0.18</v>
      </c>
      <c r="E76" s="30">
        <f>Historicals!E192</f>
        <v>0.16</v>
      </c>
      <c r="F76" s="30">
        <f>Historicals!F192</f>
        <v>0.25</v>
      </c>
      <c r="G76" s="30">
        <f>Historicals!G192</f>
        <v>0.12</v>
      </c>
      <c r="H76" s="30">
        <f>Historicals!H192</f>
        <v>0.19</v>
      </c>
      <c r="I76" s="30">
        <f>Historicals!I192</f>
        <v>-0.1</v>
      </c>
      <c r="J76" s="69">
        <f>AVERAGE($C$76:$I$76)</f>
        <v>0.16142857142857142</v>
      </c>
      <c r="K76" s="69">
        <f t="shared" ref="K76:N76" si="270">AVERAGE($C$76:$I$76)</f>
        <v>0.16142857142857142</v>
      </c>
      <c r="L76" s="69">
        <f t="shared" si="270"/>
        <v>0.16142857142857142</v>
      </c>
      <c r="M76" s="69">
        <f t="shared" si="270"/>
        <v>0.16142857142857142</v>
      </c>
      <c r="N76" s="69">
        <f t="shared" si="270"/>
        <v>0.16142857142857142</v>
      </c>
    </row>
    <row r="77" spans="1:14" x14ac:dyDescent="0.25">
      <c r="A77" s="44" t="s">
        <v>139</v>
      </c>
      <c r="B77" s="47" t="str">
        <f t="shared" ref="B77:N77" si="271">+IFERROR(B75-B76,"nm")</f>
        <v>nm</v>
      </c>
      <c r="C77" s="30">
        <f t="shared" si="271"/>
        <v>-4.0813492063492107E-2</v>
      </c>
      <c r="D77" s="30">
        <f t="shared" si="271"/>
        <v>-5.6490958060792684E-2</v>
      </c>
      <c r="E77" s="30">
        <f t="shared" si="271"/>
        <v>3.7260273972602814E-2</v>
      </c>
      <c r="F77" s="30">
        <f t="shared" si="271"/>
        <v>-3.0892448512585879E-2</v>
      </c>
      <c r="G77" s="30">
        <f t="shared" si="271"/>
        <v>-3.2482402627874163E-2</v>
      </c>
      <c r="H77" s="30">
        <f t="shared" si="271"/>
        <v>5.0129449838187623E-2</v>
      </c>
      <c r="I77" s="30">
        <f t="shared" si="271"/>
        <v>4.2240779401530953E-2</v>
      </c>
      <c r="J77" s="30">
        <f t="shared" si="271"/>
        <v>-4.4355425789176506E-3</v>
      </c>
      <c r="K77" s="30">
        <f t="shared" si="271"/>
        <v>-4.4355425789176506E-3</v>
      </c>
      <c r="L77" s="30">
        <f t="shared" si="271"/>
        <v>-4.4355425789176506E-3</v>
      </c>
      <c r="M77" s="30">
        <f t="shared" si="271"/>
        <v>-4.4355425789176506E-3</v>
      </c>
      <c r="N77" s="30">
        <f t="shared" si="271"/>
        <v>-4.4355425789176506E-3</v>
      </c>
    </row>
    <row r="78" spans="1:14" x14ac:dyDescent="0.25">
      <c r="A78" s="45" t="s">
        <v>115</v>
      </c>
      <c r="B78" s="60">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c r="J78" s="3">
        <f>+I78*(1+J79)</f>
        <v>2172.5486366633004</v>
      </c>
      <c r="K78" s="3">
        <f t="shared" ref="K78:N78" si="272">+J78*(1+K79)</f>
        <v>2435.4837867221695</v>
      </c>
      <c r="L78" s="3">
        <f t="shared" si="272"/>
        <v>2730.2409599890716</v>
      </c>
      <c r="M78" s="3">
        <f t="shared" si="272"/>
        <v>3060.6714527278418</v>
      </c>
      <c r="N78" s="3">
        <f t="shared" si="272"/>
        <v>3431.0926686780986</v>
      </c>
    </row>
    <row r="79" spans="1:14" x14ac:dyDescent="0.25">
      <c r="A79" s="44" t="s">
        <v>130</v>
      </c>
      <c r="B79" s="47" t="str">
        <f t="shared" ref="B79" si="273">+IFERROR(B78/A78-1,"nm")</f>
        <v>nm</v>
      </c>
      <c r="C79" s="30">
        <f t="shared" ref="C79" si="274">+IFERROR(C78/B78-1,"nm")</f>
        <v>0.14054054054054044</v>
      </c>
      <c r="D79" s="30">
        <f t="shared" ref="D79" si="275">+IFERROR(D78/C78-1,"nm")</f>
        <v>0.12606635071090055</v>
      </c>
      <c r="E79" s="30">
        <f t="shared" ref="E79" si="276">+IFERROR(E78/D78-1,"nm")</f>
        <v>0.26936026936026947</v>
      </c>
      <c r="F79" s="30">
        <f t="shared" ref="F79" si="277">+IFERROR(F78/E78-1,"nm")</f>
        <v>0.19893899204244025</v>
      </c>
      <c r="G79" s="30">
        <f t="shared" ref="G79" si="278">+IFERROR(G78/F78-1,"nm")</f>
        <v>4.8672566371681381E-2</v>
      </c>
      <c r="H79" s="30">
        <f t="shared" ref="H79" si="279">+IFERROR(H78/G78-1,"nm")</f>
        <v>0.2378691983122363</v>
      </c>
      <c r="I79" s="30">
        <f t="shared" ref="I79" si="280">+IFERROR(I78/H78-1,"nm")</f>
        <v>-0.17426501917341286</v>
      </c>
      <c r="J79" s="69">
        <f>AVERAGE($C$79:$I$79)</f>
        <v>0.12102612830923651</v>
      </c>
      <c r="K79" s="69">
        <f t="shared" ref="K79:N79" si="281">AVERAGE($C$79:$I$79)</f>
        <v>0.12102612830923651</v>
      </c>
      <c r="L79" s="69">
        <f t="shared" si="281"/>
        <v>0.12102612830923651</v>
      </c>
      <c r="M79" s="69">
        <f t="shared" si="281"/>
        <v>0.12102612830923651</v>
      </c>
      <c r="N79" s="69">
        <f t="shared" si="281"/>
        <v>0.12102612830923651</v>
      </c>
    </row>
    <row r="80" spans="1:14" x14ac:dyDescent="0.25">
      <c r="A80" s="44" t="s">
        <v>138</v>
      </c>
      <c r="B80" s="47">
        <f>Historicals!B193</f>
        <v>7.0000000000000007E-2</v>
      </c>
      <c r="C80" s="30">
        <f>Historicals!C193</f>
        <v>0.17</v>
      </c>
      <c r="D80" s="30">
        <f>Historicals!D193</f>
        <v>0.18</v>
      </c>
      <c r="E80" s="30">
        <f>Historicals!E193</f>
        <v>0.23</v>
      </c>
      <c r="F80" s="30">
        <f>Historicals!F193</f>
        <v>0.23</v>
      </c>
      <c r="G80" s="30">
        <f>Historicals!G193</f>
        <v>0.08</v>
      </c>
      <c r="H80" s="30">
        <f>Historicals!H193</f>
        <v>0.19</v>
      </c>
      <c r="I80" s="30">
        <f>Historicals!I193</f>
        <v>-0.21</v>
      </c>
      <c r="J80" s="69">
        <f>AVERAGE($C$80:$I$80)</f>
        <v>0.12428571428571426</v>
      </c>
      <c r="K80" s="69">
        <f t="shared" ref="K80:N80" si="282">AVERAGE($C$80:$I$80)</f>
        <v>0.12428571428571426</v>
      </c>
      <c r="L80" s="69">
        <f t="shared" si="282"/>
        <v>0.12428571428571426</v>
      </c>
      <c r="M80" s="69">
        <f t="shared" si="282"/>
        <v>0.12428571428571426</v>
      </c>
      <c r="N80" s="69">
        <f t="shared" si="282"/>
        <v>0.12428571428571426</v>
      </c>
    </row>
    <row r="81" spans="1:14" x14ac:dyDescent="0.25">
      <c r="A81" s="44" t="s">
        <v>139</v>
      </c>
      <c r="B81" s="47" t="str">
        <f t="shared" ref="B81:N81" si="283">+IFERROR(B79-B80,"nm")</f>
        <v>nm</v>
      </c>
      <c r="C81" s="30">
        <f t="shared" si="283"/>
        <v>-2.9459459459459575E-2</v>
      </c>
      <c r="D81" s="30">
        <f t="shared" si="283"/>
        <v>-5.3933649289099439E-2</v>
      </c>
      <c r="E81" s="30">
        <f t="shared" si="283"/>
        <v>3.9360269360269456E-2</v>
      </c>
      <c r="F81" s="30">
        <f t="shared" si="283"/>
        <v>-3.1061007957559755E-2</v>
      </c>
      <c r="G81" s="30">
        <f t="shared" si="283"/>
        <v>-3.1327433628318621E-2</v>
      </c>
      <c r="H81" s="30">
        <f t="shared" si="283"/>
        <v>4.7869198312236294E-2</v>
      </c>
      <c r="I81" s="30">
        <f t="shared" si="283"/>
        <v>3.5734980826587132E-2</v>
      </c>
      <c r="J81" s="30">
        <f t="shared" si="283"/>
        <v>-3.2595859764777552E-3</v>
      </c>
      <c r="K81" s="30">
        <f t="shared" si="283"/>
        <v>-3.2595859764777552E-3</v>
      </c>
      <c r="L81" s="30">
        <f t="shared" si="283"/>
        <v>-3.2595859764777552E-3</v>
      </c>
      <c r="M81" s="30">
        <f t="shared" si="283"/>
        <v>-3.2595859764777552E-3</v>
      </c>
      <c r="N81" s="30">
        <f t="shared" si="283"/>
        <v>-3.2595859764777552E-3</v>
      </c>
    </row>
    <row r="82" spans="1:14" x14ac:dyDescent="0.25">
      <c r="A82" s="45" t="s">
        <v>116</v>
      </c>
      <c r="B82" s="60">
        <f>Historicals!B122</f>
        <v>126</v>
      </c>
      <c r="C82" s="3">
        <f>Historicals!C122</f>
        <v>131</v>
      </c>
      <c r="D82" s="3">
        <f>Historicals!D122</f>
        <v>129</v>
      </c>
      <c r="E82" s="3">
        <f>Historicals!E122</f>
        <v>130</v>
      </c>
      <c r="F82" s="3">
        <f>Historicals!F122</f>
        <v>138</v>
      </c>
      <c r="G82" s="3">
        <f>Historicals!G122</f>
        <v>148</v>
      </c>
      <c r="H82" s="3">
        <f>Historicals!H122</f>
        <v>195</v>
      </c>
      <c r="I82" s="3">
        <f>Historicals!I122</f>
        <v>193</v>
      </c>
      <c r="J82" s="3">
        <f>+I82*(1+J83)</f>
        <v>206.0545389983707</v>
      </c>
      <c r="K82" s="3">
        <f t="shared" ref="K82:N82" si="284">+J82*(1+K83)</f>
        <v>219.99208829964286</v>
      </c>
      <c r="L82" s="3">
        <f t="shared" si="284"/>
        <v>234.87237480762576</v>
      </c>
      <c r="M82" s="3">
        <f t="shared" si="284"/>
        <v>250.75916535978166</v>
      </c>
      <c r="N82" s="3">
        <f t="shared" si="284"/>
        <v>267.72053998873582</v>
      </c>
    </row>
    <row r="83" spans="1:14" x14ac:dyDescent="0.25">
      <c r="A83" s="44" t="s">
        <v>130</v>
      </c>
      <c r="B83" s="47" t="str">
        <f t="shared" ref="B83" si="285">+IFERROR(B82/A82-1,"nm")</f>
        <v>nm</v>
      </c>
      <c r="C83" s="30">
        <f t="shared" ref="C83" si="286">+IFERROR(C82/B82-1,"nm")</f>
        <v>3.9682539682539764E-2</v>
      </c>
      <c r="D83" s="30">
        <f t="shared" ref="D83" si="287">+IFERROR(D82/C82-1,"nm")</f>
        <v>-1.5267175572519109E-2</v>
      </c>
      <c r="E83" s="30">
        <f t="shared" ref="E83" si="288">+IFERROR(E82/D82-1,"nm")</f>
        <v>7.7519379844961378E-3</v>
      </c>
      <c r="F83" s="30">
        <f t="shared" ref="F83" si="289">+IFERROR(F82/E82-1,"nm")</f>
        <v>6.1538461538461542E-2</v>
      </c>
      <c r="G83" s="30">
        <f t="shared" ref="G83" si="290">+IFERROR(G82/F82-1,"nm")</f>
        <v>7.2463768115942129E-2</v>
      </c>
      <c r="H83" s="30">
        <f t="shared" ref="H83" si="291">+IFERROR(H82/G82-1,"nm")</f>
        <v>0.31756756756756754</v>
      </c>
      <c r="I83" s="30">
        <f t="shared" ref="I83" si="292">+IFERROR(I82/H82-1,"nm")</f>
        <v>-1.025641025641022E-2</v>
      </c>
      <c r="J83" s="69">
        <f>AVERAGE($C$83:$I$83)</f>
        <v>6.7640098437153975E-2</v>
      </c>
      <c r="K83" s="69">
        <f t="shared" ref="K83:N83" si="293">AVERAGE($C$83:$I$83)</f>
        <v>6.7640098437153975E-2</v>
      </c>
      <c r="L83" s="69">
        <f t="shared" si="293"/>
        <v>6.7640098437153975E-2</v>
      </c>
      <c r="M83" s="69">
        <f t="shared" si="293"/>
        <v>6.7640098437153975E-2</v>
      </c>
      <c r="N83" s="69">
        <f t="shared" si="293"/>
        <v>6.7640098437153975E-2</v>
      </c>
    </row>
    <row r="84" spans="1:14" x14ac:dyDescent="0.25">
      <c r="A84" s="44" t="s">
        <v>138</v>
      </c>
      <c r="B84" s="47">
        <f>Historicals!B194</f>
        <v>0.01</v>
      </c>
      <c r="C84" s="30">
        <f>Historicals!C194</f>
        <v>7.0000000000000007E-2</v>
      </c>
      <c r="D84" s="30">
        <f>Historicals!D194</f>
        <v>0.03</v>
      </c>
      <c r="E84" s="30">
        <f>Historicals!E194</f>
        <v>-0.01</v>
      </c>
      <c r="F84" s="30">
        <f>Historicals!F194</f>
        <v>0.08</v>
      </c>
      <c r="G84" s="30">
        <f>Historicals!G194</f>
        <v>0.11</v>
      </c>
      <c r="H84" s="30">
        <f>Historicals!H194</f>
        <v>0.26</v>
      </c>
      <c r="I84" s="30">
        <f>Historicals!I194</f>
        <v>-0.06</v>
      </c>
      <c r="J84" s="69">
        <f>AVERAGE($C$84:$I$84)</f>
        <v>6.8571428571428575E-2</v>
      </c>
      <c r="K84" s="69">
        <f t="shared" ref="K84:N84" si="294">AVERAGE($C$84:$I$84)</f>
        <v>6.8571428571428575E-2</v>
      </c>
      <c r="L84" s="69">
        <f t="shared" si="294"/>
        <v>6.8571428571428575E-2</v>
      </c>
      <c r="M84" s="69">
        <f t="shared" si="294"/>
        <v>6.8571428571428575E-2</v>
      </c>
      <c r="N84" s="69">
        <f t="shared" si="294"/>
        <v>6.8571428571428575E-2</v>
      </c>
    </row>
    <row r="85" spans="1:14" x14ac:dyDescent="0.25">
      <c r="A85" s="44" t="s">
        <v>139</v>
      </c>
      <c r="B85" s="47" t="str">
        <f t="shared" ref="B85:N85" si="295">+IFERROR(B83-B84,"nm")</f>
        <v>nm</v>
      </c>
      <c r="C85" s="30">
        <f t="shared" si="295"/>
        <v>-3.0317460317460243E-2</v>
      </c>
      <c r="D85" s="30">
        <f t="shared" si="295"/>
        <v>-4.5267175572519108E-2</v>
      </c>
      <c r="E85" s="30">
        <f t="shared" si="295"/>
        <v>1.775193798449614E-2</v>
      </c>
      <c r="F85" s="30">
        <f t="shared" si="295"/>
        <v>-1.846153846153846E-2</v>
      </c>
      <c r="G85" s="30">
        <f t="shared" si="295"/>
        <v>-3.7536231884057872E-2</v>
      </c>
      <c r="H85" s="30">
        <f t="shared" si="295"/>
        <v>5.7567567567567535E-2</v>
      </c>
      <c r="I85" s="30">
        <f t="shared" si="295"/>
        <v>4.9743589743589778E-2</v>
      </c>
      <c r="J85" s="30">
        <f t="shared" si="295"/>
        <v>-9.3133013427459943E-4</v>
      </c>
      <c r="K85" s="30">
        <f t="shared" si="295"/>
        <v>-9.3133013427459943E-4</v>
      </c>
      <c r="L85" s="30">
        <f t="shared" si="295"/>
        <v>-9.3133013427459943E-4</v>
      </c>
      <c r="M85" s="30">
        <f t="shared" si="295"/>
        <v>-9.3133013427459943E-4</v>
      </c>
      <c r="N85" s="30">
        <f t="shared" si="295"/>
        <v>-9.3133013427459943E-4</v>
      </c>
    </row>
    <row r="86" spans="1:14" x14ac:dyDescent="0.25">
      <c r="A86" s="9" t="s">
        <v>131</v>
      </c>
      <c r="B86" s="58">
        <f t="shared" ref="B86:I86" si="296">+B92+B89</f>
        <v>1039</v>
      </c>
      <c r="C86" s="9">
        <f t="shared" si="296"/>
        <v>1420</v>
      </c>
      <c r="D86" s="9">
        <f t="shared" si="296"/>
        <v>1561</v>
      </c>
      <c r="E86" s="9">
        <f t="shared" si="296"/>
        <v>1863</v>
      </c>
      <c r="F86" s="9">
        <f t="shared" si="296"/>
        <v>2426</v>
      </c>
      <c r="G86" s="9">
        <f t="shared" si="296"/>
        <v>2534</v>
      </c>
      <c r="H86" s="9">
        <f t="shared" si="296"/>
        <v>3289</v>
      </c>
      <c r="I86" s="9">
        <f t="shared" si="296"/>
        <v>2406</v>
      </c>
      <c r="J86" s="9">
        <f>+I86*(1+J87)</f>
        <v>2761.9697538092742</v>
      </c>
      <c r="K86" s="9">
        <f t="shared" ref="K86:N86" si="297">+J86*(1+K87)</f>
        <v>3170.6055365574657</v>
      </c>
      <c r="L86" s="9">
        <f t="shared" si="297"/>
        <v>3639.6993321828531</v>
      </c>
      <c r="M86" s="9">
        <f t="shared" si="297"/>
        <v>4178.1959552987755</v>
      </c>
      <c r="N86" s="9">
        <f t="shared" si="297"/>
        <v>4796.3636134760864</v>
      </c>
    </row>
    <row r="87" spans="1:14" x14ac:dyDescent="0.25">
      <c r="A87" s="46" t="s">
        <v>130</v>
      </c>
      <c r="B87" s="47" t="str">
        <f t="shared" ref="B87" si="298">+IFERROR(B86/A86-1,"nm")</f>
        <v>nm</v>
      </c>
      <c r="C87" s="30">
        <f t="shared" ref="C87" si="299">+IFERROR(C86/B86-1,"nm")</f>
        <v>0.36669874879692022</v>
      </c>
      <c r="D87" s="30">
        <f t="shared" ref="D87" si="300">+IFERROR(D86/C86-1,"nm")</f>
        <v>9.9295774647887303E-2</v>
      </c>
      <c r="E87" s="30">
        <f t="shared" ref="E87" si="301">+IFERROR(E86/D86-1,"nm")</f>
        <v>0.19346572709801402</v>
      </c>
      <c r="F87" s="30">
        <f t="shared" ref="F87" si="302">+IFERROR(F86/E86-1,"nm")</f>
        <v>0.3022007514761138</v>
      </c>
      <c r="G87" s="30">
        <f t="shared" ref="G87" si="303">+IFERROR(G86/F86-1,"nm")</f>
        <v>4.4517724649629109E-2</v>
      </c>
      <c r="H87" s="30">
        <f t="shared" ref="H87" si="304">+IFERROR(H86/G86-1,"nm")</f>
        <v>0.29794790844514596</v>
      </c>
      <c r="I87" s="30">
        <f t="shared" ref="I87" si="305">+IFERROR(I86/H86-1,"nm")</f>
        <v>-0.26847065977500761</v>
      </c>
      <c r="J87" s="69">
        <f>AVERAGE($C$87:$I$87)</f>
        <v>0.14795085361981469</v>
      </c>
      <c r="K87" s="69">
        <f t="shared" ref="K87:N87" si="306">AVERAGE($C$87:$I$87)</f>
        <v>0.14795085361981469</v>
      </c>
      <c r="L87" s="69">
        <f t="shared" si="306"/>
        <v>0.14795085361981469</v>
      </c>
      <c r="M87" s="69">
        <f t="shared" si="306"/>
        <v>0.14795085361981469</v>
      </c>
      <c r="N87" s="69">
        <f t="shared" si="306"/>
        <v>0.14795085361981469</v>
      </c>
    </row>
    <row r="88" spans="1:14" x14ac:dyDescent="0.25">
      <c r="A88" s="46" t="s">
        <v>132</v>
      </c>
      <c r="B88" s="47">
        <f>+IFERROR(B86/B$72,"nm")</f>
        <v>0.33876752526899251</v>
      </c>
      <c r="C88" s="30">
        <f t="shared" ref="C88:N88" si="307">+IFERROR(C86/C$72,"nm")</f>
        <v>0.37516512549537651</v>
      </c>
      <c r="D88" s="30">
        <f t="shared" si="307"/>
        <v>0.36842105263157893</v>
      </c>
      <c r="E88" s="30">
        <f t="shared" si="307"/>
        <v>0.36287495130502534</v>
      </c>
      <c r="F88" s="30">
        <f t="shared" si="307"/>
        <v>0.3907860824742268</v>
      </c>
      <c r="G88" s="30">
        <f t="shared" si="307"/>
        <v>0.37939811349004343</v>
      </c>
      <c r="H88" s="30">
        <f t="shared" si="307"/>
        <v>0.39674306393244874</v>
      </c>
      <c r="I88" s="30">
        <f t="shared" si="307"/>
        <v>0.31880217304889358</v>
      </c>
      <c r="J88" s="30">
        <f t="shared" si="307"/>
        <v>0.32014818600890171</v>
      </c>
      <c r="K88" s="30">
        <f t="shared" si="307"/>
        <v>0.32149988196307261</v>
      </c>
      <c r="L88" s="30">
        <f t="shared" si="307"/>
        <v>0.32285728490554566</v>
      </c>
      <c r="M88" s="30">
        <f t="shared" si="307"/>
        <v>0.3242204189317659</v>
      </c>
      <c r="N88" s="30">
        <f t="shared" si="307"/>
        <v>0.32558930823891152</v>
      </c>
    </row>
    <row r="89" spans="1:14" x14ac:dyDescent="0.25">
      <c r="A89" s="9" t="s">
        <v>133</v>
      </c>
      <c r="B89" s="58">
        <f>Historicals!B173</f>
        <v>46</v>
      </c>
      <c r="C89" s="9">
        <f>Historicals!C173</f>
        <v>48</v>
      </c>
      <c r="D89" s="9">
        <f>Historicals!D173</f>
        <v>54</v>
      </c>
      <c r="E89" s="9">
        <f>Historicals!E173</f>
        <v>56</v>
      </c>
      <c r="F89" s="9">
        <f>Historicals!F173</f>
        <v>50</v>
      </c>
      <c r="G89" s="9">
        <f>Historicals!G173</f>
        <v>44</v>
      </c>
      <c r="H89" s="9">
        <f>Historicals!H173</f>
        <v>46</v>
      </c>
      <c r="I89" s="9">
        <f>Historicals!I173</f>
        <v>41</v>
      </c>
      <c r="J89" s="9">
        <f>+I89*(1+J90)</f>
        <v>40.502912099402785</v>
      </c>
      <c r="K89" s="9">
        <f t="shared" ref="K89:N89" si="308">+J89*(1+K90)</f>
        <v>40.011850939803622</v>
      </c>
      <c r="L89" s="9">
        <f t="shared" si="308"/>
        <v>39.526743452421286</v>
      </c>
      <c r="M89" s="9">
        <f t="shared" si="308"/>
        <v>39.047517454367409</v>
      </c>
      <c r="N89" s="9">
        <f t="shared" si="308"/>
        <v>38.574101637905834</v>
      </c>
    </row>
    <row r="90" spans="1:14" x14ac:dyDescent="0.25">
      <c r="A90" s="46" t="s">
        <v>130</v>
      </c>
      <c r="B90" s="47" t="str">
        <f t="shared" ref="B90" si="309">+IFERROR(B89/A89-1,"nm")</f>
        <v>nm</v>
      </c>
      <c r="C90" s="30">
        <f t="shared" ref="C90" si="310">+IFERROR(C89/B89-1,"nm")</f>
        <v>4.3478260869565188E-2</v>
      </c>
      <c r="D90" s="30">
        <f t="shared" ref="D90" si="311">+IFERROR(D89/C89-1,"nm")</f>
        <v>0.125</v>
      </c>
      <c r="E90" s="30">
        <f t="shared" ref="E90" si="312">+IFERROR(E89/D89-1,"nm")</f>
        <v>3.7037037037036979E-2</v>
      </c>
      <c r="F90" s="30">
        <f t="shared" ref="F90" si="313">+IFERROR(F89/E89-1,"nm")</f>
        <v>-0.1071428571428571</v>
      </c>
      <c r="G90" s="30">
        <f t="shared" ref="G90" si="314">+IFERROR(G89/F89-1,"nm")</f>
        <v>-0.12</v>
      </c>
      <c r="H90" s="30">
        <f t="shared" ref="H90" si="315">+IFERROR(H89/G89-1,"nm")</f>
        <v>4.5454545454545414E-2</v>
      </c>
      <c r="I90" s="30">
        <f t="shared" ref="I90" si="316">+IFERROR(I89/H89-1,"nm")</f>
        <v>-0.10869565217391308</v>
      </c>
      <c r="J90" s="69">
        <f>AVERAGE($C$90:$I$90)</f>
        <v>-1.2124095136517512E-2</v>
      </c>
      <c r="K90" s="69">
        <f t="shared" ref="K90:N90" si="317">AVERAGE($C$90:$I$90)</f>
        <v>-1.2124095136517512E-2</v>
      </c>
      <c r="L90" s="69">
        <f t="shared" si="317"/>
        <v>-1.2124095136517512E-2</v>
      </c>
      <c r="M90" s="69">
        <f t="shared" si="317"/>
        <v>-1.2124095136517512E-2</v>
      </c>
      <c r="N90" s="69">
        <f t="shared" si="317"/>
        <v>-1.2124095136517512E-2</v>
      </c>
    </row>
    <row r="91" spans="1:14" x14ac:dyDescent="0.25">
      <c r="A91" s="46" t="s">
        <v>134</v>
      </c>
      <c r="B91" s="47">
        <f>+IFERROR(B89/B$72,"nm")</f>
        <v>1.4998369742419302E-2</v>
      </c>
      <c r="C91" s="30">
        <f t="shared" ref="C91:N91" si="318">+IFERROR(C89/C$72,"nm")</f>
        <v>1.2681638044914135E-2</v>
      </c>
      <c r="D91" s="30">
        <f t="shared" si="318"/>
        <v>1.2744866650932263E-2</v>
      </c>
      <c r="E91" s="30">
        <f t="shared" si="318"/>
        <v>1.090767432800935E-2</v>
      </c>
      <c r="F91" s="30">
        <f t="shared" si="318"/>
        <v>8.0541237113402053E-3</v>
      </c>
      <c r="G91" s="30">
        <f t="shared" si="318"/>
        <v>6.5878125467884411E-3</v>
      </c>
      <c r="H91" s="30">
        <f t="shared" si="318"/>
        <v>5.5488540410132689E-3</v>
      </c>
      <c r="I91" s="30">
        <f t="shared" si="318"/>
        <v>5.4326222340002651E-3</v>
      </c>
      <c r="J91" s="30">
        <f t="shared" si="318"/>
        <v>4.6948138439307542E-3</v>
      </c>
      <c r="K91" s="30">
        <f t="shared" si="318"/>
        <v>4.0572077497341395E-3</v>
      </c>
      <c r="L91" s="30">
        <f t="shared" si="318"/>
        <v>3.5061954044850407E-3</v>
      </c>
      <c r="M91" s="30">
        <f t="shared" si="318"/>
        <v>3.0300164479468861E-3</v>
      </c>
      <c r="N91" s="30">
        <f t="shared" si="318"/>
        <v>2.6185077029889869E-3</v>
      </c>
    </row>
    <row r="92" spans="1:14" x14ac:dyDescent="0.25">
      <c r="A92" s="9" t="s">
        <v>135</v>
      </c>
      <c r="B92" s="58">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c r="J92" s="9">
        <f>+I92*(1+J93)</f>
        <v>2727.7498565183037</v>
      </c>
      <c r="K92" s="9">
        <f t="shared" ref="K92:N92" si="319">+J92*(1+K93)</f>
        <v>3146.1392303321886</v>
      </c>
      <c r="L92" s="9">
        <f t="shared" si="319"/>
        <v>3628.7022554440732</v>
      </c>
      <c r="M92" s="9">
        <f t="shared" si="319"/>
        <v>4185.2820535455458</v>
      </c>
      <c r="N92" s="9">
        <f t="shared" si="319"/>
        <v>4827.2315099566567</v>
      </c>
    </row>
    <row r="93" spans="1:14" x14ac:dyDescent="0.25">
      <c r="A93" s="46" t="s">
        <v>130</v>
      </c>
      <c r="B93" s="47" t="str">
        <f t="shared" ref="B93" si="320">+IFERROR(B92/A92-1,"nm")</f>
        <v>nm</v>
      </c>
      <c r="C93" s="30">
        <f t="shared" ref="C93" si="321">+IFERROR(C92/B92-1,"nm")</f>
        <v>0.38167170191339372</v>
      </c>
      <c r="D93" s="30">
        <f t="shared" ref="D93" si="322">+IFERROR(D92/C92-1,"nm")</f>
        <v>9.8396501457725938E-2</v>
      </c>
      <c r="E93" s="30">
        <f t="shared" ref="E93" si="323">+IFERROR(E92/D92-1,"nm")</f>
        <v>0.19907100199071004</v>
      </c>
      <c r="F93" s="30">
        <f t="shared" ref="F93" si="324">+IFERROR(F92/E92-1,"nm")</f>
        <v>0.31488655229662421</v>
      </c>
      <c r="G93" s="30">
        <f t="shared" ref="G93" si="325">+IFERROR(G92/F92-1,"nm")</f>
        <v>4.7979797979798011E-2</v>
      </c>
      <c r="H93" s="30">
        <f t="shared" ref="H93" si="326">+IFERROR(H92/G92-1,"nm")</f>
        <v>0.30240963855421676</v>
      </c>
      <c r="I93" s="30">
        <f t="shared" ref="I93" si="327">+IFERROR(I92/H92-1,"nm")</f>
        <v>-0.27073697193956214</v>
      </c>
      <c r="J93" s="69">
        <f>AVERAGE($C$93:$I$93)</f>
        <v>0.15338260317898664</v>
      </c>
      <c r="K93" s="69">
        <f t="shared" ref="K93:N93" si="328">AVERAGE($C$93:$I$93)</f>
        <v>0.15338260317898664</v>
      </c>
      <c r="L93" s="69">
        <f t="shared" si="328"/>
        <v>0.15338260317898664</v>
      </c>
      <c r="M93" s="69">
        <f t="shared" si="328"/>
        <v>0.15338260317898664</v>
      </c>
      <c r="N93" s="69">
        <f t="shared" si="328"/>
        <v>0.15338260317898664</v>
      </c>
    </row>
    <row r="94" spans="1:14" x14ac:dyDescent="0.25">
      <c r="A94" s="46" t="s">
        <v>132</v>
      </c>
      <c r="B94" s="47">
        <f>+IFERROR(B92/B$72,"nm")</f>
        <v>0.3237691555265732</v>
      </c>
      <c r="C94" s="30">
        <f t="shared" ref="C94:N94" si="329">+IFERROR(C92/C$72,"nm")</f>
        <v>0.36248348745046233</v>
      </c>
      <c r="D94" s="30">
        <f t="shared" si="329"/>
        <v>0.35567618598064671</v>
      </c>
      <c r="E94" s="30">
        <f t="shared" si="329"/>
        <v>0.35196727697701596</v>
      </c>
      <c r="F94" s="30">
        <f t="shared" si="329"/>
        <v>0.38273195876288657</v>
      </c>
      <c r="G94" s="30">
        <f t="shared" si="329"/>
        <v>0.37281030094325496</v>
      </c>
      <c r="H94" s="30">
        <f t="shared" si="329"/>
        <v>0.39119420989143544</v>
      </c>
      <c r="I94" s="30">
        <f t="shared" si="329"/>
        <v>0.31336955081489332</v>
      </c>
      <c r="J94" s="30">
        <f t="shared" si="329"/>
        <v>0.31618165522846664</v>
      </c>
      <c r="K94" s="30">
        <f t="shared" si="329"/>
        <v>0.31901899480356821</v>
      </c>
      <c r="L94" s="30">
        <f t="shared" si="329"/>
        <v>0.32188179599458361</v>
      </c>
      <c r="M94" s="30">
        <f t="shared" si="329"/>
        <v>0.3247702872880468</v>
      </c>
      <c r="N94" s="30">
        <f t="shared" si="329"/>
        <v>0.32768469922087579</v>
      </c>
    </row>
    <row r="95" spans="1:14" x14ac:dyDescent="0.25">
      <c r="A95" s="9" t="s">
        <v>136</v>
      </c>
      <c r="B95" s="66">
        <f>Historicals!B162</f>
        <v>69</v>
      </c>
      <c r="C95" s="1">
        <f>Historicals!C162</f>
        <v>44</v>
      </c>
      <c r="D95" s="1">
        <f>Historicals!D162</f>
        <v>51</v>
      </c>
      <c r="E95" s="1">
        <f>Historicals!E162</f>
        <v>76</v>
      </c>
      <c r="F95" s="1">
        <f>Historicals!F162</f>
        <v>49</v>
      </c>
      <c r="G95" s="1">
        <f>Historicals!G162</f>
        <v>28</v>
      </c>
      <c r="H95" s="1">
        <f>Historicals!H162</f>
        <v>94</v>
      </c>
      <c r="I95" s="1">
        <f>Historicals!I162</f>
        <v>78</v>
      </c>
      <c r="J95" s="9">
        <f>+I95*(1+J96)</f>
        <v>96.832137832803099</v>
      </c>
      <c r="K95" s="9">
        <f t="shared" ref="K95:N95" si="330">+J95*(1+K96)</f>
        <v>120.2110630419356</v>
      </c>
      <c r="L95" s="9">
        <f t="shared" si="330"/>
        <v>149.23454135262168</v>
      </c>
      <c r="M95" s="9">
        <f t="shared" si="330"/>
        <v>185.26538048297712</v>
      </c>
      <c r="N95" s="9">
        <f t="shared" si="330"/>
        <v>229.99542126377372</v>
      </c>
    </row>
    <row r="96" spans="1:14" x14ac:dyDescent="0.25">
      <c r="A96" s="46" t="s">
        <v>130</v>
      </c>
      <c r="B96" s="47" t="str">
        <f t="shared" ref="B96" si="331">+IFERROR(B95/A95-1,"nm")</f>
        <v>nm</v>
      </c>
      <c r="C96" s="30">
        <f t="shared" ref="C96" si="332">+IFERROR(C95/B95-1,"nm")</f>
        <v>-0.3623188405797102</v>
      </c>
      <c r="D96" s="30">
        <f t="shared" ref="D96" si="333">+IFERROR(D95/C95-1,"nm")</f>
        <v>0.15909090909090917</v>
      </c>
      <c r="E96" s="30">
        <f t="shared" ref="E96" si="334">+IFERROR(E95/D95-1,"nm")</f>
        <v>0.49019607843137258</v>
      </c>
      <c r="F96" s="30">
        <f t="shared" ref="F96" si="335">+IFERROR(F95/E95-1,"nm")</f>
        <v>-0.35526315789473684</v>
      </c>
      <c r="G96" s="30">
        <f t="shared" ref="G96" si="336">+IFERROR(G95/F95-1,"nm")</f>
        <v>-0.4285714285714286</v>
      </c>
      <c r="H96" s="30">
        <f t="shared" ref="H96" si="337">+IFERROR(H95/G95-1,"nm")</f>
        <v>2.3571428571428572</v>
      </c>
      <c r="I96" s="30">
        <f t="shared" ref="I96" si="338">+IFERROR(I95/H95-1,"nm")</f>
        <v>-0.17021276595744683</v>
      </c>
      <c r="J96" s="69">
        <f>AVERAGE($C$96:$I$96)</f>
        <v>0.24143766452311666</v>
      </c>
      <c r="K96" s="69">
        <f t="shared" ref="K96:N96" si="339">AVERAGE($C$96:$I$96)</f>
        <v>0.24143766452311666</v>
      </c>
      <c r="L96" s="69">
        <f t="shared" si="339"/>
        <v>0.24143766452311666</v>
      </c>
      <c r="M96" s="69">
        <f t="shared" si="339"/>
        <v>0.24143766452311666</v>
      </c>
      <c r="N96" s="69">
        <f t="shared" si="339"/>
        <v>0.24143766452311666</v>
      </c>
    </row>
    <row r="97" spans="1:14" x14ac:dyDescent="0.25">
      <c r="A97" s="46" t="s">
        <v>134</v>
      </c>
      <c r="B97" s="47">
        <f>+IFERROR(B95/B$72,"nm")</f>
        <v>2.2497554613628953E-2</v>
      </c>
      <c r="C97" s="30">
        <f t="shared" ref="C97:N97" si="340">+IFERROR(C95/C$72,"nm")</f>
        <v>1.1624834874504624E-2</v>
      </c>
      <c r="D97" s="30">
        <f t="shared" si="340"/>
        <v>1.2036818503658248E-2</v>
      </c>
      <c r="E97" s="30">
        <f t="shared" si="340"/>
        <v>1.4803272302298403E-2</v>
      </c>
      <c r="F97" s="30">
        <f t="shared" si="340"/>
        <v>7.8930412371134018E-3</v>
      </c>
      <c r="G97" s="30">
        <f t="shared" si="340"/>
        <v>4.1922443479562805E-3</v>
      </c>
      <c r="H97" s="30">
        <f t="shared" si="340"/>
        <v>1.1338962605548853E-2</v>
      </c>
      <c r="I97" s="30">
        <f t="shared" si="340"/>
        <v>1.0335232542732211E-2</v>
      </c>
      <c r="J97" s="30">
        <f t="shared" si="340"/>
        <v>1.122410309952894E-2</v>
      </c>
      <c r="K97" s="30">
        <f t="shared" si="340"/>
        <v>1.2189420012367818E-2</v>
      </c>
      <c r="L97" s="30">
        <f t="shared" si="340"/>
        <v>1.3237757967863717E-2</v>
      </c>
      <c r="M97" s="30">
        <f t="shared" si="340"/>
        <v>1.4376257101481153E-2</v>
      </c>
      <c r="N97" s="30">
        <f t="shared" si="340"/>
        <v>1.5612671628354327E-2</v>
      </c>
    </row>
    <row r="98" spans="1:14" x14ac:dyDescent="0.25">
      <c r="A98" s="43" t="str">
        <f>+Historicals!A123</f>
        <v>Asia Pacific &amp; Latin America</v>
      </c>
      <c r="B98" s="59"/>
      <c r="C98" s="43"/>
      <c r="D98" s="43"/>
      <c r="E98" s="43"/>
      <c r="F98" s="43"/>
      <c r="G98" s="43"/>
      <c r="H98" s="43"/>
      <c r="I98" s="43"/>
      <c r="J98" s="39"/>
      <c r="K98" s="39"/>
      <c r="L98" s="39"/>
      <c r="M98" s="39"/>
      <c r="N98" s="39"/>
    </row>
    <row r="99" spans="1:14" x14ac:dyDescent="0.25">
      <c r="A99" s="9" t="s">
        <v>137</v>
      </c>
      <c r="B99" s="58">
        <f>Historicals!B123</f>
        <v>4653</v>
      </c>
      <c r="C99" s="9">
        <f>Historicals!C123</f>
        <v>4317</v>
      </c>
      <c r="D99" s="9">
        <f>Historicals!D123</f>
        <v>4737</v>
      </c>
      <c r="E99" s="9">
        <f>Historicals!E123</f>
        <v>5166</v>
      </c>
      <c r="F99" s="9">
        <f>Historicals!F123</f>
        <v>5254</v>
      </c>
      <c r="G99" s="9">
        <f>Historicals!G123</f>
        <v>5028</v>
      </c>
      <c r="H99" s="9">
        <f>Historicals!H123</f>
        <v>5343</v>
      </c>
      <c r="I99" s="9">
        <f>Historicals!I123</f>
        <v>5955</v>
      </c>
      <c r="J99" s="9">
        <f>+I99*(1+J100)</f>
        <v>6182.0157637566499</v>
      </c>
      <c r="K99" s="9">
        <f t="shared" ref="K99:N99" si="341">+J99*(1+K100)</f>
        <v>6417.6857940110358</v>
      </c>
      <c r="L99" s="9">
        <f t="shared" si="341"/>
        <v>6662.340007626085</v>
      </c>
      <c r="M99" s="9">
        <f t="shared" si="341"/>
        <v>6916.3208985140318</v>
      </c>
      <c r="N99" s="9">
        <f t="shared" si="341"/>
        <v>7179.984017097112</v>
      </c>
    </row>
    <row r="100" spans="1:14" x14ac:dyDescent="0.25">
      <c r="A100" s="44" t="s">
        <v>130</v>
      </c>
      <c r="B100" s="67" t="str">
        <f t="shared" ref="B100" si="342">+IFERROR(B99/A99-1,"nm")</f>
        <v>nm</v>
      </c>
      <c r="C100" s="52">
        <f t="shared" ref="C100" si="343">+IFERROR(C99/B99-1,"nm")</f>
        <v>-7.2211476466795599E-2</v>
      </c>
      <c r="D100" s="52">
        <f t="shared" ref="D100" si="344">+IFERROR(D99/C99-1,"nm")</f>
        <v>9.7289784572619942E-2</v>
      </c>
      <c r="E100" s="52">
        <f t="shared" ref="E100" si="345">+IFERROR(E99/D99-1,"nm")</f>
        <v>9.0563647878403986E-2</v>
      </c>
      <c r="F100" s="52">
        <f t="shared" ref="F100" si="346">+IFERROR(F99/E99-1,"nm")</f>
        <v>1.7034456058846237E-2</v>
      </c>
      <c r="G100" s="52">
        <f t="shared" ref="G100" si="347">+IFERROR(G99/F99-1,"nm")</f>
        <v>-4.3014845831747195E-2</v>
      </c>
      <c r="H100" s="52">
        <f t="shared" ref="H100" si="348">+IFERROR(H99/G99-1,"nm")</f>
        <v>6.2649164677804237E-2</v>
      </c>
      <c r="I100" s="52">
        <f t="shared" ref="I100" si="349">+IFERROR(I99/H99-1,"nm")</f>
        <v>0.11454239191465465</v>
      </c>
      <c r="J100" s="69">
        <f>AVERAGE($C$100:$I$100)</f>
        <v>3.8121874686255178E-2</v>
      </c>
      <c r="K100" s="69">
        <f t="shared" ref="K100:N100" si="350">AVERAGE($C$100:$I$100)</f>
        <v>3.8121874686255178E-2</v>
      </c>
      <c r="L100" s="69">
        <f t="shared" si="350"/>
        <v>3.8121874686255178E-2</v>
      </c>
      <c r="M100" s="69">
        <f t="shared" si="350"/>
        <v>3.8121874686255178E-2</v>
      </c>
      <c r="N100" s="69">
        <f t="shared" si="350"/>
        <v>3.8121874686255178E-2</v>
      </c>
    </row>
    <row r="101" spans="1:14" x14ac:dyDescent="0.25">
      <c r="A101" s="45" t="s">
        <v>114</v>
      </c>
      <c r="B101" s="60">
        <f>Historicals!B124</f>
        <v>3093</v>
      </c>
      <c r="C101" s="3">
        <f>Historicals!C124</f>
        <v>2930</v>
      </c>
      <c r="D101" s="3">
        <f>Historicals!D124</f>
        <v>3285</v>
      </c>
      <c r="E101" s="3">
        <f>Historicals!E124</f>
        <v>3575</v>
      </c>
      <c r="F101" s="3">
        <f>Historicals!F124</f>
        <v>3622</v>
      </c>
      <c r="G101" s="3">
        <f>Historicals!G124</f>
        <v>3449</v>
      </c>
      <c r="H101" s="3">
        <f>Historicals!H124</f>
        <v>3659</v>
      </c>
      <c r="I101" s="3">
        <f>Historicals!I124</f>
        <v>4111</v>
      </c>
      <c r="J101" s="3">
        <f>+I101*(1+J102)</f>
        <v>4291.0278818036431</v>
      </c>
      <c r="K101" s="3">
        <f t="shared" ref="K101:N101" si="351">+J101*(1+K102)</f>
        <v>4478.9394994931299</v>
      </c>
      <c r="L101" s="3">
        <f t="shared" si="351"/>
        <v>4675.0800956547491</v>
      </c>
      <c r="M101" s="3">
        <f t="shared" si="351"/>
        <v>4879.8100316516102</v>
      </c>
      <c r="N101" s="3">
        <f t="shared" si="351"/>
        <v>5093.5054497013316</v>
      </c>
    </row>
    <row r="102" spans="1:14" x14ac:dyDescent="0.25">
      <c r="A102" s="44" t="s">
        <v>130</v>
      </c>
      <c r="B102" s="47" t="str">
        <f t="shared" ref="B102" si="352">+IFERROR(B101/A101-1,"nm")</f>
        <v>nm</v>
      </c>
      <c r="C102" s="30">
        <f t="shared" ref="C102" si="353">+IFERROR(C101/B101-1,"nm")</f>
        <v>-5.269964435822827E-2</v>
      </c>
      <c r="D102" s="30">
        <f t="shared" ref="D102" si="354">+IFERROR(D101/C101-1,"nm")</f>
        <v>0.12116040955631391</v>
      </c>
      <c r="E102" s="30">
        <f t="shared" ref="E102" si="355">+IFERROR(E101/D101-1,"nm")</f>
        <v>8.8280060882800715E-2</v>
      </c>
      <c r="F102" s="30">
        <f t="shared" ref="F102" si="356">+IFERROR(F101/E101-1,"nm")</f>
        <v>1.3146853146853044E-2</v>
      </c>
      <c r="G102" s="30">
        <f t="shared" ref="G102" si="357">+IFERROR(G101/F101-1,"nm")</f>
        <v>-4.7763666482606326E-2</v>
      </c>
      <c r="H102" s="30">
        <f t="shared" ref="H102" si="358">+IFERROR(H101/G101-1,"nm")</f>
        <v>6.0887213685126174E-2</v>
      </c>
      <c r="I102" s="30">
        <f t="shared" ref="I102" si="359">+IFERROR(I101/H101-1,"nm")</f>
        <v>0.12353101940420874</v>
      </c>
      <c r="J102" s="69">
        <f>AVERAGE($C$102:$I$102)</f>
        <v>4.3791749404923995E-2</v>
      </c>
      <c r="K102" s="69">
        <f t="shared" ref="K102:N102" si="360">AVERAGE($C$102:$I$102)</f>
        <v>4.3791749404923995E-2</v>
      </c>
      <c r="L102" s="69">
        <f t="shared" si="360"/>
        <v>4.3791749404923995E-2</v>
      </c>
      <c r="M102" s="69">
        <f t="shared" si="360"/>
        <v>4.3791749404923995E-2</v>
      </c>
      <c r="N102" s="69">
        <f t="shared" si="360"/>
        <v>4.3791749404923995E-2</v>
      </c>
    </row>
    <row r="103" spans="1:14" x14ac:dyDescent="0.25">
      <c r="A103" s="44" t="s">
        <v>138</v>
      </c>
      <c r="B103" s="47" t="str">
        <f>Historicals!B196</f>
        <v>-</v>
      </c>
      <c r="C103" s="30" t="str">
        <f>Historicals!C196</f>
        <v>-</v>
      </c>
      <c r="D103" s="30">
        <f>Historicals!D196</f>
        <v>0.16</v>
      </c>
      <c r="E103" s="30">
        <f>Historicals!E196</f>
        <v>0.09</v>
      </c>
      <c r="F103" s="30">
        <f>Historicals!F196</f>
        <v>0.12</v>
      </c>
      <c r="G103" s="30">
        <f>Historicals!G196</f>
        <v>0</v>
      </c>
      <c r="H103" s="30">
        <f>Historicals!H196</f>
        <v>0.08</v>
      </c>
      <c r="I103" s="30">
        <f>Historicals!I196</f>
        <v>0.17</v>
      </c>
      <c r="J103" s="69">
        <f>AVERAGE($C$103:$I$103)</f>
        <v>0.10333333333333333</v>
      </c>
      <c r="K103" s="69">
        <f t="shared" ref="K103:N103" si="361">AVERAGE($C$103:$I$103)</f>
        <v>0.10333333333333333</v>
      </c>
      <c r="L103" s="69">
        <f t="shared" si="361"/>
        <v>0.10333333333333333</v>
      </c>
      <c r="M103" s="69">
        <f t="shared" si="361"/>
        <v>0.10333333333333333</v>
      </c>
      <c r="N103" s="69">
        <f t="shared" si="361"/>
        <v>0.10333333333333333</v>
      </c>
    </row>
    <row r="104" spans="1:14" x14ac:dyDescent="0.25">
      <c r="A104" s="44" t="s">
        <v>139</v>
      </c>
      <c r="B104" s="47" t="str">
        <f t="shared" ref="B104:N104" si="362">+IFERROR(B102-B103,"nm")</f>
        <v>nm</v>
      </c>
      <c r="C104" s="30" t="str">
        <f t="shared" si="362"/>
        <v>nm</v>
      </c>
      <c r="D104" s="30">
        <f t="shared" si="362"/>
        <v>-3.8839590443686095E-2</v>
      </c>
      <c r="E104" s="30">
        <f t="shared" si="362"/>
        <v>-1.7199391171992817E-3</v>
      </c>
      <c r="F104" s="30">
        <f t="shared" si="362"/>
        <v>-0.10685314685314695</v>
      </c>
      <c r="G104" s="30">
        <f t="shared" si="362"/>
        <v>-4.7763666482606326E-2</v>
      </c>
      <c r="H104" s="30">
        <f t="shared" si="362"/>
        <v>-1.9112786314873828E-2</v>
      </c>
      <c r="I104" s="30">
        <f t="shared" si="362"/>
        <v>-4.646898059579127E-2</v>
      </c>
      <c r="J104" s="30">
        <f t="shared" si="362"/>
        <v>-5.9541583928409338E-2</v>
      </c>
      <c r="K104" s="30">
        <f t="shared" si="362"/>
        <v>-5.9541583928409338E-2</v>
      </c>
      <c r="L104" s="30">
        <f t="shared" si="362"/>
        <v>-5.9541583928409338E-2</v>
      </c>
      <c r="M104" s="30">
        <f t="shared" si="362"/>
        <v>-5.9541583928409338E-2</v>
      </c>
      <c r="N104" s="30">
        <f t="shared" si="362"/>
        <v>-5.9541583928409338E-2</v>
      </c>
    </row>
    <row r="105" spans="1:14" x14ac:dyDescent="0.25">
      <c r="A105" s="45" t="s">
        <v>115</v>
      </c>
      <c r="B105" s="60">
        <f>Historicals!B125</f>
        <v>1251</v>
      </c>
      <c r="C105" s="3">
        <f>Historicals!C125</f>
        <v>1117</v>
      </c>
      <c r="D105" s="3">
        <f>Historicals!D125</f>
        <v>1185</v>
      </c>
      <c r="E105" s="3">
        <f>Historicals!E125</f>
        <v>1347</v>
      </c>
      <c r="F105" s="3">
        <f>Historicals!F125</f>
        <v>1395</v>
      </c>
      <c r="G105" s="3">
        <f>Historicals!G125</f>
        <v>1365</v>
      </c>
      <c r="H105" s="3">
        <f>Historicals!H125</f>
        <v>1494</v>
      </c>
      <c r="I105" s="3">
        <f>Historicals!I125</f>
        <v>1610</v>
      </c>
      <c r="J105" s="3">
        <f>+I105*(1+J106)</f>
        <v>1673.6526548491092</v>
      </c>
      <c r="K105" s="3">
        <f t="shared" ref="K105:N105" si="363">+J105*(1+K106)</f>
        <v>1739.8218689959451</v>
      </c>
      <c r="L105" s="3">
        <f t="shared" si="363"/>
        <v>1808.607136651927</v>
      </c>
      <c r="M105" s="3">
        <f t="shared" si="363"/>
        <v>1880.1118856127598</v>
      </c>
      <c r="N105" s="3">
        <f t="shared" si="363"/>
        <v>1954.4436327758758</v>
      </c>
    </row>
    <row r="106" spans="1:14" x14ac:dyDescent="0.25">
      <c r="A106" s="44" t="s">
        <v>130</v>
      </c>
      <c r="B106" s="47" t="str">
        <f t="shared" ref="B106" si="364">+IFERROR(B105/A105-1,"nm")</f>
        <v>nm</v>
      </c>
      <c r="C106" s="30">
        <f t="shared" ref="C106" si="365">+IFERROR(C105/B105-1,"nm")</f>
        <v>-0.10711430855315751</v>
      </c>
      <c r="D106" s="30">
        <f t="shared" ref="D106" si="366">+IFERROR(D105/C105-1,"nm")</f>
        <v>6.0877350044762801E-2</v>
      </c>
      <c r="E106" s="30">
        <f t="shared" ref="E106" si="367">+IFERROR(E105/D105-1,"nm")</f>
        <v>0.13670886075949373</v>
      </c>
      <c r="F106" s="30">
        <f t="shared" ref="F106" si="368">+IFERROR(F105/E105-1,"nm")</f>
        <v>3.563474387527843E-2</v>
      </c>
      <c r="G106" s="30">
        <f t="shared" ref="G106" si="369">+IFERROR(G105/F105-1,"nm")</f>
        <v>-2.1505376344086002E-2</v>
      </c>
      <c r="H106" s="30">
        <f t="shared" ref="H106" si="370">+IFERROR(H105/G105-1,"nm")</f>
        <v>9.4505494505494614E-2</v>
      </c>
      <c r="I106" s="30">
        <f t="shared" ref="I106" si="371">+IFERROR(I105/H105-1,"nm")</f>
        <v>7.7643908969210251E-2</v>
      </c>
      <c r="J106" s="69">
        <f>AVERAGE($C$106:$I$106)</f>
        <v>3.953581046528519E-2</v>
      </c>
      <c r="K106" s="69">
        <f t="shared" ref="K106:N106" si="372">AVERAGE($C$106:$I$106)</f>
        <v>3.953581046528519E-2</v>
      </c>
      <c r="L106" s="69">
        <f t="shared" si="372"/>
        <v>3.953581046528519E-2</v>
      </c>
      <c r="M106" s="69">
        <f t="shared" si="372"/>
        <v>3.953581046528519E-2</v>
      </c>
      <c r="N106" s="69">
        <f t="shared" si="372"/>
        <v>3.953581046528519E-2</v>
      </c>
    </row>
    <row r="107" spans="1:14" x14ac:dyDescent="0.25">
      <c r="A107" s="44" t="s">
        <v>138</v>
      </c>
      <c r="B107" s="47" t="str">
        <f>Historicals!B197</f>
        <v>-</v>
      </c>
      <c r="C107" s="30" t="str">
        <f>Historicals!C197</f>
        <v>-</v>
      </c>
      <c r="D107" s="30">
        <f>Historicals!D197</f>
        <v>0.09</v>
      </c>
      <c r="E107" s="30">
        <f>Historicals!E197</f>
        <v>0.15</v>
      </c>
      <c r="F107" s="30">
        <f>Historicals!F197</f>
        <v>0.15</v>
      </c>
      <c r="G107" s="30">
        <f>Historicals!G197</f>
        <v>0.03</v>
      </c>
      <c r="H107" s="30">
        <f>Historicals!H197</f>
        <v>0.1</v>
      </c>
      <c r="I107" s="30">
        <f>Historicals!I197</f>
        <v>0.12</v>
      </c>
      <c r="J107" s="69">
        <f>AVERAGE($C$107:$I$107)</f>
        <v>0.10666666666666667</v>
      </c>
      <c r="K107" s="69">
        <f t="shared" ref="K107:N107" si="373">AVERAGE($C$107:$I$107)</f>
        <v>0.10666666666666667</v>
      </c>
      <c r="L107" s="69">
        <f t="shared" si="373"/>
        <v>0.10666666666666667</v>
      </c>
      <c r="M107" s="69">
        <f t="shared" si="373"/>
        <v>0.10666666666666667</v>
      </c>
      <c r="N107" s="69">
        <f t="shared" si="373"/>
        <v>0.10666666666666667</v>
      </c>
    </row>
    <row r="108" spans="1:14" x14ac:dyDescent="0.25">
      <c r="A108" s="44" t="s">
        <v>139</v>
      </c>
      <c r="B108" s="47" t="str">
        <f t="shared" ref="B108:N108" si="374">+IFERROR(B106-B107,"nm")</f>
        <v>nm</v>
      </c>
      <c r="C108" s="30" t="str">
        <f t="shared" si="374"/>
        <v>nm</v>
      </c>
      <c r="D108" s="30">
        <f t="shared" si="374"/>
        <v>-2.9122649955237195E-2</v>
      </c>
      <c r="E108" s="30">
        <f t="shared" si="374"/>
        <v>-1.3291139240506261E-2</v>
      </c>
      <c r="F108" s="30">
        <f t="shared" si="374"/>
        <v>-0.11436525612472156</v>
      </c>
      <c r="G108" s="30">
        <f t="shared" si="374"/>
        <v>-5.1505376344086001E-2</v>
      </c>
      <c r="H108" s="30">
        <f t="shared" si="374"/>
        <v>-5.4945054945053917E-3</v>
      </c>
      <c r="I108" s="30">
        <f t="shared" si="374"/>
        <v>-4.2356091030789744E-2</v>
      </c>
      <c r="J108" s="30">
        <f t="shared" si="374"/>
        <v>-6.7130856201381484E-2</v>
      </c>
      <c r="K108" s="30">
        <f t="shared" si="374"/>
        <v>-6.7130856201381484E-2</v>
      </c>
      <c r="L108" s="30">
        <f t="shared" si="374"/>
        <v>-6.7130856201381484E-2</v>
      </c>
      <c r="M108" s="30">
        <f t="shared" si="374"/>
        <v>-6.7130856201381484E-2</v>
      </c>
      <c r="N108" s="30">
        <f t="shared" si="374"/>
        <v>-6.7130856201381484E-2</v>
      </c>
    </row>
    <row r="109" spans="1:14" x14ac:dyDescent="0.25">
      <c r="A109" s="45" t="s">
        <v>116</v>
      </c>
      <c r="B109" s="60">
        <f>Historicals!B126</f>
        <v>309</v>
      </c>
      <c r="C109" s="3">
        <f>Historicals!C126</f>
        <v>270</v>
      </c>
      <c r="D109" s="3">
        <f>Historicals!D126</f>
        <v>267</v>
      </c>
      <c r="E109" s="3">
        <f>Historicals!E126</f>
        <v>244</v>
      </c>
      <c r="F109" s="3">
        <f>Historicals!F126</f>
        <v>237</v>
      </c>
      <c r="G109" s="3">
        <f>Historicals!G126</f>
        <v>214</v>
      </c>
      <c r="H109" s="3">
        <f>Historicals!H126</f>
        <v>190</v>
      </c>
      <c r="I109" s="3">
        <f>Historicals!I126</f>
        <v>234</v>
      </c>
      <c r="J109" s="3">
        <f>+I109*(1+J110)</f>
        <v>226.319031937586</v>
      </c>
      <c r="K109" s="3">
        <f t="shared" ref="K109:N109" si="375">+J109*(1+K110)</f>
        <v>218.89018896224817</v>
      </c>
      <c r="L109" s="3">
        <f t="shared" si="375"/>
        <v>211.70519515628752</v>
      </c>
      <c r="M109" s="3">
        <f t="shared" si="375"/>
        <v>204.75604625610561</v>
      </c>
      <c r="N109" s="3">
        <f t="shared" si="375"/>
        <v>198.03500073525385</v>
      </c>
    </row>
    <row r="110" spans="1:14" x14ac:dyDescent="0.25">
      <c r="A110" s="44" t="s">
        <v>130</v>
      </c>
      <c r="B110" s="47" t="str">
        <f t="shared" ref="B110" si="376">+IFERROR(B109/A109-1,"nm")</f>
        <v>nm</v>
      </c>
      <c r="C110" s="30">
        <f t="shared" ref="C110" si="377">+IFERROR(C109/B109-1,"nm")</f>
        <v>-0.12621359223300976</v>
      </c>
      <c r="D110" s="30">
        <f t="shared" ref="D110" si="378">+IFERROR(D109/C109-1,"nm")</f>
        <v>-1.1111111111111072E-2</v>
      </c>
      <c r="E110" s="30">
        <f t="shared" ref="E110" si="379">+IFERROR(E109/D109-1,"nm")</f>
        <v>-8.6142322097378266E-2</v>
      </c>
      <c r="F110" s="30">
        <f t="shared" ref="F110" si="380">+IFERROR(F109/E109-1,"nm")</f>
        <v>-2.8688524590163911E-2</v>
      </c>
      <c r="G110" s="30">
        <f t="shared" ref="G110" si="381">+IFERROR(G109/F109-1,"nm")</f>
        <v>-9.7046413502109741E-2</v>
      </c>
      <c r="H110" s="30">
        <f t="shared" ref="H110" si="382">+IFERROR(H109/G109-1,"nm")</f>
        <v>-0.11214953271028039</v>
      </c>
      <c r="I110" s="30">
        <f t="shared" ref="I110" si="383">+IFERROR(I109/H109-1,"nm")</f>
        <v>0.23157894736842111</v>
      </c>
      <c r="J110" s="69">
        <f>AVERAGE($C$110:$I$110)</f>
        <v>-3.2824649839376004E-2</v>
      </c>
      <c r="K110" s="69">
        <f t="shared" ref="K110:N110" si="384">AVERAGE($C$110:$I$110)</f>
        <v>-3.2824649839376004E-2</v>
      </c>
      <c r="L110" s="69">
        <f t="shared" si="384"/>
        <v>-3.2824649839376004E-2</v>
      </c>
      <c r="M110" s="69">
        <f t="shared" si="384"/>
        <v>-3.2824649839376004E-2</v>
      </c>
      <c r="N110" s="69">
        <f t="shared" si="384"/>
        <v>-3.2824649839376004E-2</v>
      </c>
    </row>
    <row r="111" spans="1:14" x14ac:dyDescent="0.25">
      <c r="A111" s="44" t="s">
        <v>138</v>
      </c>
      <c r="B111" s="47" t="str">
        <f>Historicals!B198</f>
        <v>-</v>
      </c>
      <c r="C111" s="30" t="str">
        <f>Historicals!C198</f>
        <v>-</v>
      </c>
      <c r="D111" s="30">
        <f>Historicals!D198</f>
        <v>-0.01</v>
      </c>
      <c r="E111" s="30">
        <f>Historicals!E198</f>
        <v>-0.08</v>
      </c>
      <c r="F111" s="30">
        <f>Historicals!F198</f>
        <v>0.08</v>
      </c>
      <c r="G111" s="30">
        <f>Historicals!G198</f>
        <v>-0.04</v>
      </c>
      <c r="H111" s="30">
        <f>Historicals!H198</f>
        <v>-0.09</v>
      </c>
      <c r="I111" s="30">
        <f>Historicals!I198</f>
        <v>0.28000000000000003</v>
      </c>
      <c r="J111" s="69">
        <f>AVERAGE($C$111:$I$111)</f>
        <v>2.3333333333333341E-2</v>
      </c>
      <c r="K111" s="69">
        <f t="shared" ref="K111:N111" si="385">AVERAGE($C$111:$I$111)</f>
        <v>2.3333333333333341E-2</v>
      </c>
      <c r="L111" s="69">
        <f t="shared" si="385"/>
        <v>2.3333333333333341E-2</v>
      </c>
      <c r="M111" s="69">
        <f t="shared" si="385"/>
        <v>2.3333333333333341E-2</v>
      </c>
      <c r="N111" s="69">
        <f t="shared" si="385"/>
        <v>2.3333333333333341E-2</v>
      </c>
    </row>
    <row r="112" spans="1:14" x14ac:dyDescent="0.25">
      <c r="A112" s="44" t="s">
        <v>139</v>
      </c>
      <c r="B112" s="47" t="str">
        <f t="shared" ref="B112:N112" si="386">+IFERROR(B110-B111,"nm")</f>
        <v>nm</v>
      </c>
      <c r="C112" s="30" t="str">
        <f t="shared" si="386"/>
        <v>nm</v>
      </c>
      <c r="D112" s="30">
        <f t="shared" si="386"/>
        <v>-1.1111111111110714E-3</v>
      </c>
      <c r="E112" s="30">
        <f t="shared" si="386"/>
        <v>-6.1423220973782638E-3</v>
      </c>
      <c r="F112" s="30">
        <f t="shared" si="386"/>
        <v>-0.10868852459016391</v>
      </c>
      <c r="G112" s="30">
        <f t="shared" si="386"/>
        <v>-5.704641350210974E-2</v>
      </c>
      <c r="H112" s="30">
        <f t="shared" si="386"/>
        <v>-2.214953271028039E-2</v>
      </c>
      <c r="I112" s="30">
        <f t="shared" si="386"/>
        <v>-4.842105263157892E-2</v>
      </c>
      <c r="J112" s="30">
        <f t="shared" si="386"/>
        <v>-5.6157983172709341E-2</v>
      </c>
      <c r="K112" s="30">
        <f t="shared" si="386"/>
        <v>-5.6157983172709341E-2</v>
      </c>
      <c r="L112" s="30">
        <f t="shared" si="386"/>
        <v>-5.6157983172709341E-2</v>
      </c>
      <c r="M112" s="30">
        <f t="shared" si="386"/>
        <v>-5.6157983172709341E-2</v>
      </c>
      <c r="N112" s="30">
        <f t="shared" si="386"/>
        <v>-5.6157983172709341E-2</v>
      </c>
    </row>
    <row r="113" spans="1:14" x14ac:dyDescent="0.25">
      <c r="A113" s="9" t="s">
        <v>131</v>
      </c>
      <c r="B113" s="58">
        <f t="shared" ref="B113:I113" si="387">+B119+B116</f>
        <v>967</v>
      </c>
      <c r="C113" s="9">
        <f t="shared" si="387"/>
        <v>1044</v>
      </c>
      <c r="D113" s="9">
        <f t="shared" si="387"/>
        <v>1034</v>
      </c>
      <c r="E113" s="9">
        <f t="shared" si="387"/>
        <v>1244</v>
      </c>
      <c r="F113" s="9">
        <f t="shared" si="387"/>
        <v>1376</v>
      </c>
      <c r="G113" s="9">
        <f t="shared" si="387"/>
        <v>1230</v>
      </c>
      <c r="H113" s="9">
        <f t="shared" si="387"/>
        <v>1573</v>
      </c>
      <c r="I113" s="9">
        <f t="shared" si="387"/>
        <v>1938</v>
      </c>
      <c r="J113" s="9">
        <f>+I113*(1+J114)</f>
        <v>2155.0701465369862</v>
      </c>
      <c r="K113" s="9">
        <f t="shared" ref="K113:N113" si="388">+J113*(1+K114)</f>
        <v>2396.4537340015204</v>
      </c>
      <c r="L113" s="9">
        <f t="shared" si="388"/>
        <v>2664.87404525478</v>
      </c>
      <c r="M113" s="9">
        <f t="shared" si="388"/>
        <v>2963.3593907171462</v>
      </c>
      <c r="N113" s="9">
        <f t="shared" si="388"/>
        <v>3295.2772736814004</v>
      </c>
    </row>
    <row r="114" spans="1:14" x14ac:dyDescent="0.25">
      <c r="A114" s="46" t="s">
        <v>130</v>
      </c>
      <c r="B114" s="47" t="str">
        <f t="shared" ref="B114" si="389">+IFERROR(B113/A113-1,"nm")</f>
        <v>nm</v>
      </c>
      <c r="C114" s="30">
        <f t="shared" ref="C114" si="390">+IFERROR(C113/B113-1,"nm")</f>
        <v>7.962771458117901E-2</v>
      </c>
      <c r="D114" s="30">
        <f t="shared" ref="D114" si="391">+IFERROR(D113/C113-1,"nm")</f>
        <v>-9.5785440613026518E-3</v>
      </c>
      <c r="E114" s="30">
        <f t="shared" ref="E114" si="392">+IFERROR(E113/D113-1,"nm")</f>
        <v>0.20309477756286265</v>
      </c>
      <c r="F114" s="30">
        <f t="shared" ref="F114" si="393">+IFERROR(F113/E113-1,"nm")</f>
        <v>0.10610932475884249</v>
      </c>
      <c r="G114" s="30">
        <f t="shared" ref="G114" si="394">+IFERROR(G113/F113-1,"nm")</f>
        <v>-0.10610465116279066</v>
      </c>
      <c r="H114" s="30">
        <f t="shared" ref="H114" si="395">+IFERROR(H113/G113-1,"nm")</f>
        <v>0.27886178861788613</v>
      </c>
      <c r="I114" s="30">
        <f t="shared" ref="I114" si="396">+IFERROR(I113/H113-1,"nm")</f>
        <v>0.23204068658614108</v>
      </c>
      <c r="J114" s="69">
        <f>AVERAGE($C$114:$I$114)</f>
        <v>0.11200729955468829</v>
      </c>
      <c r="K114" s="69">
        <f t="shared" ref="K114:N114" si="397">AVERAGE($C$114:$I$114)</f>
        <v>0.11200729955468829</v>
      </c>
      <c r="L114" s="69">
        <f t="shared" si="397"/>
        <v>0.11200729955468829</v>
      </c>
      <c r="M114" s="69">
        <f t="shared" si="397"/>
        <v>0.11200729955468829</v>
      </c>
      <c r="N114" s="69">
        <f t="shared" si="397"/>
        <v>0.11200729955468829</v>
      </c>
    </row>
    <row r="115" spans="1:14" x14ac:dyDescent="0.25">
      <c r="A115" s="46" t="s">
        <v>132</v>
      </c>
      <c r="B115" s="47">
        <f>+IFERROR(B113/B$99,"nm")</f>
        <v>0.20782290995056951</v>
      </c>
      <c r="C115" s="30">
        <f t="shared" ref="C115:N115" si="398">+IFERROR(C113/C$99,"nm")</f>
        <v>0.24183460736622656</v>
      </c>
      <c r="D115" s="30">
        <f t="shared" si="398"/>
        <v>0.21828161283512773</v>
      </c>
      <c r="E115" s="30">
        <f t="shared" si="398"/>
        <v>0.2408052651955091</v>
      </c>
      <c r="F115" s="30">
        <f t="shared" si="398"/>
        <v>0.26189569851541683</v>
      </c>
      <c r="G115" s="30">
        <f t="shared" si="398"/>
        <v>0.24463007159904535</v>
      </c>
      <c r="H115" s="30">
        <f t="shared" si="398"/>
        <v>0.2944038929440389</v>
      </c>
      <c r="I115" s="30">
        <f t="shared" si="398"/>
        <v>0.32544080604534004</v>
      </c>
      <c r="J115" s="30">
        <f t="shared" si="398"/>
        <v>0.34860314643186968</v>
      </c>
      <c r="K115" s="30">
        <f t="shared" si="398"/>
        <v>0.37341400170103117</v>
      </c>
      <c r="L115" s="30">
        <f t="shared" si="398"/>
        <v>0.3999907002951541</v>
      </c>
      <c r="M115" s="30">
        <f t="shared" si="398"/>
        <v>0.42845892118074258</v>
      </c>
      <c r="N115" s="30">
        <f t="shared" si="398"/>
        <v>0.45895328817370967</v>
      </c>
    </row>
    <row r="116" spans="1:14" x14ac:dyDescent="0.25">
      <c r="A116" s="9" t="s">
        <v>133</v>
      </c>
      <c r="B116" s="58">
        <f>Historicals!B174</f>
        <v>49</v>
      </c>
      <c r="C116" s="9">
        <f>Historicals!C174</f>
        <v>42</v>
      </c>
      <c r="D116" s="9">
        <f>Historicals!D174</f>
        <v>54</v>
      </c>
      <c r="E116" s="9">
        <f>Historicals!E174</f>
        <v>55</v>
      </c>
      <c r="F116" s="9">
        <f>Historicals!F174</f>
        <v>53</v>
      </c>
      <c r="G116" s="9">
        <f>Historicals!G174</f>
        <v>46</v>
      </c>
      <c r="H116" s="9">
        <f>Historicals!H174</f>
        <v>43</v>
      </c>
      <c r="I116" s="9">
        <f>Historicals!I174</f>
        <v>42</v>
      </c>
      <c r="J116" s="9">
        <f>+I116*(1+J117)</f>
        <v>41.426780088336457</v>
      </c>
      <c r="K116" s="9">
        <f t="shared" ref="K116:N116" si="399">+J116*(1+K117)</f>
        <v>40.861383535414049</v>
      </c>
      <c r="L116" s="9">
        <f t="shared" si="399"/>
        <v>40.303703567304041</v>
      </c>
      <c r="M116" s="9">
        <f t="shared" si="399"/>
        <v>39.753634867338242</v>
      </c>
      <c r="N116" s="9">
        <f t="shared" si="399"/>
        <v>39.211073556220136</v>
      </c>
    </row>
    <row r="117" spans="1:14" x14ac:dyDescent="0.25">
      <c r="A117" s="46" t="s">
        <v>130</v>
      </c>
      <c r="B117" s="47" t="str">
        <f t="shared" ref="B117" si="400">+IFERROR(B116/A116-1,"nm")</f>
        <v>nm</v>
      </c>
      <c r="C117" s="30">
        <f t="shared" ref="C117" si="401">+IFERROR(C116/B116-1,"nm")</f>
        <v>-0.1428571428571429</v>
      </c>
      <c r="D117" s="30">
        <f t="shared" ref="D117" si="402">+IFERROR(D116/C116-1,"nm")</f>
        <v>0.28571428571428581</v>
      </c>
      <c r="E117" s="30">
        <f t="shared" ref="E117" si="403">+IFERROR(E116/D116-1,"nm")</f>
        <v>1.8518518518518601E-2</v>
      </c>
      <c r="F117" s="30">
        <f t="shared" ref="F117" si="404">+IFERROR(F116/E116-1,"nm")</f>
        <v>-3.6363636363636376E-2</v>
      </c>
      <c r="G117" s="30">
        <f t="shared" ref="G117" si="405">+IFERROR(G116/F116-1,"nm")</f>
        <v>-0.13207547169811318</v>
      </c>
      <c r="H117" s="30">
        <f t="shared" ref="H117" si="406">+IFERROR(H116/G116-1,"nm")</f>
        <v>-6.5217391304347783E-2</v>
      </c>
      <c r="I117" s="30">
        <f t="shared" ref="I117" si="407">+IFERROR(I116/H116-1,"nm")</f>
        <v>-2.3255813953488413E-2</v>
      </c>
      <c r="J117" s="69">
        <f>AVERAGE($C$117:$I$117)</f>
        <v>-1.364809313484632E-2</v>
      </c>
      <c r="K117" s="69">
        <f t="shared" ref="K117:N117" si="408">AVERAGE($C$117:$I$117)</f>
        <v>-1.364809313484632E-2</v>
      </c>
      <c r="L117" s="69">
        <f t="shared" si="408"/>
        <v>-1.364809313484632E-2</v>
      </c>
      <c r="M117" s="69">
        <f t="shared" si="408"/>
        <v>-1.364809313484632E-2</v>
      </c>
      <c r="N117" s="69">
        <f t="shared" si="408"/>
        <v>-1.364809313484632E-2</v>
      </c>
    </row>
    <row r="118" spans="1:14" x14ac:dyDescent="0.25">
      <c r="A118" s="46" t="s">
        <v>134</v>
      </c>
      <c r="B118" s="47">
        <f>+IFERROR(B116/B$99,"nm")</f>
        <v>1.053084031807436E-2</v>
      </c>
      <c r="C118" s="30">
        <f t="shared" ref="C118:N118" si="409">+IFERROR(C116/C$99,"nm")</f>
        <v>9.7289784572619879E-3</v>
      </c>
      <c r="D118" s="30">
        <f t="shared" si="409"/>
        <v>1.1399620012666244E-2</v>
      </c>
      <c r="E118" s="30">
        <f t="shared" si="409"/>
        <v>1.064653503677894E-2</v>
      </c>
      <c r="F118" s="30">
        <f t="shared" si="409"/>
        <v>1.0087552341073468E-2</v>
      </c>
      <c r="G118" s="30">
        <f t="shared" si="409"/>
        <v>9.148766905330152E-3</v>
      </c>
      <c r="H118" s="30">
        <f t="shared" si="409"/>
        <v>8.0479131574022079E-3</v>
      </c>
      <c r="I118" s="30">
        <f t="shared" si="409"/>
        <v>7.0528967254408059E-3</v>
      </c>
      <c r="J118" s="30">
        <f t="shared" si="409"/>
        <v>6.70117671507885E-3</v>
      </c>
      <c r="K118" s="30">
        <f t="shared" si="409"/>
        <v>6.3669965852092298E-3</v>
      </c>
      <c r="L118" s="30">
        <f t="shared" si="409"/>
        <v>6.0494816417610295E-3</v>
      </c>
      <c r="M118" s="30">
        <f t="shared" si="409"/>
        <v>5.7478008106707848E-3</v>
      </c>
      <c r="N118" s="30">
        <f t="shared" si="409"/>
        <v>5.4611644626018658E-3</v>
      </c>
    </row>
    <row r="119" spans="1:14" x14ac:dyDescent="0.25">
      <c r="A119" s="9" t="s">
        <v>135</v>
      </c>
      <c r="B119" s="58">
        <f>Historicals!B141</f>
        <v>918</v>
      </c>
      <c r="C119" s="9">
        <f>Historicals!C141</f>
        <v>1002</v>
      </c>
      <c r="D119" s="9">
        <f>Historicals!D141</f>
        <v>980</v>
      </c>
      <c r="E119" s="9">
        <f>Historicals!E141</f>
        <v>1189</v>
      </c>
      <c r="F119" s="9">
        <f>Historicals!F141</f>
        <v>1323</v>
      </c>
      <c r="G119" s="9">
        <f>Historicals!G141</f>
        <v>1184</v>
      </c>
      <c r="H119" s="9">
        <f>Historicals!H141</f>
        <v>1530</v>
      </c>
      <c r="I119" s="9">
        <f>Historicals!I141</f>
        <v>1896</v>
      </c>
      <c r="J119" s="9">
        <f>+I119*(1+J120)</f>
        <v>2118.6156986102155</v>
      </c>
      <c r="K119" s="9">
        <f t="shared" ref="K119:N119" si="410">+J119*(1+K120)</f>
        <v>2367.3694506316724</v>
      </c>
      <c r="L119" s="9">
        <f t="shared" si="410"/>
        <v>2645.3302122987884</v>
      </c>
      <c r="M119" s="9">
        <f t="shared" si="410"/>
        <v>2955.9272762574406</v>
      </c>
      <c r="N119" s="9">
        <f t="shared" si="410"/>
        <v>3302.9925798676945</v>
      </c>
    </row>
    <row r="120" spans="1:14" x14ac:dyDescent="0.25">
      <c r="A120" s="46" t="s">
        <v>130</v>
      </c>
      <c r="B120" s="47" t="str">
        <f t="shared" ref="B120" si="411">+IFERROR(B119/A119-1,"nm")</f>
        <v>nm</v>
      </c>
      <c r="C120" s="30">
        <f t="shared" ref="C120" si="412">+IFERROR(C119/B119-1,"nm")</f>
        <v>9.1503267973856106E-2</v>
      </c>
      <c r="D120" s="30">
        <f t="shared" ref="D120" si="413">+IFERROR(D119/C119-1,"nm")</f>
        <v>-2.1956087824351322E-2</v>
      </c>
      <c r="E120" s="30">
        <f t="shared" ref="E120" si="414">+IFERROR(E119/D119-1,"nm")</f>
        <v>0.21326530612244898</v>
      </c>
      <c r="F120" s="30">
        <f t="shared" ref="F120" si="415">+IFERROR(F119/E119-1,"nm")</f>
        <v>0.11269974768713209</v>
      </c>
      <c r="G120" s="30">
        <f t="shared" ref="G120" si="416">+IFERROR(G119/F119-1,"nm")</f>
        <v>-0.1050642479213908</v>
      </c>
      <c r="H120" s="30">
        <f t="shared" ref="H120" si="417">+IFERROR(H119/G119-1,"nm")</f>
        <v>0.29222972972972983</v>
      </c>
      <c r="I120" s="30">
        <f t="shared" ref="I120" si="418">+IFERROR(I119/H119-1,"nm")</f>
        <v>0.23921568627450984</v>
      </c>
      <c r="J120" s="69">
        <f>AVERAGE($C$120:$I$120)</f>
        <v>0.11741334314884781</v>
      </c>
      <c r="K120" s="69">
        <f t="shared" ref="K120:N120" si="419">AVERAGE($C$120:$I$120)</f>
        <v>0.11741334314884781</v>
      </c>
      <c r="L120" s="69">
        <f t="shared" si="419"/>
        <v>0.11741334314884781</v>
      </c>
      <c r="M120" s="69">
        <f t="shared" si="419"/>
        <v>0.11741334314884781</v>
      </c>
      <c r="N120" s="69">
        <f t="shared" si="419"/>
        <v>0.11741334314884781</v>
      </c>
    </row>
    <row r="121" spans="1:14" x14ac:dyDescent="0.25">
      <c r="A121" s="46" t="s">
        <v>132</v>
      </c>
      <c r="B121" s="47">
        <f>+IFERROR(B119/B$99,"nm")</f>
        <v>0.19729206963249515</v>
      </c>
      <c r="C121" s="30">
        <f t="shared" ref="C121:N121" si="420">+IFERROR(C119/C$99,"nm")</f>
        <v>0.23210562890896455</v>
      </c>
      <c r="D121" s="30">
        <f t="shared" si="420"/>
        <v>0.20688199282246147</v>
      </c>
      <c r="E121" s="30">
        <f t="shared" si="420"/>
        <v>0.23015873015873015</v>
      </c>
      <c r="F121" s="30">
        <f t="shared" si="420"/>
        <v>0.25180814617434338</v>
      </c>
      <c r="G121" s="30">
        <f t="shared" si="420"/>
        <v>0.2354813046937152</v>
      </c>
      <c r="H121" s="30">
        <f t="shared" si="420"/>
        <v>0.28635597978663674</v>
      </c>
      <c r="I121" s="30">
        <f t="shared" si="420"/>
        <v>0.31838790931989924</v>
      </c>
      <c r="J121" s="30">
        <f t="shared" si="420"/>
        <v>0.34270629185888518</v>
      </c>
      <c r="K121" s="30">
        <f t="shared" si="420"/>
        <v>0.36888210588946163</v>
      </c>
      <c r="L121" s="30">
        <f t="shared" si="420"/>
        <v>0.3970572215273907</v>
      </c>
      <c r="M121" s="30">
        <f t="shared" si="420"/>
        <v>0.42738434488956695</v>
      </c>
      <c r="N121" s="30">
        <f t="shared" si="420"/>
        <v>0.46002784574485778</v>
      </c>
    </row>
    <row r="122" spans="1:14" x14ac:dyDescent="0.25">
      <c r="A122" s="9" t="s">
        <v>136</v>
      </c>
      <c r="B122" s="58">
        <f>Historicals!B163</f>
        <v>52</v>
      </c>
      <c r="C122" s="9">
        <f>Historicals!C163</f>
        <v>62</v>
      </c>
      <c r="D122" s="9">
        <f>Historicals!D163</f>
        <v>59</v>
      </c>
      <c r="E122" s="9">
        <f>Historicals!E163</f>
        <v>49</v>
      </c>
      <c r="F122" s="9">
        <f>Historicals!F163</f>
        <v>47</v>
      </c>
      <c r="G122" s="9">
        <f>Historicals!G163</f>
        <v>41</v>
      </c>
      <c r="H122" s="9">
        <f>Historicals!H163</f>
        <v>54</v>
      </c>
      <c r="I122" s="9">
        <f>Historicals!I163</f>
        <v>56</v>
      </c>
      <c r="J122" s="9">
        <f>+I122*(1+J123)</f>
        <v>57.28050701503853</v>
      </c>
      <c r="K122" s="9">
        <f t="shared" ref="K122:N122" si="421">+J122*(1+K123)</f>
        <v>58.59029435535497</v>
      </c>
      <c r="L122" s="9">
        <f t="shared" si="421"/>
        <v>59.930031550626481</v>
      </c>
      <c r="M122" s="9">
        <f t="shared" si="421"/>
        <v>61.300403440127511</v>
      </c>
      <c r="N122" s="9">
        <f t="shared" si="421"/>
        <v>62.702110522802073</v>
      </c>
    </row>
    <row r="123" spans="1:14" x14ac:dyDescent="0.25">
      <c r="A123" s="46" t="s">
        <v>130</v>
      </c>
      <c r="B123" s="47" t="str">
        <f t="shared" ref="B123" si="422">+IFERROR(B122/A122-1,"nm")</f>
        <v>nm</v>
      </c>
      <c r="C123" s="30">
        <f t="shared" ref="C123" si="423">+IFERROR(C122/B122-1,"nm")</f>
        <v>0.19230769230769229</v>
      </c>
      <c r="D123" s="30">
        <f t="shared" ref="D123" si="424">+IFERROR(D122/C122-1,"nm")</f>
        <v>-4.8387096774193505E-2</v>
      </c>
      <c r="E123" s="30">
        <f t="shared" ref="E123" si="425">+IFERROR(E122/D122-1,"nm")</f>
        <v>-0.16949152542372881</v>
      </c>
      <c r="F123" s="30">
        <f t="shared" ref="F123" si="426">+IFERROR(F122/E122-1,"nm")</f>
        <v>-4.081632653061229E-2</v>
      </c>
      <c r="G123" s="30">
        <f t="shared" ref="G123" si="427">+IFERROR(G122/F122-1,"nm")</f>
        <v>-0.12765957446808507</v>
      </c>
      <c r="H123" s="30">
        <f t="shared" ref="H123" si="428">+IFERROR(H122/G122-1,"nm")</f>
        <v>0.31707317073170738</v>
      </c>
      <c r="I123" s="30">
        <f t="shared" ref="I123" si="429">+IFERROR(I122/H122-1,"nm")</f>
        <v>3.7037037037036979E-2</v>
      </c>
      <c r="J123" s="69">
        <f>AVERAGE($C$123:$I$123)</f>
        <v>2.286619669711671E-2</v>
      </c>
      <c r="K123" s="69">
        <f t="shared" ref="K123:N123" si="430">AVERAGE($C$123:$I$123)</f>
        <v>2.286619669711671E-2</v>
      </c>
      <c r="L123" s="69">
        <f t="shared" si="430"/>
        <v>2.286619669711671E-2</v>
      </c>
      <c r="M123" s="69">
        <f t="shared" si="430"/>
        <v>2.286619669711671E-2</v>
      </c>
      <c r="N123" s="69">
        <f t="shared" si="430"/>
        <v>2.286619669711671E-2</v>
      </c>
    </row>
    <row r="124" spans="1:14" x14ac:dyDescent="0.25">
      <c r="A124" s="46" t="s">
        <v>134</v>
      </c>
      <c r="B124" s="47">
        <f>+IFERROR(B122/B$99,"nm")</f>
        <v>1.117558564367075E-2</v>
      </c>
      <c r="C124" s="30">
        <f t="shared" ref="C124:N124" si="431">+IFERROR(C122/C$99,"nm")</f>
        <v>1.4361825341672458E-2</v>
      </c>
      <c r="D124" s="30">
        <f t="shared" si="431"/>
        <v>1.2455140384209416E-2</v>
      </c>
      <c r="E124" s="30">
        <f t="shared" si="431"/>
        <v>9.485094850948509E-3</v>
      </c>
      <c r="F124" s="30">
        <f t="shared" si="431"/>
        <v>8.9455652835934533E-3</v>
      </c>
      <c r="G124" s="30">
        <f t="shared" si="431"/>
        <v>8.1543357199681775E-3</v>
      </c>
      <c r="H124" s="30">
        <f t="shared" si="431"/>
        <v>1.0106681639528355E-2</v>
      </c>
      <c r="I124" s="30">
        <f t="shared" si="431"/>
        <v>9.4038623005877411E-3</v>
      </c>
      <c r="J124" s="30">
        <f t="shared" si="431"/>
        <v>9.2656682227918903E-3</v>
      </c>
      <c r="K124" s="30">
        <f t="shared" si="431"/>
        <v>9.1295049704725722E-3</v>
      </c>
      <c r="L124" s="30">
        <f t="shared" si="431"/>
        <v>8.9953426997162016E-3</v>
      </c>
      <c r="M124" s="30">
        <f t="shared" si="431"/>
        <v>8.8631520051792086E-3</v>
      </c>
      <c r="N124" s="30">
        <f t="shared" si="431"/>
        <v>8.7329039136430711E-3</v>
      </c>
    </row>
    <row r="125" spans="1:14" x14ac:dyDescent="0.25">
      <c r="A125" s="43" t="str">
        <f>+Historicals!A127</f>
        <v>Global Brand Divisions</v>
      </c>
      <c r="B125" s="59"/>
      <c r="C125" s="43"/>
      <c r="D125" s="43"/>
      <c r="E125" s="43"/>
      <c r="F125" s="43"/>
      <c r="G125" s="43"/>
      <c r="H125" s="43"/>
      <c r="I125" s="43"/>
      <c r="J125" s="39"/>
      <c r="K125" s="39"/>
      <c r="L125" s="39"/>
      <c r="M125" s="39"/>
      <c r="N125" s="39"/>
    </row>
    <row r="126" spans="1:14" x14ac:dyDescent="0.25">
      <c r="A126" s="9" t="s">
        <v>137</v>
      </c>
      <c r="B126" s="58">
        <f>Historicals!B127</f>
        <v>115</v>
      </c>
      <c r="C126" s="9">
        <f>Historicals!C127</f>
        <v>73</v>
      </c>
      <c r="D126" s="9">
        <f>Historicals!D127</f>
        <v>73</v>
      </c>
      <c r="E126" s="9">
        <f>Historicals!E127</f>
        <v>88</v>
      </c>
      <c r="F126" s="9">
        <f>Historicals!F127</f>
        <v>42</v>
      </c>
      <c r="G126" s="9">
        <f>Historicals!G127</f>
        <v>30</v>
      </c>
      <c r="H126" s="9">
        <f>Historicals!H127</f>
        <v>25</v>
      </c>
      <c r="I126" s="9">
        <f>Historicals!I127</f>
        <v>102</v>
      </c>
      <c r="J126" s="9">
        <f>+I126*(1+J127)</f>
        <v>130.34367017650095</v>
      </c>
      <c r="K126" s="9">
        <f t="shared" ref="K126:N126" si="432">+J126*(1+K127)</f>
        <v>166.56345446157317</v>
      </c>
      <c r="L126" s="9">
        <f t="shared" si="432"/>
        <v>212.84796050782285</v>
      </c>
      <c r="M126" s="9">
        <f t="shared" si="432"/>
        <v>271.99396433502511</v>
      </c>
      <c r="N126" s="9">
        <f t="shared" si="432"/>
        <v>347.57540762042623</v>
      </c>
    </row>
    <row r="127" spans="1:14" x14ac:dyDescent="0.25">
      <c r="A127" s="44" t="s">
        <v>130</v>
      </c>
      <c r="B127" s="47" t="str">
        <f t="shared" ref="B127" si="433">+IFERROR(B126/A126-1,"nm")</f>
        <v>nm</v>
      </c>
      <c r="C127" s="30">
        <f t="shared" ref="C127" si="434">+IFERROR(C126/B126-1,"nm")</f>
        <v>-0.36521739130434783</v>
      </c>
      <c r="D127" s="30">
        <f t="shared" ref="D127" si="435">+IFERROR(D126/C126-1,"nm")</f>
        <v>0</v>
      </c>
      <c r="E127" s="30">
        <f t="shared" ref="E127" si="436">+IFERROR(E126/D126-1,"nm")</f>
        <v>0.20547945205479445</v>
      </c>
      <c r="F127" s="30">
        <f t="shared" ref="F127" si="437">+IFERROR(F126/E126-1,"nm")</f>
        <v>-0.52272727272727271</v>
      </c>
      <c r="G127" s="30">
        <f t="shared" ref="G127" si="438">+IFERROR(G126/F126-1,"nm")</f>
        <v>-0.2857142857142857</v>
      </c>
      <c r="H127" s="30">
        <f t="shared" ref="H127" si="439">+IFERROR(H126/G126-1,"nm")</f>
        <v>-0.16666666666666663</v>
      </c>
      <c r="I127" s="30">
        <f t="shared" ref="I127" si="440">+IFERROR(I126/H126-1,"nm")</f>
        <v>3.08</v>
      </c>
      <c r="J127" s="69">
        <f>AVERAGE($C$127:$I$127)</f>
        <v>0.27787911937746024</v>
      </c>
      <c r="K127" s="69">
        <f t="shared" ref="K127:N127" si="441">AVERAGE($C$127:$I$127)</f>
        <v>0.27787911937746024</v>
      </c>
      <c r="L127" s="69">
        <f t="shared" si="441"/>
        <v>0.27787911937746024</v>
      </c>
      <c r="M127" s="69">
        <f t="shared" si="441"/>
        <v>0.27787911937746024</v>
      </c>
      <c r="N127" s="69">
        <f t="shared" si="441"/>
        <v>0.27787911937746024</v>
      </c>
    </row>
    <row r="128" spans="1:14" x14ac:dyDescent="0.25">
      <c r="A128" s="44" t="s">
        <v>138</v>
      </c>
      <c r="B128" s="47">
        <f>Historicals!B199</f>
        <v>-0.02</v>
      </c>
      <c r="C128" s="30">
        <f>Historicals!C199</f>
        <v>-0.3</v>
      </c>
      <c r="D128" s="30">
        <f>Historicals!D199</f>
        <v>0.02</v>
      </c>
      <c r="E128" s="30">
        <f>Historicals!E199</f>
        <v>0.12</v>
      </c>
      <c r="F128" s="30">
        <f>Historicals!F199</f>
        <v>-0.53</v>
      </c>
      <c r="G128" s="30">
        <f>Historicals!G199</f>
        <v>-0.26</v>
      </c>
      <c r="H128" s="30">
        <f>Historicals!H199</f>
        <v>-0.17</v>
      </c>
      <c r="I128" s="30">
        <f>Historicals!I199</f>
        <v>3.02</v>
      </c>
      <c r="J128" s="69">
        <f>AVERAGE($C$128:$I$128)</f>
        <v>0.27142857142857146</v>
      </c>
      <c r="K128" s="69">
        <f t="shared" ref="K128:N128" si="442">AVERAGE($C$128:$I$128)</f>
        <v>0.27142857142857146</v>
      </c>
      <c r="L128" s="69">
        <f t="shared" si="442"/>
        <v>0.27142857142857146</v>
      </c>
      <c r="M128" s="69">
        <f t="shared" si="442"/>
        <v>0.27142857142857146</v>
      </c>
      <c r="N128" s="69">
        <f t="shared" si="442"/>
        <v>0.27142857142857146</v>
      </c>
    </row>
    <row r="129" spans="1:14" x14ac:dyDescent="0.25">
      <c r="A129" s="44" t="s">
        <v>139</v>
      </c>
      <c r="B129" s="47" t="str">
        <f>+IFERROR(B127-B128,"nm")</f>
        <v>nm</v>
      </c>
      <c r="C129" s="30">
        <f t="shared" ref="C129:N129" si="443">+IFERROR(C127-C128,"nm")</f>
        <v>-6.5217391304347838E-2</v>
      </c>
      <c r="D129" s="30">
        <f t="shared" si="443"/>
        <v>-0.02</v>
      </c>
      <c r="E129" s="30">
        <f t="shared" si="443"/>
        <v>8.5479452054794458E-2</v>
      </c>
      <c r="F129" s="30">
        <f t="shared" si="443"/>
        <v>7.2727272727273196E-3</v>
      </c>
      <c r="G129" s="30">
        <f t="shared" si="443"/>
        <v>-2.571428571428569E-2</v>
      </c>
      <c r="H129" s="30">
        <f t="shared" si="443"/>
        <v>3.3333333333333826E-3</v>
      </c>
      <c r="I129" s="30">
        <f t="shared" si="443"/>
        <v>6.0000000000000053E-2</v>
      </c>
      <c r="J129" s="30">
        <f t="shared" si="443"/>
        <v>6.450547948888774E-3</v>
      </c>
      <c r="K129" s="30">
        <f t="shared" si="443"/>
        <v>6.450547948888774E-3</v>
      </c>
      <c r="L129" s="30">
        <f t="shared" si="443"/>
        <v>6.450547948888774E-3</v>
      </c>
      <c r="M129" s="30">
        <f t="shared" si="443"/>
        <v>6.450547948888774E-3</v>
      </c>
      <c r="N129" s="30">
        <f t="shared" si="443"/>
        <v>6.450547948888774E-3</v>
      </c>
    </row>
    <row r="130" spans="1:14" x14ac:dyDescent="0.25">
      <c r="A130" s="9" t="s">
        <v>131</v>
      </c>
      <c r="B130" s="58">
        <f t="shared" ref="B130:I130" si="444">+B136+B133</f>
        <v>-2057</v>
      </c>
      <c r="C130" s="9">
        <f t="shared" si="444"/>
        <v>-2366</v>
      </c>
      <c r="D130" s="9">
        <f t="shared" si="444"/>
        <v>-2444</v>
      </c>
      <c r="E130" s="9">
        <f t="shared" si="444"/>
        <v>-2441</v>
      </c>
      <c r="F130" s="9">
        <f t="shared" si="444"/>
        <v>-3067</v>
      </c>
      <c r="G130" s="9">
        <f t="shared" si="444"/>
        <v>-3254</v>
      </c>
      <c r="H130" s="9">
        <f t="shared" si="444"/>
        <v>-3434</v>
      </c>
      <c r="I130" s="9">
        <f t="shared" si="444"/>
        <v>-4042</v>
      </c>
      <c r="J130" s="9">
        <f>+I130*(1+J131)</f>
        <v>-4464.5343632208906</v>
      </c>
      <c r="K130" s="9">
        <f t="shared" ref="K130:N130" si="445">+J130*(1+K131)</f>
        <v>-4931.2387630826734</v>
      </c>
      <c r="L130" s="9">
        <f t="shared" si="445"/>
        <v>-5446.7305569098162</v>
      </c>
      <c r="M130" s="9">
        <f t="shared" si="445"/>
        <v>-6016.1097819221013</v>
      </c>
      <c r="N130" s="9">
        <f t="shared" si="445"/>
        <v>-6645.009612642395</v>
      </c>
    </row>
    <row r="131" spans="1:14" x14ac:dyDescent="0.25">
      <c r="A131" s="46" t="s">
        <v>130</v>
      </c>
      <c r="B131" s="47" t="str">
        <f t="shared" ref="B131" si="446">+IFERROR(B130/A130-1,"nm")</f>
        <v>nm</v>
      </c>
      <c r="C131" s="30">
        <f t="shared" ref="C131" si="447">+IFERROR(C130/B130-1,"nm")</f>
        <v>0.15021876519202726</v>
      </c>
      <c r="D131" s="30">
        <f t="shared" ref="D131" si="448">+IFERROR(D130/C130-1,"nm")</f>
        <v>3.2967032967033072E-2</v>
      </c>
      <c r="E131" s="30">
        <f t="shared" ref="E131" si="449">+IFERROR(E130/D130-1,"nm")</f>
        <v>-1.2274959083469206E-3</v>
      </c>
      <c r="F131" s="30">
        <f t="shared" ref="F131" si="450">+IFERROR(F130/E130-1,"nm")</f>
        <v>0.25645227365833678</v>
      </c>
      <c r="G131" s="30">
        <f t="shared" ref="G131" si="451">+IFERROR(G130/F130-1,"nm")</f>
        <v>6.0971633518095869E-2</v>
      </c>
      <c r="H131" s="30">
        <f t="shared" ref="H131" si="452">+IFERROR(H130/G130-1,"nm")</f>
        <v>5.5316533497234088E-2</v>
      </c>
      <c r="I131" s="30">
        <f t="shared" ref="I131" si="453">+IFERROR(I130/H130-1,"nm")</f>
        <v>0.1770529994175889</v>
      </c>
      <c r="J131" s="69">
        <f>AVERAGE($C$131:$I$131)</f>
        <v>0.10453596319170987</v>
      </c>
      <c r="K131" s="69">
        <f t="shared" ref="K131:N131" si="454">AVERAGE($C$131:$I$131)</f>
        <v>0.10453596319170987</v>
      </c>
      <c r="L131" s="69">
        <f t="shared" si="454"/>
        <v>0.10453596319170987</v>
      </c>
      <c r="M131" s="69">
        <f t="shared" si="454"/>
        <v>0.10453596319170987</v>
      </c>
      <c r="N131" s="69">
        <f t="shared" si="454"/>
        <v>0.10453596319170987</v>
      </c>
    </row>
    <row r="132" spans="1:14" x14ac:dyDescent="0.25">
      <c r="A132" s="46" t="s">
        <v>132</v>
      </c>
      <c r="B132" s="47">
        <f>+IFERROR(B130/B$126,"nm")</f>
        <v>-17.88695652173913</v>
      </c>
      <c r="C132" s="30">
        <f t="shared" ref="C132:N132" si="455">+IFERROR(C130/C$126,"nm")</f>
        <v>-32.410958904109592</v>
      </c>
      <c r="D132" s="30">
        <f t="shared" si="455"/>
        <v>-33.479452054794521</v>
      </c>
      <c r="E132" s="30">
        <f t="shared" si="455"/>
        <v>-27.738636363636363</v>
      </c>
      <c r="F132" s="30">
        <f t="shared" si="455"/>
        <v>-73.023809523809518</v>
      </c>
      <c r="G132" s="30">
        <f t="shared" si="455"/>
        <v>-108.46666666666667</v>
      </c>
      <c r="H132" s="30">
        <f t="shared" si="455"/>
        <v>-137.36000000000001</v>
      </c>
      <c r="I132" s="30">
        <f t="shared" si="455"/>
        <v>-39.627450980392155</v>
      </c>
      <c r="J132" s="30">
        <f t="shared" si="455"/>
        <v>-34.252022803833711</v>
      </c>
      <c r="K132" s="30">
        <f t="shared" si="455"/>
        <v>-29.60576663724472</v>
      </c>
      <c r="L132" s="30">
        <f t="shared" si="455"/>
        <v>-25.589770951597309</v>
      </c>
      <c r="M132" s="30">
        <f t="shared" si="455"/>
        <v>-22.11854147804484</v>
      </c>
      <c r="N132" s="30">
        <f t="shared" si="455"/>
        <v>-19.118181168614655</v>
      </c>
    </row>
    <row r="133" spans="1:14" x14ac:dyDescent="0.25">
      <c r="A133" s="9" t="s">
        <v>133</v>
      </c>
      <c r="B133" s="58">
        <f>Historicals!B175</f>
        <v>210</v>
      </c>
      <c r="C133" s="9">
        <f>Historicals!C175</f>
        <v>230</v>
      </c>
      <c r="D133" s="9">
        <f>Historicals!D175</f>
        <v>233</v>
      </c>
      <c r="E133" s="9">
        <f>Historicals!E175</f>
        <v>217</v>
      </c>
      <c r="F133" s="9">
        <f>Historicals!F175</f>
        <v>195</v>
      </c>
      <c r="G133" s="9">
        <f>Historicals!G175</f>
        <v>214</v>
      </c>
      <c r="H133" s="9">
        <f>Historicals!H175</f>
        <v>222</v>
      </c>
      <c r="I133" s="9">
        <f>Historicals!I175</f>
        <v>220</v>
      </c>
      <c r="J133" s="9">
        <f>+I133*(1+J134)</f>
        <v>222.01267386947592</v>
      </c>
      <c r="K133" s="9">
        <f t="shared" ref="K133:N133" si="456">+J133*(1+K134)</f>
        <v>224.04376072124668</v>
      </c>
      <c r="L133" s="9">
        <f t="shared" si="456"/>
        <v>226.09342900680471</v>
      </c>
      <c r="M133" s="9">
        <f t="shared" si="456"/>
        <v>228.1618487187238</v>
      </c>
      <c r="N133" s="9">
        <f t="shared" si="456"/>
        <v>230.24919140475785</v>
      </c>
    </row>
    <row r="134" spans="1:14" x14ac:dyDescent="0.25">
      <c r="A134" s="46" t="s">
        <v>130</v>
      </c>
      <c r="B134" s="47" t="str">
        <f t="shared" ref="B134" si="457">+IFERROR(B133/A133-1,"nm")</f>
        <v>nm</v>
      </c>
      <c r="C134" s="30">
        <f t="shared" ref="C134" si="458">+IFERROR(C133/B133-1,"nm")</f>
        <v>9.5238095238095344E-2</v>
      </c>
      <c r="D134" s="30">
        <f t="shared" ref="D134" si="459">+IFERROR(D133/C133-1,"nm")</f>
        <v>1.304347826086949E-2</v>
      </c>
      <c r="E134" s="30">
        <f t="shared" ref="E134" si="460">+IFERROR(E133/D133-1,"nm")</f>
        <v>-6.8669527896995763E-2</v>
      </c>
      <c r="F134" s="30">
        <f t="shared" ref="F134" si="461">+IFERROR(F133/E133-1,"nm")</f>
        <v>-0.10138248847926268</v>
      </c>
      <c r="G134" s="30">
        <f t="shared" ref="G134" si="462">+IFERROR(G133/F133-1,"nm")</f>
        <v>9.7435897435897534E-2</v>
      </c>
      <c r="H134" s="30">
        <f t="shared" ref="H134" si="463">+IFERROR(H133/G133-1,"nm")</f>
        <v>3.7383177570093462E-2</v>
      </c>
      <c r="I134" s="30">
        <f t="shared" ref="I134" si="464">+IFERROR(I133/H133-1,"nm")</f>
        <v>-9.009009009009028E-3</v>
      </c>
      <c r="J134" s="69">
        <f>AVERAGE($C$134:$I$134)</f>
        <v>9.1485175885269079E-3</v>
      </c>
      <c r="K134" s="69">
        <f t="shared" ref="K134:N134" si="465">AVERAGE($C$134:$I$134)</f>
        <v>9.1485175885269079E-3</v>
      </c>
      <c r="L134" s="69">
        <f t="shared" si="465"/>
        <v>9.1485175885269079E-3</v>
      </c>
      <c r="M134" s="69">
        <f t="shared" si="465"/>
        <v>9.1485175885269079E-3</v>
      </c>
      <c r="N134" s="69">
        <f t="shared" si="465"/>
        <v>9.1485175885269079E-3</v>
      </c>
    </row>
    <row r="135" spans="1:14" x14ac:dyDescent="0.25">
      <c r="A135" s="46" t="s">
        <v>134</v>
      </c>
      <c r="B135" s="47">
        <f>+IFERROR(B133/B$126,"nm")</f>
        <v>1.826086956521739</v>
      </c>
      <c r="C135" s="30">
        <f t="shared" ref="C135:N135" si="466">+IFERROR(C133/C$126,"nm")</f>
        <v>3.1506849315068495</v>
      </c>
      <c r="D135" s="30">
        <f t="shared" si="466"/>
        <v>3.1917808219178081</v>
      </c>
      <c r="E135" s="30">
        <f t="shared" si="466"/>
        <v>2.4659090909090908</v>
      </c>
      <c r="F135" s="30">
        <f t="shared" si="466"/>
        <v>4.6428571428571432</v>
      </c>
      <c r="G135" s="30">
        <f t="shared" si="466"/>
        <v>7.1333333333333337</v>
      </c>
      <c r="H135" s="30">
        <f t="shared" si="466"/>
        <v>8.8800000000000008</v>
      </c>
      <c r="I135" s="30">
        <f t="shared" si="466"/>
        <v>2.1568627450980391</v>
      </c>
      <c r="J135" s="30">
        <f t="shared" si="466"/>
        <v>1.7032869610687205</v>
      </c>
      <c r="K135" s="30">
        <f t="shared" si="466"/>
        <v>1.3450955459916596</v>
      </c>
      <c r="L135" s="30">
        <f t="shared" si="466"/>
        <v>1.0622297177167224</v>
      </c>
      <c r="M135" s="30">
        <f t="shared" si="466"/>
        <v>0.83884894018342382</v>
      </c>
      <c r="N135" s="30">
        <f t="shared" si="466"/>
        <v>0.66244385061961619</v>
      </c>
    </row>
    <row r="136" spans="1:14" x14ac:dyDescent="0.25">
      <c r="A136" s="9" t="s">
        <v>135</v>
      </c>
      <c r="B136" s="58">
        <f>Historicals!B142</f>
        <v>-2267</v>
      </c>
      <c r="C136" s="9">
        <f>Historicals!C142</f>
        <v>-2596</v>
      </c>
      <c r="D136" s="9">
        <f>Historicals!D142</f>
        <v>-2677</v>
      </c>
      <c r="E136" s="9">
        <f>Historicals!E142</f>
        <v>-2658</v>
      </c>
      <c r="F136" s="9">
        <f>Historicals!F142</f>
        <v>-3262</v>
      </c>
      <c r="G136" s="9">
        <f>Historicals!G142</f>
        <v>-3468</v>
      </c>
      <c r="H136" s="9">
        <f>Historicals!H142</f>
        <v>-3656</v>
      </c>
      <c r="I136" s="9">
        <f>Historicals!I142</f>
        <v>-4262</v>
      </c>
      <c r="J136" s="9">
        <f>+I136*(1+J137)</f>
        <v>-4675.7701067355665</v>
      </c>
      <c r="K136" s="9">
        <f t="shared" ref="K136:N136" si="467">+J136*(1+K137)</f>
        <v>-5129.7104859319406</v>
      </c>
      <c r="L136" s="9">
        <f t="shared" si="467"/>
        <v>-5627.7210104008782</v>
      </c>
      <c r="M136" s="9">
        <f t="shared" si="467"/>
        <v>-6174.0801664664714</v>
      </c>
      <c r="N136" s="9">
        <f t="shared" si="467"/>
        <v>-6773.4818111104823</v>
      </c>
    </row>
    <row r="137" spans="1:14" x14ac:dyDescent="0.25">
      <c r="A137" s="46" t="s">
        <v>130</v>
      </c>
      <c r="B137" s="47" t="str">
        <f t="shared" ref="B137" si="468">+IFERROR(B136/A136-1,"nm")</f>
        <v>nm</v>
      </c>
      <c r="C137" s="30">
        <f t="shared" ref="C137" si="469">+IFERROR(C136/B136-1,"nm")</f>
        <v>0.145125716806352</v>
      </c>
      <c r="D137" s="30">
        <f t="shared" ref="D137" si="470">+IFERROR(D136/C136-1,"nm")</f>
        <v>3.1201848998459125E-2</v>
      </c>
      <c r="E137" s="30">
        <f t="shared" ref="E137" si="471">+IFERROR(E136/D136-1,"nm")</f>
        <v>-7.097497198356395E-3</v>
      </c>
      <c r="F137" s="30">
        <f t="shared" ref="F137" si="472">+IFERROR(F136/E136-1,"nm")</f>
        <v>0.22723852520692245</v>
      </c>
      <c r="G137" s="30">
        <f t="shared" ref="G137" si="473">+IFERROR(G136/F136-1,"nm")</f>
        <v>6.3151440833844275E-2</v>
      </c>
      <c r="H137" s="30">
        <f t="shared" ref="H137" si="474">+IFERROR(H136/G136-1,"nm")</f>
        <v>5.4209919261822392E-2</v>
      </c>
      <c r="I137" s="30">
        <f t="shared" ref="I137" si="475">+IFERROR(I136/H136-1,"nm")</f>
        <v>0.16575492341356668</v>
      </c>
      <c r="J137" s="69">
        <f>AVERAGE($C$137:$I$137)</f>
        <v>9.7083553903230077E-2</v>
      </c>
      <c r="K137" s="69">
        <f t="shared" ref="K137:N137" si="476">AVERAGE($C$137:$I$137)</f>
        <v>9.7083553903230077E-2</v>
      </c>
      <c r="L137" s="69">
        <f t="shared" si="476"/>
        <v>9.7083553903230077E-2</v>
      </c>
      <c r="M137" s="69">
        <f t="shared" si="476"/>
        <v>9.7083553903230077E-2</v>
      </c>
      <c r="N137" s="69">
        <f t="shared" si="476"/>
        <v>9.7083553903230077E-2</v>
      </c>
    </row>
    <row r="138" spans="1:14" x14ac:dyDescent="0.25">
      <c r="A138" s="46" t="s">
        <v>132</v>
      </c>
      <c r="B138" s="47">
        <f>+IFERROR(B136/B$126,"nm")</f>
        <v>-19.713043478260868</v>
      </c>
      <c r="C138" s="30">
        <f t="shared" ref="C138:N138" si="477">+IFERROR(C136/C$126,"nm")</f>
        <v>-35.561643835616437</v>
      </c>
      <c r="D138" s="30">
        <f t="shared" si="477"/>
        <v>-36.671232876712331</v>
      </c>
      <c r="E138" s="30">
        <f t="shared" si="477"/>
        <v>-30.204545454545453</v>
      </c>
      <c r="F138" s="30">
        <f t="shared" si="477"/>
        <v>-77.666666666666671</v>
      </c>
      <c r="G138" s="30">
        <f t="shared" si="477"/>
        <v>-115.6</v>
      </c>
      <c r="H138" s="30">
        <f t="shared" si="477"/>
        <v>-146.24</v>
      </c>
      <c r="I138" s="30">
        <f t="shared" si="477"/>
        <v>-41.784313725490193</v>
      </c>
      <c r="J138" s="30">
        <f t="shared" si="477"/>
        <v>-35.8726288772137</v>
      </c>
      <c r="K138" s="30">
        <f t="shared" si="477"/>
        <v>-30.797334880655857</v>
      </c>
      <c r="L138" s="30">
        <f t="shared" si="477"/>
        <v>-26.440098354590724</v>
      </c>
      <c r="M138" s="30">
        <f t="shared" si="477"/>
        <v>-22.699327838251683</v>
      </c>
      <c r="N138" s="30">
        <f t="shared" si="477"/>
        <v>-19.487805128340788</v>
      </c>
    </row>
    <row r="139" spans="1:14" x14ac:dyDescent="0.25">
      <c r="A139" s="9" t="s">
        <v>136</v>
      </c>
      <c r="B139" s="58">
        <f>Historicals!B164</f>
        <v>225</v>
      </c>
      <c r="C139" s="9">
        <f>Historicals!C164</f>
        <v>258</v>
      </c>
      <c r="D139" s="9">
        <f>Historicals!D164</f>
        <v>278</v>
      </c>
      <c r="E139" s="9">
        <f>Historicals!E164</f>
        <v>286</v>
      </c>
      <c r="F139" s="9">
        <f>Historicals!F164</f>
        <v>278</v>
      </c>
      <c r="G139" s="9">
        <f>Historicals!G164</f>
        <v>438</v>
      </c>
      <c r="H139" s="9">
        <f>Historicals!H164</f>
        <v>278</v>
      </c>
      <c r="I139" s="9">
        <f>Historicals!I164</f>
        <v>222</v>
      </c>
      <c r="J139" s="9">
        <f>+I139*(1+J140)</f>
        <v>229.41463866081367</v>
      </c>
      <c r="K139" s="9">
        <f t="shared" ref="K139:N139" si="478">+J139*(1+K140)</f>
        <v>237.07692086428693</v>
      </c>
      <c r="L139" s="9">
        <f t="shared" si="478"/>
        <v>244.99511772476893</v>
      </c>
      <c r="M139" s="9">
        <f t="shared" si="478"/>
        <v>253.17777660581697</v>
      </c>
      <c r="N139" s="9">
        <f t="shared" si="478"/>
        <v>261.6337303467194</v>
      </c>
    </row>
    <row r="140" spans="1:14" x14ac:dyDescent="0.25">
      <c r="A140" s="46" t="s">
        <v>130</v>
      </c>
      <c r="B140" s="47" t="str">
        <f t="shared" ref="B140" si="479">+IFERROR(B139/A139-1,"nm")</f>
        <v>nm</v>
      </c>
      <c r="C140" s="30">
        <f t="shared" ref="C140" si="480">+IFERROR(C139/B139-1,"nm")</f>
        <v>0.14666666666666672</v>
      </c>
      <c r="D140" s="30">
        <f t="shared" ref="D140" si="481">+IFERROR(D139/C139-1,"nm")</f>
        <v>7.7519379844961156E-2</v>
      </c>
      <c r="E140" s="30">
        <f t="shared" ref="E140" si="482">+IFERROR(E139/D139-1,"nm")</f>
        <v>2.877697841726623E-2</v>
      </c>
      <c r="F140" s="30">
        <f t="shared" ref="F140" si="483">+IFERROR(F139/E139-1,"nm")</f>
        <v>-2.7972027972028024E-2</v>
      </c>
      <c r="G140" s="30">
        <f t="shared" ref="G140" si="484">+IFERROR(G139/F139-1,"nm")</f>
        <v>0.57553956834532372</v>
      </c>
      <c r="H140" s="30">
        <f t="shared" ref="H140" si="485">+IFERROR(H139/G139-1,"nm")</f>
        <v>-0.36529680365296802</v>
      </c>
      <c r="I140" s="30">
        <f t="shared" ref="I140" si="486">+IFERROR(I139/H139-1,"nm")</f>
        <v>-0.20143884892086328</v>
      </c>
      <c r="J140" s="69">
        <f>AVERAGE($C$140:$I$140)</f>
        <v>3.3399273246908355E-2</v>
      </c>
      <c r="K140" s="69">
        <f t="shared" ref="K140:N140" si="487">AVERAGE($C$140:$I$140)</f>
        <v>3.3399273246908355E-2</v>
      </c>
      <c r="L140" s="69">
        <f t="shared" si="487"/>
        <v>3.3399273246908355E-2</v>
      </c>
      <c r="M140" s="69">
        <f t="shared" si="487"/>
        <v>3.3399273246908355E-2</v>
      </c>
      <c r="N140" s="69">
        <f t="shared" si="487"/>
        <v>3.3399273246908355E-2</v>
      </c>
    </row>
    <row r="141" spans="1:14" x14ac:dyDescent="0.25">
      <c r="A141" s="46" t="s">
        <v>134</v>
      </c>
      <c r="B141" s="47">
        <f>+IFERROR(B139/B$126,"nm")</f>
        <v>1.9565217391304348</v>
      </c>
      <c r="C141" s="30">
        <f t="shared" ref="C141:N141" si="488">+IFERROR(C139/C$126,"nm")</f>
        <v>3.5342465753424657</v>
      </c>
      <c r="D141" s="30">
        <f t="shared" si="488"/>
        <v>3.8082191780821919</v>
      </c>
      <c r="E141" s="30">
        <f t="shared" si="488"/>
        <v>3.25</v>
      </c>
      <c r="F141" s="30">
        <f t="shared" si="488"/>
        <v>6.6190476190476186</v>
      </c>
      <c r="G141" s="30">
        <f t="shared" si="488"/>
        <v>14.6</v>
      </c>
      <c r="H141" s="30">
        <f t="shared" si="488"/>
        <v>11.12</v>
      </c>
      <c r="I141" s="30">
        <f t="shared" si="488"/>
        <v>2.1764705882352939</v>
      </c>
      <c r="J141" s="30">
        <f t="shared" si="488"/>
        <v>1.760075025892387</v>
      </c>
      <c r="K141" s="30">
        <f t="shared" si="488"/>
        <v>1.4233429633808508</v>
      </c>
      <c r="L141" s="30">
        <f t="shared" si="488"/>
        <v>1.151033428463434</v>
      </c>
      <c r="M141" s="30">
        <f t="shared" si="488"/>
        <v>0.93082130415941311</v>
      </c>
      <c r="N141" s="30">
        <f t="shared" si="488"/>
        <v>0.75273947641439454</v>
      </c>
    </row>
    <row r="142" spans="1:14" x14ac:dyDescent="0.25">
      <c r="A142" s="43" t="str">
        <f>+Historicals!A129</f>
        <v>Converse</v>
      </c>
      <c r="B142" s="59"/>
      <c r="C142" s="43"/>
      <c r="D142" s="43"/>
      <c r="E142" s="43"/>
      <c r="F142" s="43"/>
      <c r="G142" s="43"/>
      <c r="H142" s="43"/>
      <c r="I142" s="43"/>
      <c r="J142" s="39"/>
      <c r="K142" s="39"/>
      <c r="L142" s="39"/>
      <c r="M142" s="39"/>
      <c r="N142" s="39"/>
    </row>
    <row r="143" spans="1:14" x14ac:dyDescent="0.25">
      <c r="A143" s="9" t="s">
        <v>137</v>
      </c>
      <c r="B143" s="58">
        <f>Historicals!B129</f>
        <v>1982</v>
      </c>
      <c r="C143" s="9">
        <f>Historicals!C129</f>
        <v>1955</v>
      </c>
      <c r="D143" s="9">
        <f>Historicals!D129</f>
        <v>2042</v>
      </c>
      <c r="E143" s="9">
        <f>Historicals!E129</f>
        <v>1886</v>
      </c>
      <c r="F143" s="9">
        <f>Historicals!F129</f>
        <v>1906</v>
      </c>
      <c r="G143" s="9">
        <f>Historicals!G129</f>
        <v>1846</v>
      </c>
      <c r="H143" s="9">
        <f>Historicals!H129</f>
        <v>2205</v>
      </c>
      <c r="I143" s="9">
        <f>Historicals!I129</f>
        <v>2346</v>
      </c>
      <c r="J143" s="9">
        <f>+I143*(1+J144)</f>
        <v>2410.3568186672633</v>
      </c>
      <c r="K143" s="9">
        <f t="shared" ref="K143:N143" si="489">+J143*(1+K144)</f>
        <v>2476.4791105267564</v>
      </c>
      <c r="L143" s="9">
        <f t="shared" si="489"/>
        <v>2544.4153070525176</v>
      </c>
      <c r="M143" s="9">
        <f t="shared" si="489"/>
        <v>2614.2151683185825</v>
      </c>
      <c r="N143" s="9">
        <f t="shared" si="489"/>
        <v>2685.9298194459006</v>
      </c>
    </row>
    <row r="144" spans="1:14" x14ac:dyDescent="0.25">
      <c r="A144" s="44" t="s">
        <v>130</v>
      </c>
      <c r="B144" s="47" t="str">
        <f t="shared" ref="B144" si="490">+IFERROR(B143/A143-1,"nm")</f>
        <v>nm</v>
      </c>
      <c r="C144" s="30">
        <f t="shared" ref="C144" si="491">+IFERROR(C143/B143-1,"nm")</f>
        <v>-1.3622603430877955E-2</v>
      </c>
      <c r="D144" s="30">
        <f t="shared" ref="D144" si="492">+IFERROR(D143/C143-1,"nm")</f>
        <v>4.4501278772378416E-2</v>
      </c>
      <c r="E144" s="30">
        <f t="shared" ref="E144" si="493">+IFERROR(E143/D143-1,"nm")</f>
        <v>-7.6395690499510338E-2</v>
      </c>
      <c r="F144" s="30">
        <f t="shared" ref="F144" si="494">+IFERROR(F143/E143-1,"nm")</f>
        <v>1.0604453870625585E-2</v>
      </c>
      <c r="G144" s="30">
        <f t="shared" ref="G144" si="495">+IFERROR(G143/F143-1,"nm")</f>
        <v>-3.147953830010497E-2</v>
      </c>
      <c r="H144" s="30">
        <f t="shared" ref="H144" si="496">+IFERROR(H143/G143-1,"nm")</f>
        <v>0.19447453954496208</v>
      </c>
      <c r="I144" s="30">
        <f t="shared" ref="I144" si="497">+IFERROR(I143/H143-1,"nm")</f>
        <v>6.3945578231292544E-2</v>
      </c>
      <c r="J144" s="69">
        <f>AVERAGE($C$144:$I$144)</f>
        <v>2.7432574026966479E-2</v>
      </c>
      <c r="K144" s="69">
        <f t="shared" ref="K144:N144" si="498">AVERAGE($C$144:$I$144)</f>
        <v>2.7432574026966479E-2</v>
      </c>
      <c r="L144" s="69">
        <f t="shared" si="498"/>
        <v>2.7432574026966479E-2</v>
      </c>
      <c r="M144" s="69">
        <f t="shared" si="498"/>
        <v>2.7432574026966479E-2</v>
      </c>
      <c r="N144" s="69">
        <f t="shared" si="498"/>
        <v>2.7432574026966479E-2</v>
      </c>
    </row>
    <row r="145" spans="1:14" x14ac:dyDescent="0.25">
      <c r="A145" s="45" t="s">
        <v>114</v>
      </c>
      <c r="B145" s="60">
        <f>Historicals!B130</f>
        <v>0</v>
      </c>
      <c r="C145" s="3">
        <f>Historicals!C130</f>
        <v>0</v>
      </c>
      <c r="D145" s="3">
        <f>Historicals!D130</f>
        <v>0</v>
      </c>
      <c r="E145" s="3">
        <f>Historicals!E130</f>
        <v>1611</v>
      </c>
      <c r="F145" s="3">
        <f>Historicals!F130</f>
        <v>1658</v>
      </c>
      <c r="G145" s="3">
        <f>Historicals!G130</f>
        <v>1642</v>
      </c>
      <c r="H145" s="3">
        <f>Historicals!H130</f>
        <v>1986</v>
      </c>
      <c r="I145" s="3">
        <f>Historicals!I130</f>
        <v>2094</v>
      </c>
      <c r="J145" s="3">
        <f>+I145*(1+J146)</f>
        <v>2242.3627889596396</v>
      </c>
      <c r="K145" s="3">
        <f t="shared" ref="K145:N145" si="499">+J145*(1+K146)</f>
        <v>2401.237286203846</v>
      </c>
      <c r="L145" s="3">
        <f t="shared" si="499"/>
        <v>2571.3682607669211</v>
      </c>
      <c r="M145" s="3">
        <f t="shared" si="499"/>
        <v>2753.5532495967577</v>
      </c>
      <c r="N145" s="3">
        <f t="shared" si="499"/>
        <v>2948.6462962343189</v>
      </c>
    </row>
    <row r="146" spans="1:14" x14ac:dyDescent="0.25">
      <c r="A146" s="44" t="s">
        <v>130</v>
      </c>
      <c r="B146" s="47" t="str">
        <f t="shared" ref="B146" si="500">+IFERROR(B145/A145-1,"nm")</f>
        <v>nm</v>
      </c>
      <c r="C146" s="47" t="str">
        <f t="shared" ref="C146" si="501">+IFERROR(C145/B145-1,"nm")</f>
        <v>nm</v>
      </c>
      <c r="D146" s="47" t="str">
        <f t="shared" ref="D146" si="502">+IFERROR(D145/C145-1,"nm")</f>
        <v>nm</v>
      </c>
      <c r="E146" s="47" t="str">
        <f t="shared" ref="E146" si="503">+IFERROR(E145/D145-1,"nm")</f>
        <v>nm</v>
      </c>
      <c r="F146" s="30">
        <f t="shared" ref="F146" si="504">+IFERROR(F145/E145-1,"nm")</f>
        <v>2.9174425822470429E-2</v>
      </c>
      <c r="G146" s="30">
        <f t="shared" ref="G146" si="505">+IFERROR(G145/F145-1,"nm")</f>
        <v>-9.6501809408926498E-3</v>
      </c>
      <c r="H146" s="30">
        <f t="shared" ref="H146" si="506">+IFERROR(H145/G145-1,"nm")</f>
        <v>0.2095006090133984</v>
      </c>
      <c r="I146" s="30">
        <f t="shared" ref="I146" si="507">+IFERROR(I145/H145-1,"nm")</f>
        <v>5.4380664652567967E-2</v>
      </c>
      <c r="J146" s="69">
        <f>AVERAGE($F$146:$I$146)</f>
        <v>7.0851379636886036E-2</v>
      </c>
      <c r="K146" s="69">
        <f t="shared" ref="K146:N146" si="508">AVERAGE($F$146:$I$146)</f>
        <v>7.0851379636886036E-2</v>
      </c>
      <c r="L146" s="69">
        <f t="shared" si="508"/>
        <v>7.0851379636886036E-2</v>
      </c>
      <c r="M146" s="69">
        <f t="shared" si="508"/>
        <v>7.0851379636886036E-2</v>
      </c>
      <c r="N146" s="69">
        <f t="shared" si="508"/>
        <v>7.0851379636886036E-2</v>
      </c>
    </row>
    <row r="147" spans="1:14" x14ac:dyDescent="0.25">
      <c r="A147" s="44" t="s">
        <v>138</v>
      </c>
      <c r="B147" s="47" t="str">
        <f>Historicals!B202</f>
        <v>-</v>
      </c>
      <c r="C147" s="47" t="str">
        <f>Historicals!C202</f>
        <v>-</v>
      </c>
      <c r="D147" s="47" t="str">
        <f>Historicals!D202</f>
        <v>-</v>
      </c>
      <c r="E147" s="47" t="str">
        <f>Historicals!E202</f>
        <v>-</v>
      </c>
      <c r="F147" s="30">
        <f>Historicals!F202</f>
        <v>0.05</v>
      </c>
      <c r="G147" s="30">
        <f>Historicals!G202</f>
        <v>0.01</v>
      </c>
      <c r="H147" s="30">
        <f>Historicals!H202</f>
        <v>0.17</v>
      </c>
      <c r="I147" s="30">
        <f>Historicals!I202</f>
        <v>0.06</v>
      </c>
      <c r="J147" s="69">
        <f>AVERAGE($F$147:$I$147)</f>
        <v>7.2500000000000009E-2</v>
      </c>
      <c r="K147" s="69">
        <f t="shared" ref="K147:N147" si="509">AVERAGE($F$147:$I$147)</f>
        <v>7.2500000000000009E-2</v>
      </c>
      <c r="L147" s="69">
        <f t="shared" si="509"/>
        <v>7.2500000000000009E-2</v>
      </c>
      <c r="M147" s="69">
        <f t="shared" si="509"/>
        <v>7.2500000000000009E-2</v>
      </c>
      <c r="N147" s="69">
        <f t="shared" si="509"/>
        <v>7.2500000000000009E-2</v>
      </c>
    </row>
    <row r="148" spans="1:14" x14ac:dyDescent="0.25">
      <c r="A148" s="44" t="s">
        <v>139</v>
      </c>
      <c r="B148" s="47" t="str">
        <f t="shared" ref="B148:J148" si="510">+IFERROR(B146-B147,"nm")</f>
        <v>nm</v>
      </c>
      <c r="C148" s="47" t="str">
        <f t="shared" si="510"/>
        <v>nm</v>
      </c>
      <c r="D148" s="47" t="str">
        <f t="shared" si="510"/>
        <v>nm</v>
      </c>
      <c r="E148" s="47" t="str">
        <f t="shared" si="510"/>
        <v>nm</v>
      </c>
      <c r="F148" s="30">
        <f t="shared" si="510"/>
        <v>-2.0825574177529574E-2</v>
      </c>
      <c r="G148" s="30">
        <f t="shared" si="510"/>
        <v>-1.9650180940892652E-2</v>
      </c>
      <c r="H148" s="30">
        <f t="shared" si="510"/>
        <v>3.9500609013398386E-2</v>
      </c>
      <c r="I148" s="30">
        <f t="shared" si="510"/>
        <v>-5.6193353474320307E-3</v>
      </c>
      <c r="J148" s="30">
        <f t="shared" si="510"/>
        <v>-1.6486203631139729E-3</v>
      </c>
      <c r="K148" s="30">
        <f t="shared" ref="K148:N148" si="511">+IFERROR(K146-K147,"nm")</f>
        <v>-1.6486203631139729E-3</v>
      </c>
      <c r="L148" s="30">
        <f t="shared" si="511"/>
        <v>-1.6486203631139729E-3</v>
      </c>
      <c r="M148" s="30">
        <f t="shared" si="511"/>
        <v>-1.6486203631139729E-3</v>
      </c>
      <c r="N148" s="30">
        <f t="shared" si="511"/>
        <v>-1.6486203631139729E-3</v>
      </c>
    </row>
    <row r="149" spans="1:14" x14ac:dyDescent="0.25">
      <c r="A149" s="45" t="s">
        <v>115</v>
      </c>
      <c r="B149" s="60">
        <f>Historicals!B131</f>
        <v>0</v>
      </c>
      <c r="C149" s="60">
        <f>Historicals!C131</f>
        <v>0</v>
      </c>
      <c r="D149" s="60">
        <f>Historicals!D131</f>
        <v>0</v>
      </c>
      <c r="E149" s="60">
        <f>Historicals!E131</f>
        <v>144</v>
      </c>
      <c r="F149" s="3">
        <f>Historicals!F131</f>
        <v>118</v>
      </c>
      <c r="G149" s="3">
        <f>Historicals!G131</f>
        <v>89</v>
      </c>
      <c r="H149" s="3">
        <f>Historicals!H131</f>
        <v>104</v>
      </c>
      <c r="I149" s="3">
        <f>Historicals!I131</f>
        <v>103</v>
      </c>
      <c r="J149" s="3">
        <f>+I149*(1+J150)</f>
        <v>96.114596100539259</v>
      </c>
      <c r="K149" s="3">
        <f t="shared" ref="K149:N149" si="512">+J149*(1+K150)</f>
        <v>89.689471685143658</v>
      </c>
      <c r="L149" s="3">
        <f t="shared" si="512"/>
        <v>83.693857723187719</v>
      </c>
      <c r="M149" s="3">
        <f t="shared" si="512"/>
        <v>78.099042050098888</v>
      </c>
      <c r="N149" s="3">
        <f t="shared" si="512"/>
        <v>72.87823186877948</v>
      </c>
    </row>
    <row r="150" spans="1:14" x14ac:dyDescent="0.25">
      <c r="A150" s="44" t="s">
        <v>130</v>
      </c>
      <c r="B150" s="47" t="str">
        <f t="shared" ref="B150" si="513">+IFERROR(B149/A149-1,"nm")</f>
        <v>nm</v>
      </c>
      <c r="C150" s="47" t="str">
        <f t="shared" ref="C150" si="514">+IFERROR(C149/B149-1,"nm")</f>
        <v>nm</v>
      </c>
      <c r="D150" s="47" t="str">
        <f t="shared" ref="D150" si="515">+IFERROR(D149/C149-1,"nm")</f>
        <v>nm</v>
      </c>
      <c r="E150" s="47" t="str">
        <f t="shared" ref="E150" si="516">+IFERROR(E149/D149-1,"nm")</f>
        <v>nm</v>
      </c>
      <c r="F150" s="30">
        <f t="shared" ref="F150" si="517">+IFERROR(F149/E149-1,"nm")</f>
        <v>-0.18055555555555558</v>
      </c>
      <c r="G150" s="30">
        <f t="shared" ref="G150" si="518">+IFERROR(G149/F149-1,"nm")</f>
        <v>-0.24576271186440679</v>
      </c>
      <c r="H150" s="30">
        <f t="shared" ref="H150" si="519">+IFERROR(H149/G149-1,"nm")</f>
        <v>0.1685393258426966</v>
      </c>
      <c r="I150" s="30">
        <f t="shared" ref="I150" si="520">+IFERROR(I149/H149-1,"nm")</f>
        <v>-9.6153846153845812E-3</v>
      </c>
      <c r="J150" s="69">
        <f>AVERAGE($F$150:$I$150)</f>
        <v>-6.6848581548162589E-2</v>
      </c>
      <c r="K150" s="69">
        <f t="shared" ref="K150:N150" si="521">AVERAGE($F$150:$I$150)</f>
        <v>-6.6848581548162589E-2</v>
      </c>
      <c r="L150" s="69">
        <f t="shared" si="521"/>
        <v>-6.6848581548162589E-2</v>
      </c>
      <c r="M150" s="69">
        <f t="shared" si="521"/>
        <v>-6.6848581548162589E-2</v>
      </c>
      <c r="N150" s="69">
        <f t="shared" si="521"/>
        <v>-6.6848581548162589E-2</v>
      </c>
    </row>
    <row r="151" spans="1:14" x14ac:dyDescent="0.25">
      <c r="A151" s="44" t="s">
        <v>138</v>
      </c>
      <c r="B151" s="47" t="str">
        <f>Historicals!B203</f>
        <v>-</v>
      </c>
      <c r="C151" s="47" t="str">
        <f>Historicals!C203</f>
        <v>-</v>
      </c>
      <c r="D151" s="47" t="str">
        <f>Historicals!D203</f>
        <v>-</v>
      </c>
      <c r="E151" s="47" t="str">
        <f>Historicals!E203</f>
        <v>-</v>
      </c>
      <c r="F151" s="30">
        <f>Historicals!F203</f>
        <v>-0.17</v>
      </c>
      <c r="G151" s="30">
        <f>Historicals!G203</f>
        <v>-0.22</v>
      </c>
      <c r="H151" s="30">
        <f>Historicals!H203</f>
        <v>0.13</v>
      </c>
      <c r="I151" s="30">
        <f>Historicals!I203</f>
        <v>-0.03</v>
      </c>
      <c r="J151" s="69">
        <f>AVERAGE($F$151:$I$151)</f>
        <v>-7.2500000000000009E-2</v>
      </c>
      <c r="K151" s="69">
        <f t="shared" ref="K151:N151" si="522">AVERAGE($F$151:$I$151)</f>
        <v>-7.2500000000000009E-2</v>
      </c>
      <c r="L151" s="69">
        <f t="shared" si="522"/>
        <v>-7.2500000000000009E-2</v>
      </c>
      <c r="M151" s="69">
        <f t="shared" si="522"/>
        <v>-7.2500000000000009E-2</v>
      </c>
      <c r="N151" s="69">
        <f t="shared" si="522"/>
        <v>-7.2500000000000009E-2</v>
      </c>
    </row>
    <row r="152" spans="1:14" x14ac:dyDescent="0.25">
      <c r="A152" s="44" t="s">
        <v>139</v>
      </c>
      <c r="B152" s="47" t="str">
        <f t="shared" ref="B152:J152" si="523">+IFERROR(B150-B151,"nm")</f>
        <v>nm</v>
      </c>
      <c r="C152" s="47" t="str">
        <f t="shared" si="523"/>
        <v>nm</v>
      </c>
      <c r="D152" s="47" t="str">
        <f t="shared" si="523"/>
        <v>nm</v>
      </c>
      <c r="E152" s="47" t="str">
        <f t="shared" si="523"/>
        <v>nm</v>
      </c>
      <c r="F152" s="30">
        <f t="shared" si="523"/>
        <v>-1.0555555555555568E-2</v>
      </c>
      <c r="G152" s="30">
        <f t="shared" si="523"/>
        <v>-2.576271186440679E-2</v>
      </c>
      <c r="H152" s="30">
        <f t="shared" si="523"/>
        <v>3.8539325842696592E-2</v>
      </c>
      <c r="I152" s="30">
        <f t="shared" si="523"/>
        <v>2.0384615384615418E-2</v>
      </c>
      <c r="J152" s="30">
        <f t="shared" si="523"/>
        <v>5.65141845183742E-3</v>
      </c>
      <c r="K152" s="30">
        <f t="shared" ref="K152:N152" si="524">+IFERROR(K150-K151,"nm")</f>
        <v>5.65141845183742E-3</v>
      </c>
      <c r="L152" s="30">
        <f t="shared" si="524"/>
        <v>5.65141845183742E-3</v>
      </c>
      <c r="M152" s="30">
        <f t="shared" si="524"/>
        <v>5.65141845183742E-3</v>
      </c>
      <c r="N152" s="30">
        <f t="shared" si="524"/>
        <v>5.65141845183742E-3</v>
      </c>
    </row>
    <row r="153" spans="1:14" x14ac:dyDescent="0.25">
      <c r="A153" s="45" t="s">
        <v>116</v>
      </c>
      <c r="B153" s="60">
        <f>Historicals!B132</f>
        <v>0</v>
      </c>
      <c r="C153" s="60">
        <f>Historicals!C132</f>
        <v>0</v>
      </c>
      <c r="D153" s="60">
        <f>Historicals!D132</f>
        <v>0</v>
      </c>
      <c r="E153" s="60">
        <f>Historicals!E132</f>
        <v>28</v>
      </c>
      <c r="F153" s="3">
        <f>Historicals!F132</f>
        <v>24</v>
      </c>
      <c r="G153" s="3">
        <f>Historicals!G132</f>
        <v>25</v>
      </c>
      <c r="H153" s="3">
        <f>Historicals!H132</f>
        <v>29</v>
      </c>
      <c r="I153" s="3">
        <f>Historicals!I132</f>
        <v>26</v>
      </c>
      <c r="J153" s="3">
        <f>+I153*(1+J154)</f>
        <v>25.709848111658456</v>
      </c>
      <c r="K153" s="3">
        <f t="shared" ref="K153:N153" si="525">+J153*(1+K154)</f>
        <v>25.422934227867227</v>
      </c>
      <c r="L153" s="3">
        <f t="shared" si="525"/>
        <v>25.139222213505747</v>
      </c>
      <c r="M153" s="3">
        <f t="shared" si="525"/>
        <v>24.858676336710118</v>
      </c>
      <c r="N153" s="3">
        <f t="shared" si="525"/>
        <v>24.581261264372902</v>
      </c>
    </row>
    <row r="154" spans="1:14" x14ac:dyDescent="0.25">
      <c r="A154" s="44" t="s">
        <v>130</v>
      </c>
      <c r="B154" s="47" t="str">
        <f t="shared" ref="B154" si="526">+IFERROR(B153/A153-1,"nm")</f>
        <v>nm</v>
      </c>
      <c r="C154" s="47" t="str">
        <f t="shared" ref="C154" si="527">+IFERROR(C153/B153-1,"nm")</f>
        <v>nm</v>
      </c>
      <c r="D154" s="47" t="str">
        <f t="shared" ref="D154" si="528">+IFERROR(D153/C153-1,"nm")</f>
        <v>nm</v>
      </c>
      <c r="E154" s="47" t="str">
        <f t="shared" ref="E154" si="529">+IFERROR(E153/D153-1,"nm")</f>
        <v>nm</v>
      </c>
      <c r="F154" s="30">
        <f t="shared" ref="F154" si="530">+IFERROR(F153/E153-1,"nm")</f>
        <v>-0.1428571428571429</v>
      </c>
      <c r="G154" s="30">
        <f t="shared" ref="G154" si="531">+IFERROR(G153/F153-1,"nm")</f>
        <v>4.1666666666666741E-2</v>
      </c>
      <c r="H154" s="30">
        <f t="shared" ref="H154" si="532">+IFERROR(H153/G153-1,"nm")</f>
        <v>0.15999999999999992</v>
      </c>
      <c r="I154" s="30">
        <f t="shared" ref="I154" si="533">+IFERROR(I153/H153-1,"nm")</f>
        <v>-0.10344827586206895</v>
      </c>
      <c r="J154" s="69">
        <f>AVERAGE($F$154:$I$154)</f>
        <v>-1.1159688013136299E-2</v>
      </c>
      <c r="K154" s="69">
        <f t="shared" ref="K154:N154" si="534">AVERAGE($F$154:$I$154)</f>
        <v>-1.1159688013136299E-2</v>
      </c>
      <c r="L154" s="69">
        <f t="shared" si="534"/>
        <v>-1.1159688013136299E-2</v>
      </c>
      <c r="M154" s="69">
        <f t="shared" si="534"/>
        <v>-1.1159688013136299E-2</v>
      </c>
      <c r="N154" s="69">
        <f t="shared" si="534"/>
        <v>-1.1159688013136299E-2</v>
      </c>
    </row>
    <row r="155" spans="1:14" x14ac:dyDescent="0.25">
      <c r="A155" s="44" t="s">
        <v>138</v>
      </c>
      <c r="B155" s="47" t="str">
        <f>Historicals!B204</f>
        <v>-</v>
      </c>
      <c r="C155" s="47" t="str">
        <f>Historicals!C204</f>
        <v>-</v>
      </c>
      <c r="D155" s="47" t="str">
        <f>Historicals!D204</f>
        <v>-</v>
      </c>
      <c r="E155" s="47" t="str">
        <f>Historicals!E204</f>
        <v>-</v>
      </c>
      <c r="F155" s="30">
        <f>Historicals!F204</f>
        <v>-0.13</v>
      </c>
      <c r="G155" s="30">
        <f>Historicals!G204</f>
        <v>0.08</v>
      </c>
      <c r="H155" s="30">
        <f>Historicals!H204</f>
        <v>0.14000000000000001</v>
      </c>
      <c r="I155" s="30">
        <f>Historicals!I204</f>
        <v>-0.16</v>
      </c>
      <c r="J155" s="69">
        <f>AVERAGE($F$155:$I$155)</f>
        <v>-1.7499999999999998E-2</v>
      </c>
      <c r="K155" s="69">
        <f t="shared" ref="K155:N155" si="535">AVERAGE($F$155:$I$155)</f>
        <v>-1.7499999999999998E-2</v>
      </c>
      <c r="L155" s="69">
        <f t="shared" si="535"/>
        <v>-1.7499999999999998E-2</v>
      </c>
      <c r="M155" s="69">
        <f t="shared" si="535"/>
        <v>-1.7499999999999998E-2</v>
      </c>
      <c r="N155" s="69">
        <f t="shared" si="535"/>
        <v>-1.7499999999999998E-2</v>
      </c>
    </row>
    <row r="156" spans="1:14" x14ac:dyDescent="0.25">
      <c r="A156" s="44" t="s">
        <v>139</v>
      </c>
      <c r="B156" s="47" t="str">
        <f t="shared" ref="B156:J156" si="536">+IFERROR(B154-B155,"nm")</f>
        <v>nm</v>
      </c>
      <c r="C156" s="47" t="str">
        <f t="shared" si="536"/>
        <v>nm</v>
      </c>
      <c r="D156" s="47" t="str">
        <f t="shared" si="536"/>
        <v>nm</v>
      </c>
      <c r="E156" s="47" t="str">
        <f t="shared" si="536"/>
        <v>nm</v>
      </c>
      <c r="F156" s="30">
        <f t="shared" si="536"/>
        <v>-1.28571428571429E-2</v>
      </c>
      <c r="G156" s="30">
        <f t="shared" si="536"/>
        <v>-3.8333333333333261E-2</v>
      </c>
      <c r="H156" s="30">
        <f t="shared" si="536"/>
        <v>1.9999999999999907E-2</v>
      </c>
      <c r="I156" s="30">
        <f t="shared" si="536"/>
        <v>5.6551724137931053E-2</v>
      </c>
      <c r="J156" s="30">
        <f t="shared" si="536"/>
        <v>6.3403119868636997E-3</v>
      </c>
      <c r="K156" s="30">
        <f t="shared" ref="K156:N156" si="537">+IFERROR(K154-K155,"nm")</f>
        <v>6.3403119868636997E-3</v>
      </c>
      <c r="L156" s="30">
        <f t="shared" si="537"/>
        <v>6.3403119868636997E-3</v>
      </c>
      <c r="M156" s="30">
        <f t="shared" si="537"/>
        <v>6.3403119868636997E-3</v>
      </c>
      <c r="N156" s="30">
        <f t="shared" si="537"/>
        <v>6.3403119868636997E-3</v>
      </c>
    </row>
    <row r="157" spans="1:14" x14ac:dyDescent="0.25">
      <c r="A157" s="45" t="s">
        <v>149</v>
      </c>
      <c r="B157" s="60">
        <f>Historicals!B133</f>
        <v>0</v>
      </c>
      <c r="C157" s="60">
        <f>Historicals!C133</f>
        <v>0</v>
      </c>
      <c r="D157" s="60">
        <f>Historicals!D133</f>
        <v>0</v>
      </c>
      <c r="E157" s="60">
        <f>Historicals!E133</f>
        <v>103</v>
      </c>
      <c r="F157" s="3">
        <f>Historicals!F133</f>
        <v>106</v>
      </c>
      <c r="G157" s="3">
        <f>Historicals!G133</f>
        <v>90</v>
      </c>
      <c r="H157" s="3">
        <f>Historicals!H133</f>
        <v>86</v>
      </c>
      <c r="I157" s="3">
        <f>Historicals!I133</f>
        <v>123</v>
      </c>
      <c r="J157" s="3">
        <f>+I157*(1+J158)</f>
        <v>131.11710613012295</v>
      </c>
      <c r="K157" s="3">
        <f t="shared" ref="K157:N157" si="538">+J157*(1+K158)</f>
        <v>139.76988227591809</v>
      </c>
      <c r="L157" s="3">
        <f t="shared" si="538"/>
        <v>148.99367876558003</v>
      </c>
      <c r="M157" s="3">
        <f t="shared" si="538"/>
        <v>158.82617879206506</v>
      </c>
      <c r="N157" s="3">
        <f t="shared" si="538"/>
        <v>169.30755236521202</v>
      </c>
    </row>
    <row r="158" spans="1:14" x14ac:dyDescent="0.25">
      <c r="A158" s="44" t="s">
        <v>130</v>
      </c>
      <c r="B158" s="47" t="str">
        <f t="shared" ref="B158" si="539">+IFERROR(B157/A157-1,"nm")</f>
        <v>nm</v>
      </c>
      <c r="C158" s="47" t="str">
        <f t="shared" ref="C158" si="540">+IFERROR(C157/B157-1,"nm")</f>
        <v>nm</v>
      </c>
      <c r="D158" s="47" t="str">
        <f t="shared" ref="D158" si="541">+IFERROR(D157/C157-1,"nm")</f>
        <v>nm</v>
      </c>
      <c r="E158" s="47" t="str">
        <f t="shared" ref="E158" si="542">+IFERROR(E157/D157-1,"nm")</f>
        <v>nm</v>
      </c>
      <c r="F158" s="30">
        <f t="shared" ref="F158" si="543">+IFERROR(F157/E157-1,"nm")</f>
        <v>2.9126213592232997E-2</v>
      </c>
      <c r="G158" s="30">
        <f t="shared" ref="G158" si="544">+IFERROR(G157/F157-1,"nm")</f>
        <v>-0.15094339622641506</v>
      </c>
      <c r="H158" s="30">
        <f t="shared" ref="H158" si="545">+IFERROR(H157/G157-1,"nm")</f>
        <v>-4.4444444444444398E-2</v>
      </c>
      <c r="I158" s="30">
        <f t="shared" ref="I158" si="546">+IFERROR(I157/H157-1,"nm")</f>
        <v>0.43023255813953498</v>
      </c>
      <c r="J158" s="69">
        <f>AVERAGE($F$158:$I$158)</f>
        <v>6.599273276522713E-2</v>
      </c>
      <c r="K158" s="69">
        <f t="shared" ref="K158:N158" si="547">AVERAGE($F$158:$I$158)</f>
        <v>6.599273276522713E-2</v>
      </c>
      <c r="L158" s="69">
        <f t="shared" si="547"/>
        <v>6.599273276522713E-2</v>
      </c>
      <c r="M158" s="69">
        <f t="shared" si="547"/>
        <v>6.599273276522713E-2</v>
      </c>
      <c r="N158" s="69">
        <f t="shared" si="547"/>
        <v>6.599273276522713E-2</v>
      </c>
    </row>
    <row r="159" spans="1:14" x14ac:dyDescent="0.25">
      <c r="A159" s="44" t="s">
        <v>138</v>
      </c>
      <c r="B159" s="47" t="str">
        <f>Historicals!B205</f>
        <v>-</v>
      </c>
      <c r="C159" s="47" t="str">
        <f>Historicals!C205</f>
        <v>-</v>
      </c>
      <c r="D159" s="47" t="str">
        <f>Historicals!D205</f>
        <v>-</v>
      </c>
      <c r="E159" s="47" t="str">
        <f>Historicals!E205</f>
        <v>-</v>
      </c>
      <c r="F159" s="30">
        <f>Historicals!F205</f>
        <v>0.04</v>
      </c>
      <c r="G159" s="30">
        <f>Historicals!G205</f>
        <v>-0.14000000000000001</v>
      </c>
      <c r="H159" s="30">
        <f>Historicals!H205</f>
        <v>-0.01</v>
      </c>
      <c r="I159" s="30">
        <f>Historicals!I205</f>
        <v>0.42</v>
      </c>
      <c r="J159" s="69">
        <f>AVERAGE($F$159:$I$159)</f>
        <v>7.7499999999999999E-2</v>
      </c>
      <c r="K159" s="69">
        <f t="shared" ref="K159:N159" si="548">AVERAGE($F$159:$I$159)</f>
        <v>7.7499999999999999E-2</v>
      </c>
      <c r="L159" s="69">
        <f t="shared" si="548"/>
        <v>7.7499999999999999E-2</v>
      </c>
      <c r="M159" s="69">
        <f t="shared" si="548"/>
        <v>7.7499999999999999E-2</v>
      </c>
      <c r="N159" s="69">
        <f t="shared" si="548"/>
        <v>7.7499999999999999E-2</v>
      </c>
    </row>
    <row r="160" spans="1:14" x14ac:dyDescent="0.25">
      <c r="A160" s="44" t="s">
        <v>139</v>
      </c>
      <c r="B160" s="47" t="str">
        <f t="shared" ref="B160:J160" si="549">+IFERROR(B158-B159,"nm")</f>
        <v>nm</v>
      </c>
      <c r="C160" s="47" t="str">
        <f t="shared" si="549"/>
        <v>nm</v>
      </c>
      <c r="D160" s="47" t="str">
        <f t="shared" si="549"/>
        <v>nm</v>
      </c>
      <c r="E160" s="47" t="str">
        <f t="shared" si="549"/>
        <v>nm</v>
      </c>
      <c r="F160" s="30">
        <f t="shared" si="549"/>
        <v>-1.0873786407767004E-2</v>
      </c>
      <c r="G160" s="30">
        <f t="shared" si="549"/>
        <v>-1.0943396226415048E-2</v>
      </c>
      <c r="H160" s="30">
        <f t="shared" si="549"/>
        <v>-3.4444444444444396E-2</v>
      </c>
      <c r="I160" s="30">
        <f t="shared" si="549"/>
        <v>1.0232558139534997E-2</v>
      </c>
      <c r="J160" s="30">
        <f t="shared" si="549"/>
        <v>-1.1507267234772869E-2</v>
      </c>
      <c r="K160" s="30">
        <f t="shared" ref="K160:N160" si="550">+IFERROR(K158-K159,"nm")</f>
        <v>-1.1507267234772869E-2</v>
      </c>
      <c r="L160" s="30">
        <f t="shared" si="550"/>
        <v>-1.1507267234772869E-2</v>
      </c>
      <c r="M160" s="30">
        <f t="shared" si="550"/>
        <v>-1.1507267234772869E-2</v>
      </c>
      <c r="N160" s="30">
        <f t="shared" si="550"/>
        <v>-1.1507267234772869E-2</v>
      </c>
    </row>
    <row r="161" spans="1:14" x14ac:dyDescent="0.25">
      <c r="A161" s="9" t="s">
        <v>131</v>
      </c>
      <c r="B161" s="58">
        <f t="shared" ref="B161:I161" si="551">+B167+B164</f>
        <v>535</v>
      </c>
      <c r="C161" s="9">
        <f t="shared" si="551"/>
        <v>514</v>
      </c>
      <c r="D161" s="9">
        <f t="shared" si="551"/>
        <v>505</v>
      </c>
      <c r="E161" s="9">
        <f t="shared" si="551"/>
        <v>343</v>
      </c>
      <c r="F161" s="9">
        <f t="shared" si="551"/>
        <v>334</v>
      </c>
      <c r="G161" s="9">
        <f t="shared" si="551"/>
        <v>322</v>
      </c>
      <c r="H161" s="9">
        <f t="shared" si="551"/>
        <v>569</v>
      </c>
      <c r="I161" s="9">
        <f t="shared" si="551"/>
        <v>691</v>
      </c>
      <c r="J161" s="9">
        <f>+I161*(1+J162)</f>
        <v>744.48050165911968</v>
      </c>
      <c r="K161" s="9">
        <f t="shared" ref="K161:N161" si="552">+J161*(1+K162)</f>
        <v>802.100169827228</v>
      </c>
      <c r="L161" s="9">
        <f t="shared" si="552"/>
        <v>864.17935863073785</v>
      </c>
      <c r="M161" s="9">
        <f t="shared" si="552"/>
        <v>931.06321626174827</v>
      </c>
      <c r="N161" s="9">
        <f t="shared" si="552"/>
        <v>1003.123603934732</v>
      </c>
    </row>
    <row r="162" spans="1:14" x14ac:dyDescent="0.25">
      <c r="A162" s="46" t="s">
        <v>130</v>
      </c>
      <c r="B162" s="47" t="str">
        <f t="shared" ref="B162" si="553">+IFERROR(B161/A161-1,"nm")</f>
        <v>nm</v>
      </c>
      <c r="C162" s="30">
        <f t="shared" ref="C162" si="554">+IFERROR(C161/B161-1,"nm")</f>
        <v>-3.9252336448598157E-2</v>
      </c>
      <c r="D162" s="30">
        <f t="shared" ref="D162" si="555">+IFERROR(D161/C161-1,"nm")</f>
        <v>-1.7509727626459193E-2</v>
      </c>
      <c r="E162" s="30">
        <f t="shared" ref="E162" si="556">+IFERROR(E161/D161-1,"nm")</f>
        <v>-0.32079207920792074</v>
      </c>
      <c r="F162" s="30">
        <f t="shared" ref="F162" si="557">+IFERROR(F161/E161-1,"nm")</f>
        <v>-2.6239067055393583E-2</v>
      </c>
      <c r="G162" s="30">
        <f t="shared" ref="G162" si="558">+IFERROR(G161/F161-1,"nm")</f>
        <v>-3.59281437125748E-2</v>
      </c>
      <c r="H162" s="30">
        <f t="shared" ref="H162" si="559">+IFERROR(H161/G161-1,"nm")</f>
        <v>0.76708074534161486</v>
      </c>
      <c r="I162" s="30">
        <f t="shared" ref="I162" si="560">+IFERROR(I161/H161-1,"nm")</f>
        <v>0.21441124780316345</v>
      </c>
      <c r="J162" s="69">
        <f>AVERAGE($C$162:$I$162)</f>
        <v>7.7395805584833124E-2</v>
      </c>
      <c r="K162" s="69">
        <f t="shared" ref="K162:N162" si="561">AVERAGE($C$162:$I$162)</f>
        <v>7.7395805584833124E-2</v>
      </c>
      <c r="L162" s="69">
        <f t="shared" si="561"/>
        <v>7.7395805584833124E-2</v>
      </c>
      <c r="M162" s="69">
        <f t="shared" si="561"/>
        <v>7.7395805584833124E-2</v>
      </c>
      <c r="N162" s="69">
        <f t="shared" si="561"/>
        <v>7.7395805584833124E-2</v>
      </c>
    </row>
    <row r="163" spans="1:14" x14ac:dyDescent="0.25">
      <c r="A163" s="46" t="s">
        <v>132</v>
      </c>
      <c r="B163" s="47">
        <f>+IFERROR(B161/B$143,"nm")</f>
        <v>0.26992936427850656</v>
      </c>
      <c r="C163" s="30">
        <f t="shared" ref="C163:J163" si="562">+IFERROR(C161/C$143,"nm")</f>
        <v>0.26291560102301792</v>
      </c>
      <c r="D163" s="30">
        <f t="shared" si="562"/>
        <v>0.24730656219392752</v>
      </c>
      <c r="E163" s="30">
        <f t="shared" si="562"/>
        <v>0.18186638388123011</v>
      </c>
      <c r="F163" s="30">
        <f t="shared" si="562"/>
        <v>0.17523609653725078</v>
      </c>
      <c r="G163" s="30">
        <f t="shared" si="562"/>
        <v>0.17443120260021669</v>
      </c>
      <c r="H163" s="30">
        <f t="shared" si="562"/>
        <v>0.25804988662131517</v>
      </c>
      <c r="I163" s="30">
        <f t="shared" si="562"/>
        <v>0.29454390451832907</v>
      </c>
      <c r="J163" s="30">
        <f t="shared" si="562"/>
        <v>0.30886734108967256</v>
      </c>
      <c r="K163" s="30">
        <f t="shared" ref="K163:N163" si="563">+IFERROR(K161/K$143,"nm")</f>
        <v>0.32388731502629886</v>
      </c>
      <c r="L163" s="30">
        <f t="shared" si="563"/>
        <v>0.33963769838808822</v>
      </c>
      <c r="M163" s="30">
        <f t="shared" si="563"/>
        <v>0.35615401040633998</v>
      </c>
      <c r="N163" s="30">
        <f t="shared" si="563"/>
        <v>0.37347349758441323</v>
      </c>
    </row>
    <row r="164" spans="1:14" x14ac:dyDescent="0.25">
      <c r="A164" s="9" t="s">
        <v>133</v>
      </c>
      <c r="B164" s="58">
        <f>Historicals!B177</f>
        <v>18</v>
      </c>
      <c r="C164" s="9">
        <f>Historicals!C177</f>
        <v>27</v>
      </c>
      <c r="D164" s="9">
        <f>Historicals!D177</f>
        <v>28</v>
      </c>
      <c r="E164" s="9">
        <f>Historicals!E177</f>
        <v>33</v>
      </c>
      <c r="F164" s="9">
        <f>Historicals!F177</f>
        <v>31</v>
      </c>
      <c r="G164" s="9">
        <f>Historicals!G177</f>
        <v>25</v>
      </c>
      <c r="H164" s="9">
        <f>Historicals!H177</f>
        <v>26</v>
      </c>
      <c r="I164" s="9">
        <f>Historicals!I177</f>
        <v>22</v>
      </c>
      <c r="J164" s="9">
        <f>+I164*(1+J165)</f>
        <v>23.092481858472645</v>
      </c>
      <c r="K164" s="9">
        <f t="shared" ref="K164:N164" si="564">+J164*(1+K165)</f>
        <v>24.23921447199492</v>
      </c>
      <c r="L164" s="9">
        <f t="shared" si="564"/>
        <v>25.442891839007739</v>
      </c>
      <c r="M164" s="9">
        <f t="shared" si="564"/>
        <v>26.706341737243996</v>
      </c>
      <c r="N164" s="9">
        <f t="shared" si="564"/>
        <v>28.032532366976262</v>
      </c>
    </row>
    <row r="165" spans="1:14" x14ac:dyDescent="0.25">
      <c r="A165" s="46" t="s">
        <v>130</v>
      </c>
      <c r="B165" s="47" t="str">
        <f t="shared" ref="B165" si="565">+IFERROR(B164/A164-1,"nm")</f>
        <v>nm</v>
      </c>
      <c r="C165" s="30">
        <f t="shared" ref="C165" si="566">+IFERROR(C164/B164-1,"nm")</f>
        <v>0.5</v>
      </c>
      <c r="D165" s="30">
        <f t="shared" ref="D165" si="567">+IFERROR(D164/C164-1,"nm")</f>
        <v>3.7037037037036979E-2</v>
      </c>
      <c r="E165" s="30">
        <f t="shared" ref="E165" si="568">+IFERROR(E164/D164-1,"nm")</f>
        <v>0.1785714285714286</v>
      </c>
      <c r="F165" s="30">
        <f t="shared" ref="F165" si="569">+IFERROR(F164/E164-1,"nm")</f>
        <v>-6.0606060606060552E-2</v>
      </c>
      <c r="G165" s="30">
        <f t="shared" ref="G165" si="570">+IFERROR(G164/F164-1,"nm")</f>
        <v>-0.19354838709677424</v>
      </c>
      <c r="H165" s="30">
        <f t="shared" ref="H165" si="571">+IFERROR(H164/G164-1,"nm")</f>
        <v>4.0000000000000036E-2</v>
      </c>
      <c r="I165" s="30">
        <f t="shared" ref="I165" si="572">+IFERROR(I164/H164-1,"nm")</f>
        <v>-0.15384615384615385</v>
      </c>
      <c r="J165" s="69">
        <f>AVERAGE($C$165:$I$165)</f>
        <v>4.9658266294210995E-2</v>
      </c>
      <c r="K165" s="69">
        <f t="shared" ref="K165:N165" si="573">AVERAGE($C$165:$I$165)</f>
        <v>4.9658266294210995E-2</v>
      </c>
      <c r="L165" s="69">
        <f t="shared" si="573"/>
        <v>4.9658266294210995E-2</v>
      </c>
      <c r="M165" s="69">
        <f t="shared" si="573"/>
        <v>4.9658266294210995E-2</v>
      </c>
      <c r="N165" s="69">
        <f t="shared" si="573"/>
        <v>4.9658266294210995E-2</v>
      </c>
    </row>
    <row r="166" spans="1:14" x14ac:dyDescent="0.25">
      <c r="A166" s="46" t="s">
        <v>134</v>
      </c>
      <c r="B166" s="47">
        <f>+IFERROR(B164/B$143,"nm")</f>
        <v>9.0817356205852677E-3</v>
      </c>
      <c r="C166" s="30">
        <f t="shared" ref="C166:J166" si="574">+IFERROR(C164/C$143,"nm")</f>
        <v>1.3810741687979539E-2</v>
      </c>
      <c r="D166" s="30">
        <f t="shared" si="574"/>
        <v>1.3712047012732615E-2</v>
      </c>
      <c r="E166" s="30">
        <f t="shared" si="574"/>
        <v>1.7497348886532343E-2</v>
      </c>
      <c r="F166" s="30">
        <f t="shared" si="574"/>
        <v>1.6264428121720881E-2</v>
      </c>
      <c r="G166" s="30">
        <f t="shared" si="574"/>
        <v>1.3542795232936078E-2</v>
      </c>
      <c r="H166" s="30">
        <f t="shared" si="574"/>
        <v>1.1791383219954649E-2</v>
      </c>
      <c r="I166" s="30">
        <f t="shared" si="574"/>
        <v>9.3776641091219103E-3</v>
      </c>
      <c r="J166" s="30">
        <f t="shared" si="574"/>
        <v>9.5805242110340166E-3</v>
      </c>
      <c r="K166" s="30">
        <f t="shared" ref="K166:N166" si="575">+IFERROR(K164/K$143,"nm")</f>
        <v>9.7877726361435564E-3</v>
      </c>
      <c r="L166" s="30">
        <f t="shared" si="575"/>
        <v>9.999504313814675E-3</v>
      </c>
      <c r="M166" s="30">
        <f t="shared" si="575"/>
        <v>1.0215816226948544E-2</v>
      </c>
      <c r="N166" s="30">
        <f t="shared" si="575"/>
        <v>1.0436807456406025E-2</v>
      </c>
    </row>
    <row r="167" spans="1:14" x14ac:dyDescent="0.25">
      <c r="A167" s="9" t="s">
        <v>135</v>
      </c>
      <c r="B167" s="58">
        <f>Historicals!B144</f>
        <v>517</v>
      </c>
      <c r="C167" s="9">
        <f>Historicals!C144</f>
        <v>487</v>
      </c>
      <c r="D167" s="9">
        <f>Historicals!D144</f>
        <v>477</v>
      </c>
      <c r="E167" s="9">
        <f>Historicals!E144</f>
        <v>310</v>
      </c>
      <c r="F167" s="9">
        <f>Historicals!F144</f>
        <v>303</v>
      </c>
      <c r="G167" s="9">
        <f>Historicals!G144</f>
        <v>297</v>
      </c>
      <c r="H167" s="9">
        <f>Historicals!H144</f>
        <v>543</v>
      </c>
      <c r="I167" s="9">
        <f>Historicals!I144</f>
        <v>669</v>
      </c>
      <c r="J167" s="9">
        <f>+I167*(1+J168)</f>
        <v>725.3181995216928</v>
      </c>
      <c r="K167" s="9">
        <f t="shared" ref="K167:N167" si="576">+J167*(1+K168)</f>
        <v>786.37741488399126</v>
      </c>
      <c r="L167" s="9">
        <f t="shared" si="576"/>
        <v>852.57675741133005</v>
      </c>
      <c r="M167" s="9">
        <f t="shared" si="576"/>
        <v>924.34893668105974</v>
      </c>
      <c r="N167" s="9">
        <f t="shared" si="576"/>
        <v>1002.1630889137481</v>
      </c>
    </row>
    <row r="168" spans="1:14" x14ac:dyDescent="0.25">
      <c r="A168" s="46" t="s">
        <v>130</v>
      </c>
      <c r="B168" s="47" t="str">
        <f t="shared" ref="B168" si="577">+IFERROR(B167/A167-1,"nm")</f>
        <v>nm</v>
      </c>
      <c r="C168" s="30">
        <f t="shared" ref="C168" si="578">+IFERROR(C167/B167-1,"nm")</f>
        <v>-5.8027079303675011E-2</v>
      </c>
      <c r="D168" s="30">
        <f t="shared" ref="D168" si="579">+IFERROR(D167/C167-1,"nm")</f>
        <v>-2.0533880903490731E-2</v>
      </c>
      <c r="E168" s="30">
        <f t="shared" ref="E168" si="580">+IFERROR(E167/D167-1,"nm")</f>
        <v>-0.35010482180293501</v>
      </c>
      <c r="F168" s="30">
        <f t="shared" ref="F168" si="581">+IFERROR(F167/E167-1,"nm")</f>
        <v>-2.2580645161290325E-2</v>
      </c>
      <c r="G168" s="30">
        <f t="shared" ref="G168" si="582">+IFERROR(G167/F167-1,"nm")</f>
        <v>-1.980198019801982E-2</v>
      </c>
      <c r="H168" s="30">
        <f t="shared" ref="H168" si="583">+IFERROR(H167/G167-1,"nm")</f>
        <v>0.82828282828282829</v>
      </c>
      <c r="I168" s="30">
        <f t="shared" ref="I168" si="584">+IFERROR(I167/H167-1,"nm")</f>
        <v>0.2320441988950277</v>
      </c>
      <c r="J168" s="69">
        <f>AVERAGE($C$168:$I$168)</f>
        <v>8.4182659972635007E-2</v>
      </c>
      <c r="K168" s="69">
        <f t="shared" ref="K168:N168" si="585">AVERAGE($C$168:$I$168)</f>
        <v>8.4182659972635007E-2</v>
      </c>
      <c r="L168" s="69">
        <f t="shared" si="585"/>
        <v>8.4182659972635007E-2</v>
      </c>
      <c r="M168" s="69">
        <f t="shared" si="585"/>
        <v>8.4182659972635007E-2</v>
      </c>
      <c r="N168" s="69">
        <f t="shared" si="585"/>
        <v>8.4182659972635007E-2</v>
      </c>
    </row>
    <row r="169" spans="1:14" x14ac:dyDescent="0.25">
      <c r="A169" s="46" t="s">
        <v>132</v>
      </c>
      <c r="B169" s="47">
        <f>+IFERROR(B167/B$143,"nm")</f>
        <v>0.26084762865792127</v>
      </c>
      <c r="C169" s="30">
        <f t="shared" ref="C169:J169" si="586">+IFERROR(C167/C$143,"nm")</f>
        <v>0.24910485933503837</v>
      </c>
      <c r="D169" s="30">
        <f t="shared" si="586"/>
        <v>0.23359451518119489</v>
      </c>
      <c r="E169" s="30">
        <f t="shared" si="586"/>
        <v>0.16436903499469777</v>
      </c>
      <c r="F169" s="30">
        <f t="shared" si="586"/>
        <v>0.1589716684155299</v>
      </c>
      <c r="G169" s="30">
        <f t="shared" si="586"/>
        <v>0.16088840736728061</v>
      </c>
      <c r="H169" s="30">
        <f t="shared" si="586"/>
        <v>0.24625850340136055</v>
      </c>
      <c r="I169" s="30">
        <f t="shared" si="586"/>
        <v>0.28516624040920718</v>
      </c>
      <c r="J169" s="30">
        <f t="shared" si="586"/>
        <v>0.30091735543235315</v>
      </c>
      <c r="K169" s="30">
        <f t="shared" ref="K169:N169" si="587">+IFERROR(K167/K$143,"nm")</f>
        <v>0.31753848095925424</v>
      </c>
      <c r="L169" s="30">
        <f t="shared" si="587"/>
        <v>0.33507767189113696</v>
      </c>
      <c r="M169" s="30">
        <f t="shared" si="587"/>
        <v>0.35358563743457461</v>
      </c>
      <c r="N169" s="30">
        <f t="shared" si="587"/>
        <v>0.37311588771164966</v>
      </c>
    </row>
    <row r="170" spans="1:14" x14ac:dyDescent="0.25">
      <c r="A170" s="9" t="s">
        <v>136</v>
      </c>
      <c r="B170" s="58">
        <f>Historicals!B166</f>
        <v>69</v>
      </c>
      <c r="C170" s="9">
        <f>Historicals!C166</f>
        <v>39</v>
      </c>
      <c r="D170" s="9">
        <f>Historicals!D166</f>
        <v>30</v>
      </c>
      <c r="E170" s="9">
        <f>Historicals!E166</f>
        <v>22</v>
      </c>
      <c r="F170" s="9">
        <f>Historicals!F166</f>
        <v>18</v>
      </c>
      <c r="G170" s="9">
        <f>Historicals!G166</f>
        <v>12</v>
      </c>
      <c r="H170" s="9">
        <f>Historicals!H166</f>
        <v>7</v>
      </c>
      <c r="I170" s="9">
        <f>Historicals!I166</f>
        <v>9</v>
      </c>
      <c r="J170" s="9">
        <f>+I170*(1+J171)</f>
        <v>6.9707283399829985</v>
      </c>
      <c r="K170" s="9">
        <f t="shared" ref="K170:N170" si="588">+J170*(1+K171)</f>
        <v>5.3990059544269036</v>
      </c>
      <c r="L170" s="9">
        <f t="shared" si="588"/>
        <v>4.1816670904733968</v>
      </c>
      <c r="M170" s="9">
        <f t="shared" si="588"/>
        <v>3.2388072551041285</v>
      </c>
      <c r="N170" s="9">
        <f t="shared" si="588"/>
        <v>2.5085383912107657</v>
      </c>
    </row>
    <row r="171" spans="1:14" x14ac:dyDescent="0.25">
      <c r="A171" s="46" t="s">
        <v>130</v>
      </c>
      <c r="B171" s="47" t="str">
        <f t="shared" ref="B171" si="589">+IFERROR(B170/A170-1,"nm")</f>
        <v>nm</v>
      </c>
      <c r="C171" s="30">
        <f t="shared" ref="C171" si="590">+IFERROR(C170/B170-1,"nm")</f>
        <v>-0.43478260869565222</v>
      </c>
      <c r="D171" s="30">
        <f t="shared" ref="D171" si="591">+IFERROR(D170/C170-1,"nm")</f>
        <v>-0.23076923076923073</v>
      </c>
      <c r="E171" s="30">
        <f t="shared" ref="E171" si="592">+IFERROR(E170/D170-1,"nm")</f>
        <v>-0.26666666666666672</v>
      </c>
      <c r="F171" s="30">
        <f t="shared" ref="F171" si="593">+IFERROR(F170/E170-1,"nm")</f>
        <v>-0.18181818181818177</v>
      </c>
      <c r="G171" s="30">
        <f t="shared" ref="G171" si="594">+IFERROR(G170/F170-1,"nm")</f>
        <v>-0.33333333333333337</v>
      </c>
      <c r="H171" s="30">
        <f t="shared" ref="H171" si="595">+IFERROR(H170/G170-1,"nm")</f>
        <v>-0.41666666666666663</v>
      </c>
      <c r="I171" s="30">
        <f t="shared" ref="I171" si="596">+IFERROR(I170/H170-1,"nm")</f>
        <v>0.28571428571428581</v>
      </c>
      <c r="J171" s="69">
        <f>AVERAGE($C$171:$I$171)</f>
        <v>-0.22547462889077793</v>
      </c>
      <c r="K171" s="69">
        <f t="shared" ref="K171:N171" si="597">AVERAGE($C$171:$I$171)</f>
        <v>-0.22547462889077793</v>
      </c>
      <c r="L171" s="69">
        <f t="shared" si="597"/>
        <v>-0.22547462889077793</v>
      </c>
      <c r="M171" s="69">
        <f t="shared" si="597"/>
        <v>-0.22547462889077793</v>
      </c>
      <c r="N171" s="69">
        <f t="shared" si="597"/>
        <v>-0.22547462889077793</v>
      </c>
    </row>
    <row r="172" spans="1:14" x14ac:dyDescent="0.25">
      <c r="A172" s="46" t="s">
        <v>134</v>
      </c>
      <c r="B172" s="47">
        <f>+IFERROR(B170/B$143,"nm")</f>
        <v>3.481331987891019E-2</v>
      </c>
      <c r="C172" s="30">
        <f t="shared" ref="C172:H172" si="598">+IFERROR(C170/C$143,"nm")</f>
        <v>1.9948849104859334E-2</v>
      </c>
      <c r="D172" s="30">
        <f t="shared" si="598"/>
        <v>1.4691478942213516E-2</v>
      </c>
      <c r="E172" s="30">
        <f t="shared" si="598"/>
        <v>1.166489925768823E-2</v>
      </c>
      <c r="F172" s="30">
        <f t="shared" si="598"/>
        <v>9.4438614900314802E-3</v>
      </c>
      <c r="G172" s="30">
        <f t="shared" si="598"/>
        <v>6.5005417118093175E-3</v>
      </c>
      <c r="H172" s="30">
        <f t="shared" si="598"/>
        <v>3.1746031746031746E-3</v>
      </c>
      <c r="I172" s="30">
        <f>+IFERROR(I170/I$143,"nm")</f>
        <v>3.8363171355498722E-3</v>
      </c>
      <c r="J172" s="30">
        <f>+IFERROR(J170/J$143,"nm")</f>
        <v>2.891990217380869E-3</v>
      </c>
      <c r="K172" s="30">
        <f t="shared" ref="K172:N172" si="599">+IFERROR(K170/K$143,"nm")</f>
        <v>2.1801136668092125E-3</v>
      </c>
      <c r="L172" s="30">
        <f t="shared" si="599"/>
        <v>1.6434687682010103E-3</v>
      </c>
      <c r="M172" s="30">
        <f t="shared" si="599"/>
        <v>1.2389214531209659E-3</v>
      </c>
      <c r="N172" s="30">
        <f t="shared" si="599"/>
        <v>9.3395530033925822E-4</v>
      </c>
    </row>
    <row r="173" spans="1:14" x14ac:dyDescent="0.25">
      <c r="A173" s="43" t="str">
        <f>+Historicals!A134</f>
        <v>Corporate</v>
      </c>
      <c r="B173" s="59"/>
      <c r="C173" s="43"/>
      <c r="D173" s="43"/>
      <c r="E173" s="43"/>
      <c r="F173" s="43"/>
      <c r="G173" s="43"/>
      <c r="H173" s="43"/>
      <c r="I173" s="43"/>
      <c r="J173" s="39"/>
      <c r="K173" s="39"/>
      <c r="L173" s="39"/>
      <c r="M173" s="39"/>
      <c r="N173" s="39"/>
    </row>
    <row r="174" spans="1:14" x14ac:dyDescent="0.25">
      <c r="A174" s="9" t="s">
        <v>137</v>
      </c>
      <c r="B174" s="58">
        <f>Historicals!B134</f>
        <v>-82</v>
      </c>
      <c r="C174" s="9">
        <f>Historicals!C134</f>
        <v>-86</v>
      </c>
      <c r="D174" s="9">
        <f>Historicals!D134</f>
        <v>75</v>
      </c>
      <c r="E174" s="9">
        <f>Historicals!E134</f>
        <v>26</v>
      </c>
      <c r="F174" s="9">
        <f>Historicals!F134</f>
        <v>-7</v>
      </c>
      <c r="G174" s="9">
        <f>Historicals!G134</f>
        <v>-11</v>
      </c>
      <c r="H174" s="9">
        <f>Historicals!H134</f>
        <v>40</v>
      </c>
      <c r="I174" s="9">
        <f>Historicals!I134</f>
        <v>-72</v>
      </c>
      <c r="J174" s="9">
        <f>+I174*(1+J175)</f>
        <v>37.139777516058203</v>
      </c>
      <c r="K174" s="9">
        <f t="shared" ref="K174:N174" si="600">+J174*(1+K175)</f>
        <v>-19.15782047142087</v>
      </c>
      <c r="L174" s="9">
        <f t="shared" si="600"/>
        <v>9.8821831944605059</v>
      </c>
      <c r="M174" s="9">
        <f t="shared" si="600"/>
        <v>-5.0975289613221184</v>
      </c>
      <c r="N174" s="9">
        <f t="shared" si="600"/>
        <v>2.6294596042384271</v>
      </c>
    </row>
    <row r="175" spans="1:14" x14ac:dyDescent="0.25">
      <c r="A175" s="44" t="s">
        <v>130</v>
      </c>
      <c r="B175" s="47" t="str">
        <f t="shared" ref="B175" si="601">+IFERROR(B174/A174-1,"nm")</f>
        <v>nm</v>
      </c>
      <c r="C175" s="30">
        <f t="shared" ref="C175" si="602">+IFERROR(C174/B174-1,"nm")</f>
        <v>4.8780487804878092E-2</v>
      </c>
      <c r="D175" s="30">
        <f t="shared" ref="D175" si="603">+IFERROR(D174/C174-1,"nm")</f>
        <v>-1.8720930232558139</v>
      </c>
      <c r="E175" s="30">
        <f t="shared" ref="E175" si="604">+IFERROR(E174/D174-1,"nm")</f>
        <v>-0.65333333333333332</v>
      </c>
      <c r="F175" s="30">
        <f t="shared" ref="F175" si="605">+IFERROR(F174/E174-1,"nm")</f>
        <v>-1.2692307692307692</v>
      </c>
      <c r="G175" s="30">
        <f t="shared" ref="G175" si="606">+IFERROR(G174/F174-1,"nm")</f>
        <v>0.5714285714285714</v>
      </c>
      <c r="H175" s="30">
        <f t="shared" ref="H175:I175" si="607">+IFERROR(H174/G174-1,"nm")</f>
        <v>-4.6363636363636367</v>
      </c>
      <c r="I175" s="30">
        <f t="shared" si="607"/>
        <v>-2.8</v>
      </c>
      <c r="J175" s="69">
        <f>AVERAGE($C$175:$I$175)</f>
        <v>-1.5158302432785862</v>
      </c>
      <c r="K175" s="69">
        <f t="shared" ref="K175:N175" si="608">AVERAGE($C$175:$I$175)</f>
        <v>-1.5158302432785862</v>
      </c>
      <c r="L175" s="69">
        <f t="shared" si="608"/>
        <v>-1.5158302432785862</v>
      </c>
      <c r="M175" s="69">
        <f t="shared" si="608"/>
        <v>-1.5158302432785862</v>
      </c>
      <c r="N175" s="69">
        <f t="shared" si="608"/>
        <v>-1.5158302432785862</v>
      </c>
    </row>
    <row r="176" spans="1:14" x14ac:dyDescent="0.25">
      <c r="A176" s="44" t="s">
        <v>138</v>
      </c>
      <c r="B176" s="47">
        <f>Historicals!B206</f>
        <v>0</v>
      </c>
      <c r="C176" s="30">
        <f>Historicals!C206</f>
        <v>0</v>
      </c>
      <c r="D176" s="30">
        <f>Historicals!D206</f>
        <v>0</v>
      </c>
      <c r="E176" s="30">
        <f>Historicals!E206</f>
        <v>0</v>
      </c>
      <c r="F176" s="30">
        <f>Historicals!F206</f>
        <v>0</v>
      </c>
      <c r="G176" s="30">
        <f>Historicals!G206</f>
        <v>0</v>
      </c>
      <c r="H176" s="30">
        <f>Historicals!H206</f>
        <v>0</v>
      </c>
      <c r="I176" s="30">
        <f>Historicals!I206</f>
        <v>0</v>
      </c>
      <c r="J176" s="30">
        <f>AVERAGE($C$176:$I$176)</f>
        <v>0</v>
      </c>
      <c r="K176" s="30">
        <f t="shared" ref="K176:N176" si="609">AVERAGE($C$176:$I$176)</f>
        <v>0</v>
      </c>
      <c r="L176" s="30">
        <f t="shared" si="609"/>
        <v>0</v>
      </c>
      <c r="M176" s="30">
        <f t="shared" si="609"/>
        <v>0</v>
      </c>
      <c r="N176" s="30">
        <f t="shared" si="609"/>
        <v>0</v>
      </c>
    </row>
    <row r="177" spans="1:14" x14ac:dyDescent="0.25">
      <c r="A177" s="44" t="s">
        <v>139</v>
      </c>
      <c r="B177" s="47" t="str">
        <f>+IFERROR(B175-B176,"nm")</f>
        <v>nm</v>
      </c>
      <c r="C177" s="30">
        <f t="shared" ref="C177:H177" si="610">+IFERROR(C175-C176,"nm")</f>
        <v>4.8780487804878092E-2</v>
      </c>
      <c r="D177" s="30">
        <f t="shared" si="610"/>
        <v>-1.8720930232558139</v>
      </c>
      <c r="E177" s="30">
        <f t="shared" si="610"/>
        <v>-0.65333333333333332</v>
      </c>
      <c r="F177" s="30">
        <f t="shared" si="610"/>
        <v>-1.2692307692307692</v>
      </c>
      <c r="G177" s="30">
        <f t="shared" si="610"/>
        <v>0.5714285714285714</v>
      </c>
      <c r="H177" s="30">
        <f t="shared" si="610"/>
        <v>-4.6363636363636367</v>
      </c>
      <c r="I177" s="30">
        <f>+IFERROR(I175-I176,"nm")</f>
        <v>-2.8</v>
      </c>
      <c r="J177" s="30">
        <f t="shared" ref="J177:N177" si="611">+IFERROR(J175-J176,"nm")</f>
        <v>-1.5158302432785862</v>
      </c>
      <c r="K177" s="30">
        <f t="shared" si="611"/>
        <v>-1.5158302432785862</v>
      </c>
      <c r="L177" s="30">
        <f t="shared" si="611"/>
        <v>-1.5158302432785862</v>
      </c>
      <c r="M177" s="30">
        <f t="shared" si="611"/>
        <v>-1.5158302432785862</v>
      </c>
      <c r="N177" s="30">
        <f t="shared" si="611"/>
        <v>-1.5158302432785862</v>
      </c>
    </row>
    <row r="178" spans="1:14" x14ac:dyDescent="0.25">
      <c r="A178" s="9" t="s">
        <v>131</v>
      </c>
      <c r="B178" s="58">
        <f t="shared" ref="B178:H178" si="612">+B184+B181</f>
        <v>-1022</v>
      </c>
      <c r="C178" s="9">
        <f t="shared" si="612"/>
        <v>-1089</v>
      </c>
      <c r="D178" s="9">
        <f t="shared" si="612"/>
        <v>-633</v>
      </c>
      <c r="E178" s="9">
        <f t="shared" si="612"/>
        <v>-1346</v>
      </c>
      <c r="F178" s="9">
        <f t="shared" si="612"/>
        <v>-1694</v>
      </c>
      <c r="G178" s="9">
        <f t="shared" si="612"/>
        <v>-1855</v>
      </c>
      <c r="H178" s="9">
        <f t="shared" si="612"/>
        <v>-2120</v>
      </c>
      <c r="I178" s="9">
        <f t="shared" ref="I178" si="613">+I184+I181</f>
        <v>-2085</v>
      </c>
      <c r="J178" s="9">
        <f>I178*(1+J179)</f>
        <v>-2458.256735397089</v>
      </c>
      <c r="K178" s="9">
        <f t="shared" ref="K178:N178" si="614">J178*(1+K179)</f>
        <v>-2898.3338979017522</v>
      </c>
      <c r="L178" s="9">
        <f t="shared" si="614"/>
        <v>-3417.1936815091995</v>
      </c>
      <c r="M178" s="9">
        <f t="shared" si="614"/>
        <v>-4028.9397523867456</v>
      </c>
      <c r="N178" s="9">
        <f t="shared" si="614"/>
        <v>-4750.2006152584163</v>
      </c>
    </row>
    <row r="179" spans="1:14" x14ac:dyDescent="0.25">
      <c r="A179" s="46" t="s">
        <v>130</v>
      </c>
      <c r="B179" s="47" t="str">
        <f t="shared" ref="B179" si="615">+IFERROR(B178/A178-1,"nm")</f>
        <v>nm</v>
      </c>
      <c r="C179" s="30">
        <f t="shared" ref="C179" si="616">+IFERROR(C178/B178-1,"nm")</f>
        <v>6.5557729941291498E-2</v>
      </c>
      <c r="D179" s="30">
        <f t="shared" ref="D179" si="617">+IFERROR(D178/C178-1,"nm")</f>
        <v>-0.41873278236914602</v>
      </c>
      <c r="E179" s="30">
        <f t="shared" ref="E179" si="618">+IFERROR(E178/D178-1,"nm")</f>
        <v>1.126382306477093</v>
      </c>
      <c r="F179" s="30">
        <f t="shared" ref="F179" si="619">+IFERROR(F178/E178-1,"nm")</f>
        <v>0.25854383358098065</v>
      </c>
      <c r="G179" s="30">
        <f t="shared" ref="G179" si="620">+IFERROR(G178/F178-1,"nm")</f>
        <v>9.5041322314049603E-2</v>
      </c>
      <c r="H179" s="30">
        <f t="shared" ref="H179:I179" si="621">+IFERROR(H178/G178-1,"nm")</f>
        <v>0.14285714285714279</v>
      </c>
      <c r="I179" s="30">
        <f t="shared" si="621"/>
        <v>-1.650943396226412E-2</v>
      </c>
      <c r="J179" s="69">
        <f>AVERAGE($C$179:$I$179)</f>
        <v>0.17902001697702108</v>
      </c>
      <c r="K179" s="69">
        <f t="shared" ref="K179:N179" si="622">AVERAGE($C$179:$I$179)</f>
        <v>0.17902001697702108</v>
      </c>
      <c r="L179" s="69">
        <f t="shared" si="622"/>
        <v>0.17902001697702108</v>
      </c>
      <c r="M179" s="69">
        <f t="shared" si="622"/>
        <v>0.17902001697702108</v>
      </c>
      <c r="N179" s="69">
        <f t="shared" si="622"/>
        <v>0.17902001697702108</v>
      </c>
    </row>
    <row r="180" spans="1:14" x14ac:dyDescent="0.25">
      <c r="A180" s="46" t="s">
        <v>132</v>
      </c>
      <c r="B180" s="47">
        <f>+IFERROR(B178/B$174,"nm")</f>
        <v>12.463414634146341</v>
      </c>
      <c r="C180" s="47">
        <f t="shared" ref="C180:N180" si="623">+IFERROR(C178/C$174,"nm")</f>
        <v>12.662790697674419</v>
      </c>
      <c r="D180" s="47">
        <f t="shared" si="623"/>
        <v>-8.44</v>
      </c>
      <c r="E180" s="47">
        <f t="shared" si="623"/>
        <v>-51.769230769230766</v>
      </c>
      <c r="F180" s="47">
        <f t="shared" si="623"/>
        <v>242</v>
      </c>
      <c r="G180" s="47">
        <f t="shared" si="623"/>
        <v>168.63636363636363</v>
      </c>
      <c r="H180" s="47">
        <f t="shared" si="623"/>
        <v>-53</v>
      </c>
      <c r="I180" s="47">
        <f t="shared" si="623"/>
        <v>28.958333333333332</v>
      </c>
      <c r="J180" s="47">
        <f t="shared" si="623"/>
        <v>-66.189323141050252</v>
      </c>
      <c r="K180" s="47">
        <f t="shared" si="623"/>
        <v>151.28724596962425</v>
      </c>
      <c r="L180" s="47">
        <f t="shared" si="623"/>
        <v>-345.79339547406084</v>
      </c>
      <c r="M180" s="47">
        <f t="shared" si="623"/>
        <v>790.37113530038312</v>
      </c>
      <c r="N180" s="47">
        <f t="shared" si="623"/>
        <v>-1806.5311243426465</v>
      </c>
    </row>
    <row r="181" spans="1:14" x14ac:dyDescent="0.25">
      <c r="A181" s="9" t="s">
        <v>133</v>
      </c>
      <c r="B181" s="58">
        <f>Historicals!B178</f>
        <v>75</v>
      </c>
      <c r="C181" s="9">
        <f>Historicals!C178</f>
        <v>84</v>
      </c>
      <c r="D181" s="9">
        <f>Historicals!D178</f>
        <v>91</v>
      </c>
      <c r="E181" s="9">
        <f>Historicals!E178</f>
        <v>110</v>
      </c>
      <c r="F181" s="9">
        <f>Historicals!F178</f>
        <v>116</v>
      </c>
      <c r="G181" s="9">
        <f>Historicals!G178</f>
        <v>112</v>
      </c>
      <c r="H181" s="9">
        <f>Historicals!H178</f>
        <v>141</v>
      </c>
      <c r="I181" s="9">
        <f>Historicals!I178</f>
        <v>134</v>
      </c>
      <c r="J181" s="9">
        <f>I181*(1+J182)</f>
        <v>146.27957660007601</v>
      </c>
      <c r="K181" s="9">
        <f t="shared" ref="K181:N181" si="624">J181*(1+K182)</f>
        <v>159.68443679326498</v>
      </c>
      <c r="L181" s="9">
        <f t="shared" si="624"/>
        <v>174.31770002791345</v>
      </c>
      <c r="M181" s="9">
        <f t="shared" si="624"/>
        <v>190.2919354774794</v>
      </c>
      <c r="N181" s="9">
        <f t="shared" si="624"/>
        <v>207.730028000408</v>
      </c>
    </row>
    <row r="182" spans="1:14" x14ac:dyDescent="0.25">
      <c r="A182" s="46" t="s">
        <v>130</v>
      </c>
      <c r="B182" s="47" t="str">
        <f t="shared" ref="B182" si="625">+IFERROR(B181/A181-1,"nm")</f>
        <v>nm</v>
      </c>
      <c r="C182" s="30">
        <f t="shared" ref="C182" si="626">+IFERROR(C181/B181-1,"nm")</f>
        <v>0.12000000000000011</v>
      </c>
      <c r="D182" s="30">
        <f t="shared" ref="D182" si="627">+IFERROR(D181/C181-1,"nm")</f>
        <v>8.3333333333333259E-2</v>
      </c>
      <c r="E182" s="30">
        <f t="shared" ref="E182" si="628">+IFERROR(E181/D181-1,"nm")</f>
        <v>0.20879120879120872</v>
      </c>
      <c r="F182" s="30">
        <f t="shared" ref="F182" si="629">+IFERROR(F181/E181-1,"nm")</f>
        <v>5.4545454545454453E-2</v>
      </c>
      <c r="G182" s="30">
        <f t="shared" ref="G182" si="630">+IFERROR(G181/F181-1,"nm")</f>
        <v>-3.4482758620689613E-2</v>
      </c>
      <c r="H182" s="30">
        <f t="shared" ref="H182:I182" si="631">+IFERROR(H181/G181-1,"nm")</f>
        <v>0.2589285714285714</v>
      </c>
      <c r="I182" s="30">
        <f t="shared" si="631"/>
        <v>-4.9645390070921946E-2</v>
      </c>
      <c r="J182" s="69">
        <f>AVERAGE($C$182:$I$182)</f>
        <v>9.1638631343850904E-2</v>
      </c>
      <c r="K182" s="69">
        <f t="shared" ref="K182:N182" si="632">AVERAGE($C$182:$I$182)</f>
        <v>9.1638631343850904E-2</v>
      </c>
      <c r="L182" s="69">
        <f t="shared" si="632"/>
        <v>9.1638631343850904E-2</v>
      </c>
      <c r="M182" s="69">
        <f t="shared" si="632"/>
        <v>9.1638631343850904E-2</v>
      </c>
      <c r="N182" s="69">
        <f t="shared" si="632"/>
        <v>9.1638631343850904E-2</v>
      </c>
    </row>
    <row r="183" spans="1:14" x14ac:dyDescent="0.25">
      <c r="A183" s="46" t="s">
        <v>134</v>
      </c>
      <c r="B183" s="47">
        <f>+IFERROR(B181/B$174,"nm")</f>
        <v>-0.91463414634146345</v>
      </c>
      <c r="C183" s="30">
        <f t="shared" ref="C183:H183" si="633">+IFERROR(C181/C$174,"nm")</f>
        <v>-0.97674418604651159</v>
      </c>
      <c r="D183" s="30">
        <f t="shared" si="633"/>
        <v>1.2133333333333334</v>
      </c>
      <c r="E183" s="30">
        <f t="shared" si="633"/>
        <v>4.2307692307692308</v>
      </c>
      <c r="F183" s="30">
        <f t="shared" si="633"/>
        <v>-16.571428571428573</v>
      </c>
      <c r="G183" s="30">
        <f t="shared" si="633"/>
        <v>-10.181818181818182</v>
      </c>
      <c r="H183" s="30">
        <f t="shared" si="633"/>
        <v>3.5249999999999999</v>
      </c>
      <c r="I183" s="30">
        <f>+IFERROR(I181/I$174,"nm")</f>
        <v>-1.8611111111111112</v>
      </c>
      <c r="J183" s="30">
        <f t="shared" ref="J183:N183" si="634">+IFERROR(J181/J$174,"nm")</f>
        <v>3.9386228562308649</v>
      </c>
      <c r="K183" s="30">
        <f t="shared" si="634"/>
        <v>-8.3352089571711989</v>
      </c>
      <c r="L183" s="30">
        <f t="shared" si="634"/>
        <v>17.639594065168502</v>
      </c>
      <c r="M183" s="30">
        <f t="shared" si="634"/>
        <v>-37.330231357454494</v>
      </c>
      <c r="N183" s="30">
        <f t="shared" si="634"/>
        <v>79.001034153773602</v>
      </c>
    </row>
    <row r="184" spans="1:14" x14ac:dyDescent="0.25">
      <c r="A184" s="9" t="s">
        <v>135</v>
      </c>
      <c r="B184" s="58">
        <f>Historicals!B145</f>
        <v>-1097</v>
      </c>
      <c r="C184" s="9">
        <f>Historicals!C145</f>
        <v>-1173</v>
      </c>
      <c r="D184" s="9">
        <f>Historicals!D145</f>
        <v>-724</v>
      </c>
      <c r="E184" s="9">
        <f>Historicals!E145</f>
        <v>-1456</v>
      </c>
      <c r="F184" s="9">
        <f>Historicals!F145</f>
        <v>-1810</v>
      </c>
      <c r="G184" s="9">
        <f>Historicals!G145</f>
        <v>-1967</v>
      </c>
      <c r="H184" s="9">
        <f>Historicals!H145</f>
        <v>-2261</v>
      </c>
      <c r="I184" s="9">
        <f>Historicals!I145</f>
        <v>-2219</v>
      </c>
      <c r="J184" s="9">
        <f>I184*(1+J185)</f>
        <v>-2586.1851955353318</v>
      </c>
      <c r="K184" s="9">
        <f t="shared" ref="K184:N184" si="635">J184*(1+K185)</f>
        <v>-3014.1297276278156</v>
      </c>
      <c r="L184" s="9">
        <f t="shared" si="635"/>
        <v>-3512.8876426381244</v>
      </c>
      <c r="M184" s="9">
        <f t="shared" si="635"/>
        <v>-4094.1766628975793</v>
      </c>
      <c r="N184" s="9">
        <f t="shared" si="635"/>
        <v>-4771.6534806182817</v>
      </c>
    </row>
    <row r="185" spans="1:14" x14ac:dyDescent="0.25">
      <c r="A185" s="46" t="s">
        <v>130</v>
      </c>
      <c r="B185" s="47" t="str">
        <f t="shared" ref="B185" si="636">+IFERROR(B184/A184-1,"nm")</f>
        <v>nm</v>
      </c>
      <c r="C185" s="30">
        <f t="shared" ref="C185" si="637">+IFERROR(C184/B184-1,"nm")</f>
        <v>6.9279854147675568E-2</v>
      </c>
      <c r="D185" s="30">
        <f t="shared" ref="D185" si="638">+IFERROR(D184/C184-1,"nm")</f>
        <v>-0.38277919863597609</v>
      </c>
      <c r="E185" s="30">
        <f t="shared" ref="E185" si="639">+IFERROR(E184/D184-1,"nm")</f>
        <v>1.0110497237569063</v>
      </c>
      <c r="F185" s="30">
        <f t="shared" ref="F185" si="640">+IFERROR(F184/E184-1,"nm")</f>
        <v>0.24313186813186816</v>
      </c>
      <c r="G185" s="30">
        <f t="shared" ref="G185" si="641">+IFERROR(G184/F184-1,"nm")</f>
        <v>8.6740331491712785E-2</v>
      </c>
      <c r="H185" s="30">
        <f t="shared" ref="H185:I185" si="642">+IFERROR(H184/G184-1,"nm")</f>
        <v>0.14946619217081847</v>
      </c>
      <c r="I185" s="30">
        <f t="shared" si="642"/>
        <v>-1.8575851393188847E-2</v>
      </c>
      <c r="J185" s="69">
        <f>AVERAGE($C$185:$I$185)</f>
        <v>0.16547327423854519</v>
      </c>
      <c r="K185" s="69">
        <f t="shared" ref="K185:N185" si="643">AVERAGE($C$185:$I$185)</f>
        <v>0.16547327423854519</v>
      </c>
      <c r="L185" s="69">
        <f t="shared" si="643"/>
        <v>0.16547327423854519</v>
      </c>
      <c r="M185" s="69">
        <f t="shared" si="643"/>
        <v>0.16547327423854519</v>
      </c>
      <c r="N185" s="69">
        <f t="shared" si="643"/>
        <v>0.16547327423854519</v>
      </c>
    </row>
    <row r="186" spans="1:14" x14ac:dyDescent="0.25">
      <c r="A186" s="46" t="s">
        <v>132</v>
      </c>
      <c r="B186" s="47">
        <f>+IFERROR(B184/B$174,"nm")</f>
        <v>13.378048780487806</v>
      </c>
      <c r="C186" s="30">
        <f t="shared" ref="C186:H186" si="644">+IFERROR(C184/C$174,"nm")</f>
        <v>13.63953488372093</v>
      </c>
      <c r="D186" s="30">
        <f t="shared" si="644"/>
        <v>-9.6533333333333342</v>
      </c>
      <c r="E186" s="30">
        <f t="shared" si="644"/>
        <v>-56</v>
      </c>
      <c r="F186" s="30">
        <f t="shared" si="644"/>
        <v>258.57142857142856</v>
      </c>
      <c r="G186" s="30">
        <f t="shared" si="644"/>
        <v>178.81818181818181</v>
      </c>
      <c r="H186" s="30">
        <f t="shared" si="644"/>
        <v>-56.524999999999999</v>
      </c>
      <c r="I186" s="30">
        <f>+IFERROR(I184/I$174,"nm")</f>
        <v>30.819444444444443</v>
      </c>
      <c r="J186" s="30">
        <f t="shared" ref="J186:N186" si="645">+IFERROR(J184/J$174,"nm")</f>
        <v>-69.633836509040407</v>
      </c>
      <c r="K186" s="30">
        <f t="shared" si="645"/>
        <v>157.3315572157185</v>
      </c>
      <c r="L186" s="30">
        <f t="shared" si="645"/>
        <v>-355.47687930004037</v>
      </c>
      <c r="M186" s="30">
        <f t="shared" si="645"/>
        <v>803.16888711421757</v>
      </c>
      <c r="N186" s="30">
        <f t="shared" si="645"/>
        <v>-1814.6897837589333</v>
      </c>
    </row>
    <row r="187" spans="1:14" x14ac:dyDescent="0.25">
      <c r="A187" s="9" t="s">
        <v>136</v>
      </c>
      <c r="B187" s="58">
        <f>Historicals!B167</f>
        <v>104</v>
      </c>
      <c r="C187" s="9">
        <f>Historicals!C167</f>
        <v>264</v>
      </c>
      <c r="D187" s="9">
        <f>Historicals!D167</f>
        <v>291</v>
      </c>
      <c r="E187" s="9">
        <f>Historicals!E167</f>
        <v>159</v>
      </c>
      <c r="F187" s="9">
        <f>Historicals!F167</f>
        <v>377</v>
      </c>
      <c r="G187" s="9">
        <f>Historicals!G167</f>
        <v>318</v>
      </c>
      <c r="H187" s="9">
        <f>Historicals!H167</f>
        <v>11</v>
      </c>
      <c r="I187" s="9">
        <f>Historicals!I167</f>
        <v>50</v>
      </c>
      <c r="J187" s="9">
        <f>I187*(1+J188)</f>
        <v>85.583873338461203</v>
      </c>
      <c r="K187" s="9">
        <f t="shared" ref="K187:N187" si="646">J187*(1+K188)</f>
        <v>146.49198751227541</v>
      </c>
      <c r="L187" s="9">
        <f t="shared" si="646"/>
        <v>250.74703408700037</v>
      </c>
      <c r="M187" s="9">
        <f t="shared" si="646"/>
        <v>429.19804810593308</v>
      </c>
      <c r="N187" s="9">
        <f t="shared" si="646"/>
        <v>734.64862772425909</v>
      </c>
    </row>
    <row r="188" spans="1:14" x14ac:dyDescent="0.25">
      <c r="A188" s="46" t="s">
        <v>130</v>
      </c>
      <c r="B188" s="47" t="str">
        <f t="shared" ref="B188" si="647">+IFERROR(B187/A187-1,"nm")</f>
        <v>nm</v>
      </c>
      <c r="C188" s="30">
        <f t="shared" ref="C188" si="648">+IFERROR(C187/B187-1,"nm")</f>
        <v>1.5384615384615383</v>
      </c>
      <c r="D188" s="30">
        <f t="shared" ref="D188" si="649">+IFERROR(D187/C187-1,"nm")</f>
        <v>0.10227272727272729</v>
      </c>
      <c r="E188" s="30">
        <f t="shared" ref="E188" si="650">+IFERROR(E187/D187-1,"nm")</f>
        <v>-0.45360824742268047</v>
      </c>
      <c r="F188" s="30">
        <f t="shared" ref="F188" si="651">+IFERROR(F187/E187-1,"nm")</f>
        <v>1.3710691823899372</v>
      </c>
      <c r="G188" s="30">
        <f t="shared" ref="G188" si="652">+IFERROR(G187/F187-1,"nm")</f>
        <v>-0.156498673740053</v>
      </c>
      <c r="H188" s="30">
        <f t="shared" ref="H188:I188" si="653">+IFERROR(H187/G187-1,"nm")</f>
        <v>-0.96540880503144655</v>
      </c>
      <c r="I188" s="30">
        <f t="shared" si="653"/>
        <v>3.5454545454545459</v>
      </c>
      <c r="J188" s="69">
        <f>AVERAGE($C$188:$I$188)</f>
        <v>0.71167746676922405</v>
      </c>
      <c r="K188" s="69">
        <f t="shared" ref="K188:N188" si="654">AVERAGE($C$188:$I$188)</f>
        <v>0.71167746676922405</v>
      </c>
      <c r="L188" s="69">
        <f t="shared" si="654"/>
        <v>0.71167746676922405</v>
      </c>
      <c r="M188" s="69">
        <f t="shared" si="654"/>
        <v>0.71167746676922405</v>
      </c>
      <c r="N188" s="69">
        <f t="shared" si="654"/>
        <v>0.71167746676922405</v>
      </c>
    </row>
    <row r="189" spans="1:14" x14ac:dyDescent="0.25">
      <c r="A189" s="46" t="s">
        <v>134</v>
      </c>
      <c r="B189" s="47">
        <f>+IFERROR(B187/B$174,"nm")</f>
        <v>-1.2682926829268293</v>
      </c>
      <c r="C189" s="30">
        <f t="shared" ref="C189:H189" si="655">+IFERROR(C187/C$174,"nm")</f>
        <v>-3.0697674418604652</v>
      </c>
      <c r="D189" s="30">
        <f t="shared" si="655"/>
        <v>3.88</v>
      </c>
      <c r="E189" s="30">
        <f t="shared" si="655"/>
        <v>6.115384615384615</v>
      </c>
      <c r="F189" s="30">
        <f t="shared" si="655"/>
        <v>-53.857142857142854</v>
      </c>
      <c r="G189" s="30">
        <f t="shared" si="655"/>
        <v>-28.90909090909091</v>
      </c>
      <c r="H189" s="30">
        <f t="shared" si="655"/>
        <v>0.27500000000000002</v>
      </c>
      <c r="I189" s="30">
        <f>+IFERROR(I187/I$174,"nm")</f>
        <v>-0.69444444444444442</v>
      </c>
      <c r="J189" s="30">
        <f t="shared" ref="J189:N189" si="656">+IFERROR(J187/J$174,"nm")</f>
        <v>2.304372267751392</v>
      </c>
      <c r="K189" s="30">
        <f t="shared" si="656"/>
        <v>-7.6465894296696373</v>
      </c>
      <c r="L189" s="30">
        <f t="shared" si="656"/>
        <v>25.373647619440767</v>
      </c>
      <c r="M189" s="30">
        <f t="shared" si="656"/>
        <v>-84.197275064547028</v>
      </c>
      <c r="N189" s="30">
        <f t="shared" si="656"/>
        <v>279.39148657772824</v>
      </c>
    </row>
    <row r="190" spans="1:14" x14ac:dyDescent="0.25">
      <c r="A190" s="9"/>
    </row>
    <row r="191" spans="1:14" x14ac:dyDescent="0.25">
      <c r="A191" s="44"/>
    </row>
    <row r="192" spans="1:14" x14ac:dyDescent="0.25">
      <c r="A192" s="45"/>
    </row>
    <row r="193" spans="1:1" x14ac:dyDescent="0.25">
      <c r="A193" s="44"/>
    </row>
    <row r="194" spans="1:1" x14ac:dyDescent="0.25">
      <c r="A194" s="44"/>
    </row>
    <row r="195" spans="1:1" x14ac:dyDescent="0.25">
      <c r="A195" s="44"/>
    </row>
    <row r="196" spans="1:1" x14ac:dyDescent="0.25">
      <c r="A196" s="45"/>
    </row>
    <row r="197" spans="1:1" x14ac:dyDescent="0.25">
      <c r="A197" s="44"/>
    </row>
    <row r="198" spans="1:1" x14ac:dyDescent="0.25">
      <c r="A198" s="44"/>
    </row>
    <row r="199" spans="1:1" x14ac:dyDescent="0.25">
      <c r="A199" s="44"/>
    </row>
    <row r="200" spans="1:1" x14ac:dyDescent="0.25">
      <c r="A200" s="45"/>
    </row>
    <row r="201" spans="1:1" x14ac:dyDescent="0.25">
      <c r="A201" s="44"/>
    </row>
    <row r="202" spans="1:1" x14ac:dyDescent="0.25">
      <c r="A202" s="44"/>
    </row>
    <row r="203" spans="1:1" x14ac:dyDescent="0.25">
      <c r="A203" s="44"/>
    </row>
    <row r="204" spans="1:1" x14ac:dyDescent="0.25">
      <c r="A204" s="9"/>
    </row>
    <row r="205" spans="1:1" x14ac:dyDescent="0.25">
      <c r="A205" s="46"/>
    </row>
    <row r="206" spans="1:1" x14ac:dyDescent="0.25">
      <c r="A206" s="46"/>
    </row>
    <row r="207" spans="1:1" x14ac:dyDescent="0.25">
      <c r="A207" s="9"/>
    </row>
    <row r="208" spans="1:1" x14ac:dyDescent="0.25">
      <c r="A208" s="46"/>
    </row>
    <row r="209" spans="1:1" x14ac:dyDescent="0.25">
      <c r="A209" s="46"/>
    </row>
    <row r="210" spans="1:1" x14ac:dyDescent="0.25">
      <c r="A210" s="9"/>
    </row>
    <row r="211" spans="1:1" x14ac:dyDescent="0.25">
      <c r="A211" s="46"/>
    </row>
    <row r="212" spans="1:1" x14ac:dyDescent="0.25">
      <c r="A212" s="46"/>
    </row>
    <row r="213" spans="1:1" x14ac:dyDescent="0.25">
      <c r="A213" s="9"/>
    </row>
    <row r="214" spans="1:1" x14ac:dyDescent="0.25">
      <c r="A214" s="46"/>
    </row>
    <row r="215" spans="1:1" x14ac:dyDescent="0.25">
      <c r="A215" s="46"/>
    </row>
  </sheetData>
  <pageMargins left="0.7" right="0.7" top="0.75" bottom="0.75" header="0.3" footer="0.3"/>
  <ignoredErrors>
    <ignoredError sqref="B47:I47 B20:I20 B101:I101 B145:I145 B5:I5 B74:H7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2020-05-20T17:26:08Z</dcterms:created>
  <dcterms:modified xsi:type="dcterms:W3CDTF">2024-04-24T10:47:01Z</dcterms:modified>
</cp:coreProperties>
</file>