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12091229-AE52-4CBA-A123-2E6FD1DE0025}" xr6:coauthVersionLast="47" xr6:coauthVersionMax="47" xr10:uidLastSave="{00000000-0000-0000-0000-000000000000}"/>
  <bookViews>
    <workbookView xWindow="-19310" yWindow="-110" windowWidth="19420" windowHeight="103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K24" i="3"/>
  <c r="L24" i="3"/>
  <c r="M24" i="3"/>
  <c r="N24" i="3"/>
  <c r="J32" i="3"/>
  <c r="K32" i="3"/>
  <c r="L32" i="3"/>
  <c r="M32" i="3"/>
  <c r="N32" i="3"/>
  <c r="K11" i="3"/>
  <c r="K8" i="3"/>
  <c r="K5" i="3"/>
  <c r="D53" i="3"/>
  <c r="E53" i="3"/>
  <c r="F53" i="3"/>
  <c r="G53" i="3"/>
  <c r="H53" i="3"/>
  <c r="I53" i="3"/>
  <c r="J53" i="3"/>
  <c r="K53" i="3"/>
  <c r="L53" i="3"/>
  <c r="M53" i="3"/>
  <c r="N53" i="3"/>
  <c r="C53" i="3"/>
  <c r="B52" i="3"/>
  <c r="C52" i="3"/>
  <c r="D52" i="3"/>
  <c r="E52" i="3"/>
  <c r="F52" i="3"/>
  <c r="G52" i="3"/>
  <c r="B17" i="3"/>
  <c r="C17" i="3"/>
  <c r="D17" i="3"/>
  <c r="E17" i="3"/>
  <c r="F17" i="3"/>
  <c r="G17" i="3"/>
  <c r="H17" i="3"/>
  <c r="B14" i="3"/>
  <c r="C14" i="3"/>
  <c r="D14" i="3"/>
  <c r="E14" i="3"/>
  <c r="F14" i="3"/>
  <c r="G14" i="3"/>
  <c r="H14" i="3"/>
  <c r="B11" i="3"/>
  <c r="C11" i="3"/>
  <c r="D11" i="3"/>
  <c r="E11" i="3"/>
  <c r="F11" i="3"/>
  <c r="G11" i="3"/>
  <c r="G5" i="3" s="1"/>
  <c r="H11" i="3"/>
  <c r="B8" i="3"/>
  <c r="C8" i="3"/>
  <c r="D8" i="3"/>
  <c r="E8" i="3"/>
  <c r="F8" i="3"/>
  <c r="G8" i="3"/>
  <c r="H8" i="3"/>
  <c r="B5" i="3"/>
  <c r="C5" i="3"/>
  <c r="D5" i="3"/>
  <c r="E5" i="3"/>
  <c r="F5" i="3"/>
  <c r="H5" i="3"/>
  <c r="B3" i="3"/>
  <c r="C3" i="3"/>
  <c r="D3" i="3"/>
  <c r="E3" i="3"/>
  <c r="F3" i="3"/>
  <c r="G3" i="3"/>
  <c r="H3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70" i="1"/>
  <c r="B170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D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I8" i="3" l="1"/>
  <c r="I9" i="3" s="1"/>
  <c r="J8" i="3" s="1"/>
  <c r="I3" i="3"/>
  <c r="J14" i="3"/>
  <c r="J15" i="3" s="1"/>
  <c r="K14" i="3" s="1"/>
  <c r="J18" i="3"/>
  <c r="K18" i="3"/>
  <c r="L18" i="3"/>
  <c r="M18" i="3"/>
  <c r="N18" i="3"/>
  <c r="I11" i="3"/>
  <c r="I14" i="3"/>
  <c r="I15" i="3" s="1"/>
  <c r="I17" i="3"/>
  <c r="I18" i="3" s="1"/>
  <c r="I52" i="3"/>
  <c r="H52" i="3"/>
  <c r="A51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G16" i="3"/>
  <c r="F16" i="3"/>
  <c r="E16" i="3"/>
  <c r="D16" i="3"/>
  <c r="C16" i="3"/>
  <c r="B16" i="3"/>
  <c r="G15" i="3"/>
  <c r="F15" i="3"/>
  <c r="E15" i="3"/>
  <c r="D15" i="3"/>
  <c r="C15" i="3"/>
  <c r="B15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G7" i="3"/>
  <c r="F7" i="3"/>
  <c r="E7" i="3"/>
  <c r="D7" i="3"/>
  <c r="C7" i="3"/>
  <c r="B7" i="3"/>
  <c r="H6" i="3"/>
  <c r="G6" i="3"/>
  <c r="F6" i="3"/>
  <c r="E6" i="3"/>
  <c r="D6" i="3"/>
  <c r="C6" i="3"/>
  <c r="B6" i="3"/>
  <c r="G4" i="3"/>
  <c r="F4" i="3"/>
  <c r="E4" i="3"/>
  <c r="D4" i="3"/>
  <c r="C4" i="3"/>
  <c r="B4" i="3"/>
  <c r="J9" i="3" l="1"/>
  <c r="I16" i="3"/>
  <c r="K15" i="3"/>
  <c r="L14" i="3"/>
  <c r="I5" i="3"/>
  <c r="I12" i="3"/>
  <c r="J11" i="3" s="1"/>
  <c r="J12" i="3" s="1"/>
  <c r="K12" i="3" s="1"/>
  <c r="L11" i="3" s="1"/>
  <c r="H15" i="3"/>
  <c r="I4" i="3"/>
  <c r="I19" i="3"/>
  <c r="I13" i="3"/>
  <c r="I10" i="3"/>
  <c r="H13" i="3"/>
  <c r="H16" i="3"/>
  <c r="H7" i="3"/>
  <c r="H19" i="3"/>
  <c r="H4" i="3"/>
  <c r="H1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K30" i="3"/>
  <c r="L30" i="3" s="1"/>
  <c r="M30" i="3" s="1"/>
  <c r="N30" i="3" s="1"/>
  <c r="J28" i="3"/>
  <c r="K25" i="3"/>
  <c r="L25" i="3" s="1"/>
  <c r="M25" i="3" s="1"/>
  <c r="N25" i="3" s="1"/>
  <c r="K26" i="3"/>
  <c r="L26" i="3" s="1"/>
  <c r="M26" i="3" s="1"/>
  <c r="N26" i="3" s="1"/>
  <c r="M11" i="3" l="1"/>
  <c r="K9" i="3"/>
  <c r="I6" i="3"/>
  <c r="J5" i="3" s="1"/>
  <c r="J3" i="3" s="1"/>
  <c r="L15" i="3"/>
  <c r="M14" i="3"/>
  <c r="L12" i="3"/>
  <c r="I7" i="3"/>
  <c r="F49" i="3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9" i="3" l="1"/>
  <c r="L8" i="3"/>
  <c r="J13" i="3"/>
  <c r="J19" i="3"/>
  <c r="J16" i="3"/>
  <c r="J4" i="3"/>
  <c r="J10" i="3"/>
  <c r="J7" i="3"/>
  <c r="J6" i="3"/>
  <c r="K3" i="3" s="1"/>
  <c r="M12" i="3"/>
  <c r="N11" i="3" s="1"/>
  <c r="M15" i="3"/>
  <c r="N1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L33" i="3"/>
  <c r="K28" i="3"/>
  <c r="K27" i="3" s="1"/>
  <c r="L29" i="3"/>
  <c r="F175" i="1"/>
  <c r="F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I163" i="1"/>
  <c r="I161" i="1"/>
  <c r="I164" i="1" s="1"/>
  <c r="I165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M8" i="3" l="1"/>
  <c r="K19" i="3"/>
  <c r="K16" i="3"/>
  <c r="K13" i="3"/>
  <c r="K4" i="3"/>
  <c r="K10" i="3"/>
  <c r="K7" i="3"/>
  <c r="K6" i="3"/>
  <c r="N12" i="3"/>
  <c r="N15" i="3"/>
  <c r="B164" i="1"/>
  <c r="B165" i="1" s="1"/>
  <c r="M41" i="3"/>
  <c r="C36" i="3"/>
  <c r="G36" i="3"/>
  <c r="H36" i="3"/>
  <c r="D36" i="3"/>
  <c r="F36" i="3"/>
  <c r="E36" i="3"/>
  <c r="M33" i="3"/>
  <c r="L28" i="3"/>
  <c r="L27" i="3" s="1"/>
  <c r="M29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H21" i="3" s="1"/>
  <c r="G21" i="3"/>
  <c r="F21" i="3"/>
  <c r="E21" i="3"/>
  <c r="E37" i="3" s="1"/>
  <c r="D21" i="3"/>
  <c r="D37" i="3" s="1"/>
  <c r="C21" i="3"/>
  <c r="C37" i="3" s="1"/>
  <c r="B21" i="3"/>
  <c r="I107" i="1"/>
  <c r="I21" i="3" s="1"/>
  <c r="I50" i="3" s="1"/>
  <c r="J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N8" i="3" l="1"/>
  <c r="N9" i="3" s="1"/>
  <c r="M9" i="3"/>
  <c r="L3" i="3"/>
  <c r="L5" i="3"/>
  <c r="L6" i="3"/>
  <c r="F50" i="3"/>
  <c r="F47" i="3"/>
  <c r="F40" i="3"/>
  <c r="F22" i="3"/>
  <c r="F44" i="3"/>
  <c r="G44" i="3"/>
  <c r="G50" i="3"/>
  <c r="G47" i="3"/>
  <c r="G40" i="3"/>
  <c r="G22" i="3"/>
  <c r="F37" i="3"/>
  <c r="N41" i="3"/>
  <c r="H50" i="3"/>
  <c r="H44" i="3"/>
  <c r="H22" i="3"/>
  <c r="H47" i="3"/>
  <c r="H40" i="3"/>
  <c r="B22" i="3"/>
  <c r="B44" i="3"/>
  <c r="B47" i="3"/>
  <c r="B50" i="3"/>
  <c r="B40" i="3"/>
  <c r="H37" i="3"/>
  <c r="D47" i="3"/>
  <c r="D40" i="3"/>
  <c r="D22" i="3"/>
  <c r="D50" i="3"/>
  <c r="D44" i="3"/>
  <c r="J49" i="3"/>
  <c r="K50" i="3"/>
  <c r="C50" i="3"/>
  <c r="C22" i="3"/>
  <c r="C44" i="3"/>
  <c r="C47" i="3"/>
  <c r="C40" i="3"/>
  <c r="E50" i="3"/>
  <c r="E22" i="3"/>
  <c r="E44" i="3"/>
  <c r="E47" i="3"/>
  <c r="E40" i="3"/>
  <c r="B37" i="3"/>
  <c r="G37" i="3"/>
  <c r="I22" i="3"/>
  <c r="I44" i="3"/>
  <c r="I40" i="3"/>
  <c r="I47" i="3"/>
  <c r="J47" i="3" s="1"/>
  <c r="I37" i="3"/>
  <c r="J37" i="3" s="1"/>
  <c r="N33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M3" i="3" l="1"/>
  <c r="M19" i="3" s="1"/>
  <c r="M5" i="3"/>
  <c r="M13" i="3"/>
  <c r="M10" i="3"/>
  <c r="M7" i="3"/>
  <c r="M6" i="3"/>
  <c r="L7" i="3"/>
  <c r="L13" i="3"/>
  <c r="L19" i="3"/>
  <c r="L4" i="3"/>
  <c r="L10" i="3"/>
  <c r="M4" i="3"/>
  <c r="L16" i="3"/>
  <c r="K47" i="3"/>
  <c r="L50" i="3"/>
  <c r="K49" i="3"/>
  <c r="K37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16" i="3" l="1"/>
  <c r="N5" i="3"/>
  <c r="N3" i="3" s="1"/>
  <c r="L49" i="3"/>
  <c r="M50" i="3"/>
  <c r="L47" i="3"/>
  <c r="L37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B60" i="1"/>
  <c r="E60" i="1"/>
  <c r="F60" i="1"/>
  <c r="G10" i="1"/>
  <c r="I59" i="1"/>
  <c r="I60" i="1" s="1"/>
  <c r="G60" i="1"/>
  <c r="H60" i="1"/>
  <c r="C60" i="1"/>
  <c r="D60" i="1"/>
  <c r="N4" i="3" l="1"/>
  <c r="N10" i="3"/>
  <c r="N13" i="3"/>
  <c r="N7" i="3"/>
  <c r="N16" i="3"/>
  <c r="N19" i="3"/>
  <c r="N6" i="3"/>
  <c r="M47" i="3"/>
  <c r="M49" i="3"/>
  <c r="N50" i="3"/>
  <c r="H64" i="1"/>
  <c r="H76" i="1" s="1"/>
  <c r="H94" i="1" s="1"/>
  <c r="I95" i="1" s="1"/>
  <c r="I96" i="1" s="1"/>
  <c r="I97" i="1" s="1"/>
  <c r="M37" i="3"/>
  <c r="I64" i="1"/>
  <c r="I76" i="1" s="1"/>
  <c r="I94" i="1" s="1"/>
  <c r="G12" i="1"/>
  <c r="G20" i="1" s="1"/>
  <c r="G143" i="1"/>
  <c r="N47" i="3" l="1"/>
  <c r="H97" i="1"/>
  <c r="N49" i="3"/>
  <c r="N37" i="3"/>
  <c r="H1" i="1"/>
  <c r="G1" i="1" s="1"/>
  <c r="F1" i="1" s="1"/>
  <c r="E1" i="1" s="1"/>
  <c r="D1" i="1" s="1"/>
  <c r="C1" i="1" s="1"/>
  <c r="B1" i="1" s="1"/>
  <c r="J31" i="3" l="1"/>
  <c r="K31" i="3"/>
  <c r="L31" i="3" s="1"/>
  <c r="M31" i="3" l="1"/>
  <c r="N31" i="3" l="1"/>
  <c r="J21" i="3"/>
  <c r="J48" i="3" s="1"/>
  <c r="J38" i="3" s="1"/>
  <c r="J23" i="3"/>
  <c r="K23" i="3" s="1"/>
  <c r="K21" i="3" l="1"/>
  <c r="L23" i="3"/>
  <c r="J39" i="3"/>
  <c r="J40" i="3"/>
  <c r="J22" i="3"/>
  <c r="J45" i="3"/>
  <c r="J46" i="3" s="1"/>
  <c r="J35" i="3"/>
  <c r="M23" i="3" l="1"/>
  <c r="L21" i="3"/>
  <c r="J36" i="3"/>
  <c r="J42" i="3"/>
  <c r="K45" i="3"/>
  <c r="K46" i="3" s="1"/>
  <c r="K22" i="3"/>
  <c r="K35" i="3"/>
  <c r="K48" i="3"/>
  <c r="K38" i="3" s="1"/>
  <c r="K42" i="3" l="1"/>
  <c r="K36" i="3"/>
  <c r="K40" i="3"/>
  <c r="K39" i="3"/>
  <c r="J43" i="3"/>
  <c r="J44" i="3"/>
  <c r="L35" i="3"/>
  <c r="L22" i="3"/>
  <c r="L45" i="3"/>
  <c r="L46" i="3" s="1"/>
  <c r="L48" i="3"/>
  <c r="L38" i="3" s="1"/>
  <c r="M21" i="3"/>
  <c r="N23" i="3"/>
  <c r="N21" i="3" s="1"/>
  <c r="M48" i="3" l="1"/>
  <c r="M38" i="3" s="1"/>
  <c r="M45" i="3"/>
  <c r="M46" i="3" s="1"/>
  <c r="M35" i="3"/>
  <c r="M22" i="3"/>
  <c r="L42" i="3"/>
  <c r="L36" i="3"/>
  <c r="N22" i="3"/>
  <c r="N35" i="3"/>
  <c r="N48" i="3"/>
  <c r="N38" i="3" s="1"/>
  <c r="N45" i="3"/>
  <c r="N46" i="3" s="1"/>
  <c r="L40" i="3"/>
  <c r="L39" i="3"/>
  <c r="K43" i="3"/>
  <c r="K44" i="3"/>
  <c r="N39" i="3" l="1"/>
  <c r="N40" i="3"/>
  <c r="N42" i="3"/>
  <c r="N36" i="3"/>
  <c r="L43" i="3"/>
  <c r="L44" i="3"/>
  <c r="M39" i="3"/>
  <c r="M40" i="3"/>
  <c r="M36" i="3"/>
  <c r="M42" i="3"/>
  <c r="N43" i="3" l="1"/>
  <c r="N44" i="3"/>
  <c r="M44" i="3"/>
  <c r="M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<sst xmlns="http://schemas.openxmlformats.org/spreadsheetml/2006/main" count="301" uniqueCount="154">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</sst>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9" fontId="0" fillId="0" borderId="0" xfId="2" applyFont="1"/>
    <xf numFmtId="9" fontId="12" fillId="0" borderId="0" xfId="2" applyFont="1"/>
    <xf numFmtId="9" fontId="11" fillId="0" borderId="0" xfId="2" applyFont="1"/>
    <xf numFmtId="2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3600" y="2406650"/>
          <a:ext cx="6546850" cy="188595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1800" y="2444750"/>
          <a:ext cx="4038600" cy="355600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0400" y="1771650"/>
          <a:ext cx="1765300" cy="111125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3100" y="2946400"/>
          <a:ext cx="1797050" cy="111125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2100"/>
          <a:ext cx="1943100" cy="111125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08500" y="5213350"/>
          <a:ext cx="2730500" cy="133985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325" y="5368925"/>
          <a:ext cx="114935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80" zoomScaleNormal="80" workbookViewId="0">
      <pane ySplit="1" topLeftCell="A74" activePane="bottomLeft" state="frozen"/>
      <selection pane="bottomLeft" activeCell="F191" sqref="F19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B107: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f>22+27</f>
        <v>49</v>
      </c>
      <c r="C170" s="3">
        <f>18+25</f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513</v>
      </c>
      <c r="C172" s="5">
        <f t="shared" si="47"/>
        <v>538</v>
      </c>
      <c r="D172" s="5">
        <f t="shared" si="47"/>
        <v>587</v>
      </c>
      <c r="E172" s="5">
        <f t="shared" si="47"/>
        <v>604</v>
      </c>
      <c r="F172" s="5">
        <f t="shared" si="47"/>
        <v>558</v>
      </c>
      <c r="G172" s="5">
        <f t="shared" si="47"/>
        <v>584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606</v>
      </c>
      <c r="C175" s="7">
        <f t="shared" si="48"/>
        <v>649</v>
      </c>
      <c r="D175" s="7">
        <f t="shared" si="48"/>
        <v>706</v>
      </c>
      <c r="E175" s="7">
        <f t="shared" si="48"/>
        <v>747</v>
      </c>
      <c r="F175" s="7">
        <f t="shared" si="48"/>
        <v>705</v>
      </c>
      <c r="G175" s="7">
        <f t="shared" si="48"/>
        <v>721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0</v>
      </c>
      <c r="C176" s="13">
        <f t="shared" si="49"/>
        <v>0</v>
      </c>
      <c r="D176" s="13">
        <f t="shared" si="49"/>
        <v>0</v>
      </c>
      <c r="E176" s="13">
        <f t="shared" si="49"/>
        <v>0</v>
      </c>
      <c r="F176" s="13">
        <f t="shared" si="49"/>
        <v>0</v>
      </c>
      <c r="G176" s="13">
        <f t="shared" si="49"/>
        <v>0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51" t="s">
        <v>153</v>
      </c>
      <c r="C179" s="51">
        <f t="shared" ref="C179:H194" si="50">(C107-B107)/B107</f>
        <v>7.4526928675400297E-2</v>
      </c>
      <c r="D179" s="51">
        <f t="shared" si="50"/>
        <v>3.061500948252506E-2</v>
      </c>
      <c r="E179" s="51">
        <f t="shared" si="50"/>
        <v>-2.3725026288117772E-2</v>
      </c>
      <c r="F179" s="51">
        <f t="shared" si="50"/>
        <v>7.0481319421070346E-2</v>
      </c>
      <c r="G179" s="51">
        <f>(G107-F107)/F107</f>
        <v>-8.9171173437303478E-2</v>
      </c>
      <c r="H179" s="51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51" t="s">
        <v>153</v>
      </c>
      <c r="C180" s="52">
        <f t="shared" si="50"/>
        <v>9.3228309428638606E-2</v>
      </c>
      <c r="D180" s="52">
        <f t="shared" si="50"/>
        <v>4.1402301322722872E-2</v>
      </c>
      <c r="E180" s="52">
        <f t="shared" si="50"/>
        <v>-3.7381247418422137E-2</v>
      </c>
      <c r="F180" s="52">
        <f t="shared" si="50"/>
        <v>7.7558463848959452E-2</v>
      </c>
      <c r="G180" s="52">
        <f t="shared" si="50"/>
        <v>-7.1279243404678949E-2</v>
      </c>
      <c r="H180" s="52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51" t="s">
        <v>153</v>
      </c>
      <c r="C181" s="52">
        <f t="shared" si="50"/>
        <v>7.6190476190476197E-2</v>
      </c>
      <c r="D181" s="52">
        <f t="shared" si="50"/>
        <v>2.9498525073746312E-2</v>
      </c>
      <c r="E181" s="52">
        <f t="shared" si="50"/>
        <v>1.0642652476463364E-2</v>
      </c>
      <c r="F181" s="52">
        <f t="shared" si="50"/>
        <v>6.5208586472255969E-2</v>
      </c>
      <c r="G181" s="52">
        <f t="shared" si="50"/>
        <v>-0.11806083650190113</v>
      </c>
      <c r="H181" s="52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51" t="s">
        <v>153</v>
      </c>
      <c r="C182" s="52">
        <f t="shared" si="50"/>
        <v>-0.12742718446601942</v>
      </c>
      <c r="D182" s="52">
        <f t="shared" si="50"/>
        <v>-0.10152990264255911</v>
      </c>
      <c r="E182" s="52">
        <f t="shared" si="50"/>
        <v>-7.8947368421052627E-2</v>
      </c>
      <c r="F182" s="52">
        <f t="shared" si="50"/>
        <v>3.3613445378151263E-3</v>
      </c>
      <c r="G182" s="52">
        <f t="shared" si="50"/>
        <v>-0.135678391959799</v>
      </c>
      <c r="H182" s="52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51" t="s">
        <v>153</v>
      </c>
      <c r="C183" s="52">
        <f t="shared" si="50"/>
        <v>2.6522593320235755E-2</v>
      </c>
      <c r="D183" s="52">
        <f t="shared" si="50"/>
        <v>5.2358168147641833E-2</v>
      </c>
      <c r="E183" s="52">
        <f t="shared" si="50"/>
        <v>0.20057157703299558</v>
      </c>
      <c r="F183" s="52">
        <f t="shared" si="50"/>
        <v>6.1674962129409219E-2</v>
      </c>
      <c r="G183" s="52">
        <f t="shared" si="50"/>
        <v>-4.7390949857317573E-2</v>
      </c>
      <c r="H183" s="52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51" t="s">
        <v>153</v>
      </c>
      <c r="C184" s="52">
        <f t="shared" si="50"/>
        <v>3.4871358707208165E-2</v>
      </c>
      <c r="D184" s="52">
        <f t="shared" si="50"/>
        <v>2.6299568522703924E-2</v>
      </c>
      <c r="E184" s="52">
        <f t="shared" si="50"/>
        <v>0.17617617617617617</v>
      </c>
      <c r="F184" s="52">
        <f t="shared" si="50"/>
        <v>7.114893617021277E-2</v>
      </c>
      <c r="G184" s="52">
        <f t="shared" si="50"/>
        <v>-6.3721595423486418E-2</v>
      </c>
      <c r="H184" s="52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51" t="s">
        <v>153</v>
      </c>
      <c r="C185" s="52">
        <f t="shared" si="50"/>
        <v>1.9502681618722574E-2</v>
      </c>
      <c r="D185" s="52">
        <f t="shared" si="50"/>
        <v>0.11860353897656624</v>
      </c>
      <c r="E185" s="52">
        <f t="shared" si="50"/>
        <v>0.25694741342454042</v>
      </c>
      <c r="F185" s="52">
        <f t="shared" si="50"/>
        <v>0.05</v>
      </c>
      <c r="G185" s="52">
        <f t="shared" si="50"/>
        <v>-1.101392938127632E-2</v>
      </c>
      <c r="H185" s="52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51" t="s">
        <v>153</v>
      </c>
      <c r="C186" s="52">
        <f t="shared" si="50"/>
        <v>-4.0322580645161289E-2</v>
      </c>
      <c r="D186" s="52">
        <f t="shared" si="50"/>
        <v>1.9607843137254902E-2</v>
      </c>
      <c r="E186" s="52">
        <f t="shared" si="50"/>
        <v>0.17307692307692307</v>
      </c>
      <c r="F186" s="52">
        <f t="shared" si="50"/>
        <v>1.1709601873536301E-2</v>
      </c>
      <c r="G186" s="52">
        <f t="shared" si="50"/>
        <v>-6.9444444444444448E-2</v>
      </c>
      <c r="H186" s="52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51" t="s">
        <v>153</v>
      </c>
      <c r="C187" s="52">
        <f t="shared" si="50"/>
        <v>0.23410498858819692</v>
      </c>
      <c r="D187" s="52">
        <f t="shared" si="50"/>
        <v>0.11941875825627477</v>
      </c>
      <c r="E187" s="52">
        <f t="shared" si="50"/>
        <v>0.21170639603493038</v>
      </c>
      <c r="F187" s="52">
        <f t="shared" si="50"/>
        <v>0.20919361121932217</v>
      </c>
      <c r="G187" s="52">
        <f t="shared" si="50"/>
        <v>7.5869845360824736E-2</v>
      </c>
      <c r="H187" s="52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51" t="s">
        <v>153</v>
      </c>
      <c r="C188" s="52">
        <f t="shared" si="50"/>
        <v>0.28918650793650796</v>
      </c>
      <c r="D188" s="52">
        <f t="shared" si="50"/>
        <v>0.12350904193920739</v>
      </c>
      <c r="E188" s="52">
        <f t="shared" si="50"/>
        <v>0.19726027397260273</v>
      </c>
      <c r="F188" s="52">
        <f t="shared" si="50"/>
        <v>0.21910755148741418</v>
      </c>
      <c r="G188" s="52">
        <f t="shared" si="50"/>
        <v>8.7517597372125763E-2</v>
      </c>
      <c r="H188" s="52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51" t="s">
        <v>153</v>
      </c>
      <c r="C189" s="52">
        <f t="shared" si="50"/>
        <v>0.14054054054054055</v>
      </c>
      <c r="D189" s="52">
        <f t="shared" si="50"/>
        <v>0.12606635071090047</v>
      </c>
      <c r="E189" s="52">
        <f t="shared" si="50"/>
        <v>0.26936026936026936</v>
      </c>
      <c r="F189" s="52">
        <f t="shared" si="50"/>
        <v>0.19893899204244031</v>
      </c>
      <c r="G189" s="52">
        <f t="shared" si="50"/>
        <v>4.8672566371681415E-2</v>
      </c>
      <c r="H189" s="52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51" t="s">
        <v>153</v>
      </c>
      <c r="C190" s="52">
        <f t="shared" si="50"/>
        <v>3.968253968253968E-2</v>
      </c>
      <c r="D190" s="52">
        <f t="shared" si="50"/>
        <v>-1.5267175572519083E-2</v>
      </c>
      <c r="E190" s="52">
        <f t="shared" si="50"/>
        <v>7.7519379844961239E-3</v>
      </c>
      <c r="F190" s="52">
        <f t="shared" si="50"/>
        <v>6.1538461538461542E-2</v>
      </c>
      <c r="G190" s="52">
        <f t="shared" si="50"/>
        <v>7.2463768115942032E-2</v>
      </c>
      <c r="H190" s="52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51" t="s">
        <v>153</v>
      </c>
      <c r="C191" s="52">
        <f t="shared" si="50"/>
        <v>-1.7837954008166772E-2</v>
      </c>
      <c r="D191" s="52">
        <f t="shared" si="50"/>
        <v>9.6061269146608314E-2</v>
      </c>
      <c r="E191" s="52">
        <f t="shared" si="50"/>
        <v>3.1343581553204235E-2</v>
      </c>
      <c r="F191" s="52">
        <f t="shared" si="50"/>
        <v>1.7034456058846303E-2</v>
      </c>
      <c r="G191" s="52">
        <f t="shared" si="50"/>
        <v>-4.3014845831747243E-2</v>
      </c>
      <c r="H191" s="52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51" t="s">
        <v>153</v>
      </c>
      <c r="C192" s="52">
        <f t="shared" si="50"/>
        <v>4.2030391205948913E-3</v>
      </c>
      <c r="D192" s="52">
        <f t="shared" si="50"/>
        <v>0.1210560206052801</v>
      </c>
      <c r="E192" s="52">
        <f t="shared" si="50"/>
        <v>2.6708788052843192E-2</v>
      </c>
      <c r="F192" s="52">
        <f t="shared" si="50"/>
        <v>1.3146853146853148E-2</v>
      </c>
      <c r="G192" s="52">
        <f t="shared" si="50"/>
        <v>-4.7763666482606291E-2</v>
      </c>
      <c r="H192" s="52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51" t="s">
        <v>153</v>
      </c>
      <c r="C193" s="52">
        <f t="shared" si="50"/>
        <v>-6.0751398880895285E-2</v>
      </c>
      <c r="D193" s="52">
        <f t="shared" si="50"/>
        <v>5.6170212765957447E-2</v>
      </c>
      <c r="E193" s="52">
        <f t="shared" si="50"/>
        <v>8.5414987912973403E-2</v>
      </c>
      <c r="F193" s="52">
        <f t="shared" si="50"/>
        <v>3.5634743875278395E-2</v>
      </c>
      <c r="G193" s="52">
        <f t="shared" si="50"/>
        <v>-2.1505376344086023E-2</v>
      </c>
      <c r="H193" s="52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51" t="s">
        <v>153</v>
      </c>
      <c r="C194" s="52">
        <f t="shared" si="50"/>
        <v>-6.4724919093851127E-2</v>
      </c>
      <c r="D194" s="52">
        <f t="shared" si="50"/>
        <v>-1.0380622837370242E-2</v>
      </c>
      <c r="E194" s="52">
        <f t="shared" si="50"/>
        <v>-0.14685314685314685</v>
      </c>
      <c r="F194" s="52">
        <f t="shared" si="50"/>
        <v>-2.8688524590163935E-2</v>
      </c>
      <c r="G194" s="52">
        <f t="shared" si="50"/>
        <v>-9.7046413502109699E-2</v>
      </c>
      <c r="H194" s="52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51" t="s">
        <v>153</v>
      </c>
      <c r="C195" s="52">
        <f t="shared" ref="C195:H201" si="51">(C123-B123)/B123</f>
        <v>-0.36521739130434783</v>
      </c>
      <c r="D195" s="52">
        <f t="shared" si="51"/>
        <v>0</v>
      </c>
      <c r="E195" s="52">
        <f t="shared" si="51"/>
        <v>0.20547945205479451</v>
      </c>
      <c r="F195" s="52">
        <f t="shared" si="51"/>
        <v>-0.52272727272727271</v>
      </c>
      <c r="G195" s="52">
        <f t="shared" si="51"/>
        <v>-0.2857142857142857</v>
      </c>
      <c r="H195" s="52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153</v>
      </c>
      <c r="C196" s="52">
        <f t="shared" si="51"/>
        <v>6.2924636772237905E-2</v>
      </c>
      <c r="D196" s="52">
        <f t="shared" si="51"/>
        <v>5.6577179008096501E-2</v>
      </c>
      <c r="E196" s="52">
        <f t="shared" si="51"/>
        <v>6.9866286104303038E-2</v>
      </c>
      <c r="F196" s="52">
        <f t="shared" si="51"/>
        <v>7.9251848629839056E-2</v>
      </c>
      <c r="G196" s="52">
        <f t="shared" si="51"/>
        <v>-4.4333387070772209E-2</v>
      </c>
      <c r="H196" s="52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153</v>
      </c>
      <c r="C197" s="52">
        <f t="shared" si="51"/>
        <v>-1.3622603430877902E-2</v>
      </c>
      <c r="D197" s="52">
        <f t="shared" si="51"/>
        <v>4.4501278772378514E-2</v>
      </c>
      <c r="E197" s="52">
        <f t="shared" si="51"/>
        <v>-7.6395690499510283E-2</v>
      </c>
      <c r="F197" s="52">
        <f t="shared" si="51"/>
        <v>1.0604453870625663E-2</v>
      </c>
      <c r="G197" s="52">
        <f t="shared" si="51"/>
        <v>-3.1479538300104928E-2</v>
      </c>
      <c r="H197" s="52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153</v>
      </c>
      <c r="C198" s="52">
        <f t="shared" si="51"/>
        <v>-1.3622603430877902E-2</v>
      </c>
      <c r="D198" s="52">
        <f t="shared" si="51"/>
        <v>4.4501278772378514E-2</v>
      </c>
      <c r="E198" s="52">
        <f t="shared" si="51"/>
        <v>-7.6395690499510283E-2</v>
      </c>
      <c r="F198" s="52">
        <f t="shared" si="51"/>
        <v>-0.12089077412513255</v>
      </c>
      <c r="G198" s="52">
        <f t="shared" si="51"/>
        <v>-9.6501809408926411E-3</v>
      </c>
      <c r="H198" s="52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153</v>
      </c>
      <c r="C199" s="52" t="s">
        <v>153</v>
      </c>
      <c r="D199" s="52" t="s">
        <v>153</v>
      </c>
      <c r="E199" s="52" t="s">
        <v>153</v>
      </c>
      <c r="F199" s="52" t="s">
        <v>153</v>
      </c>
      <c r="G199" s="52">
        <f t="shared" si="51"/>
        <v>-0.24576271186440679</v>
      </c>
      <c r="H199" s="52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153</v>
      </c>
      <c r="C200" s="52" t="s">
        <v>153</v>
      </c>
      <c r="D200" s="52" t="s">
        <v>153</v>
      </c>
      <c r="E200" s="52" t="s">
        <v>153</v>
      </c>
      <c r="F200" s="52" t="s">
        <v>153</v>
      </c>
      <c r="G200" s="52">
        <f t="shared" si="51"/>
        <v>4.1666666666666664E-2</v>
      </c>
      <c r="H200" s="52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153</v>
      </c>
      <c r="C201" s="52" t="s">
        <v>153</v>
      </c>
      <c r="D201" s="52" t="s">
        <v>153</v>
      </c>
      <c r="E201" s="52" t="s">
        <v>153</v>
      </c>
      <c r="F201" s="52" t="s">
        <v>153</v>
      </c>
      <c r="G201" s="52">
        <f t="shared" si="51"/>
        <v>-0.15094339622641509</v>
      </c>
      <c r="H201" s="52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153</v>
      </c>
      <c r="C202" s="52">
        <f t="shared" ref="C202:H203" si="52">(C130-B130)/B130</f>
        <v>4.878048780487805E-2</v>
      </c>
      <c r="D202" s="52">
        <f t="shared" si="52"/>
        <v>-1.8720930232558139</v>
      </c>
      <c r="E202" s="52">
        <f t="shared" si="52"/>
        <v>-0.65333333333333332</v>
      </c>
      <c r="F202" s="52">
        <f t="shared" si="52"/>
        <v>-1.2692307692307692</v>
      </c>
      <c r="G202" s="52">
        <f t="shared" si="52"/>
        <v>0.5714285714285714</v>
      </c>
      <c r="H202" s="52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153</v>
      </c>
      <c r="C203" s="52">
        <f>(C131-B131)/B131</f>
        <v>5.8004640371229696E-2</v>
      </c>
      <c r="D203" s="52">
        <f t="shared" si="52"/>
        <v>6.0971089696071165E-2</v>
      </c>
      <c r="E203" s="52">
        <f t="shared" si="52"/>
        <v>5.9592430858806403E-2</v>
      </c>
      <c r="F203" s="52">
        <f t="shared" si="52"/>
        <v>7.4731433909388134E-2</v>
      </c>
      <c r="G203" s="52">
        <f t="shared" si="52"/>
        <v>-4.3817266150267146E-2</v>
      </c>
      <c r="H203" s="52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topLeftCell="B1" workbookViewId="0">
      <selection activeCell="J4" sqref="J4"/>
    </sheetView>
  </sheetViews>
  <sheetFormatPr defaultRowHeight="14.4" x14ac:dyDescent="0.3"/>
  <cols>
    <col min="1" max="1" width="48.77734375" customWidth="1"/>
    <col min="2" max="14" width="11.77734375" customWidth="1"/>
    <col min="15" max="15" width="35.33203125" bestFit="1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Historicals!B124</f>
        <v>28701</v>
      </c>
      <c r="C3" s="9">
        <f>Historicals!C124</f>
        <v>30507</v>
      </c>
      <c r="D3" s="9">
        <f>Historicals!D124</f>
        <v>32233</v>
      </c>
      <c r="E3" s="9">
        <f>Historicals!E124</f>
        <v>34485</v>
      </c>
      <c r="F3" s="9">
        <f>Historicals!F124</f>
        <v>37218</v>
      </c>
      <c r="G3" s="9">
        <f>Historicals!G124</f>
        <v>35568</v>
      </c>
      <c r="H3" s="9">
        <f>Historicals!H124</f>
        <v>42293</v>
      </c>
      <c r="I3" s="9">
        <f>Historicals!I124</f>
        <v>44436</v>
      </c>
      <c r="J3" s="9">
        <f>J5+J17+J14</f>
        <v>12883.918533333333</v>
      </c>
      <c r="K3" s="9">
        <f t="shared" ref="K3:N3" si="2">K5+K17+K14</f>
        <v>12802.745434897777</v>
      </c>
      <c r="L3" s="9">
        <f t="shared" si="2"/>
        <v>12722.47065208491</v>
      </c>
      <c r="M3" s="9">
        <f t="shared" si="2"/>
        <v>12643.08424353517</v>
      </c>
      <c r="N3" s="9">
        <f t="shared" si="2"/>
        <v>12564.576377906713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-0.71005674378131844</v>
      </c>
      <c r="K4" s="47">
        <f t="shared" si="4"/>
        <v>-6.3003424172192179E-3</v>
      </c>
      <c r="L4" s="47">
        <f t="shared" si="4"/>
        <v>-6.2701225468447808E-3</v>
      </c>
      <c r="M4" s="47">
        <f t="shared" si="4"/>
        <v>-6.2398578641430502E-3</v>
      </c>
      <c r="N4" s="47">
        <f t="shared" si="4"/>
        <v>-6.2095501474334069E-3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53">
        <f>I5*(1+I6)</f>
        <v>7334.9185333333335</v>
      </c>
      <c r="K5" s="53">
        <f t="shared" ref="K5:N5" si="6">J5*(1+J6)</f>
        <v>7253.7454348977781</v>
      </c>
      <c r="L5" s="53">
        <f t="shared" si="6"/>
        <v>7173.4706520849095</v>
      </c>
      <c r="M5" s="53">
        <f t="shared" si="6"/>
        <v>7094.0842435351697</v>
      </c>
      <c r="N5" s="53">
        <f t="shared" si="6"/>
        <v>7015.5763779067138</v>
      </c>
      <c r="O5" t="s">
        <v>145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-1.1066666666666669E-2</v>
      </c>
      <c r="K6" s="47">
        <f t="shared" si="8"/>
        <v>-1.1066666666666669E-2</v>
      </c>
      <c r="L6" s="47">
        <f t="shared" si="8"/>
        <v>-1.1066666666666669E-2</v>
      </c>
      <c r="M6" s="47">
        <f t="shared" si="8"/>
        <v>-1.1066666666666669E-2</v>
      </c>
      <c r="N6" s="47">
        <f t="shared" si="8"/>
        <v>-1.1066666666666669E-2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I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ref="J7:N7" si="10">+IFERROR(J5/J$3,"nm")</f>
        <v>0.56930804974871574</v>
      </c>
      <c r="K7" s="47">
        <f t="shared" si="10"/>
        <v>0.56657733857032633</v>
      </c>
      <c r="L7" s="47">
        <f t="shared" si="10"/>
        <v>0.56384257808520455</v>
      </c>
      <c r="M7" s="47">
        <f t="shared" si="10"/>
        <v>0.56110392898493988</v>
      </c>
      <c r="N7" s="47">
        <f t="shared" si="10"/>
        <v>0.55836155290064182</v>
      </c>
    </row>
    <row r="8" spans="1:15" x14ac:dyDescent="0.3">
      <c r="A8" s="41" t="s">
        <v>132</v>
      </c>
      <c r="B8" s="1">
        <f>Historicals!B172</f>
        <v>513</v>
      </c>
      <c r="C8" s="1">
        <f>Historicals!C172</f>
        <v>538</v>
      </c>
      <c r="D8" s="1">
        <f>Historicals!D172</f>
        <v>587</v>
      </c>
      <c r="E8" s="1">
        <f>Historicals!E172</f>
        <v>604</v>
      </c>
      <c r="F8" s="1">
        <f>Historicals!F172</f>
        <v>558</v>
      </c>
      <c r="G8" s="1">
        <f>Historicals!G172</f>
        <v>584</v>
      </c>
      <c r="H8" s="1">
        <f>Historicals!H172</f>
        <v>577</v>
      </c>
      <c r="I8" s="1">
        <f>Historicals!I172</f>
        <v>561</v>
      </c>
      <c r="J8" s="53">
        <f>I8*(1+I9)</f>
        <v>545.44367417677643</v>
      </c>
      <c r="K8" s="53">
        <f t="shared" ref="K8:N8" si="11">J8*(1+J9)</f>
        <v>530.31871960688318</v>
      </c>
      <c r="L8" s="53">
        <f t="shared" si="11"/>
        <v>515.61317452246351</v>
      </c>
      <c r="M8" s="53">
        <f t="shared" si="11"/>
        <v>501.31540885112997</v>
      </c>
      <c r="N8" s="53">
        <f t="shared" si="11"/>
        <v>487.41411501816964</v>
      </c>
      <c r="O8" t="s">
        <v>146</v>
      </c>
    </row>
    <row r="9" spans="1:15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4.8732943469785628E-2</v>
      </c>
      <c r="D9" s="47">
        <f t="shared" si="12"/>
        <v>9.1078066914498157E-2</v>
      </c>
      <c r="E9" s="47">
        <f t="shared" si="12"/>
        <v>2.8960817717206044E-2</v>
      </c>
      <c r="F9" s="47">
        <f t="shared" si="12"/>
        <v>-7.6158940397350938E-2</v>
      </c>
      <c r="G9" s="47">
        <f t="shared" si="12"/>
        <v>4.6594982078853153E-2</v>
      </c>
      <c r="H9" s="47">
        <f t="shared" si="12"/>
        <v>-1.1986301369863006E-2</v>
      </c>
      <c r="I9" s="47">
        <f>+IFERROR(I8/H8-1,"0")</f>
        <v>-2.7729636048526851E-2</v>
      </c>
      <c r="J9" s="47">
        <f>+IFERROR(J8/I8-1,"0")</f>
        <v>-2.7729636048526851E-2</v>
      </c>
      <c r="K9" s="47">
        <f t="shared" ref="K9:N9" si="13">+IFERROR(K8/J8-1,"nm")</f>
        <v>-2.7729636048526851E-2</v>
      </c>
      <c r="L9" s="47">
        <f t="shared" si="13"/>
        <v>-2.7729636048526962E-2</v>
      </c>
      <c r="M9" s="47">
        <f t="shared" si="13"/>
        <v>-2.7729636048526962E-2</v>
      </c>
      <c r="N9" s="47">
        <f t="shared" si="13"/>
        <v>-2.7729636048526962E-2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I10" si="14">+IFERROR(C8/C$3,"nm")</f>
        <v>1.763529681712394E-2</v>
      </c>
      <c r="D10" s="47">
        <f t="shared" si="14"/>
        <v>1.8211150063599416E-2</v>
      </c>
      <c r="E10" s="47">
        <f t="shared" si="14"/>
        <v>1.7514861534000292E-2</v>
      </c>
      <c r="F10" s="47">
        <f t="shared" si="14"/>
        <v>1.4992745445752055E-2</v>
      </c>
      <c r="G10" s="47">
        <f t="shared" si="14"/>
        <v>1.6419253261358523E-2</v>
      </c>
      <c r="H10" s="47">
        <f t="shared" si="14"/>
        <v>1.3642919632090416E-2</v>
      </c>
      <c r="I10" s="47">
        <f t="shared" si="14"/>
        <v>1.2624898730758845E-2</v>
      </c>
      <c r="J10" s="47">
        <f t="shared" ref="J10:N10" si="15">+IFERROR(J8/J$3,"nm")</f>
        <v>4.2335231534226331E-2</v>
      </c>
      <c r="K10" s="47">
        <f t="shared" si="15"/>
        <v>4.1422265427643212E-2</v>
      </c>
      <c r="L10" s="47">
        <f t="shared" si="15"/>
        <v>4.0527755073890996E-2</v>
      </c>
      <c r="M10" s="47">
        <f t="shared" si="15"/>
        <v>3.965135398883933E-2</v>
      </c>
      <c r="N10" s="47">
        <f t="shared" si="15"/>
        <v>3.8792721724803102E-2</v>
      </c>
    </row>
    <row r="11" spans="1:15" x14ac:dyDescent="0.3">
      <c r="A11" s="41" t="s">
        <v>134</v>
      </c>
      <c r="B11" s="1">
        <f>Historicals!B142</f>
        <v>4233</v>
      </c>
      <c r="C11" s="1">
        <f>Historicals!C142</f>
        <v>4642</v>
      </c>
      <c r="D11" s="1">
        <f>Historicals!D142</f>
        <v>4945</v>
      </c>
      <c r="E11" s="1">
        <f>Historicals!E142</f>
        <v>4379</v>
      </c>
      <c r="F11" s="1">
        <f>Historicals!F142</f>
        <v>4850</v>
      </c>
      <c r="G11" s="1">
        <f>Historicals!G142</f>
        <v>2976</v>
      </c>
      <c r="H11" s="1">
        <f>Historicals!H142</f>
        <v>6923</v>
      </c>
      <c r="I11" s="1">
        <f>Historicals!I142</f>
        <v>6856</v>
      </c>
      <c r="J11" s="53">
        <f>I11*(1+I12)</f>
        <v>6789.648418315759</v>
      </c>
      <c r="K11" s="53">
        <f t="shared" ref="K11:N11" si="16">J11*(1+J12)</f>
        <v>6723.9389796291844</v>
      </c>
      <c r="L11" s="53">
        <f t="shared" si="16"/>
        <v>6658.865469353992</v>
      </c>
      <c r="M11" s="53">
        <f t="shared" si="16"/>
        <v>6594.4217330479514</v>
      </c>
      <c r="N11" s="53">
        <f t="shared" si="16"/>
        <v>6530.6016758308178</v>
      </c>
      <c r="O11" t="s">
        <v>147</v>
      </c>
    </row>
    <row r="12" spans="1:15" x14ac:dyDescent="0.3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+IFERROR(I11/H11-1,"0")</f>
        <v>-9.67788530983682E-3</v>
      </c>
      <c r="J12" s="47">
        <f>+IFERROR(J11/I11-1,"0")</f>
        <v>-9.67788530983682E-3</v>
      </c>
      <c r="K12" s="47">
        <f t="shared" ref="K12:N12" si="18">+IFERROR(K11/J11-1,"nm")</f>
        <v>-9.67788530983682E-3</v>
      </c>
      <c r="L12" s="47">
        <f t="shared" si="18"/>
        <v>-9.67788530983682E-3</v>
      </c>
      <c r="M12" s="47">
        <f t="shared" si="18"/>
        <v>-9.67788530983682E-3</v>
      </c>
      <c r="N12" s="47">
        <f t="shared" si="18"/>
        <v>-9.67788530983682E-3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I13" si="19">+IFERROR(C11/C$3,"nm")</f>
        <v>0.15216179893139278</v>
      </c>
      <c r="D13" s="47">
        <f t="shared" si="19"/>
        <v>0.15341420283560325</v>
      </c>
      <c r="E13" s="47">
        <f t="shared" si="19"/>
        <v>0.12698274612150209</v>
      </c>
      <c r="F13" s="47">
        <f t="shared" si="19"/>
        <v>0.13031328926863345</v>
      </c>
      <c r="G13" s="47">
        <f t="shared" si="19"/>
        <v>8.3670715249662617E-2</v>
      </c>
      <c r="H13" s="47">
        <f t="shared" si="19"/>
        <v>0.16369139101033267</v>
      </c>
      <c r="I13" s="47">
        <f t="shared" si="19"/>
        <v>0.15428931496984427</v>
      </c>
      <c r="J13" s="47">
        <f t="shared" ref="J13:N13" si="20">+IFERROR(J11/J$3,"nm")</f>
        <v>0.52698628920615642</v>
      </c>
      <c r="K13" s="47">
        <f t="shared" si="20"/>
        <v>0.52519508521203928</v>
      </c>
      <c r="L13" s="47">
        <f t="shared" si="20"/>
        <v>0.52339405226002722</v>
      </c>
      <c r="M13" s="47">
        <f t="shared" si="20"/>
        <v>0.5215833103714308</v>
      </c>
      <c r="N13" s="47">
        <f t="shared" si="20"/>
        <v>0.51976298121073872</v>
      </c>
    </row>
    <row r="14" spans="1:15" x14ac:dyDescent="0.3">
      <c r="A14" s="41" t="s">
        <v>135</v>
      </c>
      <c r="B14" s="1">
        <f>Historicals!B164</f>
        <v>963</v>
      </c>
      <c r="C14" s="1">
        <f>Historicals!C164</f>
        <v>1143</v>
      </c>
      <c r="D14" s="1">
        <f>Historicals!D164</f>
        <v>1092</v>
      </c>
      <c r="E14" s="1">
        <f>Historicals!E164</f>
        <v>1028</v>
      </c>
      <c r="F14" s="1">
        <f>Historicals!F164</f>
        <v>1119</v>
      </c>
      <c r="G14" s="1">
        <f>Historicals!G164</f>
        <v>1086</v>
      </c>
      <c r="H14" s="1">
        <f>Historicals!H164</f>
        <v>695</v>
      </c>
      <c r="I14" s="1">
        <f>Historicals!I164</f>
        <v>758</v>
      </c>
      <c r="J14" s="1">
        <f>I14*(1+I15)</f>
        <v>758</v>
      </c>
      <c r="K14" s="1">
        <f t="shared" ref="K14:N14" si="21">J14*(1+J15)</f>
        <v>758</v>
      </c>
      <c r="L14" s="1">
        <f t="shared" si="21"/>
        <v>758</v>
      </c>
      <c r="M14" s="1">
        <f t="shared" si="21"/>
        <v>758</v>
      </c>
      <c r="N14" s="1">
        <f t="shared" si="21"/>
        <v>758</v>
      </c>
      <c r="O14" t="s">
        <v>148</v>
      </c>
    </row>
    <row r="15" spans="1:15" x14ac:dyDescent="0.3">
      <c r="A15" s="42" t="s">
        <v>129</v>
      </c>
      <c r="B15" s="47" t="str">
        <f t="shared" ref="B15:G15" si="22">+IFERROR(B14/A14-1,"nm")</f>
        <v>nm</v>
      </c>
      <c r="C15" s="47">
        <f t="shared" si="22"/>
        <v>0.18691588785046731</v>
      </c>
      <c r="D15" s="47">
        <f t="shared" si="22"/>
        <v>-4.4619422572178435E-2</v>
      </c>
      <c r="E15" s="47">
        <f t="shared" si="22"/>
        <v>-5.8608058608058622E-2</v>
      </c>
      <c r="F15" s="47">
        <f t="shared" si="22"/>
        <v>8.8521400778210024E-2</v>
      </c>
      <c r="G15" s="47">
        <f t="shared" si="22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3">+IFERROR(K14/J14-1,"nm")</f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4">+IFERROR(C14/C$3,"nm")</f>
        <v>3.7466810895859966E-2</v>
      </c>
      <c r="D16" s="47">
        <f t="shared" si="24"/>
        <v>3.3878323457326345E-2</v>
      </c>
      <c r="E16" s="47">
        <f t="shared" si="24"/>
        <v>2.9810062345947512E-2</v>
      </c>
      <c r="F16" s="47">
        <f t="shared" si="24"/>
        <v>3.0066097049814607E-2</v>
      </c>
      <c r="G16" s="47">
        <f t="shared" si="24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5">+IFERROR(J14/J$3,"nm")</f>
        <v>5.8833032670836817E-2</v>
      </c>
      <c r="K16" s="47">
        <f t="shared" si="25"/>
        <v>5.9206051065722236E-2</v>
      </c>
      <c r="L16" s="47">
        <f t="shared" si="25"/>
        <v>5.9579622600723532E-2</v>
      </c>
      <c r="M16" s="47">
        <f t="shared" si="25"/>
        <v>5.9953725325178522E-2</v>
      </c>
      <c r="N16" s="47">
        <f t="shared" si="25"/>
        <v>6.0328337160085337E-2</v>
      </c>
    </row>
    <row r="17" spans="1:15" x14ac:dyDescent="0.3">
      <c r="A17" s="9" t="s">
        <v>143</v>
      </c>
      <c r="B17" s="1">
        <f>Historicals!B153</f>
        <v>3011</v>
      </c>
      <c r="C17" s="1">
        <f>Historicals!C153</f>
        <v>3520</v>
      </c>
      <c r="D17" s="1">
        <f>Historicals!D153</f>
        <v>3989</v>
      </c>
      <c r="E17" s="1">
        <f>Historicals!E153</f>
        <v>4454</v>
      </c>
      <c r="F17" s="1">
        <f>Historicals!F153</f>
        <v>4744</v>
      </c>
      <c r="G17" s="1">
        <f>Historicals!G153</f>
        <v>4866</v>
      </c>
      <c r="H17" s="1">
        <f>Historicals!H153</f>
        <v>4904</v>
      </c>
      <c r="I17" s="1">
        <f>Historicals!I153</f>
        <v>4791</v>
      </c>
      <c r="J17" s="1">
        <v>4791</v>
      </c>
      <c r="K17" s="1">
        <v>4791</v>
      </c>
      <c r="L17" s="1">
        <v>4791</v>
      </c>
      <c r="M17" s="1">
        <v>4791</v>
      </c>
      <c r="N17" s="1">
        <v>4791</v>
      </c>
      <c r="O17" t="s">
        <v>149</v>
      </c>
    </row>
    <row r="18" spans="1:15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+IFERROR(I17/H17-1,"0")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I19" si="28">+IFERROR(C17/C$3,"nm")</f>
        <v>0.11538335463991871</v>
      </c>
      <c r="D19" s="47">
        <f t="shared" si="28"/>
        <v>0.12375515775757764</v>
      </c>
      <c r="E19" s="47">
        <f t="shared" si="28"/>
        <v>0.12915760475569088</v>
      </c>
      <c r="F19" s="47">
        <f t="shared" si="28"/>
        <v>0.12746520500832931</v>
      </c>
      <c r="G19" s="47">
        <f t="shared" si="28"/>
        <v>0.13680836707152497</v>
      </c>
      <c r="H19" s="47">
        <f t="shared" si="28"/>
        <v>0.11595299458539238</v>
      </c>
      <c r="I19" s="47">
        <f t="shared" si="28"/>
        <v>0.10781798541722927</v>
      </c>
      <c r="J19" s="47">
        <f t="shared" ref="J19:N19" si="29">+IFERROR(J17/J$3,"nm")</f>
        <v>0.37185891758044748</v>
      </c>
      <c r="K19" s="47">
        <f t="shared" si="29"/>
        <v>0.37421661036395149</v>
      </c>
      <c r="L19" s="47">
        <f t="shared" si="29"/>
        <v>0.37657779931407181</v>
      </c>
      <c r="M19" s="47">
        <f t="shared" si="29"/>
        <v>0.37894234568988167</v>
      </c>
      <c r="N19" s="47">
        <f t="shared" si="29"/>
        <v>0.38131010993927289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 t="str">
        <f>+Historicals!B180</f>
        <v>-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47">
        <f>+Historicals!I180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-2.7755575615628914E-17</v>
      </c>
      <c r="D26" s="47">
        <f t="shared" si="43"/>
        <v>6.2450045135165055E-17</v>
      </c>
      <c r="E26" s="47">
        <f t="shared" si="43"/>
        <v>-5.5511151231257827E-17</v>
      </c>
      <c r="F26" s="47">
        <f t="shared" si="43"/>
        <v>2.7755575615628914E-17</v>
      </c>
      <c r="G26" s="47">
        <f t="shared" si="43"/>
        <v>0</v>
      </c>
      <c r="H26" s="47">
        <f t="shared" si="43"/>
        <v>-5.5511151231257827E-17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9">
        <f>+Historicals!B109</f>
        <v>4410</v>
      </c>
      <c r="C27" s="9">
        <f>+Historicals!C109</f>
        <v>4746</v>
      </c>
      <c r="D27" s="9">
        <f>+Historicals!D109</f>
        <v>4886</v>
      </c>
      <c r="E27" s="9">
        <f>+Historicals!E109</f>
        <v>4938</v>
      </c>
      <c r="F27" s="9">
        <f>+Historicals!F109</f>
        <v>5260</v>
      </c>
      <c r="G27" s="9">
        <f>+Historicals!G109</f>
        <v>4639</v>
      </c>
      <c r="H27" s="9">
        <f>+Historicals!H109</f>
        <v>5028</v>
      </c>
      <c r="I27" s="9">
        <f>+Historicals!I109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 t="str">
        <f>+Historicals!B184</f>
        <v>-</v>
      </c>
      <c r="C29" s="47">
        <f>+Historicals!C184</f>
        <v>3.4871358707208165E-2</v>
      </c>
      <c r="D29" s="47">
        <f>+Historicals!D184</f>
        <v>2.6299568522703924E-2</v>
      </c>
      <c r="E29" s="47">
        <f>+Historicals!E184</f>
        <v>0.17617617617617617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47">
        <f>+Historicals!I184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4.1319117483267977E-2</v>
      </c>
      <c r="D30" s="47">
        <f t="shared" ref="D30" si="62">+IFERROR(D28-D29,"nm")</f>
        <v>3.1989565510423604E-3</v>
      </c>
      <c r="E30" s="47">
        <f t="shared" ref="E30" si="63">+IFERROR(E28-E29,"nm")</f>
        <v>-0.16553352369971283</v>
      </c>
      <c r="F30" s="47">
        <f t="shared" ref="F30" si="64">+IFERROR(F28-F29,"nm")</f>
        <v>-5.9403496979567455E-3</v>
      </c>
      <c r="G30" s="47">
        <f t="shared" ref="G30" si="65">+IFERROR(G28-G29,"nm")</f>
        <v>-5.4339241078414716E-2</v>
      </c>
      <c r="H30" s="47">
        <f t="shared" ref="H30" si="66">+IFERROR(H28-H29,"nm")</f>
        <v>-9.9105666749643384E-2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 t="str">
        <f>+Historicals!B182</f>
        <v>-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47">
        <f>+Historicals!I182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0</v>
      </c>
      <c r="D34" s="47">
        <f t="shared" ref="D34" si="86">+IFERROR(D32-D33,"nm")</f>
        <v>-1.3877787807814457E-17</v>
      </c>
      <c r="E34" s="47">
        <f t="shared" ref="E34" si="87">+IFERROR(E32-E33,"nm")</f>
        <v>-2.7755575615628914E-17</v>
      </c>
      <c r="F34" s="47">
        <f t="shared" ref="F34" si="88">+IFERROR(F32-F33,"nm")</f>
        <v>-1.214306433183765E-17</v>
      </c>
      <c r="G34" s="47">
        <f t="shared" ref="G34" si="89">+IFERROR(G32-G33,"nm")</f>
        <v>-2.7755575615628914E-17</v>
      </c>
      <c r="H34" s="47">
        <f t="shared" ref="H34" si="90">+IFERROR(H32-H33,"nm")</f>
        <v>-3.1225022567582528E-17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3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3">
      <c r="A41" s="46" t="s">
        <v>142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3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3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3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3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3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</row>
    <row r="50" spans="1:14" x14ac:dyDescent="0.3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Historicals!B123</f>
        <v>115</v>
      </c>
      <c r="C52" s="1">
        <f>Historicals!C123</f>
        <v>73</v>
      </c>
      <c r="D52" s="1">
        <f>Historicals!D123</f>
        <v>73</v>
      </c>
      <c r="E52" s="1">
        <f>Historicals!E123</f>
        <v>88</v>
      </c>
      <c r="F52" s="1">
        <f>Historicals!F123</f>
        <v>42</v>
      </c>
      <c r="G52" s="1">
        <f>Historicals!G123</f>
        <v>30</v>
      </c>
      <c r="H52" s="1">
        <f>Historicals!H123</f>
        <v>25</v>
      </c>
      <c r="I52" s="1">
        <f>Historicals!I123</f>
        <v>102</v>
      </c>
      <c r="J52" s="1">
        <v>102</v>
      </c>
      <c r="K52" s="1">
        <v>102</v>
      </c>
      <c r="L52" s="1">
        <v>102</v>
      </c>
      <c r="M52" s="1">
        <v>102</v>
      </c>
      <c r="N52" s="1">
        <v>102</v>
      </c>
    </row>
    <row r="53" spans="1:14" x14ac:dyDescent="0.3">
      <c r="A53" s="44" t="s">
        <v>129</v>
      </c>
      <c r="B53" s="50" t="s">
        <v>153</v>
      </c>
      <c r="C53" s="50">
        <f>(C52/B52)/B52</f>
        <v>5.519848771266541E-3</v>
      </c>
      <c r="D53" s="50">
        <f t="shared" ref="D53:N53" si="161">(D52/C52)/C52</f>
        <v>1.3698630136986301E-2</v>
      </c>
      <c r="E53" s="50">
        <f t="shared" si="161"/>
        <v>1.651341715143554E-2</v>
      </c>
      <c r="F53" s="50">
        <f t="shared" si="161"/>
        <v>5.4235537190082646E-3</v>
      </c>
      <c r="G53" s="50">
        <f t="shared" si="161"/>
        <v>1.7006802721088437E-2</v>
      </c>
      <c r="H53" s="50">
        <f t="shared" si="161"/>
        <v>2.777777777777778E-2</v>
      </c>
      <c r="I53" s="50">
        <f t="shared" si="161"/>
        <v>0.16320000000000001</v>
      </c>
      <c r="J53" s="50">
        <f t="shared" si="161"/>
        <v>9.8039215686274508E-3</v>
      </c>
      <c r="K53" s="50">
        <f t="shared" si="161"/>
        <v>9.8039215686274508E-3</v>
      </c>
      <c r="L53" s="50">
        <f t="shared" si="161"/>
        <v>9.8039215686274508E-3</v>
      </c>
      <c r="M53" s="50">
        <f t="shared" si="161"/>
        <v>9.8039215686274508E-3</v>
      </c>
      <c r="N53" s="50">
        <f t="shared" si="161"/>
        <v>9.8039215686274508E-3</v>
      </c>
    </row>
    <row r="54" spans="1:14" x14ac:dyDescent="0.3">
      <c r="A54" s="45"/>
    </row>
    <row r="55" spans="1:14" x14ac:dyDescent="0.3">
      <c r="A55" s="44"/>
    </row>
    <row r="56" spans="1:14" x14ac:dyDescent="0.3">
      <c r="A56" s="44"/>
    </row>
    <row r="57" spans="1:14" x14ac:dyDescent="0.3">
      <c r="A57" s="44"/>
    </row>
    <row r="58" spans="1:14" x14ac:dyDescent="0.3">
      <c r="A58" s="45"/>
    </row>
    <row r="59" spans="1:14" x14ac:dyDescent="0.3">
      <c r="A59" s="44"/>
    </row>
    <row r="60" spans="1:14" x14ac:dyDescent="0.3">
      <c r="A60" s="44"/>
    </row>
    <row r="61" spans="1:14" x14ac:dyDescent="0.3">
      <c r="A61" s="44"/>
    </row>
    <row r="62" spans="1:14" x14ac:dyDescent="0.3">
      <c r="A62" s="45"/>
    </row>
    <row r="63" spans="1:14" x14ac:dyDescent="0.3">
      <c r="A63" s="44"/>
    </row>
    <row r="64" spans="1:14" x14ac:dyDescent="0.3">
      <c r="A64" s="44"/>
    </row>
    <row r="65" spans="1:1" x14ac:dyDescent="0.3">
      <c r="A65" s="44"/>
    </row>
    <row r="66" spans="1:1" x14ac:dyDescent="0.3">
      <c r="A66" s="9"/>
    </row>
    <row r="67" spans="1:1" x14ac:dyDescent="0.3">
      <c r="A67" s="46"/>
    </row>
    <row r="68" spans="1:1" x14ac:dyDescent="0.3">
      <c r="A68" s="46"/>
    </row>
    <row r="69" spans="1:1" x14ac:dyDescent="0.3">
      <c r="A69" s="9"/>
    </row>
    <row r="70" spans="1:1" x14ac:dyDescent="0.3">
      <c r="A70" s="46"/>
    </row>
    <row r="71" spans="1:1" x14ac:dyDescent="0.3">
      <c r="A71" s="46"/>
    </row>
    <row r="72" spans="1:1" x14ac:dyDescent="0.3">
      <c r="A72" s="46"/>
    </row>
    <row r="73" spans="1:1" x14ac:dyDescent="0.3">
      <c r="A73" s="9"/>
    </row>
    <row r="74" spans="1:1" x14ac:dyDescent="0.3">
      <c r="A74" s="46"/>
    </row>
    <row r="75" spans="1:1" x14ac:dyDescent="0.3">
      <c r="A75" s="46"/>
    </row>
    <row r="76" spans="1:1" x14ac:dyDescent="0.3">
      <c r="A76" s="9"/>
    </row>
    <row r="77" spans="1:1" x14ac:dyDescent="0.3">
      <c r="A77" s="46"/>
    </row>
    <row r="78" spans="1:1" x14ac:dyDescent="0.3">
      <c r="A78" s="46"/>
    </row>
    <row r="79" spans="1:1" x14ac:dyDescent="0.3">
      <c r="A79" s="9"/>
    </row>
    <row r="80" spans="1:1" x14ac:dyDescent="0.3">
      <c r="A80" s="46"/>
    </row>
    <row r="81" spans="1:1" x14ac:dyDescent="0.3">
      <c r="A81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2024-05-30T09:54:50Z</dcterms:modified>
</cp:coreProperties>
</file>