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2D8E424B-E2FD-43E4-B10D-C4589F7C99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G18" i="2"/>
  <c r="H18" i="2"/>
  <c r="E18" i="2"/>
  <c r="F22" i="2"/>
  <c r="G22" i="2"/>
  <c r="H22" i="2"/>
  <c r="E22" i="2"/>
  <c r="F21" i="2"/>
  <c r="G21" i="2"/>
  <c r="H21" i="2"/>
  <c r="F20" i="2"/>
  <c r="G20" i="2"/>
  <c r="H20" i="2"/>
  <c r="E20" i="2"/>
  <c r="G19" i="2"/>
  <c r="H19" i="2"/>
  <c r="F19" i="2"/>
  <c r="E19" i="2"/>
  <c r="G9" i="2"/>
  <c r="H9" i="2"/>
  <c r="F9" i="2"/>
  <c r="E9" i="2"/>
  <c r="F11" i="2"/>
  <c r="G11" i="2"/>
  <c r="H11" i="2"/>
  <c r="E11" i="2"/>
  <c r="F10" i="2"/>
  <c r="G10" i="2"/>
  <c r="H10" i="2"/>
  <c r="E10" i="2"/>
  <c r="F16" i="2"/>
  <c r="G16" i="2"/>
  <c r="H16" i="2"/>
  <c r="F17" i="2"/>
  <c r="G17" i="2"/>
  <c r="H17" i="2"/>
  <c r="F5" i="2"/>
  <c r="G5" i="2"/>
  <c r="H5" i="2"/>
  <c r="F6" i="2"/>
  <c r="G6" i="2"/>
  <c r="H6" i="2"/>
  <c r="F7" i="2"/>
  <c r="G7" i="2"/>
  <c r="H7" i="2"/>
  <c r="F8" i="2"/>
  <c r="G8" i="2"/>
  <c r="H8" i="2"/>
  <c r="E7" i="2"/>
  <c r="E21" i="2"/>
  <c r="E16" i="2"/>
  <c r="E17" i="2"/>
  <c r="E8" i="2"/>
  <c r="E6" i="2"/>
  <c r="E5" i="2"/>
  <c r="F4" i="2"/>
  <c r="G4" i="2"/>
  <c r="H4" i="2"/>
  <c r="E4" i="2"/>
</calcChain>
</file>

<file path=xl/sharedStrings.xml><?xml version="1.0" encoding="utf-8"?>
<sst xmlns="http://schemas.openxmlformats.org/spreadsheetml/2006/main" count="29" uniqueCount="26">
  <si>
    <t>EPS</t>
  </si>
  <si>
    <t>Revenue</t>
  </si>
  <si>
    <t>P/E</t>
  </si>
  <si>
    <t>EV/EBITDA</t>
  </si>
  <si>
    <t>ROE</t>
  </si>
  <si>
    <t>EBITDA</t>
  </si>
  <si>
    <t>Net debt</t>
  </si>
  <si>
    <t>FCFF</t>
  </si>
  <si>
    <t>Sales growth (%)</t>
  </si>
  <si>
    <t>EBIT growth (%)</t>
  </si>
  <si>
    <t>Net profit growth (%)</t>
  </si>
  <si>
    <t>EPS growth (%)</t>
  </si>
  <si>
    <t>EBITDA margin (%)</t>
  </si>
  <si>
    <t>EBIT margin (%)</t>
  </si>
  <si>
    <t>Net margin (%)</t>
  </si>
  <si>
    <t>Instructions</t>
  </si>
  <si>
    <t>Fill in the following tables using the numbers from the model</t>
  </si>
  <si>
    <t>Forward P/E is calculated using 2019 Share price and the corresponding period's EPS</t>
  </si>
  <si>
    <t>Same applies for EV/EBITDA calculations</t>
  </si>
  <si>
    <t>You can use Bloomberg, yahoo finance or Reuters for this</t>
  </si>
  <si>
    <t>Insert the price chart in the box left blank in your investment note followed by the tables one below the other</t>
  </si>
  <si>
    <t>Take a screenshot of Company's  one year share price performance chart along with S&amp;P 500 performance</t>
  </si>
  <si>
    <t>2023E</t>
  </si>
  <si>
    <t>2024E</t>
  </si>
  <si>
    <t>2025E</t>
  </si>
  <si>
    <t xml:space="preserve">2019 Avg Share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</si>
</sst>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2" fillId="2" borderId="0" xfId="0" applyFont="1" applyFill="1" applyAlignment="1">
      <alignment wrapText="1"/>
    </xf>
    <xf numFmtId="0" fontId="0" fillId="0" borderId="0" xfId="0" applyAlignment="1">
      <alignment horizontal="left" indent="1"/>
    </xf>
    <xf numFmtId="164" fontId="0" fillId="0" borderId="3" xfId="0" applyNumberFormat="1" applyBorder="1"/>
    <xf numFmtId="167" fontId="0" fillId="0" borderId="3" xfId="0" applyNumberFormat="1" applyBorder="1"/>
    <xf numFmtId="167" fontId="0" fillId="0" borderId="4" xfId="0" applyNumberFormat="1" applyBorder="1"/>
    <xf numFmtId="9" fontId="0" fillId="0" borderId="3" xfId="1" applyFont="1" applyBorder="1"/>
    <xf numFmtId="9" fontId="0" fillId="0" borderId="4" xfId="1" applyFont="1" applyBorder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50156</xdr:rowOff>
    </xdr:from>
    <xdr:to>
      <xdr:col>1</xdr:col>
      <xdr:colOff>257102</xdr:colOff>
      <xdr:row>21</xdr:row>
      <xdr:rowOff>22746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6A7FD65-90E6-36A3-2BA9-9EEDC7961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1410"/>
          <a:ext cx="7751998" cy="2702142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</xdr:colOff>
      <xdr:row>22</xdr:row>
      <xdr:rowOff>30044</xdr:rowOff>
    </xdr:from>
    <xdr:to>
      <xdr:col>0</xdr:col>
      <xdr:colOff>7051342</xdr:colOff>
      <xdr:row>38</xdr:row>
      <xdr:rowOff>174602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7429DA3-779A-9051-9C84-B598C2DC5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" y="4442820"/>
          <a:ext cx="6998003" cy="30560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dent\Downloads\Quill%20Capital%20Partners%20Coursework\71723466193017_Task%2014%20-%20Balancing%20the%20Three%20Statements.xlsx" TargetMode="External"/><Relationship Id="rId1" Type="http://schemas.openxmlformats.org/officeDocument/2006/relationships/externalLinkPath" Target="Quill%20Capital%20Partners%20Coursework/71723466193017_Task%2014%20-%20Balancing%20the%20Three%20Stat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  <sheetName val="Schedules for Task 15"/>
    </sheetNames>
    <sheetDataSet>
      <sheetData sheetId="0"/>
      <sheetData sheetId="1"/>
      <sheetData sheetId="2">
        <row r="7">
          <cell r="I7">
            <v>0.15908215908215909</v>
          </cell>
          <cell r="J7">
            <v>0.17486511476380553</v>
          </cell>
          <cell r="K7">
            <v>0.17281717450645023</v>
          </cell>
          <cell r="L7">
            <v>0.17077309522143269</v>
          </cell>
        </row>
      </sheetData>
      <sheetData sheetId="3">
        <row r="3">
          <cell r="I3">
            <v>46710</v>
          </cell>
          <cell r="J3">
            <v>48987.922672773813</v>
          </cell>
          <cell r="K3">
            <v>51376.933585820305</v>
          </cell>
          <cell r="L3">
            <v>53882.450217649348</v>
          </cell>
        </row>
        <row r="4">
          <cell r="I4">
            <v>4.8767344739323759E-2</v>
          </cell>
          <cell r="J4">
            <v>4.8767344739323759E-2</v>
          </cell>
          <cell r="K4">
            <v>4.8767344739323759E-2</v>
          </cell>
          <cell r="L4">
            <v>4.8767344739323759E-2</v>
          </cell>
        </row>
        <row r="5">
          <cell r="I5">
            <v>7573</v>
          </cell>
          <cell r="J5">
            <v>8419.696696063791</v>
          </cell>
          <cell r="K5">
            <v>8580.5464986774859</v>
          </cell>
          <cell r="L5">
            <v>8746.3073866070736</v>
          </cell>
        </row>
        <row r="8">
          <cell r="I8">
            <v>-9.67788530983682E-3</v>
          </cell>
          <cell r="J8">
            <v>0.11916916170595271</v>
          </cell>
          <cell r="K8">
            <v>1.6921710321793348E-2</v>
          </cell>
          <cell r="L8">
            <v>1.7088514293302159E-2</v>
          </cell>
        </row>
        <row r="9">
          <cell r="I9">
            <v>0.14677799186469706</v>
          </cell>
          <cell r="J9">
            <v>0.15663092766577902</v>
          </cell>
          <cell r="K9">
            <v>0.15187485732668696</v>
          </cell>
          <cell r="L9">
            <v>0.14728735955761627</v>
          </cell>
        </row>
        <row r="14">
          <cell r="H14">
            <v>5727</v>
          </cell>
          <cell r="I14">
            <v>6046</v>
          </cell>
          <cell r="J14">
            <v>6548.0237726560117</v>
          </cell>
          <cell r="K14">
            <v>6755.9307760692536</v>
          </cell>
          <cell r="L14">
            <v>6939.6136371664579</v>
          </cell>
        </row>
        <row r="16">
          <cell r="I16">
            <v>3.7534144524459898</v>
          </cell>
          <cell r="J16">
            <v>3.23</v>
          </cell>
          <cell r="K16">
            <v>3.23</v>
          </cell>
          <cell r="L16">
            <v>3.23</v>
          </cell>
        </row>
        <row r="18">
          <cell r="I18">
            <v>0.12051489745803123</v>
          </cell>
          <cell r="J18">
            <v>-2.1238700976300566</v>
          </cell>
          <cell r="K18">
            <v>-0.22565125356236737</v>
          </cell>
          <cell r="L18">
            <v>-0.24948106070587961</v>
          </cell>
        </row>
        <row r="53">
          <cell r="I53">
            <v>7114</v>
          </cell>
          <cell r="J53">
            <v>4339</v>
          </cell>
          <cell r="K53">
            <v>4576.5238552397959</v>
          </cell>
          <cell r="L53">
            <v>4826.0697686487965</v>
          </cell>
        </row>
        <row r="70">
          <cell r="I70">
            <v>1298.0470160312543</v>
          </cell>
          <cell r="J70">
            <v>1361.3493223499008</v>
          </cell>
          <cell r="K70">
            <v>1427.7387140635838</v>
          </cell>
          <cell r="L70">
            <v>1497.3657401300006</v>
          </cell>
        </row>
      </sheetData>
      <sheetData sheetId="4">
        <row r="4">
          <cell r="F4">
            <v>30581</v>
          </cell>
        </row>
        <row r="11">
          <cell r="I11">
            <v>0.52647161267850928</v>
          </cell>
          <cell r="K11">
            <v>0.82895922051615012</v>
          </cell>
          <cell r="L11">
            <v>1.3052430040484762</v>
          </cell>
          <cell r="M11">
            <v>2.0551786595204402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67" workbookViewId="0">
      <selection activeCell="O14" sqref="O14"/>
    </sheetView>
  </sheetViews>
  <sheetFormatPr defaultRowHeight="14.4" x14ac:dyDescent="0.3"/>
  <cols>
    <col min="1" max="1" width="109.21875" customWidth="1"/>
    <col min="4" max="4" width="19.33203125" customWidth="1"/>
  </cols>
  <sheetData>
    <row r="1" spans="1:8" ht="46.8" customHeight="1" x14ac:dyDescent="0.45">
      <c r="A1" s="5" t="s">
        <v>15</v>
      </c>
      <c r="B1" s="5"/>
      <c r="C1" s="5"/>
      <c r="D1" s="5"/>
      <c r="E1" s="5"/>
      <c r="F1" s="5"/>
      <c r="G1" s="5"/>
      <c r="H1" s="5"/>
    </row>
    <row r="2" spans="1:8" x14ac:dyDescent="0.3">
      <c r="A2" t="s">
        <v>16</v>
      </c>
    </row>
    <row r="3" spans="1:8" x14ac:dyDescent="0.3">
      <c r="A3" s="6" t="s">
        <v>17</v>
      </c>
      <c r="D3" s="2"/>
      <c r="E3" s="2">
        <v>2022</v>
      </c>
      <c r="F3" s="2" t="s">
        <v>22</v>
      </c>
      <c r="G3" s="2" t="s">
        <v>23</v>
      </c>
      <c r="H3" s="1" t="s">
        <v>24</v>
      </c>
    </row>
    <row r="4" spans="1:8" x14ac:dyDescent="0.3">
      <c r="A4" s="6" t="s">
        <v>18</v>
      </c>
      <c r="D4" s="3" t="s">
        <v>1</v>
      </c>
      <c r="E4" s="3">
        <f>'[1]Three Statements'!I$3</f>
        <v>46710</v>
      </c>
      <c r="F4" s="3">
        <f>'[1]Three Statements'!J$3</f>
        <v>48987.922672773813</v>
      </c>
      <c r="G4" s="3">
        <f>'[1]Three Statements'!K$3</f>
        <v>51376.933585820305</v>
      </c>
      <c r="H4" s="3">
        <f>'[1]Three Statements'!L$3</f>
        <v>53882.450217649348</v>
      </c>
    </row>
    <row r="5" spans="1:8" x14ac:dyDescent="0.3">
      <c r="A5" t="s">
        <v>21</v>
      </c>
      <c r="D5" s="3" t="s">
        <v>5</v>
      </c>
      <c r="E5" s="7">
        <f>'[1]Three Statements'!I$5</f>
        <v>7573</v>
      </c>
      <c r="F5" s="7">
        <f>'[1]Three Statements'!J$5</f>
        <v>8419.696696063791</v>
      </c>
      <c r="G5" s="7">
        <f>'[1]Three Statements'!K$5</f>
        <v>8580.5464986774859</v>
      </c>
      <c r="H5" s="7">
        <f>'[1]Three Statements'!L$5</f>
        <v>8746.3073866070736</v>
      </c>
    </row>
    <row r="6" spans="1:8" x14ac:dyDescent="0.3">
      <c r="A6" s="6" t="s">
        <v>19</v>
      </c>
      <c r="D6" s="3" t="s">
        <v>0</v>
      </c>
      <c r="E6" s="7">
        <f>'[1]Three Statements'!I$16</f>
        <v>3.7534144524459898</v>
      </c>
      <c r="F6" s="7">
        <f>'[1]Three Statements'!J$16</f>
        <v>3.23</v>
      </c>
      <c r="G6" s="7">
        <f>'[1]Three Statements'!K$16</f>
        <v>3.23</v>
      </c>
      <c r="H6" s="7">
        <f>'[1]Three Statements'!L$16</f>
        <v>3.23</v>
      </c>
    </row>
    <row r="7" spans="1:8" x14ac:dyDescent="0.3">
      <c r="A7" t="s">
        <v>20</v>
      </c>
      <c r="D7" s="3" t="s">
        <v>6</v>
      </c>
      <c r="E7" s="7">
        <f>'[1]Three Statements'!I$70</f>
        <v>1298.0470160312543</v>
      </c>
      <c r="F7" s="7">
        <f>'[1]Three Statements'!J$70</f>
        <v>1361.3493223499008</v>
      </c>
      <c r="G7" s="7">
        <f>'[1]Three Statements'!K$70</f>
        <v>1427.7387140635838</v>
      </c>
      <c r="H7" s="7">
        <f>'[1]Three Statements'!L$70</f>
        <v>1497.3657401300006</v>
      </c>
    </row>
    <row r="8" spans="1:8" x14ac:dyDescent="0.3">
      <c r="D8" s="3" t="s">
        <v>7</v>
      </c>
      <c r="E8" s="7">
        <f>'[1]Three Statements'!I$53</f>
        <v>7114</v>
      </c>
      <c r="F8" s="7">
        <f>'[1]Three Statements'!J$53</f>
        <v>4339</v>
      </c>
      <c r="G8" s="7">
        <f>'[1]Three Statements'!K$53</f>
        <v>4576.5238552397959</v>
      </c>
      <c r="H8" s="7">
        <f>'[1]Three Statements'!L$53</f>
        <v>4826.0697686487965</v>
      </c>
    </row>
    <row r="9" spans="1:8" x14ac:dyDescent="0.3">
      <c r="D9" s="3" t="s">
        <v>4</v>
      </c>
      <c r="E9" s="8">
        <f>'[1]Schedules for Task 15'!$I$11</f>
        <v>0.52647161267850928</v>
      </c>
      <c r="F9" s="8">
        <f>'[1]Schedules for Task 15'!K$11</f>
        <v>0.82895922051615012</v>
      </c>
      <c r="G9" s="8">
        <f>'[1]Schedules for Task 15'!L$11</f>
        <v>1.3052430040484762</v>
      </c>
      <c r="H9" s="8">
        <f>'[1]Schedules for Task 15'!M$11</f>
        <v>2.0551786595204402</v>
      </c>
    </row>
    <row r="10" spans="1:8" x14ac:dyDescent="0.3">
      <c r="D10" s="3" t="s">
        <v>2</v>
      </c>
      <c r="E10" s="8">
        <f>$E26/E6</f>
        <v>23.301450215018189</v>
      </c>
      <c r="F10" s="8">
        <f t="shared" ref="F10:H10" si="0">$E26/F6</f>
        <v>27.077399380804952</v>
      </c>
      <c r="G10" s="8">
        <f t="shared" si="0"/>
        <v>27.077399380804952</v>
      </c>
      <c r="H10" s="8">
        <f t="shared" si="0"/>
        <v>27.077399380804952</v>
      </c>
    </row>
    <row r="11" spans="1:8" x14ac:dyDescent="0.3">
      <c r="D11" s="4" t="s">
        <v>3</v>
      </c>
      <c r="E11" s="9">
        <f>'[1]Schedules for Task 15'!$F$4/E5</f>
        <v>4.0381618909282979</v>
      </c>
      <c r="F11" s="9">
        <f>'[1]Schedules for Task 15'!$F$4/F5</f>
        <v>3.6320785776400495</v>
      </c>
      <c r="G11" s="9">
        <f>'[1]Schedules for Task 15'!$F$4/G5</f>
        <v>3.5639921075788621</v>
      </c>
      <c r="H11" s="9">
        <f>'[1]Schedules for Task 15'!$F$4/H5</f>
        <v>3.4964469745057962</v>
      </c>
    </row>
    <row r="15" spans="1:8" x14ac:dyDescent="0.3">
      <c r="D15" s="2"/>
      <c r="E15" s="2">
        <v>2022</v>
      </c>
      <c r="F15" s="2" t="s">
        <v>22</v>
      </c>
      <c r="G15" s="2" t="s">
        <v>23</v>
      </c>
      <c r="H15" s="1" t="s">
        <v>24</v>
      </c>
    </row>
    <row r="16" spans="1:8" x14ac:dyDescent="0.3">
      <c r="D16" s="3" t="s">
        <v>8</v>
      </c>
      <c r="E16" s="10">
        <f>'[1]Three Statements'!I$4</f>
        <v>4.8767344739323759E-2</v>
      </c>
      <c r="F16" s="10">
        <f>'[1]Three Statements'!J$4</f>
        <v>4.8767344739323759E-2</v>
      </c>
      <c r="G16" s="10">
        <f>'[1]Three Statements'!K$4</f>
        <v>4.8767344739323759E-2</v>
      </c>
      <c r="H16" s="10">
        <f>'[1]Three Statements'!L$4</f>
        <v>4.8767344739323759E-2</v>
      </c>
    </row>
    <row r="17" spans="4:8" x14ac:dyDescent="0.3">
      <c r="D17" s="3" t="s">
        <v>9</v>
      </c>
      <c r="E17" s="10">
        <f>'[1]Three Statements'!I$8</f>
        <v>-9.67788530983682E-3</v>
      </c>
      <c r="F17" s="10">
        <f>'[1]Three Statements'!J$8</f>
        <v>0.11916916170595271</v>
      </c>
      <c r="G17" s="10">
        <f>'[1]Three Statements'!K$8</f>
        <v>1.6921710321793348E-2</v>
      </c>
      <c r="H17" s="10">
        <f>'[1]Three Statements'!L$8</f>
        <v>1.7088514293302159E-2</v>
      </c>
    </row>
    <row r="18" spans="4:8" x14ac:dyDescent="0.3">
      <c r="D18" s="3" t="s">
        <v>10</v>
      </c>
      <c r="E18" s="10">
        <f>('[1]Three Statements'!I$14-'[1]Three Statements'!H$14)/'[1]Three Statements'!H$14</f>
        <v>5.5701065130085561E-2</v>
      </c>
      <c r="F18" s="10">
        <f>('[1]Three Statements'!J$14-'[1]Three Statements'!I$14)/'[1]Three Statements'!I$14</f>
        <v>8.3034034511414445E-2</v>
      </c>
      <c r="G18" s="10">
        <f>('[1]Three Statements'!K$14-'[1]Three Statements'!J$14)/'[1]Three Statements'!J$14</f>
        <v>3.1751106995280595E-2</v>
      </c>
      <c r="H18" s="10">
        <f>('[1]Three Statements'!L$14-'[1]Three Statements'!K$14)/'[1]Three Statements'!K$14</f>
        <v>2.7188387090620096E-2</v>
      </c>
    </row>
    <row r="19" spans="4:8" x14ac:dyDescent="0.3">
      <c r="D19" s="3" t="s">
        <v>11</v>
      </c>
      <c r="E19" s="10">
        <f>'[1]Three Statements'!$I$18</f>
        <v>0.12051489745803123</v>
      </c>
      <c r="F19" s="10">
        <f>'[1]Three Statements'!J$18</f>
        <v>-2.1238700976300566</v>
      </c>
      <c r="G19" s="10">
        <f>'[1]Three Statements'!K$18</f>
        <v>-0.22565125356236737</v>
      </c>
      <c r="H19" s="10">
        <f>'[1]Three Statements'!L$18</f>
        <v>-0.24948106070587961</v>
      </c>
    </row>
    <row r="20" spans="4:8" x14ac:dyDescent="0.3">
      <c r="D20" s="3" t="s">
        <v>12</v>
      </c>
      <c r="E20" s="10">
        <f>'[1]Segmental forecast'!I$7</f>
        <v>0.15908215908215909</v>
      </c>
      <c r="F20" s="10">
        <f>'[1]Segmental forecast'!J$7</f>
        <v>0.17486511476380553</v>
      </c>
      <c r="G20" s="10">
        <f>'[1]Segmental forecast'!K$7</f>
        <v>0.17281717450645023</v>
      </c>
      <c r="H20" s="10">
        <f>'[1]Segmental forecast'!L$7</f>
        <v>0.17077309522143269</v>
      </c>
    </row>
    <row r="21" spans="4:8" x14ac:dyDescent="0.3">
      <c r="D21" s="3" t="s">
        <v>13</v>
      </c>
      <c r="E21" s="10">
        <f>'[1]Three Statements'!I$9</f>
        <v>0.14677799186469706</v>
      </c>
      <c r="F21" s="10">
        <f>'[1]Three Statements'!J$9</f>
        <v>0.15663092766577902</v>
      </c>
      <c r="G21" s="10">
        <f>'[1]Three Statements'!K$9</f>
        <v>0.15187485732668696</v>
      </c>
      <c r="H21" s="10">
        <f>'[1]Three Statements'!L$9</f>
        <v>0.14728735955761627</v>
      </c>
    </row>
    <row r="22" spans="4:8" x14ac:dyDescent="0.3">
      <c r="D22" s="4" t="s">
        <v>14</v>
      </c>
      <c r="E22" s="11">
        <f>'[1]Three Statements'!I$14/'[1]Three Statements'!I$3</f>
        <v>0.12943695140226932</v>
      </c>
      <c r="F22" s="11">
        <f>'[1]Three Statements'!J$14/'[1]Three Statements'!J$3</f>
        <v>0.13366608370791827</v>
      </c>
      <c r="G22" s="11">
        <f>'[1]Three Statements'!K$14/'[1]Three Statements'!K$3</f>
        <v>0.13149735308324914</v>
      </c>
      <c r="H22" s="11">
        <f>'[1]Three Statements'!L$14/'[1]Three Statements'!L$3</f>
        <v>0.12879172363422642</v>
      </c>
    </row>
    <row r="26" spans="4:8" x14ac:dyDescent="0.3">
      <c r="D26" t="s">
        <v>25</v>
      </c>
      <c r="E26">
        <v>87.46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hardy ramsden</cp:lastModifiedBy>
  <dcterms:created xsi:type="dcterms:W3CDTF">2020-08-06T15:54:49Z</dcterms:created>
  <dcterms:modified xsi:type="dcterms:W3CDTF">2024-08-30T09:25:13Z</dcterms:modified>
</cp:coreProperties>
</file>