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mpagnepapa/Desktop/QCP/"/>
    </mc:Choice>
  </mc:AlternateContent>
  <xr:revisionPtr revIDLastSave="0" documentId="8_{B973C055-B9D7-9544-B90C-C25D91FEC365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E49" i="3"/>
  <c r="C49" i="3"/>
  <c r="D48" i="3"/>
  <c r="E48" i="3"/>
  <c r="C48" i="3"/>
  <c r="D47" i="3"/>
  <c r="E47" i="3"/>
  <c r="C47" i="3"/>
  <c r="D46" i="3"/>
  <c r="E46" i="3"/>
  <c r="C46" i="3"/>
  <c r="D45" i="3"/>
  <c r="E45" i="3"/>
  <c r="C45" i="3"/>
  <c r="D44" i="3"/>
  <c r="E44" i="3"/>
  <c r="C44" i="3"/>
  <c r="D37" i="3"/>
  <c r="E37" i="3"/>
  <c r="C37" i="3"/>
  <c r="D36" i="3"/>
  <c r="E36" i="3"/>
  <c r="C36" i="3"/>
  <c r="D34" i="3"/>
  <c r="E34" i="3"/>
  <c r="C34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18" i="3"/>
  <c r="E18" i="3"/>
  <c r="C18" i="3"/>
  <c r="D20" i="3"/>
  <c r="E20" i="3"/>
  <c r="C20" i="3"/>
  <c r="D21" i="3"/>
  <c r="E21" i="3"/>
  <c r="C21" i="3"/>
  <c r="D19" i="3"/>
  <c r="E19" i="3"/>
  <c r="C19" i="3"/>
  <c r="D17" i="3"/>
  <c r="E17" i="3"/>
  <c r="C17" i="3"/>
  <c r="D14" i="3"/>
  <c r="E14" i="3"/>
  <c r="C14" i="3"/>
  <c r="D13" i="3"/>
  <c r="E13" i="3"/>
  <c r="C13" i="3"/>
  <c r="D11" i="3"/>
  <c r="E11" i="3"/>
  <c r="C11" i="3"/>
  <c r="D10" i="3"/>
  <c r="E10" i="3"/>
  <c r="C10" i="3"/>
  <c r="D9" i="3"/>
  <c r="E9" i="3"/>
  <c r="C9" i="3"/>
  <c r="D8" i="3"/>
  <c r="E8" i="3"/>
  <c r="C8" i="3"/>
  <c r="E7" i="3"/>
  <c r="D7" i="3"/>
  <c r="C7" i="3"/>
  <c r="E6" i="3"/>
  <c r="D6" i="3"/>
  <c r="C6" i="3"/>
  <c r="E5" i="3"/>
  <c r="D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<sst xmlns="http://schemas.openxmlformats.org/spreadsheetml/2006/main" count="173" uniqueCount="150">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</sst>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="125"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1" workbookViewId="0">
      <selection activeCell="B102" sqref="B10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C51" sqref="C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9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6">
        <f>('Financial Statements'!B36+'Financial Statements'!B37)/('Financial Statements'!B17/365)</f>
        <v>343.38221832700356</v>
      </c>
      <c r="D8" s="26">
        <f>('Financial Statements'!C36+'Financial Statements'!C37)/('Financial Statements'!C17/365)</f>
        <v>520.95688928384266</v>
      </c>
      <c r="E8" s="26">
        <f>('Financial Statements'!D36+'Financial Statements'!D37)/('Financial Statements'!D17/365)</f>
        <v>858.4409589324506</v>
      </c>
    </row>
    <row r="9" spans="1:10" x14ac:dyDescent="0.2">
      <c r="A9" s="18">
        <f t="shared" si="0"/>
        <v>1.5000000000000004</v>
      </c>
      <c r="B9" s="1" t="s">
        <v>104</v>
      </c>
      <c r="C9" s="26">
        <f>('Financial Statements'!B39/'Financial Statements'!B12) *365</f>
        <v>8.0756980666171607</v>
      </c>
      <c r="D9" s="26">
        <f>('Financial Statements'!C39/'Financial Statements'!C12) *365</f>
        <v>11.27659274770989</v>
      </c>
      <c r="E9" s="26">
        <f>('Financial Statements'!D39/'Financial Statements'!D12) 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  <c r="C13" s="26">
        <f>('Financial Statements'!B42-'Financial Statements'!B56)/'Financial Statements'!B8*100</f>
        <v>-4.7110527276784806</v>
      </c>
      <c r="D13" s="26">
        <f>('Financial Statements'!C42-'Financial Statements'!C56)/'Financial Statements'!C8*100</f>
        <v>2.5572895737486232</v>
      </c>
      <c r="E13" s="26">
        <f>('Financial Statements'!D42-'Financial Statements'!D56)/'Financial Statements'!D8*100</f>
        <v>13.959528623208204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6">
        <f>C19/'Financial Statements'!B8</f>
        <v>0.33815757440506383</v>
      </c>
      <c r="D18" s="26">
        <f>D19/'Financial Statements'!C8</f>
        <v>0.36640178012503521</v>
      </c>
      <c r="E18" s="26">
        <f>E19/'Financial Statements'!D8</f>
        <v>0.29495655975083329</v>
      </c>
    </row>
    <row r="19" spans="1:5" x14ac:dyDescent="0.2">
      <c r="A19" s="18"/>
      <c r="B19" s="3" t="s">
        <v>112</v>
      </c>
      <c r="C19">
        <f>'Financial Statements'!B22+'Financial Statements'!B114+'Financial Statements'!B113+'Financial Statements'!B79</f>
        <v>133345</v>
      </c>
      <c r="D19">
        <f>'Financial Statements'!C22+'Financial Statements'!C114+'Financial Statements'!C113+'Financial Statements'!C79</f>
        <v>134036</v>
      </c>
      <c r="E19">
        <f>'Financial Statements'!D22+'Financial Statements'!D114+'Financial Statements'!D113+'Financial Statements'!D79</f>
        <v>80970</v>
      </c>
    </row>
    <row r="20" spans="1:5" x14ac:dyDescent="0.2">
      <c r="A20" s="18">
        <f>+A18+0.1</f>
        <v>2.3000000000000003</v>
      </c>
      <c r="B20" s="1" t="s">
        <v>113</v>
      </c>
      <c r="C20" s="26">
        <f>C19/'Financial Statements'!B8</f>
        <v>0.33815757440506383</v>
      </c>
      <c r="D20" s="26">
        <f>D19/'Financial Statements'!C8</f>
        <v>0.36640178012503521</v>
      </c>
      <c r="E20" s="26">
        <f>E19/'Financial Statements'!D8</f>
        <v>0.29495655975083329</v>
      </c>
    </row>
    <row r="21" spans="1:5" x14ac:dyDescent="0.2">
      <c r="A21" s="18"/>
      <c r="B21" s="3" t="s">
        <v>114</v>
      </c>
      <c r="C21">
        <f>C19-'Financial Statements'!B79</f>
        <v>122241</v>
      </c>
      <c r="D21">
        <f>D19-'Financial Statements'!C79</f>
        <v>122752</v>
      </c>
      <c r="E21">
        <f>E19-'Financial Statements'!D79</f>
        <v>69914</v>
      </c>
    </row>
    <row r="22" spans="1:5" x14ac:dyDescent="0.2">
      <c r="A22" s="18">
        <f>+A20+0.1</f>
        <v>2.4000000000000004</v>
      </c>
      <c r="B22" s="1" t="s">
        <v>115</v>
      </c>
      <c r="C22" s="26">
        <f>('Financial Statements'!B22/'Financial Statements'!B8)*100</f>
        <v>25.309640705199733</v>
      </c>
      <c r="D22" s="26">
        <f>('Financial Statements'!C22/'Financial Statements'!C8)*100</f>
        <v>25.881793355694239</v>
      </c>
      <c r="E22" s="26">
        <f>('Financial Statements'!D22/'Financial Statements'!D8)*100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</row>
    <row r="26" spans="1:5" x14ac:dyDescent="0.2">
      <c r="A26" s="18">
        <f t="shared" ref="A26:A30" si="1">+A25+0.1</f>
        <v>3.2</v>
      </c>
      <c r="B26" s="1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</row>
    <row r="27" spans="1:5" x14ac:dyDescent="0.2">
      <c r="A27" s="18">
        <f t="shared" si="1"/>
        <v>3.3000000000000003</v>
      </c>
      <c r="B27" s="1" t="s">
        <v>119</v>
      </c>
      <c r="C27">
        <f>('Financial Statements'!B61)/'Financial Statements'!B61+'Financial Statements'!B68</f>
        <v>50673</v>
      </c>
      <c r="D27">
        <f>('Financial Statements'!C61)/'Financial Statements'!C61+'Financial Statements'!C68</f>
        <v>63091</v>
      </c>
      <c r="E27">
        <f>('Financial Statements'!D61)/'Financial Statements'!D61+'Financial Statements'!D68</f>
        <v>65340</v>
      </c>
    </row>
    <row r="28" spans="1:5" x14ac:dyDescent="0.2">
      <c r="A28" s="18">
        <f t="shared" si="1"/>
        <v>3.4000000000000004</v>
      </c>
      <c r="B28" s="1" t="s">
        <v>120</v>
      </c>
      <c r="C28" s="18">
        <f>'Financial Statements'!B22+'Financial Statements'!B114+'Financial Statements'!B113/'Financial Statements'!B114</f>
        <v>102674.8317626527</v>
      </c>
      <c r="D28" s="18">
        <f>'Financial Statements'!C22+'Financial Statements'!C114+'Financial Statements'!C113/'Financial Statements'!C114</f>
        <v>97376.44733903982</v>
      </c>
      <c r="E28" s="18">
        <f>'Financial Statements'!D22+'Financial Statements'!D114+'Financial Statements'!D113/'Financial Statements'!D114</f>
        <v>60416.164890073283</v>
      </c>
    </row>
    <row r="29" spans="1:5" x14ac:dyDescent="0.2">
      <c r="A29" s="18">
        <f t="shared" si="1"/>
        <v>3.5000000000000004</v>
      </c>
      <c r="B29" s="1" t="s">
        <v>121</v>
      </c>
    </row>
    <row r="30" spans="1:5" x14ac:dyDescent="0.2">
      <c r="A30" s="18">
        <f t="shared" si="1"/>
        <v>3.6000000000000005</v>
      </c>
      <c r="B30" s="1" t="s">
        <v>122</v>
      </c>
    </row>
    <row r="31" spans="1:5" x14ac:dyDescent="0.2">
      <c r="A31" s="18"/>
      <c r="B31" s="3" t="s">
        <v>123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</row>
    <row r="36" spans="1:5" x14ac:dyDescent="0.2">
      <c r="A36" s="18">
        <f t="shared" si="2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</row>
    <row r="37" spans="1:5" x14ac:dyDescent="0.2">
      <c r="A37" s="18">
        <f t="shared" si="2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Statements'!C22/'Financial Statements'!C48</f>
        <v>0.26974205275183616</v>
      </c>
      <c r="E37" s="26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</row>
    <row r="41" spans="1:5" x14ac:dyDescent="0.2">
      <c r="A41" s="18">
        <f t="shared" ref="A41:A44" si="3">+A40+0.1</f>
        <v>5.1999999999999993</v>
      </c>
      <c r="B41" s="3" t="s">
        <v>131</v>
      </c>
    </row>
    <row r="42" spans="1:5" x14ac:dyDescent="0.2">
      <c r="A42" s="18">
        <f t="shared" si="3"/>
        <v>5.2999999999999989</v>
      </c>
      <c r="B42" s="1" t="s">
        <v>132</v>
      </c>
    </row>
    <row r="43" spans="1:5" x14ac:dyDescent="0.2">
      <c r="A43" s="18">
        <f t="shared" si="3"/>
        <v>5.3999999999999986</v>
      </c>
      <c r="B43" s="3" t="s">
        <v>133</v>
      </c>
    </row>
    <row r="44" spans="1:5" x14ac:dyDescent="0.2">
      <c r="A44" s="18">
        <f t="shared" si="3"/>
        <v>5.4999999999999982</v>
      </c>
      <c r="B44" s="1" t="s">
        <v>134</v>
      </c>
      <c r="C44" s="26">
        <f>('Financial Statements'!B102/'Financial Statements'!B22)*100</f>
        <v>-14.870294480125848</v>
      </c>
      <c r="D44" s="26">
        <f>('Financial Statements'!C102/'Financial Statements'!C22)*100</f>
        <v>-15.279890156316011</v>
      </c>
      <c r="E44" s="26">
        <f>('Financial Statements'!D102/'Financial Statements'!D22)*100</f>
        <v>-24.526658654264864</v>
      </c>
    </row>
    <row r="45" spans="1:5" x14ac:dyDescent="0.2">
      <c r="A45" s="18"/>
      <c r="B45" s="3" t="s">
        <v>135</v>
      </c>
      <c r="C45" s="26">
        <f>'Financial Statements'!B102/182.65</f>
        <v>-81.253764029564735</v>
      </c>
      <c r="D45" s="26">
        <f>'Financial Statements'!C102/182.65</f>
        <v>-79.206131946345465</v>
      </c>
      <c r="E45" s="26">
        <f>'Financial Statements'!D102/182.65</f>
        <v>-77.092800437996161</v>
      </c>
    </row>
    <row r="46" spans="1:5" x14ac:dyDescent="0.2">
      <c r="A46" s="18">
        <f>+A44+0.1</f>
        <v>5.5999999999999979</v>
      </c>
      <c r="B46" s="1" t="s">
        <v>136</v>
      </c>
      <c r="C46" s="26">
        <f>C45/182.65</f>
        <v>-0.44486046553279351</v>
      </c>
      <c r="D46" s="26">
        <f t="shared" ref="D46:E46" si="4">D45/182.65</f>
        <v>-0.43364977797068416</v>
      </c>
      <c r="E46" s="26">
        <f t="shared" si="4"/>
        <v>-0.42207938920337346</v>
      </c>
    </row>
    <row r="47" spans="1:5" x14ac:dyDescent="0.2">
      <c r="A47" s="18">
        <f t="shared" ref="A47:A50" si="5">+A45+0.1</f>
        <v>0.1</v>
      </c>
      <c r="B47" s="1" t="s">
        <v>137</v>
      </c>
      <c r="C47">
        <f>'Financial Statements'!B22/'Financial Statements'!B48-'Financial Statements'!B62</f>
        <v>-302082.71707559068</v>
      </c>
      <c r="D47">
        <f>'Financial Statements'!C22/'Financial Statements'!C48-'Financial Statements'!C62</f>
        <v>-287911.73025794723</v>
      </c>
      <c r="E47">
        <f>'Financial Statements'!D22/'Financial Statements'!D48-'Financial Statements'!D62</f>
        <v>-258548.82274428196</v>
      </c>
    </row>
    <row r="48" spans="1:5" x14ac:dyDescent="0.2">
      <c r="A48" s="18">
        <f t="shared" si="5"/>
        <v>5.6999999999999975</v>
      </c>
      <c r="B48" s="1" t="s">
        <v>138</v>
      </c>
      <c r="C48">
        <f>C21/'Financial Statements'!B48-'Financial Statements'!B62</f>
        <v>-302082.65346770419</v>
      </c>
      <c r="D48">
        <f>D21/'Financial Statements'!C48-'Financial Statements'!C62</f>
        <v>-287911.650281195</v>
      </c>
      <c r="E48">
        <f>E21/'Financial Statements'!D48-'Financial Statements'!D62</f>
        <v>-258548.78414143159</v>
      </c>
    </row>
    <row r="49" spans="1:5" x14ac:dyDescent="0.2">
      <c r="A49" s="18">
        <f t="shared" si="5"/>
        <v>0.2</v>
      </c>
      <c r="B49" s="1" t="s">
        <v>128</v>
      </c>
      <c r="C49" s="26">
        <f>'Financial Statements'!B22/'Financial Statements'!B48</f>
        <v>0.28292440929256851</v>
      </c>
      <c r="D49" s="26">
        <f>'Financial Statements'!C22/'Financial Statements'!C48</f>
        <v>0.26974205275183616</v>
      </c>
      <c r="E49" s="26">
        <f>'Financial Statements'!D22/'Financial Statements'!D48</f>
        <v>0.1772557180259843</v>
      </c>
    </row>
    <row r="50" spans="1:5" x14ac:dyDescent="0.2">
      <c r="A50" s="18">
        <f t="shared" si="5"/>
        <v>5.7999999999999972</v>
      </c>
      <c r="B50" s="1" t="s">
        <v>139</v>
      </c>
    </row>
    <row r="51" spans="1:5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William Bradley Osei-Poku</cp:lastModifiedBy>
  <dcterms:created xsi:type="dcterms:W3CDTF">2020-05-18T16:32:37Z</dcterms:created>
  <dcterms:modified xsi:type="dcterms:W3CDTF">2024-05-10T18:47:25Z</dcterms:modified>
</cp:coreProperties>
</file>