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d.docs.live.net/866f3edad6b17c07/Desktop/intership/"/>
    </mc:Choice>
  </mc:AlternateContent>
  <xr:revisionPtr revIDLastSave="0" documentId="8_{333E1FDA-5783-4EF8-8AD4-3CA34050676D}"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B135" i="1"/>
  <c r="B133" i="1"/>
  <c r="B137" i="1" s="1"/>
  <c r="B140" i="1" s="1"/>
  <c r="B115" i="1"/>
  <c r="B114" i="1"/>
  <c r="B124" i="1"/>
  <c r="B123" i="1"/>
  <c r="B122" i="1"/>
  <c r="B116" i="1"/>
  <c r="C94" i="1"/>
  <c r="C85" i="1"/>
  <c r="D85" i="1"/>
  <c r="E4" i="1"/>
  <c r="I121" i="1"/>
  <c r="H121" i="1"/>
  <c r="G121" i="1"/>
  <c r="F121" i="1"/>
  <c r="E121" i="1"/>
  <c r="D121" i="1"/>
  <c r="C121" i="1"/>
  <c r="B121" i="1"/>
  <c r="I117" i="1"/>
  <c r="H117" i="1"/>
  <c r="G117" i="1"/>
  <c r="F117" i="1"/>
  <c r="E117" i="1"/>
  <c r="D117" i="1"/>
  <c r="C117" i="1"/>
  <c r="B117" i="1"/>
  <c r="I113" i="1"/>
  <c r="H113" i="1"/>
  <c r="H126" i="1" s="1"/>
  <c r="H129" i="1" s="1"/>
  <c r="H130" i="1" s="1"/>
  <c r="G113" i="1"/>
  <c r="F113" i="1"/>
  <c r="E113" i="1"/>
  <c r="D113" i="1"/>
  <c r="C113" i="1"/>
  <c r="H109" i="1"/>
  <c r="G109" i="1"/>
  <c r="F109" i="1"/>
  <c r="E109" i="1"/>
  <c r="D109" i="1"/>
  <c r="C109" i="1"/>
  <c r="B109" i="1"/>
  <c r="I109" i="1"/>
  <c r="I137" i="1"/>
  <c r="I140" i="1" s="1"/>
  <c r="H137" i="1"/>
  <c r="H140" i="1" s="1"/>
  <c r="G137" i="1"/>
  <c r="G140" i="1" s="1"/>
  <c r="F137" i="1"/>
  <c r="F140" i="1" s="1"/>
  <c r="E137" i="1"/>
  <c r="E140" i="1" s="1"/>
  <c r="D137" i="1"/>
  <c r="D140" i="1" s="1"/>
  <c r="C137" i="1"/>
  <c r="C140" i="1" s="1"/>
  <c r="B113" i="1" l="1"/>
  <c r="B126" i="1" s="1"/>
  <c r="B129" i="1" s="1"/>
  <c r="B130" i="1" s="1"/>
  <c r="C126" i="1"/>
  <c r="C129" i="1" s="1"/>
  <c r="C130" i="1" s="1"/>
  <c r="I126" i="1"/>
  <c r="I129" i="1" s="1"/>
  <c r="I130" i="1" s="1"/>
  <c r="E126" i="1"/>
  <c r="E129" i="1" s="1"/>
  <c r="E130" i="1" s="1"/>
  <c r="F126" i="1"/>
  <c r="D126" i="1"/>
  <c r="D129" i="1" s="1"/>
  <c r="D130" i="1" s="1"/>
  <c r="G126" i="1"/>
  <c r="G129" i="1" s="1"/>
  <c r="G130" i="1" s="1"/>
  <c r="F129" i="1" l="1"/>
  <c r="F130" i="1" s="1"/>
  <c r="H94" i="1"/>
  <c r="G94" i="1"/>
  <c r="F94" i="1"/>
  <c r="E94" i="1"/>
  <c r="D94" i="1"/>
  <c r="B94" i="1"/>
  <c r="I94" i="1"/>
  <c r="H85" i="1"/>
  <c r="G85" i="1"/>
  <c r="F85" i="1"/>
  <c r="E85" i="1"/>
  <c r="B85" i="1"/>
  <c r="I85" i="1"/>
  <c r="G76" i="1"/>
  <c r="F76" i="1"/>
  <c r="E76" i="1"/>
  <c r="C76" i="1"/>
  <c r="B76" i="1"/>
  <c r="D76" i="1"/>
  <c r="H58" i="1"/>
  <c r="G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E10" i="1" s="1"/>
  <c r="D7" i="1"/>
  <c r="C7" i="1"/>
  <c r="B7" i="1"/>
  <c r="I7" i="1"/>
  <c r="H4" i="1"/>
  <c r="H10" i="1" s="1"/>
  <c r="G4" i="1"/>
  <c r="F4" i="1"/>
  <c r="D4" i="1"/>
  <c r="C4" i="1"/>
  <c r="B4" i="1"/>
  <c r="I4" i="1"/>
  <c r="B59" i="1" l="1"/>
  <c r="B60" i="1" s="1"/>
  <c r="C59" i="1"/>
  <c r="C60" i="1" s="1"/>
  <c r="D59" i="1"/>
  <c r="D60" i="1" s="1"/>
  <c r="C10" i="1"/>
  <c r="C12" i="1" s="1"/>
  <c r="C20" i="1" s="1"/>
  <c r="H59" i="1"/>
  <c r="H60" i="1" s="1"/>
  <c r="B10" i="1"/>
  <c r="B12" i="1" s="1"/>
  <c r="B20" i="1" s="1"/>
  <c r="I10" i="1"/>
  <c r="I12" i="1" s="1"/>
  <c r="I20" i="1" s="1"/>
  <c r="E59" i="1"/>
  <c r="E60" i="1" s="1"/>
  <c r="F59" i="1"/>
  <c r="F60" i="1" s="1"/>
  <c r="D10" i="1"/>
  <c r="D12" i="1" s="1"/>
  <c r="D20" i="1" s="1"/>
  <c r="G59" i="1"/>
  <c r="G60" i="1" s="1"/>
  <c r="F10" i="1"/>
  <c r="F141" i="1" s="1"/>
  <c r="E12" i="1"/>
  <c r="E20" i="1" s="1"/>
  <c r="E141" i="1"/>
  <c r="H12" i="1"/>
  <c r="H20" i="1" s="1"/>
  <c r="H141" i="1"/>
  <c r="E98" i="1"/>
  <c r="E99" i="1" s="1"/>
  <c r="D96" i="1"/>
  <c r="D98" i="1" s="1"/>
  <c r="D99" i="1" s="1"/>
  <c r="C96" i="1"/>
  <c r="C98" i="1" s="1"/>
  <c r="C99" i="1" s="1"/>
  <c r="B96" i="1"/>
  <c r="B98" i="1" s="1"/>
  <c r="B99" i="1" s="1"/>
  <c r="F96" i="1"/>
  <c r="F98" i="1" s="1"/>
  <c r="F99" i="1" s="1"/>
  <c r="G96" i="1"/>
  <c r="G98" i="1" s="1"/>
  <c r="G99" i="1" s="1"/>
  <c r="G10" i="1"/>
  <c r="I59" i="1"/>
  <c r="I60" i="1" s="1"/>
  <c r="I141" i="1" l="1"/>
  <c r="C141" i="1"/>
  <c r="H64" i="1"/>
  <c r="H76" i="1" s="1"/>
  <c r="H96" i="1" s="1"/>
  <c r="H98" i="1" s="1"/>
  <c r="I97" i="1" s="1"/>
  <c r="B141" i="1"/>
  <c r="D141" i="1"/>
  <c r="F12" i="1"/>
  <c r="I64" i="1"/>
  <c r="I76" i="1" s="1"/>
  <c r="I96" i="1" s="1"/>
  <c r="G12" i="1"/>
  <c r="G20" i="1" s="1"/>
  <c r="G141" i="1"/>
  <c r="I98" i="1" l="1"/>
  <c r="I99" i="1" s="1"/>
  <c r="H99" i="1"/>
  <c r="H1" i="1"/>
  <c r="G1" i="1" s="1"/>
  <c r="F1" i="1" s="1"/>
  <c r="E1" i="1" s="1"/>
  <c r="D1" i="1" s="1"/>
  <c r="C1" i="1" s="1"/>
  <c r="B1" i="1" s="1"/>
</calcChain>
</file>

<file path=xl/sharedStrings.xml><?xml version="1.0" encoding="utf-8"?>
<sst xmlns="http://schemas.openxmlformats.org/spreadsheetml/2006/main" count="152" uniqueCount="132">
  <si>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</si>
  <si>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</si>
  <si>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</si>
  <si>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</si>
  <si>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</si>
  <si>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</si>
  <si>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</si>
  <si>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</si>
  <si>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</si>
  <si>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</si>
  <si>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</si>
  <si>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</si>
  <si>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</si>
  <si>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</si>
  <si>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</si>
  <si>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</si>
  <si>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</si>
  <si>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</si>
  <si>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</si>
  <si>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</si>
  <si>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</si>
  <si>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</si>
  <si>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</si>
  <si>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</si>
  <si>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</si>
  <si>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</si>
  <si>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</si>
  <si>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</si>
  <si>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</si>
  <si>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</si>
  <si>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</si>
  <si>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</si>
  <si>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</si>
  <si>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</si>
  <si>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</si>
  <si>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</si>
  <si>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</si>
  <si>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</si>
  <si>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</si>
  <si>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</si>
  <si>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</si>
  <si>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</si>
  <si>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</si>
  <si>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</si>
  <si>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</si>
  <si>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</si>
  <si>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</si>
  <si>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</si>
  <si>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</si>
  <si>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</si>
  <si>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</si>
  <si>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</si>
  <si>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</si>
  <si>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</si>
  <si>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</si>
  <si>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</si>
  <si>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</si>
  <si>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</si>
  <si>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</si>
  <si>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</si>
  <si>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</si>
  <si>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</si>
  <si>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</si>
  <si>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</si>
  <si>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</si>
  <si>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</si>
  <si>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</si>
  <si>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</si>
  <si>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</si>
  <si>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</si>
  <si>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</si>
  <si>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</si>
  <si>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</si>
  <si>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</si>
  <si>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</si>
  <si>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</si>
  <si>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</si>
  <si>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</si>
  <si>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</si>
  <si>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</si>
  <si>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</si>
  <si>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</si>
  <si>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</si>
  <si>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</si>
  <si>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</si>
  <si>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</si>
  <si>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</si>
  <si>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</si>
  <si>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</si>
  <si>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</si>
  <si>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</si>
  <si>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</si>
  <si>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</si>
  <si>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</si>
  <si>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</si>
  <si>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</si>
  <si>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</si>
  <si>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</si>
  <si>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</si>
  <si>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</si>
  <si>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</si>
  <si>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</si>
  <si>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</si>
  <si>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</si>
  <si>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</si>
  <si>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</si>
  <si>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</si>
  <si>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</si>
  <si>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</si>
  <si>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</si>
  <si>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</si>
  <si>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</si>
  <si>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</si>
  <si>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</si>
  <si>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</si>
  <si>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</si>
  <si>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</si>
  <si>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</si>
  <si>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</si>
  <si>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</si>
  <si>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</si>
  <si>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</si>
  <si>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</si>
  <si>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</si>
  <si>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</si>
  <si>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</si>
  <si>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</si>
  <si>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</si>
  <si>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</si>
  <si>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</si>
  <si>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 of property, plant and Equipment</t>
  </si>
  <si>
    <t>Investments in reverse purchase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</si>
</sst>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1"/>
  <sheetViews>
    <sheetView tabSelected="1" zoomScale="115" zoomScaleNormal="115" workbookViewId="0">
      <pane ySplit="1" topLeftCell="A8" activePane="bottomLeft" state="frozen"/>
      <selection pane="bottomLeft" activeCell="F21" sqref="F21"/>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E2-E3</f>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1591.6</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+ROUND(((F12/F18)-F15),2)</f>
        <v>0.04</v>
      </c>
      <c r="G20" s="13">
        <f>+ROUND(((G12/G18)-G15),2)</f>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46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v>0</v>
      </c>
      <c r="C32" s="3">
        <v>0</v>
      </c>
      <c r="D32" s="3">
        <v>0</v>
      </c>
      <c r="E32" s="3">
        <v>0</v>
      </c>
      <c r="F32" s="3">
        <v>0</v>
      </c>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2587</v>
      </c>
      <c r="C35" s="3">
        <v>2439</v>
      </c>
      <c r="D35" s="3">
        <v>2787</v>
      </c>
      <c r="E35" s="3">
        <v>2509</v>
      </c>
      <c r="F35" s="3">
        <v>2011</v>
      </c>
      <c r="G35" s="3">
        <v>2326</v>
      </c>
      <c r="H35" s="3">
        <v>2921</v>
      </c>
      <c r="I35" s="3">
        <v>3821</v>
      </c>
    </row>
    <row r="36" spans="1:9" ht="15" thickBot="1" x14ac:dyDescent="0.35">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59</v>
      </c>
      <c r="B46" s="3">
        <v>1079</v>
      </c>
      <c r="C46" s="3">
        <v>2010</v>
      </c>
      <c r="D46" s="3">
        <v>3471</v>
      </c>
      <c r="E46" s="3">
        <v>3468</v>
      </c>
      <c r="F46" s="3">
        <v>3464</v>
      </c>
      <c r="G46" s="3">
        <v>9406</v>
      </c>
      <c r="H46" s="3">
        <v>9413</v>
      </c>
      <c r="I46" s="3">
        <v>8920</v>
      </c>
    </row>
    <row r="47" spans="1:9" x14ac:dyDescent="0.3">
      <c r="A47" s="2" t="s">
        <v>60</v>
      </c>
      <c r="B47" s="3">
        <v>0</v>
      </c>
      <c r="C47" s="3">
        <v>0</v>
      </c>
      <c r="D47" s="3">
        <v>0</v>
      </c>
      <c r="E47" s="3">
        <v>0</v>
      </c>
      <c r="F47" s="3">
        <v>0</v>
      </c>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v>0</v>
      </c>
      <c r="C50" s="3">
        <v>0</v>
      </c>
      <c r="D50" s="3">
        <v>0</v>
      </c>
      <c r="E50" s="3">
        <v>0</v>
      </c>
      <c r="F50" s="3">
        <v>0</v>
      </c>
      <c r="G50" s="3">
        <v>0</v>
      </c>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B53" s="3"/>
      <c r="C53" s="3"/>
      <c r="D53" s="3"/>
      <c r="E53" s="3"/>
      <c r="F53" s="3"/>
      <c r="G53" s="3"/>
      <c r="H53" s="3"/>
      <c r="I53" s="3"/>
    </row>
    <row r="54" spans="1:9" x14ac:dyDescent="0.3">
      <c r="A54" s="17" t="s">
        <v>67</v>
      </c>
      <c r="B54" s="3">
        <v>3</v>
      </c>
      <c r="C54" s="3">
        <v>3</v>
      </c>
      <c r="D54" s="3">
        <v>3</v>
      </c>
      <c r="E54" s="3">
        <v>3</v>
      </c>
      <c r="F54" s="3">
        <v>3</v>
      </c>
      <c r="G54" s="3">
        <v>3</v>
      </c>
      <c r="H54" s="3">
        <v>3</v>
      </c>
      <c r="I54" s="3">
        <v>3</v>
      </c>
    </row>
    <row r="55" spans="1:9" x14ac:dyDescent="0.3">
      <c r="A55" s="17" t="s">
        <v>68</v>
      </c>
      <c r="B55" s="3">
        <v>6773</v>
      </c>
      <c r="C55" s="3">
        <v>7786</v>
      </c>
      <c r="D55" s="3">
        <v>5710</v>
      </c>
      <c r="E55" s="3">
        <v>6384</v>
      </c>
      <c r="F55" s="3">
        <v>7163</v>
      </c>
      <c r="G55" s="3">
        <v>8299</v>
      </c>
      <c r="H55" s="3">
        <v>9965</v>
      </c>
      <c r="I55" s="3">
        <v>11484</v>
      </c>
    </row>
    <row r="56" spans="1:9" x14ac:dyDescent="0.3">
      <c r="A56" s="17" t="s">
        <v>69</v>
      </c>
      <c r="B56" s="3">
        <v>1246</v>
      </c>
      <c r="C56" s="3">
        <v>318</v>
      </c>
      <c r="D56" s="3">
        <v>-213</v>
      </c>
      <c r="E56" s="3">
        <v>-92</v>
      </c>
      <c r="F56" s="3">
        <v>231</v>
      </c>
      <c r="G56" s="3">
        <v>-56</v>
      </c>
      <c r="H56" s="3">
        <v>-380</v>
      </c>
      <c r="I56" s="3">
        <v>318</v>
      </c>
    </row>
    <row r="57" spans="1:9" x14ac:dyDescent="0.3">
      <c r="A57" s="17" t="s">
        <v>70</v>
      </c>
      <c r="B57" s="3">
        <v>4685</v>
      </c>
      <c r="C57" s="3">
        <v>4151</v>
      </c>
      <c r="D57" s="3">
        <v>6907</v>
      </c>
      <c r="E57" s="3">
        <v>3517</v>
      </c>
      <c r="F57" s="3">
        <v>1643</v>
      </c>
      <c r="G57" s="3">
        <v>-191</v>
      </c>
      <c r="H57" s="3">
        <v>3179</v>
      </c>
      <c r="I57" s="3">
        <v>3476</v>
      </c>
    </row>
    <row r="58" spans="1:9" x14ac:dyDescent="0.3">
      <c r="A58" s="4" t="s">
        <v>71</v>
      </c>
      <c r="B58" s="5">
        <f t="shared" ref="B58:H58" si="9">+SUM(B53:B57)</f>
        <v>12707</v>
      </c>
      <c r="C58" s="5">
        <f t="shared" si="9"/>
        <v>12258</v>
      </c>
      <c r="D58" s="5">
        <f t="shared" si="9"/>
        <v>12407</v>
      </c>
      <c r="E58" s="5">
        <v>9812</v>
      </c>
      <c r="F58" s="5">
        <v>9040</v>
      </c>
      <c r="G58" s="5">
        <f t="shared" si="9"/>
        <v>8055</v>
      </c>
      <c r="H58" s="5">
        <f t="shared" si="9"/>
        <v>12767</v>
      </c>
      <c r="I58" s="5">
        <f>+SUM(I53:I57)</f>
        <v>15281</v>
      </c>
    </row>
    <row r="59" spans="1:9" ht="15" thickBot="1" x14ac:dyDescent="0.3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v>3273</v>
      </c>
      <c r="C64" s="9">
        <v>3760</v>
      </c>
      <c r="D64" s="9">
        <v>4240</v>
      </c>
      <c r="E64" s="9">
        <v>1933</v>
      </c>
      <c r="F64" s="9">
        <v>4029</v>
      </c>
      <c r="G64" s="9">
        <v>2539</v>
      </c>
      <c r="H64" s="9">
        <f>+H12</f>
        <v>5727</v>
      </c>
      <c r="I64" s="9">
        <f>+I12</f>
        <v>6046</v>
      </c>
    </row>
    <row r="65" spans="1:9" s="1" customFormat="1" x14ac:dyDescent="0.3">
      <c r="A65" s="2" t="s">
        <v>75</v>
      </c>
      <c r="B65" s="3"/>
      <c r="C65" s="3"/>
      <c r="D65" s="3"/>
      <c r="E65" s="3"/>
      <c r="F65" s="3"/>
      <c r="G65" s="3"/>
      <c r="H65" s="3"/>
      <c r="I65" s="3"/>
    </row>
    <row r="66" spans="1:9" x14ac:dyDescent="0.3">
      <c r="A66" s="11" t="s">
        <v>76</v>
      </c>
      <c r="B66" s="3">
        <v>606</v>
      </c>
      <c r="C66" s="3">
        <v>649</v>
      </c>
      <c r="D66" s="3">
        <v>706</v>
      </c>
      <c r="E66" s="3">
        <v>747</v>
      </c>
      <c r="F66" s="3">
        <v>705</v>
      </c>
      <c r="G66" s="3">
        <v>721</v>
      </c>
      <c r="H66" s="3">
        <v>744</v>
      </c>
      <c r="I66" s="3">
        <v>717</v>
      </c>
    </row>
    <row r="67" spans="1:9" x14ac:dyDescent="0.3">
      <c r="A67" s="11" t="s">
        <v>77</v>
      </c>
      <c r="B67" s="3">
        <v>-113</v>
      </c>
      <c r="C67" s="3">
        <v>-80</v>
      </c>
      <c r="D67" s="3">
        <v>-273</v>
      </c>
      <c r="E67" s="3">
        <v>647</v>
      </c>
      <c r="F67" s="3">
        <v>34</v>
      </c>
      <c r="G67" s="3">
        <v>-380</v>
      </c>
      <c r="H67" s="3">
        <v>-385</v>
      </c>
      <c r="I67" s="3">
        <v>-650</v>
      </c>
    </row>
    <row r="68" spans="1:9" x14ac:dyDescent="0.3">
      <c r="A68" s="11" t="s">
        <v>78</v>
      </c>
      <c r="B68" s="3">
        <v>191</v>
      </c>
      <c r="C68" s="3">
        <v>236</v>
      </c>
      <c r="D68" s="3">
        <v>215</v>
      </c>
      <c r="E68" s="3">
        <v>218</v>
      </c>
      <c r="F68" s="3">
        <v>325</v>
      </c>
      <c r="G68" s="3">
        <v>429</v>
      </c>
      <c r="H68" s="3">
        <v>611</v>
      </c>
      <c r="I68" s="3">
        <v>638</v>
      </c>
    </row>
    <row r="69" spans="1:9" x14ac:dyDescent="0.3">
      <c r="A69" s="11" t="s">
        <v>79</v>
      </c>
      <c r="B69" s="3">
        <v>43</v>
      </c>
      <c r="C69" s="3">
        <v>13</v>
      </c>
      <c r="D69" s="3">
        <v>10</v>
      </c>
      <c r="E69" s="3">
        <v>27</v>
      </c>
      <c r="F69" s="3">
        <v>15</v>
      </c>
      <c r="G69" s="3">
        <v>398</v>
      </c>
      <c r="H69" s="3">
        <v>53</v>
      </c>
      <c r="I69" s="3">
        <v>123</v>
      </c>
    </row>
    <row r="70" spans="1:9" x14ac:dyDescent="0.3">
      <c r="A70" s="11" t="s">
        <v>80</v>
      </c>
      <c r="B70" s="3">
        <v>424</v>
      </c>
      <c r="C70" s="3">
        <v>98</v>
      </c>
      <c r="D70" s="3">
        <v>-117</v>
      </c>
      <c r="E70" s="3">
        <v>-99</v>
      </c>
      <c r="F70" s="3">
        <v>233</v>
      </c>
      <c r="G70" s="3">
        <v>23</v>
      </c>
      <c r="H70" s="3">
        <v>-138</v>
      </c>
      <c r="I70" s="3">
        <v>-26</v>
      </c>
    </row>
    <row r="71" spans="1:9" x14ac:dyDescent="0.3">
      <c r="A71" s="2" t="s">
        <v>81</v>
      </c>
      <c r="B71" s="3"/>
      <c r="C71" s="3"/>
      <c r="D71" s="3"/>
      <c r="E71" s="3"/>
      <c r="F71" s="3"/>
      <c r="G71" s="3"/>
      <c r="H71" s="3"/>
      <c r="I71" s="3"/>
    </row>
    <row r="72" spans="1:9" x14ac:dyDescent="0.3">
      <c r="A72" s="11" t="s">
        <v>82</v>
      </c>
      <c r="B72" s="3">
        <v>-216</v>
      </c>
      <c r="C72" s="3">
        <v>60</v>
      </c>
      <c r="D72" s="3">
        <v>-426</v>
      </c>
      <c r="E72" s="3">
        <v>187</v>
      </c>
      <c r="F72" s="3">
        <v>-270</v>
      </c>
      <c r="G72" s="3">
        <v>1239</v>
      </c>
      <c r="H72" s="3">
        <v>-1606</v>
      </c>
      <c r="I72" s="3">
        <v>-504</v>
      </c>
    </row>
    <row r="73" spans="1:9" x14ac:dyDescent="0.3">
      <c r="A73" s="11" t="s">
        <v>83</v>
      </c>
      <c r="B73" s="3">
        <v>-621</v>
      </c>
      <c r="C73" s="3">
        <v>-590</v>
      </c>
      <c r="D73" s="3">
        <v>-231</v>
      </c>
      <c r="E73" s="3">
        <v>-255</v>
      </c>
      <c r="F73" s="3">
        <v>-490</v>
      </c>
      <c r="G73" s="3">
        <v>-1854</v>
      </c>
      <c r="H73" s="3">
        <v>507</v>
      </c>
      <c r="I73" s="3">
        <v>-1676</v>
      </c>
    </row>
    <row r="74" spans="1:9" x14ac:dyDescent="0.3">
      <c r="A74" s="11" t="s">
        <v>108</v>
      </c>
      <c r="B74" s="3">
        <v>-144</v>
      </c>
      <c r="C74" s="3">
        <v>-161</v>
      </c>
      <c r="D74" s="3">
        <v>-120</v>
      </c>
      <c r="E74" s="3">
        <v>35</v>
      </c>
      <c r="F74" s="3">
        <v>-203</v>
      </c>
      <c r="G74" s="3">
        <v>-654</v>
      </c>
      <c r="H74" s="3">
        <v>-182</v>
      </c>
      <c r="I74" s="3">
        <v>-845</v>
      </c>
    </row>
    <row r="75" spans="1:9" x14ac:dyDescent="0.3">
      <c r="A75" s="11" t="s">
        <v>107</v>
      </c>
      <c r="B75" s="3">
        <v>1237</v>
      </c>
      <c r="C75" s="3">
        <v>-586</v>
      </c>
      <c r="D75" s="3">
        <v>-158</v>
      </c>
      <c r="E75" s="3">
        <v>1515</v>
      </c>
      <c r="F75" s="3">
        <v>1525</v>
      </c>
      <c r="G75" s="3">
        <v>24</v>
      </c>
      <c r="H75" s="3">
        <v>1326</v>
      </c>
      <c r="I75" s="3">
        <v>1365</v>
      </c>
    </row>
    <row r="76" spans="1:9" x14ac:dyDescent="0.3">
      <c r="A76" s="27" t="s">
        <v>84</v>
      </c>
      <c r="B76" s="28">
        <f t="shared" ref="B76:H76" si="12">+SUM(B64:B75)</f>
        <v>4680</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3655</v>
      </c>
      <c r="C79" s="3">
        <v>2924</v>
      </c>
      <c r="D79" s="3">
        <v>3623</v>
      </c>
      <c r="E79" s="3">
        <v>3613</v>
      </c>
      <c r="F79" s="3">
        <v>1715</v>
      </c>
      <c r="G79" s="3">
        <v>74</v>
      </c>
      <c r="H79" s="3">
        <v>4236</v>
      </c>
      <c r="I79" s="3">
        <v>8199</v>
      </c>
    </row>
    <row r="80" spans="1:9" x14ac:dyDescent="0.3">
      <c r="A80" s="2" t="s">
        <v>88</v>
      </c>
      <c r="B80" s="3">
        <v>2216</v>
      </c>
      <c r="C80" s="3">
        <v>2386</v>
      </c>
      <c r="D80" s="3">
        <v>2423</v>
      </c>
      <c r="E80" s="3">
        <v>2496</v>
      </c>
      <c r="F80" s="3">
        <v>2072</v>
      </c>
      <c r="G80" s="3">
        <v>2379</v>
      </c>
      <c r="H80" s="3">
        <v>2449</v>
      </c>
      <c r="I80" s="3">
        <v>3967</v>
      </c>
    </row>
    <row r="81" spans="1:9" x14ac:dyDescent="0.3">
      <c r="A81" s="2" t="s">
        <v>131</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130</v>
      </c>
      <c r="B83" s="3">
        <v>3</v>
      </c>
      <c r="C83" s="3">
        <v>10</v>
      </c>
      <c r="D83" s="3">
        <v>13</v>
      </c>
      <c r="E83" s="3">
        <v>3</v>
      </c>
      <c r="F83" s="3">
        <v>5</v>
      </c>
      <c r="G83" s="3">
        <v>0</v>
      </c>
      <c r="H83" s="3">
        <v>0</v>
      </c>
      <c r="I83" s="3"/>
    </row>
    <row r="84" spans="1:9" x14ac:dyDescent="0.3">
      <c r="A84" s="2" t="s">
        <v>89</v>
      </c>
      <c r="B84" s="3">
        <v>0</v>
      </c>
      <c r="C84" s="3">
        <v>6</v>
      </c>
      <c r="D84" s="3">
        <v>-34</v>
      </c>
      <c r="E84" s="3">
        <v>-25</v>
      </c>
      <c r="F84" s="3">
        <v>0</v>
      </c>
      <c r="G84" s="3">
        <v>31</v>
      </c>
      <c r="H84" s="3">
        <v>171</v>
      </c>
      <c r="I84" s="3">
        <v>-19</v>
      </c>
    </row>
    <row r="85" spans="1:9" x14ac:dyDescent="0.3">
      <c r="A85" s="29" t="s">
        <v>90</v>
      </c>
      <c r="B85" s="28">
        <f t="shared" ref="B85:H85" si="13">+SUM(B78:B84)</f>
        <v>-175</v>
      </c>
      <c r="C85" s="28">
        <f>+SUM(C78:C84)</f>
        <v>-1034</v>
      </c>
      <c r="D85" s="28">
        <f>+SUM(D78:D84)</f>
        <v>-1008</v>
      </c>
      <c r="E85" s="28">
        <f t="shared" si="13"/>
        <v>276</v>
      </c>
      <c r="F85" s="28">
        <f t="shared" si="13"/>
        <v>-264</v>
      </c>
      <c r="G85" s="28">
        <f t="shared" si="13"/>
        <v>-1028</v>
      </c>
      <c r="H85" s="28">
        <f t="shared" si="13"/>
        <v>-3800</v>
      </c>
      <c r="I85" s="28">
        <f>+SUM(I78:I84)</f>
        <v>-1524</v>
      </c>
    </row>
    <row r="86" spans="1:9" x14ac:dyDescent="0.3">
      <c r="A86" s="1" t="s">
        <v>91</v>
      </c>
      <c r="B86" s="3"/>
      <c r="C86" s="3"/>
      <c r="D86" s="3"/>
      <c r="E86" s="3"/>
      <c r="F86" s="3"/>
      <c r="G86" s="3"/>
      <c r="H86" s="3"/>
      <c r="I86" s="3"/>
    </row>
    <row r="87" spans="1:9" x14ac:dyDescent="0.3">
      <c r="A87" s="2" t="s">
        <v>92</v>
      </c>
      <c r="B87" s="3">
        <v>0</v>
      </c>
      <c r="C87" s="3">
        <v>981</v>
      </c>
      <c r="D87" s="3">
        <v>1482</v>
      </c>
      <c r="E87" s="3">
        <v>0</v>
      </c>
      <c r="F87" s="3">
        <v>0</v>
      </c>
      <c r="G87" s="3">
        <v>6134</v>
      </c>
      <c r="H87" s="3">
        <v>0</v>
      </c>
      <c r="I87" s="3">
        <v>0</v>
      </c>
    </row>
    <row r="88" spans="1:9" x14ac:dyDescent="0.3">
      <c r="A88" s="2" t="s">
        <v>93</v>
      </c>
      <c r="B88" s="3">
        <v>-63</v>
      </c>
      <c r="C88" s="3">
        <v>-67</v>
      </c>
      <c r="D88" s="3">
        <v>327</v>
      </c>
      <c r="E88" s="3">
        <v>13</v>
      </c>
      <c r="F88" s="3">
        <v>-325</v>
      </c>
      <c r="G88" s="3">
        <v>49</v>
      </c>
      <c r="H88" s="3">
        <v>-52</v>
      </c>
      <c r="I88" s="3">
        <v>15</v>
      </c>
    </row>
    <row r="89" spans="1:9" x14ac:dyDescent="0.3">
      <c r="A89" s="2" t="s">
        <v>94</v>
      </c>
      <c r="B89" s="3">
        <v>-7</v>
      </c>
      <c r="C89" s="3">
        <v>-106</v>
      </c>
      <c r="D89" s="3">
        <v>-44</v>
      </c>
      <c r="E89" s="3">
        <v>-6</v>
      </c>
      <c r="F89" s="3">
        <v>-6</v>
      </c>
      <c r="G89" s="3">
        <v>-6</v>
      </c>
      <c r="H89" s="3">
        <v>-197</v>
      </c>
      <c r="I89" s="3">
        <v>0</v>
      </c>
    </row>
    <row r="90" spans="1:9" x14ac:dyDescent="0.3">
      <c r="A90" s="2" t="s">
        <v>95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96</v>
      </c>
      <c r="B92" s="3">
        <v>-899</v>
      </c>
      <c r="C92" s="3">
        <v>-1022</v>
      </c>
      <c r="D92" s="3">
        <v>-1133</v>
      </c>
      <c r="E92" s="3">
        <v>-1243</v>
      </c>
      <c r="F92" s="3">
        <v>-1332</v>
      </c>
      <c r="G92" s="3">
        <v>-1452</v>
      </c>
      <c r="H92" s="3">
        <v>-1638</v>
      </c>
      <c r="I92" s="3">
        <v>-1837</v>
      </c>
    </row>
    <row r="93" spans="1:9" x14ac:dyDescent="0.3">
      <c r="A93" s="2" t="s">
        <v>97</v>
      </c>
      <c r="B93" s="3">
        <v>199</v>
      </c>
      <c r="C93" s="3">
        <v>-29</v>
      </c>
      <c r="D93" s="3">
        <v>-46</v>
      </c>
      <c r="E93" s="3">
        <v>-78</v>
      </c>
      <c r="F93" s="3">
        <v>-44</v>
      </c>
      <c r="G93" s="3">
        <v>-52</v>
      </c>
      <c r="H93" s="3">
        <v>-136</v>
      </c>
      <c r="I93" s="3">
        <v>-151</v>
      </c>
    </row>
    <row r="94" spans="1:9" x14ac:dyDescent="0.3">
      <c r="A94" s="29" t="s">
        <v>98</v>
      </c>
      <c r="B94" s="28">
        <f t="shared" ref="B94:H94" si="14">+SUM(B87:B93)</f>
        <v>-2790</v>
      </c>
      <c r="C94" s="28">
        <f>+SUM(C87:C93)</f>
        <v>-2974</v>
      </c>
      <c r="D94" s="28">
        <f t="shared" si="14"/>
        <v>-2148</v>
      </c>
      <c r="E94" s="28">
        <f t="shared" si="14"/>
        <v>-4835</v>
      </c>
      <c r="F94" s="28">
        <f t="shared" si="14"/>
        <v>-5293</v>
      </c>
      <c r="G94" s="28">
        <f t="shared" si="14"/>
        <v>2491</v>
      </c>
      <c r="H94" s="28">
        <f t="shared" si="14"/>
        <v>-1459</v>
      </c>
      <c r="I94" s="28">
        <f>+SUM(I87:I93)</f>
        <v>-4836</v>
      </c>
    </row>
    <row r="95" spans="1:9" x14ac:dyDescent="0.3">
      <c r="A95" s="2" t="s">
        <v>99</v>
      </c>
      <c r="B95" s="3">
        <v>-83</v>
      </c>
      <c r="C95" s="3">
        <v>-105</v>
      </c>
      <c r="D95" s="3">
        <v>-20</v>
      </c>
      <c r="E95" s="3">
        <v>45</v>
      </c>
      <c r="F95" s="3">
        <v>-129</v>
      </c>
      <c r="G95" s="3">
        <v>-66</v>
      </c>
      <c r="H95" s="3">
        <v>143</v>
      </c>
      <c r="I95" s="3">
        <v>-143</v>
      </c>
    </row>
    <row r="96" spans="1:9" x14ac:dyDescent="0.3">
      <c r="A96" s="29" t="s">
        <v>100</v>
      </c>
      <c r="B96" s="28">
        <f t="shared" ref="B96:H96" si="15">+B76+B85+B94+B95</f>
        <v>1632</v>
      </c>
      <c r="C96" s="28">
        <f t="shared" si="15"/>
        <v>-714</v>
      </c>
      <c r="D96" s="28">
        <f t="shared" si="15"/>
        <v>670</v>
      </c>
      <c r="E96" s="28">
        <v>441</v>
      </c>
      <c r="F96" s="28">
        <f t="shared" si="15"/>
        <v>217</v>
      </c>
      <c r="G96" s="28">
        <f t="shared" si="15"/>
        <v>3882</v>
      </c>
      <c r="H96" s="28">
        <f t="shared" si="15"/>
        <v>1541</v>
      </c>
      <c r="I96" s="28">
        <f>+I76+I85+I94+I95</f>
        <v>-1315</v>
      </c>
    </row>
    <row r="97" spans="1:9" x14ac:dyDescent="0.3">
      <c r="A97" t="s">
        <v>101</v>
      </c>
      <c r="B97" s="3">
        <v>2220</v>
      </c>
      <c r="C97" s="3">
        <v>3852</v>
      </c>
      <c r="D97" s="3">
        <v>3138</v>
      </c>
      <c r="E97" s="3">
        <v>3808</v>
      </c>
      <c r="F97" s="3">
        <v>4249</v>
      </c>
      <c r="G97" s="3">
        <v>4466</v>
      </c>
      <c r="H97" s="3">
        <v>8348</v>
      </c>
      <c r="I97" s="3">
        <f>+H98</f>
        <v>9889</v>
      </c>
    </row>
    <row r="98" spans="1:9" ht="15" thickBot="1" x14ac:dyDescent="0.35">
      <c r="A98" s="6" t="s">
        <v>102</v>
      </c>
      <c r="B98" s="7">
        <f t="shared" ref="B98:G98" si="16">+B96+B97</f>
        <v>3852</v>
      </c>
      <c r="C98" s="7">
        <f t="shared" si="16"/>
        <v>3138</v>
      </c>
      <c r="D98" s="7">
        <f t="shared" si="16"/>
        <v>3808</v>
      </c>
      <c r="E98" s="7">
        <f t="shared" si="16"/>
        <v>4249</v>
      </c>
      <c r="F98" s="7">
        <f t="shared" si="16"/>
        <v>4466</v>
      </c>
      <c r="G98" s="7">
        <f>+G96+G97</f>
        <v>8348</v>
      </c>
      <c r="H98" s="7">
        <f>+H96+H97</f>
        <v>9889</v>
      </c>
      <c r="I98" s="7">
        <f>+I96+I97</f>
        <v>8574</v>
      </c>
    </row>
    <row r="99" spans="1:9" s="12" customFormat="1" ht="15" thickTop="1" x14ac:dyDescent="0.3">
      <c r="A99" s="12" t="s">
        <v>19</v>
      </c>
      <c r="B99" s="13">
        <f t="shared" ref="B99:H99" si="17">+B98-B25</f>
        <v>0</v>
      </c>
      <c r="C99" s="13">
        <f t="shared" si="17"/>
        <v>0</v>
      </c>
      <c r="D99" s="13">
        <f t="shared" si="17"/>
        <v>0</v>
      </c>
      <c r="E99" s="13">
        <f t="shared" si="17"/>
        <v>0</v>
      </c>
      <c r="F99" s="13">
        <f t="shared" si="17"/>
        <v>0</v>
      </c>
      <c r="G99" s="13">
        <f t="shared" si="17"/>
        <v>0</v>
      </c>
      <c r="H99" s="13">
        <f t="shared" si="17"/>
        <v>0</v>
      </c>
      <c r="I99" s="13">
        <f>+I98-I25</f>
        <v>0</v>
      </c>
    </row>
    <row r="100" spans="1:9" x14ac:dyDescent="0.3">
      <c r="A100" t="s">
        <v>103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105</v>
      </c>
      <c r="B104" s="3">
        <v>206</v>
      </c>
      <c r="C104" s="3">
        <v>252</v>
      </c>
      <c r="D104" s="3">
        <v>266</v>
      </c>
      <c r="E104" s="3">
        <v>294</v>
      </c>
      <c r="F104" s="3">
        <v>160</v>
      </c>
      <c r="G104" s="3">
        <v>121</v>
      </c>
      <c r="H104" s="3">
        <v>179</v>
      </c>
      <c r="I104" s="3">
        <v>160</v>
      </c>
    </row>
    <row r="105" spans="1:9" x14ac:dyDescent="0.3">
      <c r="A105" s="11" t="s">
        <v>106</v>
      </c>
      <c r="B105" s="3">
        <v>240</v>
      </c>
      <c r="C105" s="3">
        <v>271</v>
      </c>
      <c r="D105" s="3">
        <v>300</v>
      </c>
      <c r="E105" s="3">
        <v>320</v>
      </c>
      <c r="F105" s="3">
        <v>347</v>
      </c>
      <c r="G105" s="3">
        <v>385</v>
      </c>
      <c r="H105" s="3">
        <v>438</v>
      </c>
      <c r="I105" s="3">
        <v>480</v>
      </c>
    </row>
    <row r="107" spans="1:9" x14ac:dyDescent="0.3">
      <c r="A107" s="14" t="s">
        <v>109</v>
      </c>
      <c r="B107" s="14"/>
      <c r="C107" s="14"/>
      <c r="D107" s="14"/>
      <c r="E107" s="14"/>
      <c r="F107" s="14"/>
      <c r="G107" s="14"/>
      <c r="H107" s="14"/>
      <c r="I107" s="14"/>
    </row>
    <row r="108" spans="1:9" x14ac:dyDescent="0.3">
      <c r="A108" s="30" t="s">
        <v>119</v>
      </c>
      <c r="B108" s="3"/>
      <c r="C108" s="3"/>
      <c r="D108" s="3"/>
      <c r="E108" s="3"/>
      <c r="F108" s="3"/>
      <c r="G108" s="3"/>
      <c r="H108" s="3"/>
      <c r="I108" s="3"/>
    </row>
    <row r="109" spans="1:9" x14ac:dyDescent="0.3">
      <c r="A109" s="2" t="s">
        <v>110</v>
      </c>
      <c r="B109" s="3">
        <f t="shared" ref="B109:H109" si="18">+SUM(B110:B112)</f>
        <v>13740</v>
      </c>
      <c r="C109" s="3">
        <f t="shared" si="18"/>
        <v>14764</v>
      </c>
      <c r="D109" s="3">
        <f t="shared" si="18"/>
        <v>15216</v>
      </c>
      <c r="E109" s="3">
        <f t="shared" si="18"/>
        <v>14855</v>
      </c>
      <c r="F109" s="3">
        <f t="shared" si="18"/>
        <v>15902</v>
      </c>
      <c r="G109" s="3">
        <f t="shared" si="18"/>
        <v>14484</v>
      </c>
      <c r="H109" s="3">
        <f t="shared" si="18"/>
        <v>17179</v>
      </c>
      <c r="I109" s="3">
        <f>+SUM(I110:I112)</f>
        <v>18353</v>
      </c>
    </row>
    <row r="110" spans="1:9" x14ac:dyDescent="0.3">
      <c r="A110" s="11" t="s">
        <v>123</v>
      </c>
      <c r="B110">
        <v>8506</v>
      </c>
      <c r="C110">
        <v>9299</v>
      </c>
      <c r="D110">
        <v>9684</v>
      </c>
      <c r="E110">
        <v>9322</v>
      </c>
      <c r="F110">
        <v>10045</v>
      </c>
      <c r="G110">
        <v>9329</v>
      </c>
      <c r="H110" s="8">
        <v>11644</v>
      </c>
      <c r="I110" s="8">
        <v>12228</v>
      </c>
    </row>
    <row r="111" spans="1:9" x14ac:dyDescent="0.3">
      <c r="A111" s="11" t="s">
        <v>124</v>
      </c>
      <c r="B111">
        <v>4410</v>
      </c>
      <c r="C111">
        <v>4746</v>
      </c>
      <c r="D111">
        <v>4886</v>
      </c>
      <c r="E111">
        <v>4938</v>
      </c>
      <c r="F111">
        <v>5260</v>
      </c>
      <c r="G111">
        <v>4639</v>
      </c>
      <c r="H111" s="8">
        <v>5028</v>
      </c>
      <c r="I111" s="8">
        <v>5492</v>
      </c>
    </row>
    <row r="112" spans="1:9" x14ac:dyDescent="0.3">
      <c r="A112" s="11" t="s">
        <v>125</v>
      </c>
      <c r="B112">
        <v>824</v>
      </c>
      <c r="C112">
        <v>719</v>
      </c>
      <c r="D112">
        <v>646</v>
      </c>
      <c r="E112">
        <v>595</v>
      </c>
      <c r="F112">
        <v>597</v>
      </c>
      <c r="G112">
        <v>516</v>
      </c>
      <c r="H112">
        <v>507</v>
      </c>
      <c r="I112">
        <v>633</v>
      </c>
    </row>
    <row r="113" spans="1:9" x14ac:dyDescent="0.3">
      <c r="A113" s="2" t="s">
        <v>111</v>
      </c>
      <c r="B113" s="3">
        <f t="shared" ref="B113" si="19">+SUM(B114:B116)</f>
        <v>7126</v>
      </c>
      <c r="C113" s="3">
        <f t="shared" ref="C113" si="20">+SUM(C114:C116)</f>
        <v>7568</v>
      </c>
      <c r="D113" s="3">
        <f t="shared" ref="D113" si="21">+SUM(D114:D116)</f>
        <v>7970</v>
      </c>
      <c r="E113" s="3">
        <f t="shared" ref="E113" si="22">+SUM(E114:E116)</f>
        <v>9242</v>
      </c>
      <c r="F113" s="3">
        <f t="shared" ref="F113" si="23">+SUM(F114:F116)</f>
        <v>9812</v>
      </c>
      <c r="G113" s="3">
        <f t="shared" ref="G113" si="24">+SUM(G114:G116)</f>
        <v>9347</v>
      </c>
      <c r="H113" s="3">
        <f t="shared" ref="H113" si="25">+SUM(H114:H116)</f>
        <v>11456</v>
      </c>
      <c r="I113" s="3">
        <f>+SUM(I114:I116)</f>
        <v>12479</v>
      </c>
    </row>
    <row r="114" spans="1:9" x14ac:dyDescent="0.3">
      <c r="A114" s="11" t="s">
        <v>123</v>
      </c>
      <c r="B114">
        <f>3876+827</f>
        <v>4703</v>
      </c>
      <c r="C114">
        <v>5043</v>
      </c>
      <c r="D114">
        <v>5192</v>
      </c>
      <c r="E114">
        <v>5875</v>
      </c>
      <c r="F114">
        <v>6293</v>
      </c>
      <c r="G114">
        <v>5892</v>
      </c>
      <c r="H114" s="8">
        <v>6970</v>
      </c>
      <c r="I114" s="8">
        <v>7388</v>
      </c>
    </row>
    <row r="115" spans="1:9" x14ac:dyDescent="0.3">
      <c r="A115" s="11" t="s">
        <v>124</v>
      </c>
      <c r="B115">
        <f>1552+499</f>
        <v>2051</v>
      </c>
      <c r="C115">
        <v>2149</v>
      </c>
      <c r="D115">
        <v>2395</v>
      </c>
      <c r="E115">
        <v>2940</v>
      </c>
      <c r="F115">
        <v>3087</v>
      </c>
      <c r="G115">
        <v>3053</v>
      </c>
      <c r="H115" s="8">
        <v>3996</v>
      </c>
      <c r="I115" s="8">
        <v>4527</v>
      </c>
    </row>
    <row r="116" spans="1:9" x14ac:dyDescent="0.3">
      <c r="A116" s="11" t="s">
        <v>125</v>
      </c>
      <c r="B116">
        <f>277+95</f>
        <v>372</v>
      </c>
      <c r="C116">
        <v>376</v>
      </c>
      <c r="D116">
        <v>383</v>
      </c>
      <c r="E116">
        <v>427</v>
      </c>
      <c r="F116">
        <v>432</v>
      </c>
      <c r="G116">
        <v>402</v>
      </c>
      <c r="H116">
        <v>490</v>
      </c>
      <c r="I116">
        <v>564</v>
      </c>
    </row>
    <row r="117" spans="1:9" x14ac:dyDescent="0.3">
      <c r="A117" s="2" t="s">
        <v>112</v>
      </c>
      <c r="B117" s="3">
        <f t="shared" ref="B117" si="26">+SUM(B118:B120)</f>
        <v>3067</v>
      </c>
      <c r="C117" s="3">
        <f t="shared" ref="C117" si="27">+SUM(C118:C120)</f>
        <v>3785</v>
      </c>
      <c r="D117" s="3">
        <f t="shared" ref="D117" si="28">+SUM(D118:D120)</f>
        <v>4237</v>
      </c>
      <c r="E117" s="3">
        <f t="shared" ref="E117" si="29">+SUM(E118:E120)</f>
        <v>5134</v>
      </c>
      <c r="F117" s="3">
        <f t="shared" ref="F117" si="30">+SUM(F118:F120)</f>
        <v>6208</v>
      </c>
      <c r="G117" s="3">
        <f t="shared" ref="G117" si="31">+SUM(G118:G120)</f>
        <v>6679</v>
      </c>
      <c r="H117" s="3">
        <f t="shared" ref="H117" si="32">+SUM(H118:H120)</f>
        <v>8290</v>
      </c>
      <c r="I117" s="3">
        <f>+SUM(I118:I120)</f>
        <v>7547</v>
      </c>
    </row>
    <row r="118" spans="1:9" x14ac:dyDescent="0.3">
      <c r="A118" s="11" t="s">
        <v>123</v>
      </c>
      <c r="B118">
        <v>2016</v>
      </c>
      <c r="C118">
        <v>2599</v>
      </c>
      <c r="D118">
        <v>2920</v>
      </c>
      <c r="E118">
        <v>3496</v>
      </c>
      <c r="F118">
        <v>4262</v>
      </c>
      <c r="G118">
        <v>4635</v>
      </c>
      <c r="H118" s="8">
        <v>5748</v>
      </c>
      <c r="I118" s="8">
        <v>5416</v>
      </c>
    </row>
    <row r="119" spans="1:9" x14ac:dyDescent="0.3">
      <c r="A119" s="11" t="s">
        <v>124</v>
      </c>
      <c r="B119">
        <v>925</v>
      </c>
      <c r="C119">
        <v>1055</v>
      </c>
      <c r="D119">
        <v>1188</v>
      </c>
      <c r="E119">
        <v>1508</v>
      </c>
      <c r="F119">
        <v>1808</v>
      </c>
      <c r="G119">
        <v>1896</v>
      </c>
      <c r="H119" s="8">
        <v>2347</v>
      </c>
      <c r="I119" s="8">
        <v>1938</v>
      </c>
    </row>
    <row r="120" spans="1:9" x14ac:dyDescent="0.3">
      <c r="A120" s="11" t="s">
        <v>125</v>
      </c>
      <c r="B120">
        <v>126</v>
      </c>
      <c r="C120">
        <v>131</v>
      </c>
      <c r="D120">
        <v>129</v>
      </c>
      <c r="E120">
        <v>130</v>
      </c>
      <c r="F120">
        <v>138</v>
      </c>
      <c r="G120">
        <v>148</v>
      </c>
      <c r="H120">
        <v>195</v>
      </c>
      <c r="I120">
        <v>193</v>
      </c>
    </row>
    <row r="121" spans="1:9" x14ac:dyDescent="0.3">
      <c r="A121" s="2" t="s">
        <v>116</v>
      </c>
      <c r="B121" s="3">
        <f t="shared" ref="B121" si="33">+SUM(B122:B124)</f>
        <v>4653</v>
      </c>
      <c r="C121" s="3">
        <f t="shared" ref="C121" si="34">+SUM(C122:C124)</f>
        <v>4317</v>
      </c>
      <c r="D121" s="3">
        <f t="shared" ref="D121" si="35">+SUM(D122:D124)</f>
        <v>4737</v>
      </c>
      <c r="E121" s="3">
        <f t="shared" ref="E121" si="36">+SUM(E122:E124)</f>
        <v>5166</v>
      </c>
      <c r="F121" s="3">
        <f t="shared" ref="F121" si="37">+SUM(F122:F124)</f>
        <v>5254</v>
      </c>
      <c r="G121" s="3">
        <f t="shared" ref="G121" si="38">+SUM(G122:G124)</f>
        <v>5028</v>
      </c>
      <c r="H121" s="3">
        <f t="shared" ref="H121" si="39">+SUM(H122:H124)</f>
        <v>5343</v>
      </c>
      <c r="I121" s="3">
        <f>+SUM(I122:I124)</f>
        <v>5955</v>
      </c>
    </row>
    <row r="122" spans="1:9" x14ac:dyDescent="0.3">
      <c r="A122" s="11" t="s">
        <v>123</v>
      </c>
      <c r="B122">
        <f>452+2641</f>
        <v>3093</v>
      </c>
      <c r="C122">
        <v>2930</v>
      </c>
      <c r="D122">
        <v>3285</v>
      </c>
      <c r="E122">
        <v>3575</v>
      </c>
      <c r="F122">
        <v>3622</v>
      </c>
      <c r="G122">
        <v>3449</v>
      </c>
      <c r="H122" s="8">
        <v>3659</v>
      </c>
      <c r="I122" s="8">
        <v>4111</v>
      </c>
    </row>
    <row r="123" spans="1:9" x14ac:dyDescent="0.3">
      <c r="A123" s="11" t="s">
        <v>124</v>
      </c>
      <c r="B123">
        <f>230+1021</f>
        <v>1251</v>
      </c>
      <c r="C123">
        <v>1117</v>
      </c>
      <c r="D123">
        <v>1185</v>
      </c>
      <c r="E123">
        <v>1347</v>
      </c>
      <c r="F123">
        <v>1395</v>
      </c>
      <c r="G123">
        <v>1365</v>
      </c>
      <c r="H123" s="8">
        <v>1494</v>
      </c>
      <c r="I123" s="8">
        <v>1610</v>
      </c>
    </row>
    <row r="124" spans="1:9" x14ac:dyDescent="0.3">
      <c r="A124" s="11" t="s">
        <v>125</v>
      </c>
      <c r="B124">
        <f>73+236</f>
        <v>309</v>
      </c>
      <c r="C124">
        <v>270</v>
      </c>
      <c r="D124">
        <v>267</v>
      </c>
      <c r="E124">
        <v>244</v>
      </c>
      <c r="F124">
        <v>237</v>
      </c>
      <c r="G124">
        <v>214</v>
      </c>
      <c r="H124">
        <v>190</v>
      </c>
      <c r="I124">
        <v>234</v>
      </c>
    </row>
    <row r="125" spans="1:9" x14ac:dyDescent="0.3">
      <c r="A125" s="2" t="s">
        <v>117</v>
      </c>
      <c r="B125" s="3">
        <v>115</v>
      </c>
      <c r="C125" s="3">
        <v>73</v>
      </c>
      <c r="D125" s="3">
        <v>73</v>
      </c>
      <c r="E125" s="3">
        <v>88</v>
      </c>
      <c r="F125" s="3">
        <v>42</v>
      </c>
      <c r="G125" s="3">
        <v>30</v>
      </c>
      <c r="H125" s="3">
        <v>25</v>
      </c>
      <c r="I125" s="3">
        <v>102</v>
      </c>
    </row>
    <row r="126" spans="1:9" x14ac:dyDescent="0.3">
      <c r="A126" s="4" t="s">
        <v>113</v>
      </c>
      <c r="B126" s="5">
        <f t="shared" ref="B126:I126" si="40">+B109+B113+B117+B121+B125</f>
        <v>28701</v>
      </c>
      <c r="C126" s="5">
        <f t="shared" si="40"/>
        <v>30507</v>
      </c>
      <c r="D126" s="5">
        <f t="shared" si="40"/>
        <v>32233</v>
      </c>
      <c r="E126" s="5">
        <f t="shared" si="40"/>
        <v>34485</v>
      </c>
      <c r="F126" s="5">
        <f t="shared" si="40"/>
        <v>37218</v>
      </c>
      <c r="G126" s="5">
        <f t="shared" si="40"/>
        <v>35568</v>
      </c>
      <c r="H126" s="5">
        <f t="shared" si="40"/>
        <v>42293</v>
      </c>
      <c r="I126" s="5">
        <f t="shared" si="40"/>
        <v>44436</v>
      </c>
    </row>
    <row r="127" spans="1:9" x14ac:dyDescent="0.3">
      <c r="A127" s="2" t="s">
        <v>114</v>
      </c>
      <c r="B127" s="3">
        <v>1982</v>
      </c>
      <c r="C127" s="3">
        <v>1955</v>
      </c>
      <c r="D127" s="3">
        <v>2042</v>
      </c>
      <c r="E127" s="3">
        <v>1886</v>
      </c>
      <c r="F127" s="3">
        <v>1906</v>
      </c>
      <c r="G127" s="3">
        <v>1846</v>
      </c>
      <c r="H127" s="3">
        <v>2205</v>
      </c>
      <c r="I127" s="3">
        <v>2346</v>
      </c>
    </row>
    <row r="128" spans="1:9" x14ac:dyDescent="0.3">
      <c r="A128" s="2" t="s">
        <v>118</v>
      </c>
      <c r="B128" s="3">
        <v>-82</v>
      </c>
      <c r="C128" s="3">
        <v>-86</v>
      </c>
      <c r="D128" s="3">
        <v>75</v>
      </c>
      <c r="E128" s="3">
        <v>26</v>
      </c>
      <c r="F128" s="3">
        <v>-7</v>
      </c>
      <c r="G128" s="3">
        <v>-11</v>
      </c>
      <c r="H128" s="3">
        <v>40</v>
      </c>
      <c r="I128" s="3">
        <v>-72</v>
      </c>
    </row>
    <row r="129" spans="1:9" ht="15" thickBot="1" x14ac:dyDescent="0.35">
      <c r="A129" s="6" t="s">
        <v>115</v>
      </c>
      <c r="B129" s="7">
        <f t="shared" ref="B129:H129" si="41">+SUM(B126:B128)</f>
        <v>30601</v>
      </c>
      <c r="C129" s="7">
        <f t="shared" si="41"/>
        <v>32376</v>
      </c>
      <c r="D129" s="7">
        <f t="shared" si="41"/>
        <v>34350</v>
      </c>
      <c r="E129" s="7">
        <f t="shared" si="41"/>
        <v>36397</v>
      </c>
      <c r="F129" s="7">
        <f>+SUM(F126:F128)</f>
        <v>39117</v>
      </c>
      <c r="G129" s="7">
        <f t="shared" si="41"/>
        <v>37403</v>
      </c>
      <c r="H129" s="7">
        <f t="shared" si="41"/>
        <v>44538</v>
      </c>
      <c r="I129" s="7">
        <f>+SUM(I126:I128)</f>
        <v>46710</v>
      </c>
    </row>
    <row r="130" spans="1:9" s="12" customFormat="1" ht="15" thickTop="1" x14ac:dyDescent="0.3">
      <c r="A130" s="12" t="s">
        <v>121</v>
      </c>
      <c r="B130" s="13">
        <f t="shared" ref="B130:I130" si="42">+B129-B2</f>
        <v>0</v>
      </c>
      <c r="C130" s="13">
        <f t="shared" si="42"/>
        <v>0</v>
      </c>
      <c r="D130" s="13">
        <f t="shared" si="42"/>
        <v>0</v>
      </c>
      <c r="E130" s="13">
        <f t="shared" si="42"/>
        <v>0</v>
      </c>
      <c r="F130" s="13">
        <f t="shared" si="42"/>
        <v>0</v>
      </c>
      <c r="G130" s="13">
        <f t="shared" si="42"/>
        <v>0</v>
      </c>
      <c r="H130" s="13">
        <f t="shared" si="42"/>
        <v>0</v>
      </c>
      <c r="I130" s="13">
        <f t="shared" si="42"/>
        <v>0</v>
      </c>
    </row>
    <row r="131" spans="1:9" x14ac:dyDescent="0.3">
      <c r="A131" s="1" t="s">
        <v>120</v>
      </c>
    </row>
    <row r="132" spans="1:9" x14ac:dyDescent="0.3">
      <c r="A132" s="2" t="s">
        <v>110</v>
      </c>
      <c r="B132" s="3">
        <v>3645</v>
      </c>
      <c r="C132" s="3">
        <v>3763</v>
      </c>
      <c r="D132" s="3">
        <v>3875</v>
      </c>
      <c r="E132" s="3">
        <v>3600</v>
      </c>
      <c r="F132" s="3">
        <v>3925</v>
      </c>
      <c r="G132" s="3">
        <v>2899</v>
      </c>
      <c r="H132" s="3">
        <v>5089</v>
      </c>
      <c r="I132" s="3">
        <v>5114</v>
      </c>
    </row>
    <row r="133" spans="1:9" x14ac:dyDescent="0.3">
      <c r="A133" s="2" t="s">
        <v>111</v>
      </c>
      <c r="B133" s="3">
        <f>1275+249</f>
        <v>1524</v>
      </c>
      <c r="C133" s="3">
        <v>1787</v>
      </c>
      <c r="D133" s="3">
        <v>1507</v>
      </c>
      <c r="E133" s="3">
        <v>1587</v>
      </c>
      <c r="F133" s="3">
        <v>1995</v>
      </c>
      <c r="G133" s="3">
        <v>1541</v>
      </c>
      <c r="H133" s="3">
        <v>2435</v>
      </c>
      <c r="I133" s="3">
        <v>3293</v>
      </c>
    </row>
    <row r="134" spans="1:9" x14ac:dyDescent="0.3">
      <c r="A134" s="2" t="s">
        <v>112</v>
      </c>
      <c r="B134" s="3">
        <v>993</v>
      </c>
      <c r="C134" s="3">
        <v>1372</v>
      </c>
      <c r="D134" s="3">
        <v>1507</v>
      </c>
      <c r="E134" s="3">
        <v>1807</v>
      </c>
      <c r="F134" s="3">
        <v>2376</v>
      </c>
      <c r="G134" s="3">
        <v>2490</v>
      </c>
      <c r="H134" s="3">
        <v>3243</v>
      </c>
      <c r="I134" s="3">
        <v>2365</v>
      </c>
    </row>
    <row r="135" spans="1:9" x14ac:dyDescent="0.3">
      <c r="A135" s="2" t="s">
        <v>116</v>
      </c>
      <c r="B135" s="3">
        <f>100+818</f>
        <v>918</v>
      </c>
      <c r="C135" s="3">
        <v>1002</v>
      </c>
      <c r="D135" s="3">
        <v>980</v>
      </c>
      <c r="E135" s="3">
        <v>1189</v>
      </c>
      <c r="F135" s="3">
        <v>1323</v>
      </c>
      <c r="G135" s="3">
        <v>1184</v>
      </c>
      <c r="H135" s="3">
        <v>1530</v>
      </c>
      <c r="I135" s="3">
        <v>1896</v>
      </c>
    </row>
    <row r="136" spans="1:9" x14ac:dyDescent="0.3">
      <c r="A136" s="2" t="s">
        <v>117</v>
      </c>
      <c r="B136" s="3">
        <v>-2267</v>
      </c>
      <c r="C136" s="3">
        <v>-2596</v>
      </c>
      <c r="D136" s="3">
        <v>-2677</v>
      </c>
      <c r="E136" s="3">
        <v>-2658</v>
      </c>
      <c r="F136" s="3">
        <v>-3262</v>
      </c>
      <c r="G136" s="3">
        <v>-3468</v>
      </c>
      <c r="H136" s="3">
        <v>-3656</v>
      </c>
      <c r="I136" s="3">
        <v>-4262</v>
      </c>
    </row>
    <row r="137" spans="1:9" x14ac:dyDescent="0.3">
      <c r="A137" s="4" t="s">
        <v>113</v>
      </c>
      <c r="B137" s="5">
        <f t="shared" ref="B137:I137" si="43">+SUM(B132:B136)</f>
        <v>4813</v>
      </c>
      <c r="C137" s="5">
        <f t="shared" si="43"/>
        <v>5328</v>
      </c>
      <c r="D137" s="5">
        <f t="shared" si="43"/>
        <v>5192</v>
      </c>
      <c r="E137" s="5">
        <f t="shared" si="43"/>
        <v>5525</v>
      </c>
      <c r="F137" s="5">
        <f t="shared" si="43"/>
        <v>6357</v>
      </c>
      <c r="G137" s="5">
        <f t="shared" si="43"/>
        <v>4646</v>
      </c>
      <c r="H137" s="5">
        <f t="shared" si="43"/>
        <v>8641</v>
      </c>
      <c r="I137" s="5">
        <f t="shared" si="43"/>
        <v>8406</v>
      </c>
    </row>
    <row r="138" spans="1:9" x14ac:dyDescent="0.3">
      <c r="A138" s="2" t="s">
        <v>114</v>
      </c>
      <c r="B138" s="3">
        <v>517</v>
      </c>
      <c r="C138" s="3">
        <v>487</v>
      </c>
      <c r="D138" s="3">
        <v>477</v>
      </c>
      <c r="E138" s="3">
        <v>310</v>
      </c>
      <c r="F138" s="3">
        <v>303</v>
      </c>
      <c r="G138" s="3">
        <v>297</v>
      </c>
      <c r="H138" s="3">
        <v>543</v>
      </c>
      <c r="I138" s="3">
        <v>669</v>
      </c>
    </row>
    <row r="139" spans="1:9" x14ac:dyDescent="0.3">
      <c r="A139" s="2" t="s">
        <v>118</v>
      </c>
      <c r="B139" s="3">
        <v>-1097</v>
      </c>
      <c r="C139" s="3">
        <v>-1173</v>
      </c>
      <c r="D139" s="3">
        <v>-724</v>
      </c>
      <c r="E139" s="3">
        <v>-1456</v>
      </c>
      <c r="F139" s="3">
        <v>-1810</v>
      </c>
      <c r="G139" s="3">
        <v>-1967</v>
      </c>
      <c r="H139" s="3">
        <v>-2261</v>
      </c>
      <c r="I139" s="3">
        <v>-2219</v>
      </c>
    </row>
    <row r="140" spans="1:9" ht="15" thickBot="1" x14ac:dyDescent="0.35">
      <c r="A140" s="6" t="s">
        <v>122</v>
      </c>
      <c r="B140" s="7">
        <f t="shared" ref="B140" si="44">+SUM(B137:B139)</f>
        <v>4233</v>
      </c>
      <c r="C140" s="7">
        <f t="shared" ref="C140" si="45">+SUM(C137:C139)</f>
        <v>4642</v>
      </c>
      <c r="D140" s="7">
        <f t="shared" ref="D140" si="46">+SUM(D137:D139)</f>
        <v>4945</v>
      </c>
      <c r="E140" s="7">
        <f t="shared" ref="E140" si="47">+SUM(E137:E139)</f>
        <v>4379</v>
      </c>
      <c r="F140" s="7">
        <f t="shared" ref="F140" si="48">+SUM(F137:F139)</f>
        <v>4850</v>
      </c>
      <c r="G140" s="7">
        <f t="shared" ref="G140" si="49">+SUM(G137:G139)</f>
        <v>2976</v>
      </c>
      <c r="H140" s="7">
        <f t="shared" ref="H140" si="50">+SUM(H137:H139)</f>
        <v>6923</v>
      </c>
      <c r="I140" s="7">
        <f>+SUM(I137:I139)</f>
        <v>6856</v>
      </c>
    </row>
    <row r="141" spans="1:9" s="12" customFormat="1" ht="15" thickTop="1" x14ac:dyDescent="0.3">
      <c r="A141" s="12" t="s">
        <v>121</v>
      </c>
      <c r="B141" s="13">
        <f t="shared" ref="B141:H141" si="51">+B140-B10-B8</f>
        <v>0</v>
      </c>
      <c r="C141" s="13">
        <f t="shared" si="51"/>
        <v>0</v>
      </c>
      <c r="D141" s="13">
        <f t="shared" si="51"/>
        <v>0</v>
      </c>
      <c r="E141" s="13">
        <f t="shared" si="51"/>
        <v>0</v>
      </c>
      <c r="F141" s="13">
        <f t="shared" si="51"/>
        <v>0</v>
      </c>
      <c r="G141" s="13">
        <f t="shared" si="51"/>
        <v>0</v>
      </c>
      <c r="H141" s="13">
        <f t="shared" si="51"/>
        <v>0</v>
      </c>
      <c r="I141" s="13">
        <f>+I140-I10-I8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Prajwal Rodrigues</cp:lastModifiedBy>
  <dcterms:created xsi:type="dcterms:W3CDTF">2020-05-20T17:26:08Z</dcterms:created>
  <dcterms:modified xsi:type="dcterms:W3CDTF">2024-10-01T01:52:30Z</dcterms:modified>
</cp:coreProperties>
</file>