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veer/Documents/Quill_Capital/"/>
    </mc:Choice>
  </mc:AlternateContent>
  <xr:revisionPtr revIDLastSave="0" documentId="8_{5E91C41D-22D7-DB42-8CCE-7DB6E4E5893A}" xr6:coauthVersionLast="47" xr6:coauthVersionMax="47" xr10:uidLastSave="{00000000-0000-0000-0000-000000000000}"/>
  <bookViews>
    <workbookView xWindow="-6360" yWindow="-21100" windowWidth="38400" windowHeight="19280" xr2:uid="{00000000-000D-0000-FFFF-FFFF00000000}"/>
  </bookViews>
  <sheets>
    <sheet name="Sheet2" sheetId="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G22" i="2"/>
  <c r="F22" i="2"/>
  <c r="E22" i="2"/>
  <c r="H19" i="2"/>
  <c r="G19" i="2"/>
  <c r="F19" i="2"/>
  <c r="E19" i="2"/>
  <c r="H18" i="2"/>
  <c r="G18" i="2"/>
  <c r="F18" i="2"/>
  <c r="E18" i="2"/>
  <c r="H16" i="2"/>
  <c r="G16" i="2"/>
  <c r="F16" i="2"/>
  <c r="E16" i="2"/>
  <c r="H7" i="2"/>
  <c r="G7" i="2"/>
  <c r="F7" i="2"/>
  <c r="E7" i="2"/>
  <c r="H5" i="2"/>
  <c r="G5" i="2"/>
  <c r="F5" i="2"/>
  <c r="E5" i="2"/>
  <c r="G4" i="2"/>
  <c r="H4" i="2"/>
  <c r="F4" i="2"/>
  <c r="E4" i="2"/>
</calcChain>
</file>

<file path=xl/sharedStrings.xml><?xml version="1.0" encoding="utf-8"?>
<sst xmlns="http://schemas.openxmlformats.org/spreadsheetml/2006/main" count="28" uniqueCount="25">
  <si>
    <t>EPS</t>
  </si>
  <si>
    <t>Revenue</t>
  </si>
  <si>
    <t>P/E</t>
  </si>
  <si>
    <t>EV/EBITDA</t>
  </si>
  <si>
    <t>ROE</t>
  </si>
  <si>
    <t>EBITDA</t>
  </si>
  <si>
    <t>Net debt</t>
  </si>
  <si>
    <t>FCFF</t>
  </si>
  <si>
    <t>Sales growth (%)</t>
  </si>
  <si>
    <t>EBIT growth (%)</t>
  </si>
  <si>
    <t>Net profit growth (%)</t>
  </si>
  <si>
    <t>EPS growth (%)</t>
  </si>
  <si>
    <t>EBITDA margin (%)</t>
  </si>
  <si>
    <t>EBIT margin (%)</t>
  </si>
  <si>
    <t>Net margin (%)</t>
  </si>
  <si>
    <t>Instructions</t>
  </si>
  <si>
    <t>Fill in the following tables using the numbers from the model</t>
  </si>
  <si>
    <t>Forward P/E is calculated using 2019 Share price and the corresponding period's EPS</t>
  </si>
  <si>
    <t>Same applies for EV/EBITDA calculations</t>
  </si>
  <si>
    <t>You can use Bloomberg, yahoo finance or Reuters for this</t>
  </si>
  <si>
    <t>Insert the price chart in the box left blank in your investment note followed by the tables one below the other</t>
  </si>
  <si>
    <t>Take a screenshot of Company's  one year share price performance chart along with S&amp;P 500 performance</t>
  </si>
  <si>
    <t>2023E</t>
  </si>
  <si>
    <t>2024E</t>
  </si>
  <si>
    <t>2025E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</si>
</sst>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2" borderId="0" xfId="0" applyFont="1" applyFill="1" applyAlignment="1">
      <alignment wrapText="1"/>
    </xf>
    <xf numFmtId="0" fontId="0" fillId="0" borderId="0" xfId="0" applyAlignment="1">
      <alignment horizontal="left" indent="1"/>
    </xf>
    <xf numFmtId="43" fontId="0" fillId="0" borderId="0" xfId="1" applyFont="1" applyFill="1"/>
    <xf numFmtId="164" fontId="0" fillId="0" borderId="0" xfId="1" applyNumberFormat="1" applyFont="1"/>
    <xf numFmtId="10" fontId="0" fillId="0" borderId="5" xfId="0" applyNumberFormat="1" applyBorder="1"/>
    <xf numFmtId="10" fontId="0" fillId="0" borderId="2" xfId="0" applyNumberFormat="1" applyBorder="1"/>
    <xf numFmtId="9" fontId="0" fillId="0" borderId="5" xfId="0" applyNumberFormat="1" applyBorder="1"/>
    <xf numFmtId="164" fontId="3" fillId="0" borderId="0" xfId="1" applyNumberFormat="1" applyFont="1"/>
    <xf numFmtId="10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eer/Documents/Quill_Capital/task10_fixed.xlsx" TargetMode="External"/><Relationship Id="rId1" Type="http://schemas.openxmlformats.org/officeDocument/2006/relationships/externalLinkPath" Target="task10_fixe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eer/Documents/Quill_Capital/task15.xlsx" TargetMode="External"/><Relationship Id="rId1" Type="http://schemas.openxmlformats.org/officeDocument/2006/relationships/externalLinkPath" Target="task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</row>
      </sheetData>
      <sheetData sheetId="2">
        <row r="3">
          <cell r="B3">
            <v>57362</v>
          </cell>
          <cell r="I3">
            <v>46710</v>
          </cell>
          <cell r="J3">
            <v>51149.91</v>
          </cell>
          <cell r="K3">
            <v>56238.1178</v>
          </cell>
          <cell r="L3">
            <v>62152.217064000004</v>
          </cell>
        </row>
        <row r="5">
          <cell r="I5">
            <v>7573</v>
          </cell>
          <cell r="J5">
            <v>7843.0170999999991</v>
          </cell>
          <cell r="K5">
            <v>8594.6197779999966</v>
          </cell>
          <cell r="L5">
            <v>9486.2957892399972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chedules"/>
      <sheetName val="Historicals"/>
      <sheetName val="Segmental Forecast"/>
      <sheetName val="Three Segments"/>
    </sheetNames>
    <sheetDataSet>
      <sheetData sheetId="0"/>
      <sheetData sheetId="1"/>
      <sheetData sheetId="2"/>
      <sheetData sheetId="3"/>
      <sheetData sheetId="4">
        <row r="3">
          <cell r="H3">
            <v>44538</v>
          </cell>
          <cell r="I3">
            <v>46710</v>
          </cell>
          <cell r="J3">
            <v>51149.91</v>
          </cell>
          <cell r="K3">
            <v>56238.1178</v>
          </cell>
          <cell r="L3">
            <v>62152.217064000004</v>
          </cell>
        </row>
        <row r="12">
          <cell r="H12">
            <v>6661</v>
          </cell>
          <cell r="I12">
            <v>6651</v>
          </cell>
          <cell r="J12">
            <v>5738.0158186176523</v>
          </cell>
          <cell r="K12">
            <v>6314.8746618387322</v>
          </cell>
          <cell r="L12">
            <v>7033.1190241015684</v>
          </cell>
        </row>
        <row r="15">
          <cell r="I15">
            <v>6046</v>
          </cell>
          <cell r="J15">
            <v>5192.9043158489749</v>
          </cell>
          <cell r="K15">
            <v>5714.9615689640523</v>
          </cell>
          <cell r="L15">
            <v>6364.9727168119189</v>
          </cell>
        </row>
        <row r="17">
          <cell r="H17">
            <v>3.56</v>
          </cell>
          <cell r="I17">
            <v>3.75</v>
          </cell>
          <cell r="J17">
            <v>3.2238045169164233</v>
          </cell>
          <cell r="K17">
            <v>3.5479026377974003</v>
          </cell>
          <cell r="L17">
            <v>3.9514357566500613</v>
          </cell>
        </row>
        <row r="34">
          <cell r="I34">
            <v>500</v>
          </cell>
          <cell r="J34">
            <v>500</v>
          </cell>
          <cell r="K34">
            <v>500</v>
          </cell>
          <cell r="L34">
            <v>500</v>
          </cell>
        </row>
        <row r="37">
          <cell r="I37">
            <v>8920</v>
          </cell>
          <cell r="J37">
            <v>8920</v>
          </cell>
          <cell r="K37">
            <v>8920</v>
          </cell>
          <cell r="L37">
            <v>8920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50" zoomScaleNormal="150" workbookViewId="0">
      <selection activeCell="B19" sqref="B19"/>
    </sheetView>
  </sheetViews>
  <sheetFormatPr baseColWidth="10" defaultColWidth="8.83203125" defaultRowHeight="15" x14ac:dyDescent="0.2"/>
  <cols>
    <col min="1" max="1" width="109.1640625" customWidth="1"/>
    <col min="4" max="4" width="19.33203125" customWidth="1"/>
  </cols>
  <sheetData>
    <row r="1" spans="1:8" ht="46.75" customHeight="1" x14ac:dyDescent="0.3">
      <c r="A1" s="7" t="s">
        <v>15</v>
      </c>
      <c r="B1" s="7"/>
      <c r="C1" s="7"/>
      <c r="D1" s="7"/>
      <c r="E1" s="7"/>
      <c r="F1" s="7"/>
      <c r="G1" s="7"/>
      <c r="H1" s="7"/>
    </row>
    <row r="2" spans="1:8" x14ac:dyDescent="0.2">
      <c r="A2" t="s">
        <v>16</v>
      </c>
    </row>
    <row r="3" spans="1:8" x14ac:dyDescent="0.2">
      <c r="A3" s="8" t="s">
        <v>17</v>
      </c>
      <c r="D3" s="4"/>
      <c r="E3" s="4">
        <v>2022</v>
      </c>
      <c r="F3" s="4" t="s">
        <v>22</v>
      </c>
      <c r="G3" s="4" t="s">
        <v>23</v>
      </c>
      <c r="H3" s="1" t="s">
        <v>24</v>
      </c>
    </row>
    <row r="4" spans="1:8" x14ac:dyDescent="0.2">
      <c r="A4" s="8" t="s">
        <v>18</v>
      </c>
      <c r="D4" s="5" t="s">
        <v>1</v>
      </c>
      <c r="E4" s="14">
        <f>'[1]Segmental forecast'!$I$3</f>
        <v>46710</v>
      </c>
      <c r="F4" s="14">
        <f>'[1]Segmental forecast'!J3</f>
        <v>51149.91</v>
      </c>
      <c r="G4" s="14">
        <f>'[1]Segmental forecast'!K3</f>
        <v>56238.1178</v>
      </c>
      <c r="H4" s="14">
        <f>'[1]Segmental forecast'!L3</f>
        <v>62152.217064000004</v>
      </c>
    </row>
    <row r="5" spans="1:8" x14ac:dyDescent="0.2">
      <c r="A5" t="s">
        <v>21</v>
      </c>
      <c r="D5" s="5" t="s">
        <v>5</v>
      </c>
      <c r="E5" s="14">
        <f>'[1]Segmental forecast'!$I$5</f>
        <v>7573</v>
      </c>
      <c r="F5" s="14">
        <f>'[1]Segmental forecast'!$J$5</f>
        <v>7843.0170999999991</v>
      </c>
      <c r="G5" s="14">
        <f>'[1]Segmental forecast'!$K$5</f>
        <v>8594.6197779999966</v>
      </c>
      <c r="H5" s="14">
        <f>'[1]Segmental forecast'!$L$5</f>
        <v>9486.2957892399972</v>
      </c>
    </row>
    <row r="6" spans="1:8" x14ac:dyDescent="0.2">
      <c r="A6" s="8" t="s">
        <v>19</v>
      </c>
      <c r="D6" s="5" t="s">
        <v>0</v>
      </c>
      <c r="E6" s="9">
        <v>3.75</v>
      </c>
      <c r="F6" s="9">
        <v>3.22</v>
      </c>
      <c r="G6" s="9">
        <v>3.55</v>
      </c>
      <c r="H6" s="9">
        <v>3.95</v>
      </c>
    </row>
    <row r="7" spans="1:8" x14ac:dyDescent="0.2">
      <c r="A7" t="s">
        <v>20</v>
      </c>
      <c r="D7" s="5" t="s">
        <v>6</v>
      </c>
      <c r="E7" s="5">
        <f>'[2]Three Segments'!$I$34+'[2]Three Segments'!$I$37</f>
        <v>9420</v>
      </c>
      <c r="F7" s="5">
        <f>'[2]Three Segments'!$J$34+'[2]Three Segments'!$J$37</f>
        <v>9420</v>
      </c>
      <c r="G7" s="5">
        <f>'[2]Three Segments'!$K$34+'[2]Three Segments'!$K$37</f>
        <v>9420</v>
      </c>
      <c r="H7" s="5">
        <f>'[2]Three Segments'!$L$34+'[2]Three Segments'!$L$37</f>
        <v>9420</v>
      </c>
    </row>
    <row r="8" spans="1:8" x14ac:dyDescent="0.2">
      <c r="D8" s="5" t="s">
        <v>7</v>
      </c>
      <c r="E8" s="10">
        <v>5852</v>
      </c>
      <c r="F8" s="10">
        <v>7674</v>
      </c>
      <c r="G8" s="10">
        <v>7944</v>
      </c>
      <c r="H8" s="10">
        <v>8706</v>
      </c>
    </row>
    <row r="9" spans="1:8" x14ac:dyDescent="0.2">
      <c r="D9" s="5" t="s">
        <v>4</v>
      </c>
      <c r="E9" s="11">
        <v>0.39600000000000002</v>
      </c>
      <c r="F9" s="11">
        <v>0.34899999999999998</v>
      </c>
      <c r="G9" s="11">
        <v>0.30780000000000002</v>
      </c>
      <c r="H9" s="12">
        <v>0.27150000000000002</v>
      </c>
    </row>
    <row r="10" spans="1:8" x14ac:dyDescent="0.2">
      <c r="D10" s="5" t="s">
        <v>2</v>
      </c>
      <c r="E10" s="5">
        <v>30.86</v>
      </c>
      <c r="F10" s="5">
        <v>22.54</v>
      </c>
      <c r="G10" s="5">
        <v>16.46</v>
      </c>
      <c r="H10" s="2">
        <v>12.02</v>
      </c>
    </row>
    <row r="11" spans="1:8" x14ac:dyDescent="0.2">
      <c r="D11" s="6" t="s">
        <v>3</v>
      </c>
      <c r="E11" s="6">
        <v>24.73</v>
      </c>
      <c r="F11" s="6">
        <v>19.399999999999999</v>
      </c>
      <c r="G11" s="6">
        <v>15.22</v>
      </c>
      <c r="H11" s="3">
        <v>11.94</v>
      </c>
    </row>
    <row r="15" spans="1:8" x14ac:dyDescent="0.2">
      <c r="D15" s="4"/>
      <c r="E15" s="4">
        <v>2022</v>
      </c>
      <c r="F15" s="4" t="s">
        <v>22</v>
      </c>
      <c r="G15" s="4" t="s">
        <v>23</v>
      </c>
      <c r="H15" s="1" t="s">
        <v>24</v>
      </c>
    </row>
    <row r="16" spans="1:8" x14ac:dyDescent="0.2">
      <c r="D16" s="5" t="s">
        <v>8</v>
      </c>
      <c r="E16" s="11">
        <f>('[2]Three Segments'!$I$3/'[2]Three Segments'!$H$3 -1)</f>
        <v>4.8767344739323759E-2</v>
      </c>
      <c r="F16" s="11">
        <f>('[2]Three Segments'!$J$3/'[2]Three Segments'!$I$3)-1</f>
        <v>9.5052665382145296E-2</v>
      </c>
      <c r="G16" s="11">
        <f>'[2]Three Segments'!$K$3/'[2]Three Segments'!$J$3-1</f>
        <v>9.9476378355308759E-2</v>
      </c>
      <c r="H16" s="11">
        <f>'[2]Three Segments'!$L$3/'[2]Three Segments'!$K$3-1</f>
        <v>0.10516175674712924</v>
      </c>
    </row>
    <row r="17" spans="4:8" x14ac:dyDescent="0.2">
      <c r="D17" s="5" t="s">
        <v>9</v>
      </c>
      <c r="E17" s="11">
        <v>-0.01</v>
      </c>
      <c r="F17" s="11">
        <v>4.9000000000000002E-2</v>
      </c>
      <c r="G17" s="11">
        <v>4.9000000000000002E-2</v>
      </c>
      <c r="H17" s="11">
        <v>4.9000000000000002E-2</v>
      </c>
    </row>
    <row r="18" spans="4:8" x14ac:dyDescent="0.2">
      <c r="D18" s="5" t="s">
        <v>10</v>
      </c>
      <c r="E18" s="11">
        <f>'[2]Three Segments'!$I$12/'[2]Three Segments'!$H$12-1</f>
        <v>-1.5012760846719875E-3</v>
      </c>
      <c r="F18" s="11">
        <f>'[2]Three Segments'!$J$12/'[2]Three Segments'!$I$12-1</f>
        <v>-0.1372702122060363</v>
      </c>
      <c r="G18" s="11">
        <f>'[2]Three Segments'!$K$12/'[2]Three Segments'!$J$12-1</f>
        <v>0.10053280810927623</v>
      </c>
      <c r="H18" s="11">
        <f>'[2]Three Segments'!$L$12/'[2]Three Segments'!$K$12-1</f>
        <v>0.11373849850152085</v>
      </c>
    </row>
    <row r="19" spans="4:8" x14ac:dyDescent="0.2">
      <c r="D19" s="5" t="s">
        <v>11</v>
      </c>
      <c r="E19" s="11">
        <f>'[2]Three Segments'!$I$17/'[2]Three Segments'!$H$17-1</f>
        <v>5.3370786516854007E-2</v>
      </c>
      <c r="F19" s="11">
        <f>'[2]Three Segments'!$J$17/'[2]Three Segments'!$I$17-1</f>
        <v>-0.14031879548895376</v>
      </c>
      <c r="G19" s="11">
        <f>'[2]Three Segments'!$K$17/'[2]Three Segments'!$J$17-1</f>
        <v>0.10053280810927623</v>
      </c>
      <c r="H19" s="11">
        <f>'[2]Three Segments'!$L$17/'[2]Three Segments'!$K$17-1</f>
        <v>0.11373849850152062</v>
      </c>
    </row>
    <row r="20" spans="4:8" x14ac:dyDescent="0.2">
      <c r="D20" s="5" t="s">
        <v>12</v>
      </c>
      <c r="E20" s="13">
        <v>0.16</v>
      </c>
      <c r="F20" s="13">
        <v>0.15</v>
      </c>
      <c r="G20" s="13">
        <v>0.15</v>
      </c>
      <c r="H20" s="13">
        <v>0.15</v>
      </c>
    </row>
    <row r="21" spans="4:8" x14ac:dyDescent="0.2">
      <c r="D21" s="5" t="s">
        <v>13</v>
      </c>
      <c r="E21" s="11">
        <v>0.14699999999999999</v>
      </c>
      <c r="F21" s="11">
        <v>0.128</v>
      </c>
      <c r="G21" s="11">
        <v>0.127</v>
      </c>
      <c r="H21" s="11">
        <v>0.127</v>
      </c>
    </row>
    <row r="22" spans="4:8" x14ac:dyDescent="0.2">
      <c r="D22" s="6" t="s">
        <v>14</v>
      </c>
      <c r="E22" s="15">
        <f>'[2]Three Segments'!$I$15/'[2]Three Segments'!$I$3</f>
        <v>0.12943695140226932</v>
      </c>
      <c r="F22" s="15">
        <f>'[2]Three Segments'!$J$15/'[2]Three Segments'!$J$3</f>
        <v>0.10152323466158542</v>
      </c>
      <c r="G22" s="15">
        <f>'[2]Three Segments'!$K$15/'[2]Three Segments'!$K$3</f>
        <v>0.10162078306546832</v>
      </c>
      <c r="H22" s="15">
        <f>'[2]Three Segments'!$L$15/'[2]Three Segments'!$L$3</f>
        <v>0.10240942346847764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Thandi, Veer</cp:lastModifiedBy>
  <dcterms:created xsi:type="dcterms:W3CDTF">2020-08-06T15:54:49Z</dcterms:created>
  <dcterms:modified xsi:type="dcterms:W3CDTF">2024-10-30T16:31:06Z</dcterms:modified>
</cp:coreProperties>
</file>