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D:\QCP\"/>
    </mc:Choice>
  </mc:AlternateContent>
  <xr:revisionPtr revIDLastSave="0" documentId="13_ncr:1_{CE73918E-2684-4E82-824E-DF0EDA9255CE}"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3" l="1"/>
  <c r="K43" i="3"/>
  <c r="L43" i="3"/>
  <c r="M43" i="3"/>
  <c r="N43" i="3"/>
  <c r="J40" i="3"/>
  <c r="K40" i="3"/>
  <c r="L40" i="3"/>
  <c r="M40" i="3"/>
  <c r="N40" i="3"/>
  <c r="J37" i="3"/>
  <c r="K37" i="3"/>
  <c r="L37" i="3"/>
  <c r="M37" i="3"/>
  <c r="N37" i="3"/>
  <c r="K41" i="3"/>
  <c r="K42" i="3" s="1"/>
  <c r="L41" i="3" s="1"/>
  <c r="L42" i="3" s="1"/>
  <c r="M41" i="3" s="1"/>
  <c r="M42" i="3" s="1"/>
  <c r="N41" i="3" s="1"/>
  <c r="N42" i="3" s="1"/>
  <c r="K38" i="3"/>
  <c r="K39" i="3"/>
  <c r="L38" i="3" s="1"/>
  <c r="L39" i="3" s="1"/>
  <c r="M38" i="3" s="1"/>
  <c r="M39" i="3" s="1"/>
  <c r="N38" i="3" s="1"/>
  <c r="N39" i="3" s="1"/>
  <c r="K35" i="3"/>
  <c r="K36" i="3"/>
  <c r="L35" i="3" s="1"/>
  <c r="L36" i="3" s="1"/>
  <c r="M35" i="3" s="1"/>
  <c r="M36" i="3" s="1"/>
  <c r="N35" i="3" s="1"/>
  <c r="N36" i="3" s="1"/>
  <c r="J42" i="3"/>
  <c r="J41" i="3"/>
  <c r="J39" i="3"/>
  <c r="J38" i="3"/>
  <c r="J36" i="3"/>
  <c r="J35" i="3"/>
  <c r="K34" i="3"/>
  <c r="L34" i="3"/>
  <c r="M34" i="3"/>
  <c r="N34" i="3"/>
  <c r="J34" i="3"/>
  <c r="K32" i="3"/>
  <c r="K33" i="3"/>
  <c r="L32" i="3" s="1"/>
  <c r="L33" i="3" s="1"/>
  <c r="M32" i="3" s="1"/>
  <c r="M33" i="3" s="1"/>
  <c r="N32" i="3" s="1"/>
  <c r="N33" i="3" s="1"/>
  <c r="J32" i="3"/>
  <c r="J33" i="3" s="1"/>
  <c r="J29" i="3"/>
  <c r="K28" i="3" s="1"/>
  <c r="K29" i="3" s="1"/>
  <c r="L28" i="3" s="1"/>
  <c r="L29" i="3" s="1"/>
  <c r="M28" i="3" s="1"/>
  <c r="M29" i="3" s="1"/>
  <c r="N28" i="3" s="1"/>
  <c r="N29" i="3" s="1"/>
  <c r="J28" i="3"/>
  <c r="K24" i="3"/>
  <c r="K25" i="3"/>
  <c r="L24" i="3" s="1"/>
  <c r="L25" i="3" s="1"/>
  <c r="M24" i="3" s="1"/>
  <c r="M25" i="3" s="1"/>
  <c r="N24" i="3" s="1"/>
  <c r="N25" i="3" s="1"/>
  <c r="J25" i="3"/>
  <c r="J24" i="3"/>
  <c r="J23" i="3"/>
  <c r="K23" i="3"/>
  <c r="L23" i="3"/>
  <c r="M23" i="3"/>
  <c r="N23" i="3"/>
  <c r="K20" i="3"/>
  <c r="K21" i="3"/>
  <c r="L20" i="3" s="1"/>
  <c r="L21" i="3" s="1"/>
  <c r="M20" i="3" s="1"/>
  <c r="M21" i="3" s="1"/>
  <c r="N20" i="3" s="1"/>
  <c r="N21" i="3" s="1"/>
  <c r="J20" i="3"/>
  <c r="J21" i="3" s="1"/>
  <c r="K19" i="3"/>
  <c r="K18" i="3"/>
  <c r="J19" i="3"/>
  <c r="J18" i="3"/>
  <c r="J16" i="3"/>
  <c r="K16" i="3"/>
  <c r="L16" i="3"/>
  <c r="M16" i="3"/>
  <c r="N16" i="3"/>
  <c r="J13" i="3"/>
  <c r="K13" i="3"/>
  <c r="L13" i="3"/>
  <c r="M13" i="3"/>
  <c r="N13" i="3"/>
  <c r="J10" i="3"/>
  <c r="K10" i="3"/>
  <c r="L10" i="3"/>
  <c r="M10" i="3"/>
  <c r="N10" i="3"/>
  <c r="J7" i="3"/>
  <c r="K7" i="3"/>
  <c r="L7" i="3"/>
  <c r="M7" i="3"/>
  <c r="N7" i="3"/>
  <c r="K14" i="3"/>
  <c r="K15" i="3"/>
  <c r="L14" i="3" s="1"/>
  <c r="L15" i="3" s="1"/>
  <c r="M14" i="3" s="1"/>
  <c r="M15" i="3" s="1"/>
  <c r="N14" i="3" s="1"/>
  <c r="N15" i="3" s="1"/>
  <c r="J14" i="3"/>
  <c r="J15" i="3" s="1"/>
  <c r="K11" i="3"/>
  <c r="K12" i="3"/>
  <c r="L11" i="3" s="1"/>
  <c r="L12" i="3" s="1"/>
  <c r="M11" i="3" s="1"/>
  <c r="K8" i="3"/>
  <c r="J8" i="3"/>
  <c r="J9" i="3" s="1"/>
  <c r="K5" i="3"/>
  <c r="J5" i="3"/>
  <c r="J11" i="3"/>
  <c r="J12" i="3" s="1"/>
  <c r="L4" i="3"/>
  <c r="K6" i="3"/>
  <c r="L5" i="3" s="1"/>
  <c r="L6" i="3" s="1"/>
  <c r="M5" i="3" s="1"/>
  <c r="M6" i="3" s="1"/>
  <c r="J6" i="3"/>
  <c r="L3" i="3"/>
  <c r="K4" i="3"/>
  <c r="K3" i="3"/>
  <c r="J4" i="3"/>
  <c r="J3" i="3"/>
  <c r="C16" i="3"/>
  <c r="D16" i="3"/>
  <c r="E16" i="3"/>
  <c r="F16" i="3"/>
  <c r="G16" i="3"/>
  <c r="H16" i="3"/>
  <c r="I16" i="3"/>
  <c r="B16" i="3"/>
  <c r="I15" i="3"/>
  <c r="H15" i="3"/>
  <c r="G15" i="3"/>
  <c r="F15" i="3"/>
  <c r="E15" i="3"/>
  <c r="D15" i="3"/>
  <c r="C15" i="3"/>
  <c r="B15" i="3"/>
  <c r="C14" i="3"/>
  <c r="D14" i="3"/>
  <c r="E14" i="3"/>
  <c r="F14" i="3"/>
  <c r="G14" i="3"/>
  <c r="H14" i="3"/>
  <c r="I14" i="3"/>
  <c r="B14" i="3"/>
  <c r="C13" i="3"/>
  <c r="D13" i="3"/>
  <c r="E13" i="3"/>
  <c r="F13" i="3"/>
  <c r="G13" i="3"/>
  <c r="H13" i="3"/>
  <c r="I13" i="3"/>
  <c r="B13" i="3"/>
  <c r="I12" i="3"/>
  <c r="H12" i="3"/>
  <c r="G12" i="3"/>
  <c r="F12" i="3"/>
  <c r="E12" i="3"/>
  <c r="D12" i="3"/>
  <c r="C12" i="3"/>
  <c r="B12" i="3"/>
  <c r="C11" i="3"/>
  <c r="D11" i="3"/>
  <c r="E11" i="3"/>
  <c r="F11" i="3"/>
  <c r="G11" i="3"/>
  <c r="H11" i="3"/>
  <c r="I11" i="3"/>
  <c r="B11" i="3"/>
  <c r="C10" i="3"/>
  <c r="D10" i="3"/>
  <c r="E10" i="3"/>
  <c r="F10" i="3"/>
  <c r="G10" i="3"/>
  <c r="H10" i="3"/>
  <c r="I10" i="3"/>
  <c r="B10" i="3"/>
  <c r="I9" i="3"/>
  <c r="H9" i="3"/>
  <c r="G9" i="3"/>
  <c r="F9" i="3"/>
  <c r="E9" i="3"/>
  <c r="D9" i="3"/>
  <c r="C9" i="3"/>
  <c r="B9" i="3"/>
  <c r="C8" i="3"/>
  <c r="D8" i="3"/>
  <c r="E8" i="3"/>
  <c r="F8" i="3"/>
  <c r="G8" i="3"/>
  <c r="H8" i="3"/>
  <c r="I8" i="3"/>
  <c r="B8" i="3"/>
  <c r="C7" i="3"/>
  <c r="D7" i="3"/>
  <c r="E7" i="3"/>
  <c r="F7" i="3"/>
  <c r="G7" i="3"/>
  <c r="H7" i="3"/>
  <c r="I7" i="3"/>
  <c r="B7" i="3"/>
  <c r="I6" i="3"/>
  <c r="H6" i="3"/>
  <c r="G6" i="3"/>
  <c r="F6" i="3"/>
  <c r="E6" i="3"/>
  <c r="D6" i="3"/>
  <c r="C6" i="3"/>
  <c r="B6" i="3"/>
  <c r="Q186" i="1"/>
  <c r="R186" i="1"/>
  <c r="S186" i="1"/>
  <c r="L186" i="1"/>
  <c r="M186" i="1"/>
  <c r="N186" i="1"/>
  <c r="O186" i="1"/>
  <c r="P186" i="1"/>
  <c r="K186" i="1"/>
  <c r="I4" i="3"/>
  <c r="H4" i="3"/>
  <c r="G4" i="3"/>
  <c r="F4" i="3"/>
  <c r="E4" i="3"/>
  <c r="D4" i="3"/>
  <c r="C4" i="3"/>
  <c r="B4" i="3"/>
  <c r="C3" i="3"/>
  <c r="D3" i="3"/>
  <c r="E3" i="3"/>
  <c r="F3" i="3"/>
  <c r="G3" i="3"/>
  <c r="H3" i="3"/>
  <c r="I3" i="3"/>
  <c r="B3" i="3"/>
  <c r="B162" i="1"/>
  <c r="C162" i="1"/>
  <c r="D162" i="1"/>
  <c r="E162" i="1"/>
  <c r="F162" i="1"/>
  <c r="G162" i="1"/>
  <c r="G135" i="1"/>
  <c r="F135" i="1"/>
  <c r="I125" i="1"/>
  <c r="H125" i="1"/>
  <c r="G125" i="1"/>
  <c r="F125" i="1"/>
  <c r="E125" i="1"/>
  <c r="D125" i="1"/>
  <c r="C125" i="1"/>
  <c r="B125" i="1"/>
  <c r="B98" i="1"/>
  <c r="C98" i="1"/>
  <c r="D98" i="1"/>
  <c r="E98" i="1"/>
  <c r="F98" i="1"/>
  <c r="G98" i="1"/>
  <c r="L18" i="3" l="1"/>
  <c r="K9" i="3"/>
  <c r="L8" i="3" s="1"/>
  <c r="L9" i="3" s="1"/>
  <c r="M8" i="3" s="1"/>
  <c r="M9" i="3" s="1"/>
  <c r="N5" i="3"/>
  <c r="N6" i="3" s="1"/>
  <c r="M3" i="3"/>
  <c r="M4" i="3" s="1"/>
  <c r="N3" i="3" s="1"/>
  <c r="N4" i="3" s="1"/>
  <c r="A17" i="3"/>
  <c r="A44" i="3"/>
  <c r="H41" i="3"/>
  <c r="G41" i="3"/>
  <c r="F41" i="3"/>
  <c r="E41" i="3"/>
  <c r="D41" i="3"/>
  <c r="C41" i="3"/>
  <c r="B41" i="3"/>
  <c r="B42" i="3" s="1"/>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K1" i="3"/>
  <c r="L1" i="3" s="1"/>
  <c r="M1" i="3" s="1"/>
  <c r="N1" i="3" s="1"/>
  <c r="J1" i="3"/>
  <c r="H1" i="3"/>
  <c r="G1" i="3" s="1"/>
  <c r="F1" i="3" s="1"/>
  <c r="E1" i="3" s="1"/>
  <c r="D1" i="3" s="1"/>
  <c r="C1" i="3" s="1"/>
  <c r="B1" i="3" s="1"/>
  <c r="L19" i="3" l="1"/>
  <c r="M18" i="3" s="1"/>
  <c r="M12" i="3"/>
  <c r="N11" i="3" s="1"/>
  <c r="N12" i="3" s="1"/>
  <c r="N8" i="3"/>
  <c r="N9" i="3" s="1"/>
  <c r="C21" i="3"/>
  <c r="C23" i="3" s="1"/>
  <c r="F42" i="3"/>
  <c r="B31" i="3"/>
  <c r="C39" i="3"/>
  <c r="F21" i="3"/>
  <c r="F23" i="3" s="1"/>
  <c r="E39" i="3"/>
  <c r="H25" i="3"/>
  <c r="H27" i="3" s="1"/>
  <c r="H29" i="3"/>
  <c r="H31" i="3" s="1"/>
  <c r="B23" i="3"/>
  <c r="H32" i="3"/>
  <c r="I21" i="3"/>
  <c r="I23" i="3" s="1"/>
  <c r="B39" i="3"/>
  <c r="D29" i="3"/>
  <c r="D31" i="3" s="1"/>
  <c r="E29" i="3"/>
  <c r="E31" i="3" s="1"/>
  <c r="D25" i="3"/>
  <c r="D27" i="3" s="1"/>
  <c r="E25" i="3"/>
  <c r="E27" i="3" s="1"/>
  <c r="E21" i="3"/>
  <c r="E23" i="3" s="1"/>
  <c r="F39" i="3"/>
  <c r="E42" i="3"/>
  <c r="D21" i="3"/>
  <c r="D23" i="3" s="1"/>
  <c r="G25" i="3"/>
  <c r="G27" i="3" s="1"/>
  <c r="G29" i="3"/>
  <c r="G31" i="3" s="1"/>
  <c r="C32" i="3"/>
  <c r="F29" i="3"/>
  <c r="F31" i="3" s="1"/>
  <c r="I25" i="3"/>
  <c r="I27" i="3" s="1"/>
  <c r="I29" i="3"/>
  <c r="I31" i="3" s="1"/>
  <c r="F25" i="3"/>
  <c r="F27" i="3" s="1"/>
  <c r="F32" i="3"/>
  <c r="B27" i="3"/>
  <c r="H21" i="3"/>
  <c r="H23" i="3" s="1"/>
  <c r="C25" i="3"/>
  <c r="C27" i="3" s="1"/>
  <c r="C29" i="3"/>
  <c r="C31" i="3" s="1"/>
  <c r="G32" i="3"/>
  <c r="G21" i="3"/>
  <c r="G23" i="3" s="1"/>
  <c r="B32" i="3"/>
  <c r="C36" i="3"/>
  <c r="C42" i="3"/>
  <c r="D36" i="3"/>
  <c r="D39" i="3"/>
  <c r="D42" i="3"/>
  <c r="E32" i="3"/>
  <c r="F36" i="3"/>
  <c r="G36" i="3"/>
  <c r="G39" i="3"/>
  <c r="G42" i="3"/>
  <c r="I32" i="3"/>
  <c r="H36" i="3"/>
  <c r="H39" i="3"/>
  <c r="H42" i="3"/>
  <c r="D32" i="3"/>
  <c r="E36" i="3"/>
  <c r="I36" i="3"/>
  <c r="I39" i="3"/>
  <c r="I42" i="3"/>
  <c r="B36" i="3"/>
  <c r="I186" i="1"/>
  <c r="I189" i="1" s="1"/>
  <c r="I190" i="1" s="1"/>
  <c r="H186" i="1"/>
  <c r="H189" i="1" s="1"/>
  <c r="H190" i="1" s="1"/>
  <c r="G186" i="1"/>
  <c r="G189" i="1" s="1"/>
  <c r="G190" i="1" s="1"/>
  <c r="F186" i="1"/>
  <c r="F189" i="1" s="1"/>
  <c r="F190" i="1" s="1"/>
  <c r="E186" i="1"/>
  <c r="E189" i="1" s="1"/>
  <c r="E190" i="1" s="1"/>
  <c r="D186" i="1"/>
  <c r="D189" i="1" s="1"/>
  <c r="D190" i="1" s="1"/>
  <c r="C186" i="1"/>
  <c r="C189" i="1" s="1"/>
  <c r="C190" i="1" s="1"/>
  <c r="B186" i="1"/>
  <c r="B189" i="1" s="1"/>
  <c r="B190" i="1" s="1"/>
  <c r="I174" i="1"/>
  <c r="I176" i="1" s="1"/>
  <c r="H174" i="1"/>
  <c r="H176" i="1" s="1"/>
  <c r="H177" i="1" s="1"/>
  <c r="H178" i="1" s="1"/>
  <c r="G174" i="1"/>
  <c r="G176" i="1" s="1"/>
  <c r="F174" i="1"/>
  <c r="F176" i="1" s="1"/>
  <c r="E174" i="1"/>
  <c r="E176" i="1" s="1"/>
  <c r="D174" i="1"/>
  <c r="D176" i="1" s="1"/>
  <c r="C174" i="1"/>
  <c r="C176" i="1" s="1"/>
  <c r="B174" i="1"/>
  <c r="B176" i="1" s="1"/>
  <c r="H135" i="1"/>
  <c r="I135" i="1"/>
  <c r="I162" i="1"/>
  <c r="I165" i="1" s="1"/>
  <c r="I166" i="1" s="1"/>
  <c r="H162" i="1"/>
  <c r="H165" i="1" s="1"/>
  <c r="H166" i="1" s="1"/>
  <c r="G165" i="1"/>
  <c r="G166" i="1" s="1"/>
  <c r="F165" i="1"/>
  <c r="F166" i="1" s="1"/>
  <c r="E165" i="1"/>
  <c r="E166" i="1" s="1"/>
  <c r="D165" i="1"/>
  <c r="D166" i="1" s="1"/>
  <c r="C165" i="1"/>
  <c r="C166" i="1" s="1"/>
  <c r="B165" i="1"/>
  <c r="B166" i="1" s="1"/>
  <c r="M19" i="3" l="1"/>
  <c r="N18" i="3" s="1"/>
  <c r="N19" i="3" s="1"/>
  <c r="F33" i="3"/>
  <c r="G33" i="3"/>
  <c r="H33" i="3"/>
  <c r="B33" i="3"/>
  <c r="E33" i="3"/>
  <c r="B177" i="1"/>
  <c r="B178" i="1" s="1"/>
  <c r="I177" i="1"/>
  <c r="I178" i="1" s="1"/>
  <c r="I33" i="3"/>
  <c r="C33" i="3"/>
  <c r="D33" i="3"/>
  <c r="C177" i="1"/>
  <c r="C178" i="1" s="1"/>
  <c r="D177" i="1"/>
  <c r="D178" i="1" s="1"/>
  <c r="G177" i="1"/>
  <c r="G178" i="1" s="1"/>
  <c r="E177" i="1"/>
  <c r="E178" i="1" s="1"/>
  <c r="F177" i="1"/>
  <c r="F178" i="1" s="1"/>
  <c r="I129" i="1"/>
  <c r="H129" i="1"/>
  <c r="G129" i="1"/>
  <c r="F129" i="1"/>
  <c r="E129" i="1"/>
  <c r="D129" i="1"/>
  <c r="C129" i="1"/>
  <c r="B129" i="1"/>
  <c r="I121" i="1"/>
  <c r="H121" i="1"/>
  <c r="G121" i="1"/>
  <c r="F121" i="1"/>
  <c r="E121" i="1"/>
  <c r="D121" i="1"/>
  <c r="C121" i="1"/>
  <c r="B121" i="1"/>
  <c r="I117" i="1"/>
  <c r="H117" i="1"/>
  <c r="G117" i="1"/>
  <c r="F117" i="1"/>
  <c r="E117" i="1"/>
  <c r="D117" i="1"/>
  <c r="C117" i="1"/>
  <c r="B117" i="1"/>
  <c r="H113" i="1"/>
  <c r="G113" i="1"/>
  <c r="F113" i="1"/>
  <c r="E113" i="1"/>
  <c r="D113" i="1"/>
  <c r="C113" i="1"/>
  <c r="B113" i="1"/>
  <c r="I113" i="1"/>
  <c r="I150" i="1"/>
  <c r="I153" i="1" s="1"/>
  <c r="H150" i="1"/>
  <c r="H153" i="1" s="1"/>
  <c r="G150" i="1"/>
  <c r="G153" i="1" s="1"/>
  <c r="F150" i="1"/>
  <c r="F153" i="1" s="1"/>
  <c r="E150" i="1"/>
  <c r="E153" i="1" s="1"/>
  <c r="D150" i="1"/>
  <c r="D153" i="1" s="1"/>
  <c r="C150" i="1"/>
  <c r="C153" i="1" s="1"/>
  <c r="B150" i="1"/>
  <c r="B153" i="1" s="1"/>
  <c r="F134" i="1" l="1"/>
  <c r="B134" i="1"/>
  <c r="B141" i="1" s="1"/>
  <c r="C134" i="1"/>
  <c r="D134" i="1"/>
  <c r="E134" i="1"/>
  <c r="G134" i="1"/>
  <c r="H18" i="3"/>
  <c r="H43" i="3" s="1"/>
  <c r="I18" i="3"/>
  <c r="I37" i="3" s="1"/>
  <c r="B18" i="3"/>
  <c r="B34" i="3" s="1"/>
  <c r="C18" i="3"/>
  <c r="C34" i="3" s="1"/>
  <c r="D18" i="3"/>
  <c r="D34" i="3" s="1"/>
  <c r="E18" i="3"/>
  <c r="E40" i="3" s="1"/>
  <c r="F18" i="3"/>
  <c r="F40" i="3" s="1"/>
  <c r="G18" i="3"/>
  <c r="G34" i="3" s="1"/>
  <c r="H134" i="1"/>
  <c r="H141" i="1" s="1"/>
  <c r="H142" i="1" s="1"/>
  <c r="I134" i="1"/>
  <c r="E34" i="3" l="1"/>
  <c r="E43" i="3"/>
  <c r="E37" i="3"/>
  <c r="E19" i="3"/>
  <c r="I34" i="3"/>
  <c r="I40" i="3"/>
  <c r="F19" i="3"/>
  <c r="H34" i="3"/>
  <c r="D43" i="3"/>
  <c r="H37" i="3"/>
  <c r="D37" i="3"/>
  <c r="B37" i="3"/>
  <c r="B43" i="3"/>
  <c r="H40" i="3"/>
  <c r="D40" i="3"/>
  <c r="G43" i="3"/>
  <c r="C37" i="3"/>
  <c r="B19" i="3"/>
  <c r="G37" i="3"/>
  <c r="C40" i="3"/>
  <c r="B40" i="3"/>
  <c r="I19" i="3"/>
  <c r="G40" i="3"/>
  <c r="C19" i="3"/>
  <c r="G19" i="3"/>
  <c r="F37" i="3"/>
  <c r="H19" i="3"/>
  <c r="F43" i="3"/>
  <c r="C43" i="3"/>
  <c r="D19" i="3"/>
  <c r="I43" i="3"/>
  <c r="F34" i="3"/>
  <c r="E141" i="1"/>
  <c r="E142" i="1" s="1"/>
  <c r="G141" i="1"/>
  <c r="G142" i="1" s="1"/>
  <c r="D141" i="1"/>
  <c r="D142" i="1" s="1"/>
  <c r="F141" i="1"/>
  <c r="F142" i="1" s="1"/>
  <c r="I141" i="1"/>
  <c r="B142" i="1" s="1"/>
  <c r="C141" i="1"/>
  <c r="C142" i="1" s="1"/>
  <c r="H98" i="1"/>
  <c r="I98" i="1"/>
  <c r="H86" i="1"/>
  <c r="G86" i="1"/>
  <c r="F86" i="1"/>
  <c r="E86" i="1"/>
  <c r="D86" i="1"/>
  <c r="C86" i="1"/>
  <c r="B86" i="1"/>
  <c r="I86" i="1"/>
  <c r="G77" i="1"/>
  <c r="F77" i="1"/>
  <c r="E77" i="1"/>
  <c r="C77" i="1"/>
  <c r="B77" i="1"/>
  <c r="D77" i="1"/>
  <c r="H59" i="1"/>
  <c r="G59" i="1"/>
  <c r="F59" i="1"/>
  <c r="E59" i="1"/>
  <c r="D59" i="1"/>
  <c r="C59" i="1"/>
  <c r="B59" i="1"/>
  <c r="I59" i="1"/>
  <c r="H46" i="1"/>
  <c r="H60" i="1" s="1"/>
  <c r="G46" i="1"/>
  <c r="F46" i="1"/>
  <c r="E46" i="1"/>
  <c r="E60" i="1" s="1"/>
  <c r="D46" i="1"/>
  <c r="D60" i="1" s="1"/>
  <c r="C46" i="1"/>
  <c r="C60" i="1" s="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F10" i="1" s="1"/>
  <c r="E4" i="1"/>
  <c r="D4" i="1"/>
  <c r="C4" i="1"/>
  <c r="C10" i="1" s="1"/>
  <c r="B4" i="1"/>
  <c r="I4" i="1"/>
  <c r="I10" i="1" s="1"/>
  <c r="E10" i="1" l="1"/>
  <c r="E12" i="1" s="1"/>
  <c r="E20" i="1" s="1"/>
  <c r="B10" i="1"/>
  <c r="B12" i="1" s="1"/>
  <c r="B20" i="1" s="1"/>
  <c r="F60" i="1"/>
  <c r="F61" i="1" s="1"/>
  <c r="D100" i="1"/>
  <c r="D102" i="1" s="1"/>
  <c r="D103" i="1" s="1"/>
  <c r="G100" i="1"/>
  <c r="G102" i="1" s="1"/>
  <c r="G103" i="1" s="1"/>
  <c r="E100" i="1"/>
  <c r="E102" i="1" s="1"/>
  <c r="E103" i="1" s="1"/>
  <c r="F100" i="1"/>
  <c r="F102" i="1" s="1"/>
  <c r="F103" i="1" s="1"/>
  <c r="B100" i="1"/>
  <c r="B102" i="1" s="1"/>
  <c r="B103" i="1" s="1"/>
  <c r="C100" i="1"/>
  <c r="C102" i="1" s="1"/>
  <c r="C103" i="1" s="1"/>
  <c r="H10" i="1"/>
  <c r="H154" i="1" s="1"/>
  <c r="D10" i="1"/>
  <c r="D12" i="1" s="1"/>
  <c r="D20" i="1" s="1"/>
  <c r="B60" i="1"/>
  <c r="B61" i="1" s="1"/>
  <c r="G60" i="1"/>
  <c r="G61" i="1" s="1"/>
  <c r="F12" i="1"/>
  <c r="F20" i="1" s="1"/>
  <c r="F154" i="1"/>
  <c r="I12" i="1"/>
  <c r="I20" i="1" s="1"/>
  <c r="I154" i="1"/>
  <c r="C12" i="1"/>
  <c r="C20" i="1" s="1"/>
  <c r="C154" i="1"/>
  <c r="E61" i="1"/>
  <c r="G10" i="1"/>
  <c r="I60" i="1"/>
  <c r="I61" i="1" s="1"/>
  <c r="H61" i="1"/>
  <c r="C61" i="1"/>
  <c r="D61" i="1"/>
  <c r="E154" i="1" l="1"/>
  <c r="B154" i="1"/>
  <c r="H12" i="1"/>
  <c r="H20" i="1" s="1"/>
  <c r="D154" i="1"/>
  <c r="I65" i="1"/>
  <c r="I77" i="1" s="1"/>
  <c r="I100" i="1" s="1"/>
  <c r="G12" i="1"/>
  <c r="G20" i="1" s="1"/>
  <c r="G154" i="1"/>
  <c r="H65" i="1" l="1"/>
  <c r="H77" i="1" s="1"/>
  <c r="H100" i="1" s="1"/>
  <c r="H102" i="1" s="1"/>
  <c r="H103" i="1" s="1"/>
  <c r="H1" i="1"/>
  <c r="G1" i="1" s="1"/>
  <c r="F1" i="1" s="1"/>
  <c r="E1" i="1" s="1"/>
  <c r="D1" i="1" s="1"/>
  <c r="C1" i="1" s="1"/>
  <c r="B1" i="1" s="1"/>
  <c r="I101" i="1" l="1"/>
  <c r="I102" i="1" s="1"/>
  <c r="I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<sst xmlns="http://schemas.openxmlformats.org/spreadsheetml/2006/main" count="265" uniqueCount="150">
  <si>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</si>
  <si>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</si>
  <si>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</si>
  <si>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</si>
  <si>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</si>
  <si>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</si>
  <si>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</si>
  <si>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</si>
  <si>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</si>
  <si>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</si>
  <si>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</si>
  <si>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</si>
  <si>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</si>
  <si>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</si>
  <si>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</si>
  <si>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</si>
  <si>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</si>
  <si>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</si>
  <si>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</si>
  <si>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</si>
  <si>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</si>
  <si>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</si>
  <si>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</si>
  <si>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</si>
  <si>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</si>
  <si>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</si>
  <si>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</si>
  <si>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</si>
  <si>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</si>
  <si>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</si>
  <si>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</si>
  <si>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</si>
  <si>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</si>
  <si>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</si>
  <si>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</si>
  <si>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</si>
  <si>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</si>
  <si>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</si>
  <si>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</si>
  <si>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</si>
  <si>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</si>
  <si>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</si>
  <si>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</si>
  <si>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</si>
  <si>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</si>
  <si>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</si>
  <si>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</si>
  <si>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</si>
  <si>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</si>
  <si>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</si>
  <si>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</si>
  <si>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</si>
  <si>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</si>
  <si>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</si>
  <si>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</si>
  <si>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</si>
  <si>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</si>
  <si>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</si>
  <si>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</si>
  <si>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</si>
  <si>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</si>
  <si>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</si>
  <si>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</si>
  <si>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</si>
  <si>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</si>
  <si>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</si>
  <si>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</si>
  <si>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</si>
  <si>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</si>
  <si>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</si>
  <si>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</si>
  <si>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</si>
  <si>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</si>
  <si>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</si>
  <si>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</si>
  <si>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</si>
  <si>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</si>
  <si>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</si>
  <si>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</si>
  <si>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</si>
  <si>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</si>
  <si>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</si>
  <si>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</si>
  <si>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</si>
  <si>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</si>
  <si>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</si>
  <si>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</si>
  <si>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</si>
  <si>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</si>
  <si>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</si>
  <si>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</si>
  <si>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</si>
  <si>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</si>
  <si>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</si>
  <si>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</si>
  <si>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</si>
  <si>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</si>
  <si>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</si>
  <si>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</si>
  <si>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</si>
  <si>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</si>
  <si>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</si>
  <si>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</si>
  <si>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</si>
  <si>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</si>
  <si>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</si>
  <si>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</si>
  <si>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</si>
  <si>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</si>
  <si>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</si>
  <si>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</si>
  <si>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</si>
  <si>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</si>
  <si>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</si>
  <si>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</si>
  <si>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</si>
  <si>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</si>
  <si>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</si>
  <si>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</si>
  <si>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</si>
  <si>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</si>
  <si>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</si>
  <si>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</si>
  <si>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</si>
  <si>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</si>
  <si>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</si>
  <si>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</si>
  <si>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</si>
  <si>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</si>
  <si>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</si>
  <si>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</si>
  <si>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</si>
  <si>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</si>
  <si>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</si>
  <si>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</si>
  <si>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</si>
  <si>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</si>
  <si>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</si>
  <si>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</si>
  <si>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</si>
  <si>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</si>
  <si>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</si>
  <si>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</si>
  <si>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</si>
  <si>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</si>
  <si>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</si>
  <si>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</si>
  <si>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</si>
  <si>
    <t>Payments on capital lease obligations</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</si>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</sst>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2"/>
    </xf>
    <xf numFmtId="166" fontId="12" fillId="0" borderId="0" xfId="2" applyNumberFormat="1" applyFont="1" applyBorder="1"/>
    <xf numFmtId="165" fontId="0" fillId="0" borderId="0" xfId="0" applyNumberFormat="1"/>
    <xf numFmtId="2" fontId="0" fillId="0" borderId="0" xfId="0" applyNumberFormat="1"/>
    <xf numFmtId="2"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0" workbookViewId="0">
      <selection activeCell="A35" sqref="A35"/>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2"/>
  <sheetViews>
    <sheetView zoomScale="85" zoomScaleNormal="85" workbookViewId="0">
      <pane ySplit="1" topLeftCell="A153" activePane="bottomLeft" state="frozen"/>
      <selection pane="bottomLeft" activeCell="B177" sqref="B17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68</v>
      </c>
      <c r="B29" s="3">
        <v>389</v>
      </c>
      <c r="C29" s="3">
        <v>1489</v>
      </c>
      <c r="D29" s="3">
        <v>0</v>
      </c>
      <c r="E29" s="3">
        <v>0</v>
      </c>
      <c r="F29" s="3">
        <v>0</v>
      </c>
      <c r="G29" s="3">
        <v>0</v>
      </c>
      <c r="H29" s="3"/>
      <c r="I29" s="3"/>
    </row>
    <row r="30" spans="1:9" x14ac:dyDescent="0.3">
      <c r="A30" s="11" t="s">
        <v>37</v>
      </c>
      <c r="B30" s="3">
        <v>1968</v>
      </c>
      <c r="C30" s="3">
        <v>0</v>
      </c>
      <c r="D30" s="3">
        <v>1150</v>
      </c>
      <c r="E30" s="3">
        <v>1130</v>
      </c>
      <c r="F30" s="3">
        <v>1968</v>
      </c>
      <c r="G30" s="3">
        <v>1653</v>
      </c>
      <c r="H30" s="3">
        <v>1498</v>
      </c>
      <c r="I30" s="3">
        <v>2129</v>
      </c>
    </row>
    <row r="31" spans="1:9" x14ac:dyDescent="0.3">
      <c r="A31" s="4" t="s">
        <v>10</v>
      </c>
      <c r="B31" s="5">
        <f t="shared" ref="B31:I31" si="6">+SUM(B25:B30)</f>
        <v>15976</v>
      </c>
      <c r="C31" s="5">
        <f t="shared" si="6"/>
        <v>15025</v>
      </c>
      <c r="D31" s="5">
        <f t="shared" si="6"/>
        <v>16061</v>
      </c>
      <c r="E31" s="5">
        <f t="shared" si="6"/>
        <v>15134</v>
      </c>
      <c r="F31" s="5">
        <f t="shared" si="6"/>
        <v>16525</v>
      </c>
      <c r="G31" s="5">
        <f t="shared" si="6"/>
        <v>20556</v>
      </c>
      <c r="H31" s="5">
        <f t="shared" si="6"/>
        <v>26291</v>
      </c>
      <c r="I31" s="5">
        <f t="shared" si="6"/>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v>0</v>
      </c>
      <c r="C50" s="3">
        <v>0</v>
      </c>
      <c r="D50" s="3">
        <v>0</v>
      </c>
      <c r="E50" s="3">
        <v>0</v>
      </c>
      <c r="F50" s="3">
        <v>0</v>
      </c>
      <c r="G50" s="3">
        <v>0</v>
      </c>
      <c r="H50" s="3"/>
      <c r="I50" s="3"/>
    </row>
    <row r="51" spans="1:9" x14ac:dyDescent="0.3">
      <c r="A51" s="11" t="s">
        <v>54</v>
      </c>
      <c r="B51" s="3">
        <v>0</v>
      </c>
      <c r="C51" s="3">
        <v>0</v>
      </c>
      <c r="D51" s="3">
        <v>0</v>
      </c>
      <c r="E51" s="3">
        <v>0</v>
      </c>
      <c r="F51" s="3">
        <v>0</v>
      </c>
      <c r="G51" s="3">
        <v>0</v>
      </c>
      <c r="H51" s="3">
        <v>0</v>
      </c>
      <c r="I51" s="3">
        <v>0</v>
      </c>
    </row>
    <row r="52" spans="1:9" x14ac:dyDescent="0.3">
      <c r="A52" s="2" t="s">
        <v>55</v>
      </c>
      <c r="B52" s="3">
        <v>0</v>
      </c>
      <c r="C52" s="3">
        <v>0</v>
      </c>
      <c r="D52" s="3">
        <v>0</v>
      </c>
      <c r="E52" s="3">
        <v>0</v>
      </c>
      <c r="F52" s="3">
        <v>0</v>
      </c>
      <c r="G52" s="3">
        <v>0</v>
      </c>
      <c r="H52" s="3"/>
      <c r="I52" s="3"/>
    </row>
    <row r="53" spans="1:9" x14ac:dyDescent="0.3">
      <c r="A53" s="11" t="s">
        <v>56</v>
      </c>
      <c r="B53" s="3">
        <v>0</v>
      </c>
      <c r="C53" s="3">
        <v>0</v>
      </c>
      <c r="D53" s="3">
        <v>0</v>
      </c>
      <c r="E53" s="3">
        <v>0</v>
      </c>
      <c r="F53" s="3">
        <v>0</v>
      </c>
      <c r="G53" s="3">
        <v>0</v>
      </c>
      <c r="H53" s="3"/>
      <c r="I53" s="3"/>
    </row>
    <row r="54" spans="1:9" x14ac:dyDescent="0.3">
      <c r="A54" s="17" t="s">
        <v>57</v>
      </c>
      <c r="B54" s="3">
        <v>0</v>
      </c>
      <c r="C54" s="3">
        <v>0</v>
      </c>
      <c r="D54" s="3">
        <v>0</v>
      </c>
      <c r="E54" s="3">
        <v>0</v>
      </c>
      <c r="F54" s="3">
        <v>0</v>
      </c>
      <c r="G54" s="3">
        <v>0</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f>+H12</f>
        <v>5727</v>
      </c>
      <c r="I65" s="9">
        <f>+I12</f>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ht="28.8" x14ac:dyDescent="0.3">
      <c r="A75" s="49" t="s">
        <v>99</v>
      </c>
      <c r="B75" s="3">
        <v>-144</v>
      </c>
      <c r="C75" s="3">
        <v>-161</v>
      </c>
      <c r="D75" s="3">
        <v>-120</v>
      </c>
      <c r="E75" s="3">
        <v>35</v>
      </c>
      <c r="F75" s="3">
        <v>-203</v>
      </c>
      <c r="G75" s="3">
        <v>-654</v>
      </c>
      <c r="H75" s="3">
        <v>-182</v>
      </c>
      <c r="I75" s="3">
        <v>-845</v>
      </c>
    </row>
    <row r="76" spans="1:9" ht="28.8" x14ac:dyDescent="0.3">
      <c r="A76" s="49" t="s">
        <v>98</v>
      </c>
      <c r="B76" s="3">
        <v>1237</v>
      </c>
      <c r="C76" s="3">
        <v>-889</v>
      </c>
      <c r="D76" s="3">
        <v>-364</v>
      </c>
      <c r="E76" s="3">
        <v>1515</v>
      </c>
      <c r="F76" s="3">
        <v>1525</v>
      </c>
      <c r="G76" s="3">
        <v>24</v>
      </c>
      <c r="H76" s="3">
        <v>1326</v>
      </c>
      <c r="I76" s="3">
        <v>1365</v>
      </c>
    </row>
    <row r="77" spans="1:9" x14ac:dyDescent="0.3">
      <c r="A77" s="25" t="s">
        <v>75</v>
      </c>
      <c r="B77" s="26">
        <f t="shared" ref="B77:H77" si="12">+SUM(B65:B76)</f>
        <v>4680</v>
      </c>
      <c r="C77" s="26">
        <f t="shared" si="12"/>
        <v>3096</v>
      </c>
      <c r="D77" s="26">
        <f t="shared" si="12"/>
        <v>3640</v>
      </c>
      <c r="E77" s="26">
        <f t="shared" si="12"/>
        <v>4955</v>
      </c>
      <c r="F77" s="26">
        <f t="shared" si="12"/>
        <v>5903</v>
      </c>
      <c r="G77" s="26">
        <f t="shared" si="12"/>
        <v>2485</v>
      </c>
      <c r="H77" s="26">
        <f t="shared" si="12"/>
        <v>6657</v>
      </c>
      <c r="I77" s="26">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31</v>
      </c>
      <c r="H84" s="3"/>
      <c r="I84" s="3"/>
    </row>
    <row r="85" spans="1:9" x14ac:dyDescent="0.3">
      <c r="A85" s="2" t="s">
        <v>80</v>
      </c>
      <c r="B85" s="3">
        <v>0</v>
      </c>
      <c r="C85" s="3">
        <v>6</v>
      </c>
      <c r="D85" s="3">
        <v>-34</v>
      </c>
      <c r="E85" s="3">
        <v>-25</v>
      </c>
      <c r="F85" s="3">
        <v>0</v>
      </c>
      <c r="G85" s="3">
        <v>0</v>
      </c>
      <c r="H85" s="3">
        <v>171</v>
      </c>
      <c r="I85" s="3">
        <v>-19</v>
      </c>
    </row>
    <row r="86" spans="1:9" x14ac:dyDescent="0.3">
      <c r="A86" s="27" t="s">
        <v>81</v>
      </c>
      <c r="B86" s="26">
        <f t="shared" ref="B86:I86" si="13">+SUM(B79:B85)</f>
        <v>-175</v>
      </c>
      <c r="C86" s="26">
        <f t="shared" si="13"/>
        <v>-1034</v>
      </c>
      <c r="D86" s="26">
        <f t="shared" si="13"/>
        <v>-1008</v>
      </c>
      <c r="E86" s="26">
        <f t="shared" si="13"/>
        <v>276</v>
      </c>
      <c r="F86" s="26">
        <f t="shared" si="13"/>
        <v>-264</v>
      </c>
      <c r="G86" s="26">
        <f t="shared" si="13"/>
        <v>-1028</v>
      </c>
      <c r="H86" s="26">
        <f t="shared" si="13"/>
        <v>-3800</v>
      </c>
      <c r="I86" s="26">
        <f t="shared" si="13"/>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146</v>
      </c>
      <c r="B89" s="3">
        <v>-7</v>
      </c>
      <c r="C89" s="3">
        <v>-106</v>
      </c>
      <c r="D89" s="3">
        <v>-44</v>
      </c>
      <c r="E89" s="3">
        <v>-6</v>
      </c>
      <c r="F89" s="3">
        <v>-6</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148</v>
      </c>
      <c r="B91" s="3">
        <v>-19</v>
      </c>
      <c r="C91" s="3">
        <v>-7</v>
      </c>
      <c r="D91" s="3">
        <v>-17</v>
      </c>
      <c r="E91" s="3">
        <v>-23</v>
      </c>
      <c r="F91" s="3">
        <v>-27</v>
      </c>
      <c r="G91" s="3">
        <v>0</v>
      </c>
      <c r="H91" s="3"/>
      <c r="I91" s="3"/>
    </row>
    <row r="92" spans="1:9" x14ac:dyDescent="0.3">
      <c r="A92" s="2" t="s">
        <v>85</v>
      </c>
      <c r="B92" s="3">
        <v>0</v>
      </c>
      <c r="C92" s="3">
        <v>0</v>
      </c>
      <c r="D92" s="3">
        <v>0</v>
      </c>
      <c r="E92" s="3">
        <v>0</v>
      </c>
      <c r="F92" s="3">
        <v>0</v>
      </c>
      <c r="G92" s="3">
        <v>0</v>
      </c>
      <c r="H92" s="3">
        <v>-197</v>
      </c>
      <c r="I92" s="3">
        <v>0</v>
      </c>
    </row>
    <row r="93" spans="1:9" x14ac:dyDescent="0.3">
      <c r="A93" s="2" t="s">
        <v>86</v>
      </c>
      <c r="B93" s="3">
        <v>514</v>
      </c>
      <c r="C93" s="3">
        <v>507</v>
      </c>
      <c r="D93" s="3">
        <v>489</v>
      </c>
      <c r="E93" s="3">
        <v>733</v>
      </c>
      <c r="F93" s="3">
        <v>700</v>
      </c>
      <c r="G93" s="3">
        <v>885</v>
      </c>
      <c r="H93" s="3">
        <v>1172</v>
      </c>
      <c r="I93" s="3">
        <v>1151</v>
      </c>
    </row>
    <row r="94" spans="1:9" x14ac:dyDescent="0.3">
      <c r="A94" s="2" t="s">
        <v>147</v>
      </c>
      <c r="B94" s="3">
        <v>218</v>
      </c>
      <c r="C94" s="3">
        <v>281</v>
      </c>
      <c r="D94" s="3">
        <v>177</v>
      </c>
      <c r="E94" s="3">
        <v>0</v>
      </c>
      <c r="F94" s="3">
        <v>0</v>
      </c>
      <c r="G94" s="3">
        <v>0</v>
      </c>
      <c r="H94" s="3"/>
      <c r="I94" s="3"/>
    </row>
    <row r="95" spans="1:9" x14ac:dyDescent="0.3">
      <c r="A95" s="2" t="s">
        <v>16</v>
      </c>
      <c r="B95" s="3">
        <v>-2534</v>
      </c>
      <c r="C95" s="3">
        <v>-3238</v>
      </c>
      <c r="D95" s="3">
        <v>-3223</v>
      </c>
      <c r="E95" s="3">
        <v>-4254</v>
      </c>
      <c r="F95" s="3">
        <v>-4286</v>
      </c>
      <c r="G95" s="3">
        <v>-3067</v>
      </c>
      <c r="H95" s="3">
        <v>-608</v>
      </c>
      <c r="I95" s="3">
        <v>-4014</v>
      </c>
    </row>
    <row r="96" spans="1:9" x14ac:dyDescent="0.3">
      <c r="A96" s="2" t="s">
        <v>87</v>
      </c>
      <c r="B96" s="3">
        <v>-899</v>
      </c>
      <c r="C96" s="3">
        <v>-1022</v>
      </c>
      <c r="D96" s="3">
        <v>-1133</v>
      </c>
      <c r="E96" s="3">
        <v>-1243</v>
      </c>
      <c r="F96" s="3">
        <v>-1332</v>
      </c>
      <c r="G96" s="3">
        <v>-1452</v>
      </c>
      <c r="H96" s="3">
        <v>-1638</v>
      </c>
      <c r="I96" s="3">
        <v>-1837</v>
      </c>
    </row>
    <row r="97" spans="1:9" x14ac:dyDescent="0.3">
      <c r="A97" s="2" t="s">
        <v>88</v>
      </c>
      <c r="B97" s="3">
        <v>0</v>
      </c>
      <c r="C97" s="3">
        <v>0</v>
      </c>
      <c r="D97" s="3">
        <v>0</v>
      </c>
      <c r="E97" s="3">
        <v>-55</v>
      </c>
      <c r="F97" s="3">
        <v>-17</v>
      </c>
      <c r="G97" s="3">
        <v>-58</v>
      </c>
      <c r="H97" s="3">
        <v>-136</v>
      </c>
      <c r="I97" s="3">
        <v>-151</v>
      </c>
    </row>
    <row r="98" spans="1:9" x14ac:dyDescent="0.3">
      <c r="A98" s="27" t="s">
        <v>89</v>
      </c>
      <c r="B98" s="26">
        <f t="shared" ref="B98:H98" si="14">+SUM(B88:B97)</f>
        <v>-2790</v>
      </c>
      <c r="C98" s="26">
        <f t="shared" si="14"/>
        <v>-2671</v>
      </c>
      <c r="D98" s="26">
        <f t="shared" si="14"/>
        <v>-1942</v>
      </c>
      <c r="E98" s="26">
        <f t="shared" si="14"/>
        <v>-4835</v>
      </c>
      <c r="F98" s="26">
        <f t="shared" si="14"/>
        <v>-5293</v>
      </c>
      <c r="G98" s="26">
        <f t="shared" si="14"/>
        <v>2491</v>
      </c>
      <c r="H98" s="26">
        <f t="shared" si="14"/>
        <v>-1459</v>
      </c>
      <c r="I98" s="26">
        <f>+SUM(I88:I97)</f>
        <v>-4836</v>
      </c>
    </row>
    <row r="99" spans="1:9" x14ac:dyDescent="0.3">
      <c r="A99" s="2" t="s">
        <v>90</v>
      </c>
      <c r="B99" s="3">
        <v>-83</v>
      </c>
      <c r="C99" s="3">
        <v>-105</v>
      </c>
      <c r="D99" s="3">
        <v>-20</v>
      </c>
      <c r="E99" s="3">
        <v>45</v>
      </c>
      <c r="F99" s="3">
        <v>-129</v>
      </c>
      <c r="G99" s="3">
        <v>-66</v>
      </c>
      <c r="H99" s="3">
        <v>143</v>
      </c>
      <c r="I99" s="3">
        <v>-143</v>
      </c>
    </row>
    <row r="100" spans="1:9" x14ac:dyDescent="0.3">
      <c r="A100" s="27" t="s">
        <v>91</v>
      </c>
      <c r="B100" s="26">
        <f t="shared" ref="B100:I100" si="15">+B77+B86+B98+B99</f>
        <v>1632</v>
      </c>
      <c r="C100" s="26">
        <f t="shared" si="15"/>
        <v>-714</v>
      </c>
      <c r="D100" s="26">
        <f t="shared" si="15"/>
        <v>670</v>
      </c>
      <c r="E100" s="26">
        <f t="shared" si="15"/>
        <v>441</v>
      </c>
      <c r="F100" s="26">
        <f t="shared" si="15"/>
        <v>217</v>
      </c>
      <c r="G100" s="26">
        <f t="shared" si="15"/>
        <v>3882</v>
      </c>
      <c r="H100" s="26">
        <f t="shared" si="15"/>
        <v>1541</v>
      </c>
      <c r="I100" s="26">
        <f t="shared" si="15"/>
        <v>-1315</v>
      </c>
    </row>
    <row r="101" spans="1:9" x14ac:dyDescent="0.3">
      <c r="A101" t="s">
        <v>92</v>
      </c>
      <c r="B101" s="3">
        <v>2220</v>
      </c>
      <c r="C101" s="3">
        <v>3852</v>
      </c>
      <c r="D101" s="3">
        <v>3138</v>
      </c>
      <c r="E101" s="3">
        <v>3808</v>
      </c>
      <c r="F101" s="3">
        <v>4249</v>
      </c>
      <c r="G101" s="3">
        <v>4466</v>
      </c>
      <c r="H101" s="3">
        <v>8348</v>
      </c>
      <c r="I101" s="3">
        <f>+H102</f>
        <v>9889</v>
      </c>
    </row>
    <row r="102" spans="1:9" ht="15" thickBot="1" x14ac:dyDescent="0.35">
      <c r="A102" s="6" t="s">
        <v>93</v>
      </c>
      <c r="B102" s="7">
        <f t="shared" ref="B102: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 t="shared" ref="B103:I103" si="17">+B102-B25</f>
        <v>0</v>
      </c>
      <c r="C103" s="13">
        <f t="shared" si="17"/>
        <v>0</v>
      </c>
      <c r="D103" s="13">
        <f t="shared" si="17"/>
        <v>0</v>
      </c>
      <c r="E103" s="13">
        <f t="shared" si="17"/>
        <v>0</v>
      </c>
      <c r="F103" s="13">
        <f t="shared" si="17"/>
        <v>0</v>
      </c>
      <c r="G103" s="13">
        <f t="shared" si="17"/>
        <v>0</v>
      </c>
      <c r="H103" s="13">
        <f t="shared" si="17"/>
        <v>0</v>
      </c>
      <c r="I103" s="13">
        <f t="shared" si="17"/>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95</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96</v>
      </c>
      <c r="B108" s="3">
        <v>206</v>
      </c>
      <c r="C108" s="3">
        <v>252</v>
      </c>
      <c r="D108" s="3">
        <v>266</v>
      </c>
      <c r="E108" s="3">
        <v>294</v>
      </c>
      <c r="F108" s="3">
        <v>160</v>
      </c>
      <c r="G108" s="3">
        <v>121</v>
      </c>
      <c r="H108" s="3">
        <v>179</v>
      </c>
      <c r="I108" s="3">
        <v>160</v>
      </c>
    </row>
    <row r="109" spans="1:9" x14ac:dyDescent="0.3">
      <c r="A109" s="11" t="s">
        <v>97</v>
      </c>
      <c r="B109" s="3">
        <v>240</v>
      </c>
      <c r="C109" s="3">
        <v>271</v>
      </c>
      <c r="D109" s="3">
        <v>300</v>
      </c>
      <c r="E109" s="3">
        <v>320</v>
      </c>
      <c r="F109" s="3">
        <v>347</v>
      </c>
      <c r="G109" s="3">
        <v>385</v>
      </c>
      <c r="H109" s="3">
        <v>438</v>
      </c>
      <c r="I109" s="3">
        <v>480</v>
      </c>
    </row>
    <row r="111" spans="1:9" x14ac:dyDescent="0.3">
      <c r="A111" s="14" t="s">
        <v>100</v>
      </c>
      <c r="B111" s="14"/>
      <c r="C111" s="14"/>
      <c r="D111" s="14"/>
      <c r="E111" s="14"/>
      <c r="F111" s="14"/>
      <c r="G111" s="14"/>
      <c r="H111" s="14"/>
      <c r="I111" s="14"/>
    </row>
    <row r="112" spans="1:9" x14ac:dyDescent="0.3">
      <c r="A112" s="28" t="s">
        <v>110</v>
      </c>
      <c r="B112" s="3"/>
      <c r="C112" s="3"/>
      <c r="D112" s="3"/>
      <c r="E112" s="3"/>
      <c r="F112" s="3"/>
      <c r="G112" s="3"/>
      <c r="H112" s="3"/>
      <c r="I112" s="3"/>
    </row>
    <row r="113" spans="1:9" x14ac:dyDescent="0.3">
      <c r="A113" s="2" t="s">
        <v>101</v>
      </c>
      <c r="B113" s="3">
        <f t="shared" ref="B113:H113" si="18">+SUM(B114:B116)</f>
        <v>13740</v>
      </c>
      <c r="C113" s="3">
        <f t="shared" si="18"/>
        <v>14764</v>
      </c>
      <c r="D113" s="3">
        <f t="shared" si="18"/>
        <v>15216</v>
      </c>
      <c r="E113" s="3">
        <f t="shared" si="18"/>
        <v>14855</v>
      </c>
      <c r="F113" s="3">
        <f t="shared" si="18"/>
        <v>15902</v>
      </c>
      <c r="G113" s="3">
        <f t="shared" si="18"/>
        <v>14484</v>
      </c>
      <c r="H113" s="3">
        <f t="shared" si="18"/>
        <v>17179</v>
      </c>
      <c r="I113" s="3">
        <f>+SUM(I114:I116)</f>
        <v>18353</v>
      </c>
    </row>
    <row r="114" spans="1:9" x14ac:dyDescent="0.3">
      <c r="A114" s="11" t="s">
        <v>114</v>
      </c>
      <c r="B114">
        <v>8506</v>
      </c>
      <c r="C114">
        <v>9299</v>
      </c>
      <c r="D114">
        <v>9684</v>
      </c>
      <c r="E114">
        <v>9322</v>
      </c>
      <c r="F114">
        <v>10045</v>
      </c>
      <c r="G114">
        <v>9329</v>
      </c>
      <c r="H114" s="8">
        <v>11644</v>
      </c>
      <c r="I114" s="8">
        <v>12228</v>
      </c>
    </row>
    <row r="115" spans="1:9" x14ac:dyDescent="0.3">
      <c r="A115" s="11" t="s">
        <v>115</v>
      </c>
      <c r="B115">
        <v>4410</v>
      </c>
      <c r="C115">
        <v>4746</v>
      </c>
      <c r="D115">
        <v>4886</v>
      </c>
      <c r="E115">
        <v>4938</v>
      </c>
      <c r="F115">
        <v>5260</v>
      </c>
      <c r="G115">
        <v>4639</v>
      </c>
      <c r="H115" s="8">
        <v>5028</v>
      </c>
      <c r="I115" s="8">
        <v>5492</v>
      </c>
    </row>
    <row r="116" spans="1:9" x14ac:dyDescent="0.3">
      <c r="A116" s="11" t="s">
        <v>116</v>
      </c>
      <c r="B116">
        <v>824</v>
      </c>
      <c r="C116">
        <v>719</v>
      </c>
      <c r="D116">
        <v>646</v>
      </c>
      <c r="E116">
        <v>595</v>
      </c>
      <c r="F116">
        <v>597</v>
      </c>
      <c r="G116">
        <v>516</v>
      </c>
      <c r="H116">
        <v>507</v>
      </c>
      <c r="I116">
        <v>633</v>
      </c>
    </row>
    <row r="117" spans="1:9" x14ac:dyDescent="0.3">
      <c r="A117" s="2" t="s">
        <v>102</v>
      </c>
      <c r="B117" s="3">
        <f t="shared" ref="B117" si="19">+SUM(B118:B120)</f>
        <v>7126</v>
      </c>
      <c r="C117" s="3">
        <f t="shared" ref="C117" si="20">+SUM(C118:C120)</f>
        <v>7315</v>
      </c>
      <c r="D117" s="3">
        <f t="shared" ref="D117" si="21">+SUM(D118:D120)</f>
        <v>7698</v>
      </c>
      <c r="E117" s="3">
        <f t="shared" ref="E117" si="22">+SUM(E118:E120)</f>
        <v>9242</v>
      </c>
      <c r="F117" s="3">
        <f t="shared" ref="F117" si="23">+SUM(F118:F120)</f>
        <v>9812</v>
      </c>
      <c r="G117" s="3">
        <f t="shared" ref="G117" si="24">+SUM(G118:G120)</f>
        <v>9347</v>
      </c>
      <c r="H117" s="3">
        <f t="shared" ref="H117" si="25">+SUM(H118:H120)</f>
        <v>11456</v>
      </c>
      <c r="I117" s="3">
        <f>+SUM(I118:I120)</f>
        <v>12479</v>
      </c>
    </row>
    <row r="118" spans="1:9" x14ac:dyDescent="0.3">
      <c r="A118" s="11" t="s">
        <v>114</v>
      </c>
      <c r="B118">
        <v>4703</v>
      </c>
      <c r="C118">
        <v>4867</v>
      </c>
      <c r="D118">
        <v>4995</v>
      </c>
      <c r="E118">
        <v>5875</v>
      </c>
      <c r="F118">
        <v>6293</v>
      </c>
      <c r="G118">
        <v>5892</v>
      </c>
      <c r="H118" s="8">
        <v>6970</v>
      </c>
      <c r="I118" s="8">
        <v>7388</v>
      </c>
    </row>
    <row r="119" spans="1:9" x14ac:dyDescent="0.3">
      <c r="A119" s="11" t="s">
        <v>115</v>
      </c>
      <c r="B119">
        <v>2050</v>
      </c>
      <c r="C119">
        <v>2091</v>
      </c>
      <c r="D119">
        <v>2339</v>
      </c>
      <c r="E119">
        <v>2940</v>
      </c>
      <c r="F119">
        <v>3087</v>
      </c>
      <c r="G119">
        <v>3053</v>
      </c>
      <c r="H119" s="8">
        <v>3996</v>
      </c>
      <c r="I119" s="8">
        <v>4527</v>
      </c>
    </row>
    <row r="120" spans="1:9" x14ac:dyDescent="0.3">
      <c r="A120" s="11" t="s">
        <v>116</v>
      </c>
      <c r="B120">
        <v>373</v>
      </c>
      <c r="C120">
        <v>357</v>
      </c>
      <c r="D120">
        <v>364</v>
      </c>
      <c r="E120">
        <v>427</v>
      </c>
      <c r="F120">
        <v>432</v>
      </c>
      <c r="G120">
        <v>402</v>
      </c>
      <c r="H120">
        <v>490</v>
      </c>
      <c r="I120">
        <v>564</v>
      </c>
    </row>
    <row r="121" spans="1:9" x14ac:dyDescent="0.3">
      <c r="A121" s="2" t="s">
        <v>103</v>
      </c>
      <c r="B121" s="3">
        <f t="shared" ref="B121" si="26">+SUM(B122:B124)</f>
        <v>3067</v>
      </c>
      <c r="C121" s="3">
        <f t="shared" ref="C121" si="27">+SUM(C122:C124)</f>
        <v>3785</v>
      </c>
      <c r="D121" s="3">
        <f t="shared" ref="D121" si="28">+SUM(D122:D124)</f>
        <v>4237</v>
      </c>
      <c r="E121" s="3">
        <f t="shared" ref="E121" si="29">+SUM(E122:E124)</f>
        <v>5134</v>
      </c>
      <c r="F121" s="3">
        <f t="shared" ref="F121" si="30">+SUM(F122:F124)</f>
        <v>6208</v>
      </c>
      <c r="G121" s="3">
        <f t="shared" ref="G121" si="31">+SUM(G122:G124)</f>
        <v>6679</v>
      </c>
      <c r="H121" s="3">
        <f t="shared" ref="H121" si="32">+SUM(H122:H124)</f>
        <v>8290</v>
      </c>
      <c r="I121" s="3">
        <f>+SUM(I122:I124)</f>
        <v>7547</v>
      </c>
    </row>
    <row r="122" spans="1:9" x14ac:dyDescent="0.3">
      <c r="A122" s="11" t="s">
        <v>114</v>
      </c>
      <c r="B122">
        <v>2016</v>
      </c>
      <c r="C122">
        <v>2599</v>
      </c>
      <c r="D122">
        <v>2920</v>
      </c>
      <c r="E122">
        <v>3496</v>
      </c>
      <c r="F122">
        <v>4262</v>
      </c>
      <c r="G122">
        <v>4635</v>
      </c>
      <c r="H122" s="8">
        <v>5748</v>
      </c>
      <c r="I122" s="8">
        <v>5416</v>
      </c>
    </row>
    <row r="123" spans="1:9" x14ac:dyDescent="0.3">
      <c r="A123" s="11" t="s">
        <v>115</v>
      </c>
      <c r="B123">
        <v>925</v>
      </c>
      <c r="C123">
        <v>1055</v>
      </c>
      <c r="D123">
        <v>1188</v>
      </c>
      <c r="E123">
        <v>1508</v>
      </c>
      <c r="F123">
        <v>1808</v>
      </c>
      <c r="G123">
        <v>1896</v>
      </c>
      <c r="H123" s="8">
        <v>2347</v>
      </c>
      <c r="I123" s="8">
        <v>1938</v>
      </c>
    </row>
    <row r="124" spans="1:9" x14ac:dyDescent="0.3">
      <c r="A124" s="11" t="s">
        <v>116</v>
      </c>
      <c r="B124">
        <v>126</v>
      </c>
      <c r="C124">
        <v>131</v>
      </c>
      <c r="D124">
        <v>129</v>
      </c>
      <c r="E124">
        <v>130</v>
      </c>
      <c r="F124">
        <v>138</v>
      </c>
      <c r="G124">
        <v>148</v>
      </c>
      <c r="H124">
        <v>195</v>
      </c>
      <c r="I124">
        <v>193</v>
      </c>
    </row>
    <row r="125" spans="1:9" x14ac:dyDescent="0.3">
      <c r="A125" s="2" t="s">
        <v>149</v>
      </c>
      <c r="B125" s="3">
        <f t="shared" ref="B125:I125" si="33">+SUM(B126:B128)</f>
        <v>3898</v>
      </c>
      <c r="C125" s="3">
        <f t="shared" si="33"/>
        <v>3701</v>
      </c>
      <c r="D125" s="3">
        <f t="shared" si="33"/>
        <v>3995</v>
      </c>
      <c r="E125" s="3">
        <f t="shared" si="33"/>
        <v>0</v>
      </c>
      <c r="F125" s="3">
        <f t="shared" si="33"/>
        <v>0</v>
      </c>
      <c r="G125" s="3">
        <f t="shared" si="33"/>
        <v>0</v>
      </c>
      <c r="H125" s="3">
        <f t="shared" si="33"/>
        <v>0</v>
      </c>
      <c r="I125" s="3">
        <f t="shared" si="33"/>
        <v>0</v>
      </c>
    </row>
    <row r="126" spans="1:9" x14ac:dyDescent="0.3">
      <c r="A126" s="11" t="s">
        <v>114</v>
      </c>
      <c r="B126" s="8">
        <v>2641</v>
      </c>
      <c r="C126" s="8">
        <v>2536</v>
      </c>
      <c r="D126" s="8">
        <v>2816</v>
      </c>
      <c r="E126" s="3">
        <v>0</v>
      </c>
      <c r="F126" s="3">
        <v>0</v>
      </c>
      <c r="G126" s="3">
        <v>0</v>
      </c>
      <c r="H126" s="3">
        <v>0</v>
      </c>
      <c r="I126" s="3">
        <v>0</v>
      </c>
    </row>
    <row r="127" spans="1:9" x14ac:dyDescent="0.3">
      <c r="A127" s="11" t="s">
        <v>115</v>
      </c>
      <c r="B127" s="8">
        <v>1021</v>
      </c>
      <c r="C127">
        <v>947</v>
      </c>
      <c r="D127">
        <v>966</v>
      </c>
      <c r="E127" s="3">
        <v>0</v>
      </c>
      <c r="F127" s="3">
        <v>0</v>
      </c>
      <c r="G127" s="3">
        <v>0</v>
      </c>
      <c r="H127" s="3">
        <v>0</v>
      </c>
      <c r="I127" s="3">
        <v>0</v>
      </c>
    </row>
    <row r="128" spans="1:9" x14ac:dyDescent="0.3">
      <c r="A128" s="11" t="s">
        <v>116</v>
      </c>
      <c r="B128">
        <v>236</v>
      </c>
      <c r="C128">
        <v>218</v>
      </c>
      <c r="D128">
        <v>213</v>
      </c>
      <c r="E128" s="3">
        <v>0</v>
      </c>
      <c r="F128" s="3">
        <v>0</v>
      </c>
      <c r="G128" s="3">
        <v>0</v>
      </c>
      <c r="H128" s="3">
        <v>0</v>
      </c>
      <c r="I128" s="3">
        <v>0</v>
      </c>
    </row>
    <row r="129" spans="1:9" x14ac:dyDescent="0.3">
      <c r="A129" s="2" t="s">
        <v>107</v>
      </c>
      <c r="B129" s="3">
        <f t="shared" ref="B129" si="34">+SUM(B130:B132)</f>
        <v>755</v>
      </c>
      <c r="C129" s="3">
        <f t="shared" ref="C129" si="35">+SUM(C130:C132)</f>
        <v>869</v>
      </c>
      <c r="D129" s="3">
        <f t="shared" ref="D129" si="36">+SUM(D130:D132)</f>
        <v>1014</v>
      </c>
      <c r="E129" s="3">
        <f t="shared" ref="E129" si="37">+SUM(E130:E132)</f>
        <v>5166</v>
      </c>
      <c r="F129" s="3">
        <f t="shared" ref="F129" si="38">+SUM(F130:F132)</f>
        <v>5254</v>
      </c>
      <c r="G129" s="3">
        <f t="shared" ref="G129" si="39">+SUM(G130:G132)</f>
        <v>5028</v>
      </c>
      <c r="H129" s="3">
        <f t="shared" ref="H129" si="40">+SUM(H130:H132)</f>
        <v>5343</v>
      </c>
      <c r="I129" s="3">
        <f>+SUM(I130:I132)</f>
        <v>5955</v>
      </c>
    </row>
    <row r="130" spans="1:9" x14ac:dyDescent="0.3">
      <c r="A130" s="11" t="s">
        <v>114</v>
      </c>
      <c r="B130">
        <v>452</v>
      </c>
      <c r="C130">
        <v>570</v>
      </c>
      <c r="D130">
        <v>666</v>
      </c>
      <c r="E130" s="8">
        <v>3575</v>
      </c>
      <c r="F130" s="8">
        <v>3622</v>
      </c>
      <c r="G130" s="8">
        <v>3449</v>
      </c>
      <c r="H130" s="8">
        <v>3659</v>
      </c>
      <c r="I130" s="8">
        <v>4111</v>
      </c>
    </row>
    <row r="131" spans="1:9" x14ac:dyDescent="0.3">
      <c r="A131" s="11" t="s">
        <v>115</v>
      </c>
      <c r="B131">
        <v>230</v>
      </c>
      <c r="C131">
        <v>228</v>
      </c>
      <c r="D131">
        <v>275</v>
      </c>
      <c r="E131" s="8">
        <v>1347</v>
      </c>
      <c r="F131" s="8">
        <v>1395</v>
      </c>
      <c r="G131" s="8">
        <v>1365</v>
      </c>
      <c r="H131" s="8">
        <v>1494</v>
      </c>
      <c r="I131" s="8">
        <v>1610</v>
      </c>
    </row>
    <row r="132" spans="1:9" x14ac:dyDescent="0.3">
      <c r="A132" s="11" t="s">
        <v>116</v>
      </c>
      <c r="B132">
        <v>73</v>
      </c>
      <c r="C132">
        <v>71</v>
      </c>
      <c r="D132">
        <v>73</v>
      </c>
      <c r="E132">
        <v>244</v>
      </c>
      <c r="F132">
        <v>237</v>
      </c>
      <c r="G132">
        <v>214</v>
      </c>
      <c r="H132">
        <v>190</v>
      </c>
      <c r="I132">
        <v>234</v>
      </c>
    </row>
    <row r="133" spans="1:9" x14ac:dyDescent="0.3">
      <c r="A133" s="2" t="s">
        <v>108</v>
      </c>
      <c r="B133" s="3">
        <v>115</v>
      </c>
      <c r="C133" s="3">
        <v>73</v>
      </c>
      <c r="D133" s="3">
        <v>73</v>
      </c>
      <c r="E133" s="3">
        <v>88</v>
      </c>
      <c r="F133" s="3">
        <v>42</v>
      </c>
      <c r="G133" s="3">
        <v>30</v>
      </c>
      <c r="H133" s="3">
        <v>25</v>
      </c>
      <c r="I133" s="3">
        <v>102</v>
      </c>
    </row>
    <row r="134" spans="1:9" x14ac:dyDescent="0.3">
      <c r="A134" s="4" t="s">
        <v>104</v>
      </c>
      <c r="B134" s="5">
        <f>+B113+B117+B121+B129+B133+B125</f>
        <v>28701</v>
      </c>
      <c r="C134" s="5">
        <f t="shared" ref="C134:G134" si="41">+C113+C117+C121+C129+C133+C125</f>
        <v>30507</v>
      </c>
      <c r="D134" s="5">
        <f t="shared" si="41"/>
        <v>32233</v>
      </c>
      <c r="E134" s="5">
        <f t="shared" si="41"/>
        <v>34485</v>
      </c>
      <c r="F134" s="5">
        <f t="shared" si="41"/>
        <v>37218</v>
      </c>
      <c r="G134" s="5">
        <f t="shared" si="41"/>
        <v>35568</v>
      </c>
      <c r="H134" s="5">
        <f t="shared" ref="H134:I134" si="42">+H113+H117+H121+H129+H133</f>
        <v>42293</v>
      </c>
      <c r="I134" s="5">
        <f t="shared" si="42"/>
        <v>44436</v>
      </c>
    </row>
    <row r="135" spans="1:9" x14ac:dyDescent="0.3">
      <c r="A135" s="2" t="s">
        <v>105</v>
      </c>
      <c r="B135" s="3">
        <v>1982</v>
      </c>
      <c r="C135" s="3">
        <v>1955</v>
      </c>
      <c r="D135" s="3">
        <v>2042</v>
      </c>
      <c r="E135" s="3">
        <v>1886</v>
      </c>
      <c r="F135" s="3">
        <f>+SUM(F136:F139)</f>
        <v>1906</v>
      </c>
      <c r="G135" s="3">
        <f>+SUM(G136:G139)</f>
        <v>1846</v>
      </c>
      <c r="H135" s="3">
        <f>+SUM(H136:H139)</f>
        <v>2205</v>
      </c>
      <c r="I135" s="3">
        <f>+SUM(I136:I139)</f>
        <v>2346</v>
      </c>
    </row>
    <row r="136" spans="1:9" x14ac:dyDescent="0.3">
      <c r="A136" s="11" t="s">
        <v>114</v>
      </c>
      <c r="B136" s="3">
        <v>0</v>
      </c>
      <c r="C136" s="3">
        <v>0</v>
      </c>
      <c r="D136" s="3">
        <v>0</v>
      </c>
      <c r="E136" s="3">
        <v>0</v>
      </c>
      <c r="F136" s="3">
        <v>1658</v>
      </c>
      <c r="G136" s="3">
        <v>1642</v>
      </c>
      <c r="H136" s="3">
        <v>1986</v>
      </c>
      <c r="I136" s="3">
        <v>2094</v>
      </c>
    </row>
    <row r="137" spans="1:9" x14ac:dyDescent="0.3">
      <c r="A137" s="11" t="s">
        <v>115</v>
      </c>
      <c r="B137" s="3">
        <v>0</v>
      </c>
      <c r="C137" s="3">
        <v>0</v>
      </c>
      <c r="D137" s="3">
        <v>0</v>
      </c>
      <c r="E137" s="3">
        <v>0</v>
      </c>
      <c r="F137" s="3">
        <v>118</v>
      </c>
      <c r="G137" s="3">
        <v>89</v>
      </c>
      <c r="H137" s="3">
        <v>104</v>
      </c>
      <c r="I137" s="3">
        <v>103</v>
      </c>
    </row>
    <row r="138" spans="1:9" x14ac:dyDescent="0.3">
      <c r="A138" s="11" t="s">
        <v>116</v>
      </c>
      <c r="B138" s="3">
        <v>0</v>
      </c>
      <c r="C138" s="3">
        <v>0</v>
      </c>
      <c r="D138" s="3">
        <v>0</v>
      </c>
      <c r="E138" s="3">
        <v>0</v>
      </c>
      <c r="F138" s="3">
        <v>24</v>
      </c>
      <c r="G138" s="3">
        <v>25</v>
      </c>
      <c r="H138" s="3">
        <v>29</v>
      </c>
      <c r="I138" s="3">
        <v>26</v>
      </c>
    </row>
    <row r="139" spans="1:9" x14ac:dyDescent="0.3">
      <c r="A139" s="11" t="s">
        <v>122</v>
      </c>
      <c r="B139" s="3">
        <v>0</v>
      </c>
      <c r="C139" s="3">
        <v>0</v>
      </c>
      <c r="D139" s="3">
        <v>0</v>
      </c>
      <c r="E139" s="3">
        <v>0</v>
      </c>
      <c r="F139" s="3">
        <v>106</v>
      </c>
      <c r="G139" s="3">
        <v>90</v>
      </c>
      <c r="H139" s="3">
        <v>86</v>
      </c>
      <c r="I139" s="3">
        <v>123</v>
      </c>
    </row>
    <row r="140" spans="1:9" x14ac:dyDescent="0.3">
      <c r="A140" s="2" t="s">
        <v>109</v>
      </c>
      <c r="B140" s="3">
        <v>-82</v>
      </c>
      <c r="C140" s="3">
        <v>-86</v>
      </c>
      <c r="D140" s="3">
        <v>75</v>
      </c>
      <c r="E140" s="3">
        <v>26</v>
      </c>
      <c r="F140" s="3">
        <v>-7</v>
      </c>
      <c r="G140" s="3">
        <v>-11</v>
      </c>
      <c r="H140" s="3">
        <v>40</v>
      </c>
      <c r="I140" s="3">
        <v>-72</v>
      </c>
    </row>
    <row r="141" spans="1:9" ht="15" thickBot="1" x14ac:dyDescent="0.35">
      <c r="A141" s="6" t="s">
        <v>106</v>
      </c>
      <c r="B141" s="7">
        <f t="shared" ref="B141:H141" si="43">+B134+B135+B140</f>
        <v>30601</v>
      </c>
      <c r="C141" s="7">
        <f t="shared" si="43"/>
        <v>32376</v>
      </c>
      <c r="D141" s="7">
        <f t="shared" si="43"/>
        <v>34350</v>
      </c>
      <c r="E141" s="7">
        <f t="shared" si="43"/>
        <v>36397</v>
      </c>
      <c r="F141" s="7">
        <f t="shared" si="43"/>
        <v>39117</v>
      </c>
      <c r="G141" s="7">
        <f t="shared" si="43"/>
        <v>37403</v>
      </c>
      <c r="H141" s="7">
        <f t="shared" si="43"/>
        <v>44538</v>
      </c>
      <c r="I141" s="7">
        <f>+I134+I135+I140</f>
        <v>46710</v>
      </c>
    </row>
    <row r="142" spans="1:9" s="12" customFormat="1" ht="15" thickTop="1" x14ac:dyDescent="0.3">
      <c r="A142" s="12" t="s">
        <v>112</v>
      </c>
      <c r="B142" s="13">
        <f>+I141-I2</f>
        <v>0</v>
      </c>
      <c r="C142" s="13">
        <f t="shared" ref="C142:H142" si="44">+C141-C2</f>
        <v>0</v>
      </c>
      <c r="D142" s="13">
        <f t="shared" si="44"/>
        <v>0</v>
      </c>
      <c r="E142" s="13">
        <f t="shared" si="44"/>
        <v>0</v>
      </c>
      <c r="F142" s="13">
        <f t="shared" si="44"/>
        <v>0</v>
      </c>
      <c r="G142" s="13">
        <f t="shared" si="44"/>
        <v>0</v>
      </c>
      <c r="H142" s="13">
        <f t="shared" si="44"/>
        <v>0</v>
      </c>
    </row>
    <row r="143" spans="1:9" x14ac:dyDescent="0.3">
      <c r="A143" s="1" t="s">
        <v>111</v>
      </c>
    </row>
    <row r="144" spans="1:9" x14ac:dyDescent="0.3">
      <c r="A144" s="2" t="s">
        <v>101</v>
      </c>
      <c r="B144" s="3">
        <v>3645</v>
      </c>
      <c r="C144" s="3">
        <v>3763</v>
      </c>
      <c r="D144" s="3">
        <v>3875</v>
      </c>
      <c r="E144" s="3">
        <v>3600</v>
      </c>
      <c r="F144" s="3">
        <v>3925</v>
      </c>
      <c r="G144" s="3">
        <v>2899</v>
      </c>
      <c r="H144" s="3">
        <v>5089</v>
      </c>
      <c r="I144" s="3">
        <v>5114</v>
      </c>
    </row>
    <row r="145" spans="1:9" x14ac:dyDescent="0.3">
      <c r="A145" s="2" t="s">
        <v>102</v>
      </c>
      <c r="B145" s="3">
        <v>1524</v>
      </c>
      <c r="C145" s="3">
        <v>1723</v>
      </c>
      <c r="D145" s="3">
        <v>1447</v>
      </c>
      <c r="E145" s="3">
        <v>1587</v>
      </c>
      <c r="F145" s="3">
        <v>1995</v>
      </c>
      <c r="G145" s="3">
        <v>1541</v>
      </c>
      <c r="H145" s="3">
        <v>2435</v>
      </c>
      <c r="I145" s="3">
        <v>3293</v>
      </c>
    </row>
    <row r="146" spans="1:9" x14ac:dyDescent="0.3">
      <c r="A146" s="2" t="s">
        <v>103</v>
      </c>
      <c r="B146" s="3">
        <v>993</v>
      </c>
      <c r="C146" s="3">
        <v>1372</v>
      </c>
      <c r="D146" s="3">
        <v>1507</v>
      </c>
      <c r="E146" s="3">
        <v>1807</v>
      </c>
      <c r="F146" s="3">
        <v>2376</v>
      </c>
      <c r="G146" s="3">
        <v>2490</v>
      </c>
      <c r="H146" s="3">
        <v>3243</v>
      </c>
      <c r="I146" s="3">
        <v>2365</v>
      </c>
    </row>
    <row r="147" spans="1:9" x14ac:dyDescent="0.3">
      <c r="A147" s="2" t="s">
        <v>107</v>
      </c>
      <c r="B147" s="3">
        <v>100</v>
      </c>
      <c r="C147" s="3">
        <v>174</v>
      </c>
      <c r="D147" s="3">
        <v>224</v>
      </c>
      <c r="E147" s="3">
        <v>1189</v>
      </c>
      <c r="F147" s="3">
        <v>1323</v>
      </c>
      <c r="G147" s="3">
        <v>1184</v>
      </c>
      <c r="H147" s="3">
        <v>1530</v>
      </c>
      <c r="I147" s="3">
        <v>1896</v>
      </c>
    </row>
    <row r="148" spans="1:9" x14ac:dyDescent="0.3">
      <c r="A148" s="2" t="s">
        <v>149</v>
      </c>
      <c r="B148" s="3">
        <v>818</v>
      </c>
      <c r="C148" s="3">
        <v>892</v>
      </c>
      <c r="D148" s="3">
        <v>816</v>
      </c>
      <c r="E148" s="3">
        <v>0</v>
      </c>
      <c r="F148" s="3">
        <v>0</v>
      </c>
      <c r="G148" s="3">
        <v>0</v>
      </c>
      <c r="H148" s="3">
        <v>0</v>
      </c>
      <c r="I148" s="3">
        <v>0</v>
      </c>
    </row>
    <row r="149" spans="1:9" x14ac:dyDescent="0.3">
      <c r="A149" s="2" t="s">
        <v>108</v>
      </c>
      <c r="B149" s="3">
        <v>-2263</v>
      </c>
      <c r="C149" s="3">
        <v>-2596</v>
      </c>
      <c r="D149" s="3">
        <v>-2677</v>
      </c>
      <c r="E149" s="3">
        <v>-2658</v>
      </c>
      <c r="F149" s="3">
        <v>-3262</v>
      </c>
      <c r="G149" s="3">
        <v>-3468</v>
      </c>
      <c r="H149" s="3">
        <v>-3656</v>
      </c>
      <c r="I149" s="3">
        <v>-4262</v>
      </c>
    </row>
    <row r="150" spans="1:9" x14ac:dyDescent="0.3">
      <c r="A150" s="4" t="s">
        <v>104</v>
      </c>
      <c r="B150" s="5">
        <f t="shared" ref="B150:I150" si="45">+SUM(B144:B149)</f>
        <v>4817</v>
      </c>
      <c r="C150" s="5">
        <f t="shared" si="45"/>
        <v>5328</v>
      </c>
      <c r="D150" s="5">
        <f t="shared" si="45"/>
        <v>5192</v>
      </c>
      <c r="E150" s="5">
        <f t="shared" si="45"/>
        <v>5525</v>
      </c>
      <c r="F150" s="5">
        <f t="shared" si="45"/>
        <v>6357</v>
      </c>
      <c r="G150" s="5">
        <f t="shared" si="45"/>
        <v>4646</v>
      </c>
      <c r="H150" s="5">
        <f t="shared" si="45"/>
        <v>8641</v>
      </c>
      <c r="I150" s="5">
        <f t="shared" si="45"/>
        <v>8406</v>
      </c>
    </row>
    <row r="151" spans="1:9" x14ac:dyDescent="0.3">
      <c r="A151" s="2" t="s">
        <v>105</v>
      </c>
      <c r="B151" s="3">
        <v>517</v>
      </c>
      <c r="C151" s="3">
        <v>487</v>
      </c>
      <c r="D151" s="3">
        <v>477</v>
      </c>
      <c r="E151" s="3">
        <v>310</v>
      </c>
      <c r="F151" s="3">
        <v>303</v>
      </c>
      <c r="G151" s="3">
        <v>297</v>
      </c>
      <c r="H151" s="3">
        <v>543</v>
      </c>
      <c r="I151" s="3">
        <v>669</v>
      </c>
    </row>
    <row r="152" spans="1:9" x14ac:dyDescent="0.3">
      <c r="A152" s="2" t="s">
        <v>109</v>
      </c>
      <c r="B152" s="3">
        <v>-1101</v>
      </c>
      <c r="C152" s="3">
        <v>-1173</v>
      </c>
      <c r="D152" s="3">
        <v>-724</v>
      </c>
      <c r="E152" s="3">
        <v>-1456</v>
      </c>
      <c r="F152" s="3">
        <v>-1810</v>
      </c>
      <c r="G152" s="3">
        <v>-1967</v>
      </c>
      <c r="H152" s="3">
        <v>-2261</v>
      </c>
      <c r="I152" s="3">
        <v>-2219</v>
      </c>
    </row>
    <row r="153" spans="1:9" ht="15" thickBot="1" x14ac:dyDescent="0.35">
      <c r="A153" s="6" t="s">
        <v>113</v>
      </c>
      <c r="B153" s="7">
        <f t="shared" ref="B153" si="46">+SUM(B150:B152)</f>
        <v>4233</v>
      </c>
      <c r="C153" s="7">
        <f t="shared" ref="C153" si="47">+SUM(C150:C152)</f>
        <v>4642</v>
      </c>
      <c r="D153" s="7">
        <f t="shared" ref="D153" si="48">+SUM(D150:D152)</f>
        <v>4945</v>
      </c>
      <c r="E153" s="7">
        <f t="shared" ref="E153" si="49">+SUM(E150:E152)</f>
        <v>4379</v>
      </c>
      <c r="F153" s="7">
        <f t="shared" ref="F153" si="50">+SUM(F150:F152)</f>
        <v>4850</v>
      </c>
      <c r="G153" s="7">
        <f t="shared" ref="G153" si="51">+SUM(G150:G152)</f>
        <v>2976</v>
      </c>
      <c r="H153" s="7">
        <f t="shared" ref="H153" si="52">+SUM(H150:H152)</f>
        <v>6923</v>
      </c>
      <c r="I153" s="7">
        <f>+SUM(I150:I152)</f>
        <v>6856</v>
      </c>
    </row>
    <row r="154" spans="1:9" s="12" customFormat="1" ht="15" thickTop="1" x14ac:dyDescent="0.3">
      <c r="A154" s="12" t="s">
        <v>112</v>
      </c>
      <c r="B154" s="13">
        <f t="shared" ref="B154:I154" si="53">+B153-B10-B8</f>
        <v>0</v>
      </c>
      <c r="C154" s="13">
        <f t="shared" si="53"/>
        <v>0</v>
      </c>
      <c r="D154" s="13">
        <f t="shared" si="53"/>
        <v>0</v>
      </c>
      <c r="E154" s="13">
        <f t="shared" si="53"/>
        <v>0</v>
      </c>
      <c r="F154" s="13">
        <f t="shared" si="53"/>
        <v>0</v>
      </c>
      <c r="G154" s="13">
        <f t="shared" si="53"/>
        <v>0</v>
      </c>
      <c r="H154" s="13">
        <f t="shared" si="53"/>
        <v>0</v>
      </c>
      <c r="I154" s="13">
        <f t="shared" si="53"/>
        <v>0</v>
      </c>
    </row>
    <row r="155" spans="1:9" x14ac:dyDescent="0.3">
      <c r="A155" s="1" t="s">
        <v>118</v>
      </c>
    </row>
    <row r="156" spans="1:9" x14ac:dyDescent="0.3">
      <c r="A156" s="2" t="s">
        <v>101</v>
      </c>
      <c r="B156" s="3">
        <v>632</v>
      </c>
      <c r="C156" s="3">
        <v>742</v>
      </c>
      <c r="D156" s="3">
        <v>819</v>
      </c>
      <c r="E156" s="3">
        <v>848</v>
      </c>
      <c r="F156" s="3">
        <v>814</v>
      </c>
      <c r="G156" s="3">
        <v>645</v>
      </c>
      <c r="H156" s="3">
        <v>617</v>
      </c>
      <c r="I156" s="3">
        <v>639</v>
      </c>
    </row>
    <row r="157" spans="1:9" x14ac:dyDescent="0.3">
      <c r="A157" s="2" t="s">
        <v>102</v>
      </c>
      <c r="B157" s="3">
        <v>498</v>
      </c>
      <c r="C157" s="3">
        <v>639</v>
      </c>
      <c r="D157" s="3">
        <v>706</v>
      </c>
      <c r="E157" s="3">
        <v>849</v>
      </c>
      <c r="F157" s="3">
        <v>929</v>
      </c>
      <c r="G157" s="3">
        <v>885</v>
      </c>
      <c r="H157" s="3">
        <v>982</v>
      </c>
      <c r="I157" s="3">
        <v>920</v>
      </c>
    </row>
    <row r="158" spans="1:9" x14ac:dyDescent="0.3">
      <c r="A158" s="2" t="s">
        <v>103</v>
      </c>
      <c r="B158" s="3">
        <v>254</v>
      </c>
      <c r="C158" s="3">
        <v>234</v>
      </c>
      <c r="D158" s="3">
        <v>225</v>
      </c>
      <c r="E158" s="3">
        <v>256</v>
      </c>
      <c r="F158" s="3">
        <v>237</v>
      </c>
      <c r="G158" s="3">
        <v>214</v>
      </c>
      <c r="H158" s="3">
        <v>288</v>
      </c>
      <c r="I158" s="3">
        <v>303</v>
      </c>
    </row>
    <row r="159" spans="1:9" x14ac:dyDescent="0.3">
      <c r="A159" s="2" t="s">
        <v>119</v>
      </c>
      <c r="B159" s="3">
        <v>205</v>
      </c>
      <c r="C159" s="3">
        <v>223</v>
      </c>
      <c r="D159" s="3">
        <v>223</v>
      </c>
      <c r="E159" s="3">
        <v>339</v>
      </c>
      <c r="F159" s="3">
        <v>326</v>
      </c>
      <c r="G159" s="3">
        <v>296</v>
      </c>
      <c r="H159" s="3">
        <v>304</v>
      </c>
      <c r="I159" s="3">
        <v>274</v>
      </c>
    </row>
    <row r="160" spans="1:9" x14ac:dyDescent="0.3">
      <c r="A160" s="2" t="s">
        <v>149</v>
      </c>
      <c r="B160" s="3">
        <v>103</v>
      </c>
      <c r="C160" s="3">
        <v>109</v>
      </c>
      <c r="D160" s="3">
        <v>120</v>
      </c>
      <c r="E160" s="3">
        <v>0</v>
      </c>
      <c r="F160" s="3">
        <v>0</v>
      </c>
      <c r="G160" s="3">
        <v>0</v>
      </c>
      <c r="H160" s="3"/>
      <c r="I160" s="3"/>
    </row>
    <row r="161" spans="1:9" x14ac:dyDescent="0.3">
      <c r="A161" s="2" t="s">
        <v>108</v>
      </c>
      <c r="B161" s="3">
        <v>484</v>
      </c>
      <c r="C161" s="3">
        <v>511</v>
      </c>
      <c r="D161" s="3">
        <v>533</v>
      </c>
      <c r="E161" s="3">
        <v>597</v>
      </c>
      <c r="F161" s="3">
        <v>665</v>
      </c>
      <c r="G161" s="3">
        <v>830</v>
      </c>
      <c r="H161" s="3">
        <v>780</v>
      </c>
      <c r="I161" s="3">
        <v>789</v>
      </c>
    </row>
    <row r="162" spans="1:9" x14ac:dyDescent="0.3">
      <c r="A162" s="4" t="s">
        <v>120</v>
      </c>
      <c r="B162" s="5">
        <f t="shared" ref="B162:I162" si="54">+SUM(B156:B161)</f>
        <v>2176</v>
      </c>
      <c r="C162" s="5">
        <f t="shared" si="54"/>
        <v>2458</v>
      </c>
      <c r="D162" s="5">
        <f t="shared" si="54"/>
        <v>2626</v>
      </c>
      <c r="E162" s="5">
        <f t="shared" si="54"/>
        <v>2889</v>
      </c>
      <c r="F162" s="5">
        <f t="shared" si="54"/>
        <v>2971</v>
      </c>
      <c r="G162" s="5">
        <f t="shared" si="54"/>
        <v>2870</v>
      </c>
      <c r="H162" s="5">
        <f t="shared" si="54"/>
        <v>2971</v>
      </c>
      <c r="I162" s="5">
        <f t="shared" si="54"/>
        <v>2925</v>
      </c>
    </row>
    <row r="163" spans="1:9" x14ac:dyDescent="0.3">
      <c r="A163" s="2" t="s">
        <v>105</v>
      </c>
      <c r="B163" s="3">
        <v>122</v>
      </c>
      <c r="C163" s="3">
        <v>125</v>
      </c>
      <c r="D163" s="3">
        <v>125</v>
      </c>
      <c r="E163" s="3">
        <v>115</v>
      </c>
      <c r="F163" s="3">
        <v>100</v>
      </c>
      <c r="G163" s="3">
        <v>80</v>
      </c>
      <c r="H163" s="3">
        <v>63</v>
      </c>
      <c r="I163" s="3">
        <v>49</v>
      </c>
    </row>
    <row r="164" spans="1:9" x14ac:dyDescent="0.3">
      <c r="A164" s="2" t="s">
        <v>109</v>
      </c>
      <c r="B164" s="3">
        <v>713</v>
      </c>
      <c r="C164" s="3">
        <v>937</v>
      </c>
      <c r="D164" s="3">
        <v>1238</v>
      </c>
      <c r="E164" s="3">
        <v>1450</v>
      </c>
      <c r="F164" s="3">
        <v>1673</v>
      </c>
      <c r="G164" s="3">
        <v>1916</v>
      </c>
      <c r="H164" s="3">
        <v>1870</v>
      </c>
      <c r="I164" s="3">
        <v>1817</v>
      </c>
    </row>
    <row r="165" spans="1:9" ht="15" thickBot="1" x14ac:dyDescent="0.35">
      <c r="A165" s="6" t="s">
        <v>121</v>
      </c>
      <c r="B165" s="7">
        <f t="shared" ref="B165:H165" si="55">+SUM(B162:B164)</f>
        <v>3011</v>
      </c>
      <c r="C165" s="7">
        <f t="shared" si="55"/>
        <v>3520</v>
      </c>
      <c r="D165" s="7">
        <f t="shared" si="55"/>
        <v>3989</v>
      </c>
      <c r="E165" s="7">
        <f t="shared" si="55"/>
        <v>4454</v>
      </c>
      <c r="F165" s="7">
        <f t="shared" si="55"/>
        <v>4744</v>
      </c>
      <c r="G165" s="7">
        <f t="shared" si="55"/>
        <v>4866</v>
      </c>
      <c r="H165" s="7">
        <f t="shared" si="55"/>
        <v>4904</v>
      </c>
      <c r="I165" s="7">
        <f>+SUM(I162:I164)</f>
        <v>4791</v>
      </c>
    </row>
    <row r="166" spans="1:9" ht="15" thickTop="1" x14ac:dyDescent="0.3">
      <c r="A166" s="12" t="s">
        <v>112</v>
      </c>
      <c r="B166" s="13">
        <f t="shared" ref="B166:I166" si="56">+B165-B32</f>
        <v>0</v>
      </c>
      <c r="C166" s="13">
        <f t="shared" si="56"/>
        <v>0</v>
      </c>
      <c r="D166" s="13">
        <f t="shared" si="56"/>
        <v>0</v>
      </c>
      <c r="E166" s="13">
        <f t="shared" si="56"/>
        <v>0</v>
      </c>
      <c r="F166" s="13">
        <f t="shared" si="56"/>
        <v>0</v>
      </c>
      <c r="G166" s="13">
        <f t="shared" si="56"/>
        <v>0</v>
      </c>
      <c r="H166" s="13">
        <f t="shared" si="56"/>
        <v>0</v>
      </c>
      <c r="I166" s="13">
        <f t="shared" si="56"/>
        <v>0</v>
      </c>
    </row>
    <row r="167" spans="1:9" x14ac:dyDescent="0.3">
      <c r="A167" s="1" t="s">
        <v>123</v>
      </c>
    </row>
    <row r="168" spans="1:9" x14ac:dyDescent="0.3">
      <c r="A168" s="2" t="s">
        <v>101</v>
      </c>
      <c r="B168" s="3">
        <v>208</v>
      </c>
      <c r="C168" s="3">
        <v>242</v>
      </c>
      <c r="D168" s="3">
        <v>223</v>
      </c>
      <c r="E168" s="3">
        <v>196</v>
      </c>
      <c r="F168" s="3">
        <v>117</v>
      </c>
      <c r="G168" s="3">
        <v>110</v>
      </c>
      <c r="H168" s="3">
        <v>98</v>
      </c>
      <c r="I168" s="3">
        <v>146</v>
      </c>
    </row>
    <row r="169" spans="1:9" x14ac:dyDescent="0.3">
      <c r="A169" s="2" t="s">
        <v>102</v>
      </c>
      <c r="B169" s="3">
        <v>236</v>
      </c>
      <c r="C169" s="3">
        <v>232</v>
      </c>
      <c r="D169" s="3">
        <v>172</v>
      </c>
      <c r="E169" s="3">
        <v>240</v>
      </c>
      <c r="F169" s="3">
        <v>233</v>
      </c>
      <c r="G169" s="3">
        <v>139</v>
      </c>
      <c r="H169" s="3">
        <v>153</v>
      </c>
      <c r="I169" s="3">
        <v>197</v>
      </c>
    </row>
    <row r="170" spans="1:9" x14ac:dyDescent="0.3">
      <c r="A170" s="2" t="s">
        <v>103</v>
      </c>
      <c r="B170" s="3">
        <v>69</v>
      </c>
      <c r="C170" s="3">
        <v>44</v>
      </c>
      <c r="D170" s="3">
        <v>51</v>
      </c>
      <c r="E170" s="3">
        <v>76</v>
      </c>
      <c r="F170" s="3">
        <v>49</v>
      </c>
      <c r="G170" s="3">
        <v>28</v>
      </c>
      <c r="H170" s="3">
        <v>94</v>
      </c>
      <c r="I170" s="3">
        <v>78</v>
      </c>
    </row>
    <row r="171" spans="1:9" x14ac:dyDescent="0.3">
      <c r="A171" s="2" t="s">
        <v>119</v>
      </c>
      <c r="B171" s="3">
        <v>15</v>
      </c>
      <c r="C171" s="3">
        <v>13</v>
      </c>
      <c r="D171" s="3">
        <v>21</v>
      </c>
      <c r="E171" s="3">
        <v>49</v>
      </c>
      <c r="F171" s="3">
        <v>47</v>
      </c>
      <c r="G171" s="3">
        <v>41</v>
      </c>
      <c r="H171" s="3">
        <v>54</v>
      </c>
      <c r="I171" s="3">
        <v>56</v>
      </c>
    </row>
    <row r="172" spans="1:9" x14ac:dyDescent="0.3">
      <c r="A172" s="2" t="s">
        <v>149</v>
      </c>
      <c r="B172" s="3">
        <v>37</v>
      </c>
      <c r="C172" s="3">
        <v>51</v>
      </c>
      <c r="D172" s="3">
        <v>39</v>
      </c>
      <c r="E172" s="3">
        <v>0</v>
      </c>
      <c r="F172" s="3">
        <v>0</v>
      </c>
      <c r="G172" s="3">
        <v>0</v>
      </c>
      <c r="H172" s="3"/>
      <c r="I172" s="3"/>
    </row>
    <row r="173" spans="1:9" x14ac:dyDescent="0.3">
      <c r="A173" s="2" t="s">
        <v>108</v>
      </c>
      <c r="B173" s="3">
        <v>225</v>
      </c>
      <c r="C173" s="3">
        <v>258</v>
      </c>
      <c r="D173" s="3">
        <v>278</v>
      </c>
      <c r="E173" s="3">
        <v>286</v>
      </c>
      <c r="F173" s="3">
        <v>278</v>
      </c>
      <c r="G173" s="3">
        <v>438</v>
      </c>
      <c r="H173" s="3">
        <v>278</v>
      </c>
      <c r="I173" s="3">
        <v>222</v>
      </c>
    </row>
    <row r="174" spans="1:9" x14ac:dyDescent="0.3">
      <c r="A174" s="4" t="s">
        <v>120</v>
      </c>
      <c r="B174" s="5">
        <f t="shared" ref="B174:I174" si="57">+SUM(B168:B173)</f>
        <v>790</v>
      </c>
      <c r="C174" s="5">
        <f t="shared" si="57"/>
        <v>840</v>
      </c>
      <c r="D174" s="5">
        <f t="shared" si="57"/>
        <v>784</v>
      </c>
      <c r="E174" s="5">
        <f t="shared" si="57"/>
        <v>847</v>
      </c>
      <c r="F174" s="5">
        <f t="shared" si="57"/>
        <v>724</v>
      </c>
      <c r="G174" s="5">
        <f t="shared" si="57"/>
        <v>756</v>
      </c>
      <c r="H174" s="5">
        <f t="shared" si="57"/>
        <v>677</v>
      </c>
      <c r="I174" s="5">
        <f t="shared" si="57"/>
        <v>699</v>
      </c>
    </row>
    <row r="175" spans="1:9" x14ac:dyDescent="0.3">
      <c r="A175" s="2" t="s">
        <v>105</v>
      </c>
      <c r="B175" s="3"/>
      <c r="C175" s="3"/>
      <c r="D175" s="3"/>
      <c r="E175" s="3"/>
      <c r="F175" s="3"/>
      <c r="G175" s="3"/>
      <c r="H175" s="3">
        <v>7</v>
      </c>
      <c r="I175" s="3">
        <v>9</v>
      </c>
    </row>
    <row r="176" spans="1:9" x14ac:dyDescent="0.3">
      <c r="A176" s="2" t="s">
        <v>109</v>
      </c>
      <c r="B176" s="3">
        <f t="shared" ref="B176:H176" si="58">-(SUM(B174:B175)+B83)</f>
        <v>173</v>
      </c>
      <c r="C176" s="3">
        <f t="shared" si="58"/>
        <v>303</v>
      </c>
      <c r="D176" s="3">
        <f t="shared" si="58"/>
        <v>321</v>
      </c>
      <c r="E176" s="3">
        <f t="shared" si="58"/>
        <v>181</v>
      </c>
      <c r="F176" s="3">
        <f t="shared" si="58"/>
        <v>395</v>
      </c>
      <c r="G176" s="3">
        <f t="shared" si="58"/>
        <v>330</v>
      </c>
      <c r="H176" s="3">
        <f t="shared" si="58"/>
        <v>11</v>
      </c>
      <c r="I176" s="3">
        <f>-(SUM(I174:I175)+I83)</f>
        <v>50</v>
      </c>
    </row>
    <row r="177" spans="1:19" ht="15" thickBot="1" x14ac:dyDescent="0.35">
      <c r="A177" s="6" t="s">
        <v>124</v>
      </c>
      <c r="B177" s="7">
        <f t="shared" ref="B177:H177" si="59">+SUM(B174:B176)</f>
        <v>963</v>
      </c>
      <c r="C177" s="7">
        <f t="shared" si="59"/>
        <v>1143</v>
      </c>
      <c r="D177" s="7">
        <f t="shared" si="59"/>
        <v>1105</v>
      </c>
      <c r="E177" s="7">
        <f t="shared" si="59"/>
        <v>1028</v>
      </c>
      <c r="F177" s="7">
        <f t="shared" si="59"/>
        <v>1119</v>
      </c>
      <c r="G177" s="7">
        <f t="shared" si="59"/>
        <v>1086</v>
      </c>
      <c r="H177" s="7">
        <f t="shared" si="59"/>
        <v>695</v>
      </c>
      <c r="I177" s="7">
        <f>+SUM(I174:I176)</f>
        <v>758</v>
      </c>
    </row>
    <row r="178" spans="1:19" ht="15" thickTop="1" x14ac:dyDescent="0.3">
      <c r="A178" s="12" t="s">
        <v>112</v>
      </c>
      <c r="B178" s="13">
        <f t="shared" ref="B178:H178" si="60">+B177+B83</f>
        <v>0</v>
      </c>
      <c r="C178" s="13">
        <f t="shared" si="60"/>
        <v>0</v>
      </c>
      <c r="D178" s="13">
        <f t="shared" si="60"/>
        <v>0</v>
      </c>
      <c r="E178" s="13">
        <f t="shared" si="60"/>
        <v>0</v>
      </c>
      <c r="F178" s="13">
        <f t="shared" si="60"/>
        <v>0</v>
      </c>
      <c r="G178" s="13">
        <f t="shared" si="60"/>
        <v>0</v>
      </c>
      <c r="H178" s="13">
        <f t="shared" si="60"/>
        <v>0</v>
      </c>
      <c r="I178" s="13">
        <f>+I177+I83</f>
        <v>0</v>
      </c>
    </row>
    <row r="179" spans="1:19" x14ac:dyDescent="0.3">
      <c r="A179" s="1" t="s">
        <v>125</v>
      </c>
    </row>
    <row r="180" spans="1:19" x14ac:dyDescent="0.3">
      <c r="A180" s="2" t="s">
        <v>101</v>
      </c>
      <c r="B180" s="3">
        <v>121</v>
      </c>
      <c r="C180" s="3">
        <v>133</v>
      </c>
      <c r="D180" s="3">
        <v>140</v>
      </c>
      <c r="E180" s="3">
        <v>160</v>
      </c>
      <c r="F180" s="3">
        <v>149</v>
      </c>
      <c r="G180" s="3">
        <v>148</v>
      </c>
      <c r="H180" s="3">
        <v>130</v>
      </c>
      <c r="I180" s="3">
        <v>124</v>
      </c>
    </row>
    <row r="181" spans="1:19" x14ac:dyDescent="0.3">
      <c r="A181" s="2" t="s">
        <v>102</v>
      </c>
      <c r="B181" s="3">
        <v>87</v>
      </c>
      <c r="C181" s="3">
        <v>84</v>
      </c>
      <c r="D181" s="3">
        <v>104</v>
      </c>
      <c r="E181" s="3">
        <v>116</v>
      </c>
      <c r="F181" s="3">
        <v>111</v>
      </c>
      <c r="G181" s="3">
        <v>132</v>
      </c>
      <c r="H181" s="3">
        <v>136</v>
      </c>
      <c r="I181" s="3">
        <v>134</v>
      </c>
    </row>
    <row r="182" spans="1:19" x14ac:dyDescent="0.3">
      <c r="A182" s="2" t="s">
        <v>103</v>
      </c>
      <c r="B182" s="3">
        <v>46</v>
      </c>
      <c r="C182" s="3">
        <v>48</v>
      </c>
      <c r="D182" s="3">
        <v>54</v>
      </c>
      <c r="E182" s="3">
        <v>56</v>
      </c>
      <c r="F182" s="3">
        <v>50</v>
      </c>
      <c r="G182" s="3">
        <v>44</v>
      </c>
      <c r="H182" s="3">
        <v>46</v>
      </c>
      <c r="I182" s="3">
        <v>41</v>
      </c>
    </row>
    <row r="183" spans="1:19" x14ac:dyDescent="0.3">
      <c r="A183" s="2" t="s">
        <v>107</v>
      </c>
      <c r="B183" s="3">
        <v>22</v>
      </c>
      <c r="C183" s="3">
        <v>18</v>
      </c>
      <c r="D183" s="3">
        <v>18</v>
      </c>
      <c r="E183" s="3">
        <v>0</v>
      </c>
      <c r="F183" s="3">
        <v>0</v>
      </c>
      <c r="G183" s="3">
        <v>0</v>
      </c>
      <c r="H183" s="3">
        <v>43</v>
      </c>
      <c r="I183" s="3">
        <v>42</v>
      </c>
    </row>
    <row r="184" spans="1:19" x14ac:dyDescent="0.3">
      <c r="A184" s="2" t="s">
        <v>149</v>
      </c>
      <c r="B184" s="3">
        <v>27</v>
      </c>
      <c r="C184" s="3">
        <v>25</v>
      </c>
      <c r="D184" s="3">
        <v>38</v>
      </c>
      <c r="E184" s="3">
        <v>55</v>
      </c>
      <c r="F184" s="3">
        <v>53</v>
      </c>
      <c r="G184" s="3">
        <v>46</v>
      </c>
      <c r="H184" s="3"/>
      <c r="I184" s="3"/>
    </row>
    <row r="185" spans="1:19" x14ac:dyDescent="0.3">
      <c r="A185" s="2" t="s">
        <v>108</v>
      </c>
      <c r="B185" s="3">
        <v>210</v>
      </c>
      <c r="C185" s="3">
        <v>230</v>
      </c>
      <c r="D185" s="3">
        <v>233</v>
      </c>
      <c r="E185" s="3">
        <v>217</v>
      </c>
      <c r="F185" s="3">
        <v>195</v>
      </c>
      <c r="G185" s="3">
        <v>214</v>
      </c>
      <c r="H185" s="3">
        <v>222</v>
      </c>
      <c r="I185" s="3">
        <v>220</v>
      </c>
    </row>
    <row r="186" spans="1:19" x14ac:dyDescent="0.3">
      <c r="A186" s="4" t="s">
        <v>120</v>
      </c>
      <c r="B186" s="5">
        <f t="shared" ref="B186:I186" si="61">+SUM(B180:B185)</f>
        <v>513</v>
      </c>
      <c r="C186" s="5">
        <f t="shared" si="61"/>
        <v>538</v>
      </c>
      <c r="D186" s="5">
        <f t="shared" si="61"/>
        <v>587</v>
      </c>
      <c r="E186" s="5">
        <f t="shared" si="61"/>
        <v>604</v>
      </c>
      <c r="F186" s="5">
        <f t="shared" si="61"/>
        <v>558</v>
      </c>
      <c r="G186" s="5">
        <f t="shared" si="61"/>
        <v>584</v>
      </c>
      <c r="H186" s="5">
        <f t="shared" si="61"/>
        <v>577</v>
      </c>
      <c r="I186" s="5">
        <f t="shared" si="61"/>
        <v>561</v>
      </c>
      <c r="K186" s="51">
        <f>B189+B153</f>
        <v>4839</v>
      </c>
      <c r="L186" s="51">
        <f t="shared" ref="L186:P186" si="62">C189+C153</f>
        <v>5291</v>
      </c>
      <c r="M186" s="51">
        <f t="shared" si="62"/>
        <v>5651</v>
      </c>
      <c r="N186" s="51">
        <f t="shared" si="62"/>
        <v>5126</v>
      </c>
      <c r="O186" s="51">
        <f t="shared" si="62"/>
        <v>5555</v>
      </c>
      <c r="P186" s="51">
        <f t="shared" si="62"/>
        <v>3697</v>
      </c>
      <c r="Q186" s="51">
        <f>H189+H153</f>
        <v>7667</v>
      </c>
      <c r="R186" s="51">
        <f t="shared" ref="R186" si="63">I189+I153</f>
        <v>7573</v>
      </c>
      <c r="S186" s="51">
        <f t="shared" ref="S186" si="64">J189+J153</f>
        <v>0</v>
      </c>
    </row>
    <row r="187" spans="1:19" x14ac:dyDescent="0.3">
      <c r="A187" s="2" t="s">
        <v>105</v>
      </c>
      <c r="B187" s="3">
        <v>18</v>
      </c>
      <c r="C187" s="3">
        <v>27</v>
      </c>
      <c r="D187" s="3">
        <v>28</v>
      </c>
      <c r="E187" s="3">
        <v>33</v>
      </c>
      <c r="F187" s="3">
        <v>31</v>
      </c>
      <c r="G187" s="3">
        <v>25</v>
      </c>
      <c r="H187" s="3">
        <v>26</v>
      </c>
      <c r="I187" s="3">
        <v>22</v>
      </c>
    </row>
    <row r="188" spans="1:19" x14ac:dyDescent="0.3">
      <c r="A188" s="2" t="s">
        <v>109</v>
      </c>
      <c r="B188" s="3">
        <v>75</v>
      </c>
      <c r="C188" s="3">
        <v>84</v>
      </c>
      <c r="D188" s="3">
        <v>91</v>
      </c>
      <c r="E188" s="3">
        <v>110</v>
      </c>
      <c r="F188" s="3">
        <v>116</v>
      </c>
      <c r="G188" s="3">
        <v>112</v>
      </c>
      <c r="H188" s="3">
        <v>141</v>
      </c>
      <c r="I188" s="3">
        <v>134</v>
      </c>
    </row>
    <row r="189" spans="1:19" ht="15" thickBot="1" x14ac:dyDescent="0.35">
      <c r="A189" s="6" t="s">
        <v>126</v>
      </c>
      <c r="B189" s="7">
        <f t="shared" ref="B189:H189" si="65">+SUM(B186:B188)</f>
        <v>606</v>
      </c>
      <c r="C189" s="7">
        <f t="shared" si="65"/>
        <v>649</v>
      </c>
      <c r="D189" s="7">
        <f t="shared" si="65"/>
        <v>706</v>
      </c>
      <c r="E189" s="7">
        <f t="shared" si="65"/>
        <v>747</v>
      </c>
      <c r="F189" s="7">
        <f t="shared" si="65"/>
        <v>705</v>
      </c>
      <c r="G189" s="7">
        <f t="shared" si="65"/>
        <v>721</v>
      </c>
      <c r="H189" s="7">
        <f t="shared" si="65"/>
        <v>744</v>
      </c>
      <c r="I189" s="7">
        <f>+SUM(I186:I188)</f>
        <v>717</v>
      </c>
    </row>
    <row r="190" spans="1:19" ht="15" thickTop="1" x14ac:dyDescent="0.3">
      <c r="A190" s="12" t="s">
        <v>112</v>
      </c>
      <c r="B190" s="13">
        <f t="shared" ref="B190:I190" si="66">+B189-B67</f>
        <v>0</v>
      </c>
      <c r="C190" s="13">
        <f t="shared" si="66"/>
        <v>0</v>
      </c>
      <c r="D190" s="13">
        <f t="shared" si="66"/>
        <v>0</v>
      </c>
      <c r="E190" s="13">
        <f t="shared" si="66"/>
        <v>0</v>
      </c>
      <c r="F190" s="13">
        <f t="shared" si="66"/>
        <v>0</v>
      </c>
      <c r="G190" s="13">
        <f t="shared" si="66"/>
        <v>0</v>
      </c>
      <c r="H190" s="13">
        <f t="shared" si="66"/>
        <v>0</v>
      </c>
      <c r="I190" s="13">
        <f t="shared" si="66"/>
        <v>0</v>
      </c>
    </row>
    <row r="191" spans="1:19" x14ac:dyDescent="0.3">
      <c r="A191" s="14" t="s">
        <v>127</v>
      </c>
      <c r="B191" s="14"/>
      <c r="C191" s="14"/>
      <c r="D191" s="14"/>
      <c r="E191" s="14"/>
      <c r="F191" s="14"/>
      <c r="G191" s="14"/>
      <c r="H191" s="14"/>
      <c r="I191" s="14"/>
    </row>
    <row r="192" spans="1:19" x14ac:dyDescent="0.3">
      <c r="A192" s="28" t="s">
        <v>128</v>
      </c>
    </row>
    <row r="193" spans="1:9" x14ac:dyDescent="0.3">
      <c r="A193" s="33" t="s">
        <v>101</v>
      </c>
      <c r="B193" s="34">
        <v>0.12</v>
      </c>
      <c r="C193" s="34">
        <v>7.0000000000000007E-2</v>
      </c>
      <c r="D193" s="34">
        <v>0.03</v>
      </c>
      <c r="E193" s="34">
        <v>-0.02</v>
      </c>
      <c r="F193" s="34">
        <v>7.0000000000000007E-2</v>
      </c>
      <c r="G193" s="34">
        <v>-0.09</v>
      </c>
      <c r="H193" s="34">
        <v>0.19</v>
      </c>
      <c r="I193" s="34">
        <v>7.0000000000000007E-2</v>
      </c>
    </row>
    <row r="194" spans="1:9" x14ac:dyDescent="0.3">
      <c r="A194" s="31" t="s">
        <v>114</v>
      </c>
      <c r="B194" s="30">
        <v>0.13</v>
      </c>
      <c r="C194" s="30">
        <v>0.09</v>
      </c>
      <c r="D194" s="30">
        <v>0.04</v>
      </c>
      <c r="E194" s="30">
        <v>-0.04</v>
      </c>
      <c r="F194" s="30">
        <v>0.08</v>
      </c>
      <c r="G194" s="30">
        <v>-7.0000000000000007E-2</v>
      </c>
      <c r="H194" s="30">
        <v>0.25</v>
      </c>
      <c r="I194" s="30">
        <v>0.05</v>
      </c>
    </row>
    <row r="195" spans="1:9" x14ac:dyDescent="0.3">
      <c r="A195" s="31" t="s">
        <v>115</v>
      </c>
      <c r="B195" s="30">
        <v>0.12</v>
      </c>
      <c r="C195" s="30">
        <v>0.08</v>
      </c>
      <c r="D195" s="30">
        <v>0.03</v>
      </c>
      <c r="E195" s="30">
        <v>0.01</v>
      </c>
      <c r="F195" s="30">
        <v>7.0000000000000007E-2</v>
      </c>
      <c r="G195" s="30">
        <v>-0.12</v>
      </c>
      <c r="H195" s="30">
        <v>0.08</v>
      </c>
      <c r="I195" s="30">
        <v>0.09</v>
      </c>
    </row>
    <row r="196" spans="1:9" x14ac:dyDescent="0.3">
      <c r="A196" s="31" t="s">
        <v>116</v>
      </c>
      <c r="B196" s="30">
        <v>-0.05</v>
      </c>
      <c r="C196" s="30">
        <v>-0.13</v>
      </c>
      <c r="D196" s="30">
        <v>-0.1</v>
      </c>
      <c r="E196" s="30">
        <v>-0.08</v>
      </c>
      <c r="F196" s="30">
        <v>0</v>
      </c>
      <c r="G196" s="30">
        <v>-0.14000000000000001</v>
      </c>
      <c r="H196" s="30">
        <v>-0.02</v>
      </c>
      <c r="I196" s="30">
        <v>0.25</v>
      </c>
    </row>
    <row r="197" spans="1:9" x14ac:dyDescent="0.3">
      <c r="A197" s="33" t="s">
        <v>102</v>
      </c>
      <c r="B197" s="34">
        <v>0.16999999999999998</v>
      </c>
      <c r="C197" s="34">
        <v>0.04</v>
      </c>
      <c r="D197" s="34">
        <v>0.1</v>
      </c>
      <c r="E197" s="34">
        <v>0.16</v>
      </c>
      <c r="F197" s="34">
        <v>0.06</v>
      </c>
      <c r="G197" s="34">
        <v>-0.05</v>
      </c>
      <c r="H197" s="34">
        <v>0.23</v>
      </c>
      <c r="I197" s="34">
        <v>0.12</v>
      </c>
    </row>
    <row r="198" spans="1:9" x14ac:dyDescent="0.3">
      <c r="A198" s="31" t="s">
        <v>114</v>
      </c>
      <c r="B198" s="30">
        <v>0.25</v>
      </c>
      <c r="C198" s="30">
        <v>0.1</v>
      </c>
      <c r="D198" s="30">
        <v>7.0000000000000007E-2</v>
      </c>
      <c r="E198" s="30">
        <v>0.13</v>
      </c>
      <c r="F198" s="30">
        <v>7.0000000000000007E-2</v>
      </c>
      <c r="G198" s="30">
        <v>-0.06</v>
      </c>
      <c r="H198" s="30">
        <v>0.18</v>
      </c>
      <c r="I198" s="30">
        <v>0.09</v>
      </c>
    </row>
    <row r="199" spans="1:9" x14ac:dyDescent="0.3">
      <c r="A199" s="31" t="s">
        <v>115</v>
      </c>
      <c r="B199" s="30">
        <v>1.999999999999999E-2</v>
      </c>
      <c r="C199" s="30">
        <v>-2.0000000000000004E-2</v>
      </c>
      <c r="D199" s="30">
        <v>0.16999999999999998</v>
      </c>
      <c r="E199" s="30">
        <v>0.23</v>
      </c>
      <c r="F199" s="30">
        <v>0.05</v>
      </c>
      <c r="G199" s="30">
        <v>-0.01</v>
      </c>
      <c r="H199" s="30">
        <v>0.31</v>
      </c>
      <c r="I199" s="30">
        <v>0.16</v>
      </c>
    </row>
    <row r="200" spans="1:9" x14ac:dyDescent="0.3">
      <c r="A200" s="31" t="s">
        <v>116</v>
      </c>
      <c r="B200" s="30">
        <v>0.13</v>
      </c>
      <c r="C200" s="30">
        <v>-0.11</v>
      </c>
      <c r="D200" s="30">
        <v>0.04</v>
      </c>
      <c r="E200" s="30">
        <v>0.11</v>
      </c>
      <c r="F200" s="30">
        <v>0.01</v>
      </c>
      <c r="G200" s="30">
        <v>-7.0000000000000007E-2</v>
      </c>
      <c r="H200" s="30">
        <v>0.22</v>
      </c>
      <c r="I200" s="30">
        <v>0.17</v>
      </c>
    </row>
    <row r="201" spans="1:9" x14ac:dyDescent="0.3">
      <c r="A201" s="33" t="s">
        <v>103</v>
      </c>
      <c r="B201" s="34">
        <v>0.18</v>
      </c>
      <c r="C201" s="34">
        <v>0.23</v>
      </c>
      <c r="D201" s="34">
        <v>0.12</v>
      </c>
      <c r="E201" s="34">
        <v>0.21</v>
      </c>
      <c r="F201" s="34">
        <v>0.21</v>
      </c>
      <c r="G201" s="34">
        <v>0.08</v>
      </c>
      <c r="H201" s="34">
        <v>0.24</v>
      </c>
      <c r="I201" s="34">
        <v>-0.13</v>
      </c>
    </row>
    <row r="202" spans="1:9" x14ac:dyDescent="0.3">
      <c r="A202" s="31" t="s">
        <v>114</v>
      </c>
      <c r="B202" s="30">
        <v>0.26</v>
      </c>
      <c r="C202" s="30">
        <v>0.28999999999999998</v>
      </c>
      <c r="D202" s="30">
        <v>0.12</v>
      </c>
      <c r="E202" s="30">
        <v>0.2</v>
      </c>
      <c r="F202" s="30">
        <v>0.22</v>
      </c>
      <c r="G202" s="30">
        <v>0.09</v>
      </c>
      <c r="H202" s="30">
        <v>0.24</v>
      </c>
      <c r="I202" s="30">
        <v>-0.1</v>
      </c>
    </row>
    <row r="203" spans="1:9" x14ac:dyDescent="0.3">
      <c r="A203" s="31" t="s">
        <v>115</v>
      </c>
      <c r="B203" s="30">
        <v>0.06</v>
      </c>
      <c r="C203" s="30">
        <v>0.14000000000000001</v>
      </c>
      <c r="D203" s="30">
        <v>0.13</v>
      </c>
      <c r="E203" s="30">
        <v>0.27</v>
      </c>
      <c r="F203" s="30">
        <v>0.2</v>
      </c>
      <c r="G203" s="30">
        <v>0.05</v>
      </c>
      <c r="H203" s="30">
        <v>0.24</v>
      </c>
      <c r="I203" s="30">
        <v>-0.21</v>
      </c>
    </row>
    <row r="204" spans="1:9" x14ac:dyDescent="0.3">
      <c r="A204" s="31" t="s">
        <v>116</v>
      </c>
      <c r="B204" s="30">
        <v>0</v>
      </c>
      <c r="C204" s="30">
        <v>0.04</v>
      </c>
      <c r="D204" s="30">
        <v>-0.02</v>
      </c>
      <c r="E204" s="30">
        <v>0.01</v>
      </c>
      <c r="F204" s="30">
        <v>0.06</v>
      </c>
      <c r="G204" s="30">
        <v>7.0000000000000007E-2</v>
      </c>
      <c r="H204" s="30">
        <v>0.32</v>
      </c>
      <c r="I204" s="30">
        <v>-0.06</v>
      </c>
    </row>
    <row r="205" spans="1:9" x14ac:dyDescent="0.3">
      <c r="A205" s="33" t="s">
        <v>107</v>
      </c>
      <c r="B205" s="34">
        <v>-0.02</v>
      </c>
      <c r="C205" s="34">
        <v>0.15</v>
      </c>
      <c r="D205" s="34">
        <v>0.17</v>
      </c>
      <c r="E205" s="34">
        <v>0.09</v>
      </c>
      <c r="F205" s="34">
        <v>0.02</v>
      </c>
      <c r="G205" s="34">
        <v>-0.04</v>
      </c>
      <c r="H205" s="34">
        <v>0.06</v>
      </c>
      <c r="I205" s="34">
        <v>0.16</v>
      </c>
    </row>
    <row r="206" spans="1:9" x14ac:dyDescent="0.3">
      <c r="A206" s="31" t="s">
        <v>114</v>
      </c>
      <c r="B206" s="30">
        <v>0.11</v>
      </c>
      <c r="C206" s="30">
        <v>0.26</v>
      </c>
      <c r="D206" s="30">
        <v>0.17</v>
      </c>
      <c r="E206" s="30">
        <v>0.09</v>
      </c>
      <c r="F206" s="30">
        <v>0.01</v>
      </c>
      <c r="G206" s="30">
        <v>-0.05</v>
      </c>
      <c r="H206" s="30">
        <v>0.06</v>
      </c>
      <c r="I206" s="30">
        <v>0.17</v>
      </c>
    </row>
    <row r="207" spans="1:9" x14ac:dyDescent="0.3">
      <c r="A207" s="31" t="s">
        <v>115</v>
      </c>
      <c r="B207" s="30">
        <v>-0.17</v>
      </c>
      <c r="C207" s="30">
        <v>-0.01</v>
      </c>
      <c r="D207" s="30">
        <v>0.21</v>
      </c>
      <c r="E207" s="30">
        <v>0.14000000000000001</v>
      </c>
      <c r="F207" s="30">
        <v>0.04</v>
      </c>
      <c r="G207" s="30">
        <v>-0.02</v>
      </c>
      <c r="H207" s="30">
        <v>0.09</v>
      </c>
      <c r="I207" s="30">
        <v>0.12</v>
      </c>
    </row>
    <row r="208" spans="1:9" x14ac:dyDescent="0.3">
      <c r="A208" s="31" t="s">
        <v>116</v>
      </c>
      <c r="B208" s="30">
        <v>-0.15</v>
      </c>
      <c r="C208" s="30">
        <v>-0.03</v>
      </c>
      <c r="D208" s="30">
        <v>0.03</v>
      </c>
      <c r="E208" s="30">
        <v>-0.09</v>
      </c>
      <c r="F208" s="30">
        <v>-0.03</v>
      </c>
      <c r="G208" s="30">
        <v>-0.1</v>
      </c>
      <c r="H208" s="30">
        <v>-0.11</v>
      </c>
      <c r="I208" s="30">
        <v>0.28000000000000003</v>
      </c>
    </row>
    <row r="209" spans="1:9" x14ac:dyDescent="0.3">
      <c r="A209" s="33" t="s">
        <v>149</v>
      </c>
      <c r="B209" s="34">
        <v>-0.01</v>
      </c>
      <c r="C209" s="34">
        <v>-0.05</v>
      </c>
      <c r="D209" s="34">
        <v>0.08</v>
      </c>
      <c r="E209" s="3">
        <v>0</v>
      </c>
      <c r="F209" s="3">
        <v>0</v>
      </c>
      <c r="G209" s="3">
        <v>0</v>
      </c>
      <c r="H209" s="3">
        <v>0</v>
      </c>
      <c r="I209" s="3">
        <v>0</v>
      </c>
    </row>
    <row r="210" spans="1:9" x14ac:dyDescent="0.3">
      <c r="A210" s="31" t="s">
        <v>114</v>
      </c>
      <c r="B210" s="30">
        <v>0</v>
      </c>
      <c r="C210" s="30">
        <v>-0.04</v>
      </c>
      <c r="D210" s="30">
        <v>0.11</v>
      </c>
      <c r="E210" s="3">
        <v>0</v>
      </c>
      <c r="F210" s="3">
        <v>0</v>
      </c>
      <c r="G210" s="3">
        <v>0</v>
      </c>
      <c r="H210" s="3">
        <v>0</v>
      </c>
      <c r="I210" s="3">
        <v>0</v>
      </c>
    </row>
    <row r="211" spans="1:9" x14ac:dyDescent="0.3">
      <c r="A211" s="31" t="s">
        <v>115</v>
      </c>
      <c r="B211" s="30">
        <v>-0.04</v>
      </c>
      <c r="C211" s="30">
        <v>-7.0000000000000007E-2</v>
      </c>
      <c r="D211" s="30">
        <v>0.02</v>
      </c>
      <c r="E211" s="3">
        <v>0</v>
      </c>
      <c r="F211" s="3">
        <v>0</v>
      </c>
      <c r="G211" s="3">
        <v>0</v>
      </c>
      <c r="H211" s="3">
        <v>0</v>
      </c>
      <c r="I211" s="3">
        <v>0</v>
      </c>
    </row>
    <row r="212" spans="1:9" x14ac:dyDescent="0.3">
      <c r="A212" s="31" t="s">
        <v>116</v>
      </c>
      <c r="B212" s="30">
        <v>-0.04</v>
      </c>
      <c r="C212" s="30">
        <v>-0.08</v>
      </c>
      <c r="D212" s="30">
        <v>-0.02</v>
      </c>
      <c r="E212" s="3">
        <v>0</v>
      </c>
      <c r="F212" s="3">
        <v>0</v>
      </c>
      <c r="G212" s="3">
        <v>0</v>
      </c>
      <c r="H212" s="3">
        <v>0</v>
      </c>
      <c r="I212" s="3">
        <v>0</v>
      </c>
    </row>
    <row r="213" spans="1:9" x14ac:dyDescent="0.3">
      <c r="A213" s="33" t="s">
        <v>108</v>
      </c>
      <c r="B213" s="34">
        <v>-0.08</v>
      </c>
      <c r="C213" s="34">
        <v>-0.37</v>
      </c>
      <c r="D213" s="34">
        <v>0</v>
      </c>
      <c r="E213" s="34">
        <v>0.21</v>
      </c>
      <c r="F213" s="34">
        <v>-0.52</v>
      </c>
      <c r="G213" s="34">
        <v>-0.28999999999999998</v>
      </c>
      <c r="H213" s="34">
        <v>-0.17</v>
      </c>
      <c r="I213" s="34">
        <v>3.02</v>
      </c>
    </row>
    <row r="214" spans="1:9" x14ac:dyDescent="0.3">
      <c r="A214" s="35" t="s">
        <v>104</v>
      </c>
      <c r="B214" s="37">
        <v>0.1</v>
      </c>
      <c r="C214" s="37">
        <v>0.06</v>
      </c>
      <c r="D214" s="37">
        <v>0.06</v>
      </c>
      <c r="E214" s="37">
        <v>7.0000000000000007E-2</v>
      </c>
      <c r="F214" s="37">
        <v>0.08</v>
      </c>
      <c r="G214" s="37">
        <v>-0.04</v>
      </c>
      <c r="H214" s="37">
        <v>0.17</v>
      </c>
      <c r="I214" s="37">
        <v>0.06</v>
      </c>
    </row>
    <row r="215" spans="1:9" x14ac:dyDescent="0.3">
      <c r="A215" s="33" t="s">
        <v>105</v>
      </c>
      <c r="B215" s="34">
        <v>0.18</v>
      </c>
      <c r="C215" s="34">
        <v>-0.01</v>
      </c>
      <c r="D215" s="34">
        <v>0.04</v>
      </c>
      <c r="E215" s="50">
        <v>-0.08</v>
      </c>
      <c r="F215" s="34">
        <v>0.01</v>
      </c>
      <c r="G215" s="34">
        <v>-0.03</v>
      </c>
      <c r="H215" s="34">
        <v>0.19</v>
      </c>
      <c r="I215" s="34">
        <v>7.0000000000000007E-2</v>
      </c>
    </row>
    <row r="216" spans="1:9" x14ac:dyDescent="0.3">
      <c r="A216" s="31" t="s">
        <v>114</v>
      </c>
      <c r="B216" s="3">
        <v>0</v>
      </c>
      <c r="C216" s="3">
        <v>0</v>
      </c>
      <c r="D216" s="3">
        <v>0</v>
      </c>
      <c r="E216" s="3">
        <v>0</v>
      </c>
      <c r="F216" s="3">
        <v>0</v>
      </c>
      <c r="G216" s="30">
        <v>-0.01</v>
      </c>
      <c r="H216" s="30">
        <v>0.21</v>
      </c>
      <c r="I216" s="30">
        <v>0.06</v>
      </c>
    </row>
    <row r="217" spans="1:9" x14ac:dyDescent="0.3">
      <c r="A217" s="31" t="s">
        <v>115</v>
      </c>
      <c r="B217" s="3">
        <v>0</v>
      </c>
      <c r="C217" s="3">
        <v>0</v>
      </c>
      <c r="D217" s="3">
        <v>0</v>
      </c>
      <c r="E217" s="3">
        <v>0</v>
      </c>
      <c r="F217" s="3">
        <v>0</v>
      </c>
      <c r="G217" s="30">
        <v>-0.25</v>
      </c>
      <c r="H217" s="30">
        <v>0.17</v>
      </c>
      <c r="I217" s="30">
        <v>-0.03</v>
      </c>
    </row>
    <row r="218" spans="1:9" x14ac:dyDescent="0.3">
      <c r="A218" s="31" t="s">
        <v>116</v>
      </c>
      <c r="B218" s="3">
        <v>0</v>
      </c>
      <c r="C218" s="3">
        <v>0</v>
      </c>
      <c r="D218" s="3">
        <v>0</v>
      </c>
      <c r="E218" s="3">
        <v>0</v>
      </c>
      <c r="F218" s="3">
        <v>0</v>
      </c>
      <c r="G218" s="30">
        <v>0.04</v>
      </c>
      <c r="H218" s="30">
        <v>0.16</v>
      </c>
      <c r="I218" s="30">
        <v>-0.16</v>
      </c>
    </row>
    <row r="219" spans="1:9" x14ac:dyDescent="0.3">
      <c r="A219" s="31" t="s">
        <v>122</v>
      </c>
      <c r="B219" s="3">
        <v>0</v>
      </c>
      <c r="C219" s="3">
        <v>0</v>
      </c>
      <c r="D219" s="3">
        <v>0</v>
      </c>
      <c r="E219" s="3">
        <v>0</v>
      </c>
      <c r="F219" s="3">
        <v>0</v>
      </c>
      <c r="G219" s="30">
        <v>-0.15</v>
      </c>
      <c r="H219" s="30">
        <v>-0.01</v>
      </c>
      <c r="I219" s="30">
        <v>0.42</v>
      </c>
    </row>
    <row r="220" spans="1:9" x14ac:dyDescent="0.3">
      <c r="A220" s="29" t="s">
        <v>109</v>
      </c>
      <c r="B220" s="30">
        <v>0</v>
      </c>
      <c r="C220" s="30">
        <v>0</v>
      </c>
      <c r="D220" s="30">
        <v>0</v>
      </c>
      <c r="E220" s="30">
        <v>0</v>
      </c>
      <c r="F220" s="30">
        <v>0</v>
      </c>
      <c r="G220" s="30">
        <v>0</v>
      </c>
      <c r="H220" s="30">
        <v>0</v>
      </c>
      <c r="I220" s="30">
        <v>0</v>
      </c>
    </row>
    <row r="221" spans="1:9" ht="15" thickBot="1" x14ac:dyDescent="0.35">
      <c r="A221" s="32" t="s">
        <v>106</v>
      </c>
      <c r="B221" s="36">
        <v>0.1</v>
      </c>
      <c r="C221" s="36">
        <v>0.06</v>
      </c>
      <c r="D221" s="36">
        <v>0.06</v>
      </c>
      <c r="E221" s="36">
        <v>0.06</v>
      </c>
      <c r="F221" s="36">
        <v>7.0000000000000007E-2</v>
      </c>
      <c r="G221" s="36">
        <v>-0.04</v>
      </c>
      <c r="H221" s="36">
        <v>0.17</v>
      </c>
      <c r="I221" s="36">
        <v>0.06</v>
      </c>
    </row>
    <row r="22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topLeftCell="A19" zoomScaleNormal="100" workbookViewId="0">
      <selection activeCell="A40" sqref="A40"/>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1">
        <f>Historicals!B2</f>
        <v>30601</v>
      </c>
      <c r="C3" s="1">
        <f>Historicals!C2</f>
        <v>32376</v>
      </c>
      <c r="D3" s="1">
        <f>Historicals!D2</f>
        <v>34350</v>
      </c>
      <c r="E3" s="1">
        <f>Historicals!E2</f>
        <v>36397</v>
      </c>
      <c r="F3" s="1">
        <f>Historicals!F2</f>
        <v>39117</v>
      </c>
      <c r="G3" s="1">
        <f>Historicals!G2</f>
        <v>37403</v>
      </c>
      <c r="H3" s="1">
        <f>Historicals!H2</f>
        <v>44538</v>
      </c>
      <c r="I3" s="1">
        <f>Historicals!I2</f>
        <v>46710</v>
      </c>
      <c r="J3" s="53">
        <f>(1+((I4/100)*100))*I3</f>
        <v>48987.922672773813</v>
      </c>
      <c r="K3" s="53">
        <f>(1+((J4/100)*100))*J3</f>
        <v>51376.933585820305</v>
      </c>
      <c r="L3" s="53">
        <f t="shared" ref="L3:N3" si="2">(1+((K4/100)*100))*K3</f>
        <v>53882.450217649348</v>
      </c>
      <c r="M3" s="53">
        <f t="shared" si="2"/>
        <v>56510.154242812903</v>
      </c>
      <c r="N3" s="53">
        <f t="shared" si="2"/>
        <v>59266.004416044518</v>
      </c>
    </row>
    <row r="4" spans="1:14" x14ac:dyDescent="0.3">
      <c r="A4" s="42" t="s">
        <v>130</v>
      </c>
      <c r="B4" s="47" t="str">
        <f t="shared" ref="B4" si="3">+IFERROR(B3/A3-1,"nm")</f>
        <v>nm</v>
      </c>
      <c r="C4" s="47">
        <f t="shared" ref="C4" si="4">+IFERROR(C3/B3-1,"nm")</f>
        <v>5.8004640371229765E-2</v>
      </c>
      <c r="D4" s="47">
        <f t="shared" ref="D4" si="5">+IFERROR(D3/C3-1,"nm")</f>
        <v>6.0971089696071123E-2</v>
      </c>
      <c r="E4" s="47">
        <f t="shared" ref="E4" si="6">+IFERROR(E3/D3-1,"nm")</f>
        <v>5.95924308588065E-2</v>
      </c>
      <c r="F4" s="47">
        <f t="shared" ref="F4" si="7">+IFERROR(F3/E3-1,"nm")</f>
        <v>7.4731433909388079E-2</v>
      </c>
      <c r="G4" s="47">
        <f t="shared" ref="G4" si="8">+IFERROR(G3/F3-1,"nm")</f>
        <v>-4.3817266150267153E-2</v>
      </c>
      <c r="H4" s="47">
        <f t="shared" ref="H4" si="9">+IFERROR(H3/G3-1,"nm")</f>
        <v>0.19076009945726269</v>
      </c>
      <c r="I4" s="47">
        <f>+IFERROR(I3/H3-1,"nm")</f>
        <v>4.8767344739323759E-2</v>
      </c>
      <c r="J4" s="47">
        <f>+IFERROR(J3/I3-1,"nm")</f>
        <v>4.8767344739323759E-2</v>
      </c>
      <c r="K4" s="47">
        <f>+IFERROR(K3/J3-1,"nm")</f>
        <v>4.8767344739323759E-2</v>
      </c>
      <c r="L4" s="47">
        <f>+IFERROR(L3/K3-1,"nm")</f>
        <v>4.8767344739323759E-2</v>
      </c>
      <c r="M4" s="47">
        <f t="shared" ref="L4:N4" si="10">+IFERROR(M3/L3-1,"nm")</f>
        <v>4.8767344739323759E-2</v>
      </c>
      <c r="N4" s="47">
        <f t="shared" si="10"/>
        <v>4.8767344739323759E-2</v>
      </c>
    </row>
    <row r="5" spans="1:14" x14ac:dyDescent="0.3">
      <c r="A5" s="41" t="s">
        <v>131</v>
      </c>
      <c r="B5" s="1">
        <v>4839</v>
      </c>
      <c r="C5" s="1">
        <v>5291</v>
      </c>
      <c r="D5" s="1">
        <v>5651</v>
      </c>
      <c r="E5" s="1">
        <v>5126</v>
      </c>
      <c r="F5" s="1">
        <v>5555</v>
      </c>
      <c r="G5" s="1">
        <v>3697</v>
      </c>
      <c r="H5" s="1">
        <v>7667</v>
      </c>
      <c r="I5" s="1">
        <v>7573</v>
      </c>
      <c r="J5" s="53">
        <f>(1+((I6/100)*100))*I5</f>
        <v>7480.152471631669</v>
      </c>
      <c r="K5" s="53">
        <f t="shared" ref="K5:N5" si="11">(1+((J6/100)*100))*J5</f>
        <v>7388.4432852049868</v>
      </c>
      <c r="L5" s="53">
        <f t="shared" si="11"/>
        <v>7297.8584842646887</v>
      </c>
      <c r="M5" s="53">
        <f t="shared" si="11"/>
        <v>7208.3842834663483</v>
      </c>
      <c r="N5" s="53">
        <f t="shared" si="11"/>
        <v>7120.0070664784998</v>
      </c>
    </row>
    <row r="6" spans="1:14" x14ac:dyDescent="0.3">
      <c r="A6" s="42" t="s">
        <v>130</v>
      </c>
      <c r="B6" s="47" t="str">
        <f t="shared" ref="B6" si="12">+IFERROR(B5/A5-1,"nm")</f>
        <v>nm</v>
      </c>
      <c r="C6" s="47">
        <f t="shared" ref="C6" si="13">+IFERROR(C5/B5-1,"nm")</f>
        <v>9.3407728869601137E-2</v>
      </c>
      <c r="D6" s="47">
        <f t="shared" ref="D6" si="14">+IFERROR(D5/C5-1,"nm")</f>
        <v>6.8040068040068125E-2</v>
      </c>
      <c r="E6" s="47">
        <f t="shared" ref="E6" si="15">+IFERROR(E5/D5-1,"nm")</f>
        <v>-9.2903910812245583E-2</v>
      </c>
      <c r="F6" s="47">
        <f t="shared" ref="F6" si="16">+IFERROR(F5/E5-1,"nm")</f>
        <v>8.3690987124463545E-2</v>
      </c>
      <c r="G6" s="47">
        <f t="shared" ref="G6" si="17">+IFERROR(G5/F5-1,"nm")</f>
        <v>-0.3344734473447345</v>
      </c>
      <c r="H6" s="47">
        <f t="shared" ref="H6" si="18">+IFERROR(H5/G5-1,"nm")</f>
        <v>1.0738436570192049</v>
      </c>
      <c r="I6" s="47">
        <f>+IFERROR(I5/H5-1,"nm")</f>
        <v>-1.2260336507108338E-2</v>
      </c>
      <c r="J6" s="47">
        <f t="shared" ref="J6:J7" si="19">+IFERROR(J5/I5-1,"nm")</f>
        <v>-1.2260336507108338E-2</v>
      </c>
      <c r="K6" s="47">
        <f t="shared" ref="K6:K7" si="20">+IFERROR(K5/J5-1,"nm")</f>
        <v>-1.2260336507108338E-2</v>
      </c>
      <c r="L6" s="47">
        <f t="shared" ref="L6:L7" si="21">+IFERROR(L5/K5-1,"nm")</f>
        <v>-1.2260336507108338E-2</v>
      </c>
      <c r="M6" s="47">
        <f t="shared" ref="M6:M7" si="22">+IFERROR(M5/L5-1,"nm")</f>
        <v>-1.2260336507108338E-2</v>
      </c>
      <c r="N6" s="47">
        <f t="shared" ref="N6:N7" si="23">+IFERROR(N5/M5-1,"nm")</f>
        <v>-1.2260336507108338E-2</v>
      </c>
    </row>
    <row r="7" spans="1:14" x14ac:dyDescent="0.3">
      <c r="A7" s="42" t="s">
        <v>132</v>
      </c>
      <c r="B7" s="52">
        <f>(B5/B3)*100</f>
        <v>15.813208718669324</v>
      </c>
      <c r="C7" s="52">
        <f t="shared" ref="C7:N7" si="24">(C5/C3)*100</f>
        <v>16.342352359772672</v>
      </c>
      <c r="D7" s="52">
        <f t="shared" si="24"/>
        <v>16.451237263464339</v>
      </c>
      <c r="E7" s="52">
        <f t="shared" si="24"/>
        <v>14.083578316894249</v>
      </c>
      <c r="F7" s="52">
        <f t="shared" si="24"/>
        <v>14.200986783240024</v>
      </c>
      <c r="G7" s="52">
        <f t="shared" si="24"/>
        <v>9.8842338849824873</v>
      </c>
      <c r="H7" s="52">
        <f t="shared" si="24"/>
        <v>17.214513449189457</v>
      </c>
      <c r="I7" s="52">
        <f t="shared" si="24"/>
        <v>16.212802397773494</v>
      </c>
      <c r="J7" s="52">
        <f t="shared" si="24"/>
        <v>15.269380825958025</v>
      </c>
      <c r="K7" s="52">
        <f t="shared" si="24"/>
        <v>14.380856873957438</v>
      </c>
      <c r="L7" s="52">
        <f t="shared" si="24"/>
        <v>13.544036054014216</v>
      </c>
      <c r="M7" s="52">
        <f t="shared" si="24"/>
        <v>12.755909765337666</v>
      </c>
      <c r="N7" s="52">
        <f t="shared" si="24"/>
        <v>12.013644477357358</v>
      </c>
    </row>
    <row r="8" spans="1:14" x14ac:dyDescent="0.3">
      <c r="A8" s="41" t="s">
        <v>133</v>
      </c>
      <c r="B8" s="1">
        <f>Historicals!B189</f>
        <v>606</v>
      </c>
      <c r="C8" s="1">
        <f>Historicals!C189</f>
        <v>649</v>
      </c>
      <c r="D8" s="1">
        <f>Historicals!D189</f>
        <v>706</v>
      </c>
      <c r="E8" s="1">
        <f>Historicals!E189</f>
        <v>747</v>
      </c>
      <c r="F8" s="1">
        <f>Historicals!F189</f>
        <v>705</v>
      </c>
      <c r="G8" s="1">
        <f>Historicals!G189</f>
        <v>721</v>
      </c>
      <c r="H8" s="1">
        <f>Historicals!H189</f>
        <v>744</v>
      </c>
      <c r="I8" s="1">
        <f>Historicals!I189</f>
        <v>717</v>
      </c>
      <c r="J8" s="53">
        <f>(1+((I9/100)*100))*I8</f>
        <v>690.97983870967744</v>
      </c>
      <c r="K8" s="53">
        <f t="shared" ref="K8:N8" si="25">(1+((J9/100)*100))*J8</f>
        <v>665.90395746618105</v>
      </c>
      <c r="L8" s="53">
        <f t="shared" si="25"/>
        <v>641.73808804200507</v>
      </c>
      <c r="M8" s="53">
        <f t="shared" si="25"/>
        <v>618.4492058146742</v>
      </c>
      <c r="N8" s="53">
        <f t="shared" si="25"/>
        <v>596.00548463591576</v>
      </c>
    </row>
    <row r="9" spans="1:14" x14ac:dyDescent="0.3">
      <c r="A9" s="42" t="s">
        <v>130</v>
      </c>
      <c r="B9" s="47" t="str">
        <f t="shared" ref="B9" si="26">+IFERROR(B8/A8-1,"nm")</f>
        <v>nm</v>
      </c>
      <c r="C9" s="47">
        <f t="shared" ref="C9" si="27">+IFERROR(C8/B8-1,"nm")</f>
        <v>7.0957095709570872E-2</v>
      </c>
      <c r="D9" s="47">
        <f t="shared" ref="D9" si="28">+IFERROR(D8/C8-1,"nm")</f>
        <v>8.7827426810477727E-2</v>
      </c>
      <c r="E9" s="47">
        <f t="shared" ref="E9" si="29">+IFERROR(E8/D8-1,"nm")</f>
        <v>5.8073654390934815E-2</v>
      </c>
      <c r="F9" s="47">
        <f t="shared" ref="F9" si="30">+IFERROR(F8/E8-1,"nm")</f>
        <v>-5.6224899598393607E-2</v>
      </c>
      <c r="G9" s="47">
        <f t="shared" ref="G9" si="31">+IFERROR(G8/F8-1,"nm")</f>
        <v>2.2695035460992941E-2</v>
      </c>
      <c r="H9" s="47">
        <f t="shared" ref="H9" si="32">+IFERROR(H8/G8-1,"nm")</f>
        <v>3.1900138696255187E-2</v>
      </c>
      <c r="I9" s="47">
        <f>+IFERROR(I8/H8-1,"nm")</f>
        <v>-3.6290322580645129E-2</v>
      </c>
      <c r="J9" s="47">
        <f t="shared" ref="J9:N10" si="33">+IFERROR(J8/I8-1,"nm")</f>
        <v>-3.6290322580645129E-2</v>
      </c>
      <c r="K9" s="47">
        <f t="shared" si="33"/>
        <v>-3.629032258064524E-2</v>
      </c>
      <c r="L9" s="47">
        <f t="shared" si="33"/>
        <v>-3.629032258064524E-2</v>
      </c>
      <c r="M9" s="47">
        <f t="shared" si="33"/>
        <v>-3.629032258064524E-2</v>
      </c>
      <c r="N9" s="47">
        <f t="shared" si="33"/>
        <v>-3.6290322580645351E-2</v>
      </c>
    </row>
    <row r="10" spans="1:14" x14ac:dyDescent="0.3">
      <c r="A10" s="42" t="s">
        <v>134</v>
      </c>
      <c r="B10" s="52">
        <f>(B8/B3)*100</f>
        <v>1.9803274402797295</v>
      </c>
      <c r="C10" s="52">
        <f t="shared" ref="C10:N10" si="34">(C8/C3)*100</f>
        <v>2.0045712873733632</v>
      </c>
      <c r="D10" s="52">
        <f t="shared" si="34"/>
        <v>2.0553129548762739</v>
      </c>
      <c r="E10" s="52">
        <f t="shared" si="34"/>
        <v>2.0523669533203286</v>
      </c>
      <c r="F10" s="52">
        <f t="shared" si="34"/>
        <v>1.8022854513382929</v>
      </c>
      <c r="G10" s="52">
        <f t="shared" si="34"/>
        <v>1.9276528620698876</v>
      </c>
      <c r="H10" s="52">
        <f t="shared" si="34"/>
        <v>1.6704836319547354</v>
      </c>
      <c r="I10" s="52">
        <f t="shared" si="34"/>
        <v>1.5350032113037893</v>
      </c>
      <c r="J10" s="52">
        <f t="shared" si="34"/>
        <v>1.410510593244048</v>
      </c>
      <c r="K10" s="52">
        <f t="shared" si="34"/>
        <v>1.2961146393718721</v>
      </c>
      <c r="L10" s="52">
        <f t="shared" si="34"/>
        <v>1.1909964848476804</v>
      </c>
      <c r="M10" s="52">
        <f t="shared" si="34"/>
        <v>1.0944036768282757</v>
      </c>
      <c r="N10" s="52">
        <f t="shared" si="34"/>
        <v>1.0056447882870352</v>
      </c>
    </row>
    <row r="11" spans="1:14" x14ac:dyDescent="0.3">
      <c r="A11" s="41" t="s">
        <v>135</v>
      </c>
      <c r="B11" s="1">
        <f>Historicals!B153</f>
        <v>4233</v>
      </c>
      <c r="C11" s="1">
        <f>Historicals!C153</f>
        <v>4642</v>
      </c>
      <c r="D11" s="1">
        <f>Historicals!D153</f>
        <v>4945</v>
      </c>
      <c r="E11" s="1">
        <f>Historicals!E153</f>
        <v>4379</v>
      </c>
      <c r="F11" s="1">
        <f>Historicals!F153</f>
        <v>4850</v>
      </c>
      <c r="G11" s="1">
        <f>Historicals!G153</f>
        <v>2976</v>
      </c>
      <c r="H11" s="1">
        <f>Historicals!H153</f>
        <v>6923</v>
      </c>
      <c r="I11" s="1">
        <f>Historicals!I153</f>
        <v>6856</v>
      </c>
      <c r="J11" s="53">
        <f>(1+((I12/100)*100))*I11</f>
        <v>6789.648418315759</v>
      </c>
      <c r="K11" s="53">
        <f t="shared" ref="K11:N11" si="35">(1+((J12/100)*100))*J11</f>
        <v>6723.9389796291844</v>
      </c>
      <c r="L11" s="53">
        <f t="shared" si="35"/>
        <v>6658.865469353992</v>
      </c>
      <c r="M11" s="53">
        <f t="shared" si="35"/>
        <v>6594.4217330479514</v>
      </c>
      <c r="N11" s="53">
        <f t="shared" si="35"/>
        <v>6530.6016758308178</v>
      </c>
    </row>
    <row r="12" spans="1:14" x14ac:dyDescent="0.3">
      <c r="A12" s="42" t="s">
        <v>130</v>
      </c>
      <c r="B12" s="47" t="str">
        <f t="shared" ref="B12" si="36">+IFERROR(B11/A11-1,"nm")</f>
        <v>nm</v>
      </c>
      <c r="C12" s="47">
        <f t="shared" ref="C12" si="37">+IFERROR(C11/B11-1,"nm")</f>
        <v>9.6621781242617555E-2</v>
      </c>
      <c r="D12" s="47">
        <f t="shared" ref="D12" si="38">+IFERROR(D11/C11-1,"nm")</f>
        <v>6.5273588970271357E-2</v>
      </c>
      <c r="E12" s="47">
        <f t="shared" ref="E12" si="39">+IFERROR(E11/D11-1,"nm")</f>
        <v>-0.11445904954499497</v>
      </c>
      <c r="F12" s="47">
        <f t="shared" ref="F12" si="40">+IFERROR(F11/E11-1,"nm")</f>
        <v>0.10755880337976698</v>
      </c>
      <c r="G12" s="47">
        <f t="shared" ref="G12" si="41">+IFERROR(G11/F11-1,"nm")</f>
        <v>-0.38639175257731961</v>
      </c>
      <c r="H12" s="47">
        <f t="shared" ref="H12" si="42">+IFERROR(H11/G11-1,"nm")</f>
        <v>1.32627688172043</v>
      </c>
      <c r="I12" s="47">
        <f>+IFERROR(I11/H11-1,"nm")</f>
        <v>-9.67788530983682E-3</v>
      </c>
      <c r="J12" s="47">
        <f>+IFERROR(J11/I11-1,"nm")</f>
        <v>-9.67788530983682E-3</v>
      </c>
      <c r="K12" s="47">
        <f t="shared" ref="K12:N12" si="43">+IFERROR(K11/J11-1,"nm")</f>
        <v>-9.67788530983682E-3</v>
      </c>
      <c r="L12" s="47">
        <f t="shared" si="43"/>
        <v>-9.67788530983682E-3</v>
      </c>
      <c r="M12" s="47">
        <f t="shared" si="43"/>
        <v>-9.67788530983682E-3</v>
      </c>
      <c r="N12" s="47">
        <f t="shared" si="43"/>
        <v>-9.67788530983682E-3</v>
      </c>
    </row>
    <row r="13" spans="1:14" x14ac:dyDescent="0.3">
      <c r="A13" s="42" t="s">
        <v>132</v>
      </c>
      <c r="B13" s="52">
        <f>(B11/B3)*100</f>
        <v>13.832881278389594</v>
      </c>
      <c r="C13" s="52">
        <f t="shared" ref="C13:N13" si="44">(C11/C3)*100</f>
        <v>14.337781072399308</v>
      </c>
      <c r="D13" s="52">
        <f t="shared" si="44"/>
        <v>14.395924308588064</v>
      </c>
      <c r="E13" s="52">
        <f t="shared" si="44"/>
        <v>12.03121136357392</v>
      </c>
      <c r="F13" s="52">
        <f t="shared" si="44"/>
        <v>12.39870133190173</v>
      </c>
      <c r="G13" s="52">
        <f t="shared" si="44"/>
        <v>7.9565810229126015</v>
      </c>
      <c r="H13" s="52">
        <f t="shared" si="44"/>
        <v>15.544029817234719</v>
      </c>
      <c r="I13" s="52">
        <f t="shared" si="44"/>
        <v>14.677799186469706</v>
      </c>
      <c r="J13" s="52">
        <f t="shared" si="44"/>
        <v>13.85984146269845</v>
      </c>
      <c r="K13" s="52">
        <f t="shared" si="44"/>
        <v>13.087466515294224</v>
      </c>
      <c r="L13" s="52">
        <f t="shared" si="44"/>
        <v>12.358134128007531</v>
      </c>
      <c r="M13" s="52">
        <f t="shared" si="44"/>
        <v>11.669445644605803</v>
      </c>
      <c r="N13" s="52">
        <f t="shared" si="44"/>
        <v>11.019136080081097</v>
      </c>
    </row>
    <row r="14" spans="1:14" x14ac:dyDescent="0.3">
      <c r="A14" s="41" t="s">
        <v>136</v>
      </c>
      <c r="B14" s="1">
        <f>Historicals!B177</f>
        <v>963</v>
      </c>
      <c r="C14" s="1">
        <f>Historicals!C177</f>
        <v>1143</v>
      </c>
      <c r="D14" s="1">
        <f>Historicals!D177</f>
        <v>1105</v>
      </c>
      <c r="E14" s="1">
        <f>Historicals!E177</f>
        <v>1028</v>
      </c>
      <c r="F14" s="1">
        <f>Historicals!F177</f>
        <v>1119</v>
      </c>
      <c r="G14" s="1">
        <f>Historicals!G177</f>
        <v>1086</v>
      </c>
      <c r="H14" s="1">
        <f>Historicals!H177</f>
        <v>695</v>
      </c>
      <c r="I14" s="1">
        <f>Historicals!I177</f>
        <v>758</v>
      </c>
      <c r="J14" s="53">
        <f>(1+((I15/100)*100))*I14</f>
        <v>826.71079136690651</v>
      </c>
      <c r="K14" s="53">
        <f t="shared" ref="K14:N14" si="45">(1+((J15/100)*100))*J14</f>
        <v>901.65004295843903</v>
      </c>
      <c r="L14" s="53">
        <f t="shared" si="45"/>
        <v>983.38234901078681</v>
      </c>
      <c r="M14" s="53">
        <f t="shared" si="45"/>
        <v>1072.5234828060093</v>
      </c>
      <c r="N14" s="53">
        <f t="shared" si="45"/>
        <v>1169.7450359236764</v>
      </c>
    </row>
    <row r="15" spans="1:14" x14ac:dyDescent="0.3">
      <c r="A15" s="42" t="s">
        <v>130</v>
      </c>
      <c r="B15" s="47" t="str">
        <f t="shared" ref="B15" si="46">+IFERROR(B14/A14-1,"nm")</f>
        <v>nm</v>
      </c>
      <c r="C15" s="47">
        <f t="shared" ref="C15" si="47">+IFERROR(C14/B14-1,"nm")</f>
        <v>0.18691588785046731</v>
      </c>
      <c r="D15" s="47">
        <f t="shared" ref="D15" si="48">+IFERROR(D14/C14-1,"nm")</f>
        <v>-3.3245844269466307E-2</v>
      </c>
      <c r="E15" s="47">
        <f t="shared" ref="E15" si="49">+IFERROR(E14/D14-1,"nm")</f>
        <v>-6.9683257918552011E-2</v>
      </c>
      <c r="F15" s="47">
        <f t="shared" ref="F15" si="50">+IFERROR(F14/E14-1,"nm")</f>
        <v>8.8521400778210024E-2</v>
      </c>
      <c r="G15" s="47">
        <f t="shared" ref="G15" si="51">+IFERROR(G14/F14-1,"nm")</f>
        <v>-2.9490616621983934E-2</v>
      </c>
      <c r="H15" s="47">
        <f t="shared" ref="H15" si="52">+IFERROR(H14/G14-1,"nm")</f>
        <v>-0.36003683241252304</v>
      </c>
      <c r="I15" s="47">
        <f>+IFERROR(I14/H14-1,"nm")</f>
        <v>9.0647482014388547E-2</v>
      </c>
      <c r="J15" s="47">
        <f>+IFERROR(J14/I14-1,"nm")</f>
        <v>9.0647482014388547E-2</v>
      </c>
      <c r="K15" s="47">
        <f t="shared" ref="K15:N15" si="53">+IFERROR(K14/J14-1,"nm")</f>
        <v>9.0647482014388547E-2</v>
      </c>
      <c r="L15" s="47">
        <f t="shared" si="53"/>
        <v>9.0647482014388547E-2</v>
      </c>
      <c r="M15" s="47">
        <f t="shared" si="53"/>
        <v>9.0647482014388547E-2</v>
      </c>
      <c r="N15" s="47">
        <f t="shared" si="53"/>
        <v>9.0647482014388547E-2</v>
      </c>
    </row>
    <row r="16" spans="1:14" x14ac:dyDescent="0.3">
      <c r="A16" s="42" t="s">
        <v>134</v>
      </c>
      <c r="B16" s="52">
        <f>(B14/B3)*100</f>
        <v>3.1469559818306592</v>
      </c>
      <c r="C16" s="52">
        <f t="shared" ref="C16:N16" si="54">(C14/C3)*100</f>
        <v>3.5303928836174947</v>
      </c>
      <c r="D16" s="52">
        <f t="shared" si="54"/>
        <v>3.2168850072780204</v>
      </c>
      <c r="E16" s="52">
        <f t="shared" si="54"/>
        <v>2.8244086051048165</v>
      </c>
      <c r="F16" s="52">
        <f t="shared" si="54"/>
        <v>2.8606488227624816</v>
      </c>
      <c r="G16" s="52">
        <f t="shared" si="54"/>
        <v>2.9035104136031871</v>
      </c>
      <c r="H16" s="52">
        <f t="shared" si="54"/>
        <v>1.5604652207104046</v>
      </c>
      <c r="I16" s="52">
        <f t="shared" si="54"/>
        <v>1.6227788482123744</v>
      </c>
      <c r="J16" s="52">
        <f t="shared" si="54"/>
        <v>1.6875808286240528</v>
      </c>
      <c r="K16" s="52">
        <f t="shared" si="54"/>
        <v>1.754970528656246</v>
      </c>
      <c r="L16" s="52">
        <f t="shared" si="54"/>
        <v>1.8250512830032313</v>
      </c>
      <c r="M16" s="52">
        <f t="shared" si="54"/>
        <v>1.8979305527951473</v>
      </c>
      <c r="N16" s="52">
        <f t="shared" si="54"/>
        <v>1.9737200903778194</v>
      </c>
    </row>
    <row r="17" spans="1:14" x14ac:dyDescent="0.3">
      <c r="A17" s="43" t="str">
        <f>+Historicals!A113</f>
        <v>North America</v>
      </c>
      <c r="B17" s="43"/>
      <c r="C17" s="43"/>
      <c r="D17" s="43"/>
      <c r="E17" s="43"/>
      <c r="F17" s="43"/>
      <c r="G17" s="43"/>
      <c r="H17" s="43"/>
      <c r="I17" s="43"/>
      <c r="J17" s="39"/>
      <c r="K17" s="39"/>
      <c r="L17" s="39"/>
      <c r="M17" s="39"/>
      <c r="N17" s="39"/>
    </row>
    <row r="18" spans="1:14" x14ac:dyDescent="0.3">
      <c r="A18" s="9" t="s">
        <v>137</v>
      </c>
      <c r="B18" s="9">
        <f>+Historicals!B113</f>
        <v>13740</v>
      </c>
      <c r="C18" s="9">
        <f>+Historicals!C113</f>
        <v>14764</v>
      </c>
      <c r="D18" s="9">
        <f>+Historicals!D113</f>
        <v>15216</v>
      </c>
      <c r="E18" s="9">
        <f>+Historicals!E113</f>
        <v>14855</v>
      </c>
      <c r="F18" s="9">
        <f>+Historicals!F113</f>
        <v>15902</v>
      </c>
      <c r="G18" s="9">
        <f>+Historicals!G113</f>
        <v>14484</v>
      </c>
      <c r="H18" s="9">
        <f>+Historicals!H113</f>
        <v>17179</v>
      </c>
      <c r="I18" s="9">
        <f>+Historicals!I113</f>
        <v>18353</v>
      </c>
      <c r="J18" s="53">
        <f>(1+((I19/100)*100))*I18</f>
        <v>19607.230281157226</v>
      </c>
      <c r="K18" s="53">
        <f t="shared" ref="K18:N18" si="55">(1+((J19/100)*100))*J18</f>
        <v>20947.173720826508</v>
      </c>
      <c r="L18" s="53">
        <f t="shared" si="55"/>
        <v>22378.687892096681</v>
      </c>
      <c r="M18" s="53">
        <f t="shared" si="55"/>
        <v>23908.030670216565</v>
      </c>
      <c r="N18" s="53">
        <f t="shared" si="55"/>
        <v>25541.887588944912</v>
      </c>
    </row>
    <row r="19" spans="1:14" x14ac:dyDescent="0.3">
      <c r="A19" s="44" t="s">
        <v>130</v>
      </c>
      <c r="B19" s="47" t="str">
        <f t="shared" ref="B19:H19" si="56">+IFERROR(B18/A18-1,"nm")</f>
        <v>nm</v>
      </c>
      <c r="C19" s="47">
        <f t="shared" si="56"/>
        <v>7.4526928675400228E-2</v>
      </c>
      <c r="D19" s="47">
        <f t="shared" si="56"/>
        <v>3.0615009482525046E-2</v>
      </c>
      <c r="E19" s="47">
        <f t="shared" si="56"/>
        <v>-2.372502628811779E-2</v>
      </c>
      <c r="F19" s="47">
        <f t="shared" si="56"/>
        <v>7.0481319421070276E-2</v>
      </c>
      <c r="G19" s="47">
        <f t="shared" si="56"/>
        <v>-8.9171173437303519E-2</v>
      </c>
      <c r="H19" s="47">
        <f t="shared" si="56"/>
        <v>0.18606738470035911</v>
      </c>
      <c r="I19" s="47">
        <f>+IFERROR(I18/H18-1,"nm")</f>
        <v>6.8339251411607238E-2</v>
      </c>
      <c r="J19" s="47">
        <f>+IFERROR(J18/I18-1,"nm")</f>
        <v>6.8339251411607238E-2</v>
      </c>
      <c r="K19" s="47">
        <f t="shared" ref="K19:N19" si="57">+IFERROR(K18/J18-1,"nm")</f>
        <v>6.8339251411607238E-2</v>
      </c>
      <c r="L19" s="47">
        <f t="shared" si="57"/>
        <v>6.8339251411607238E-2</v>
      </c>
      <c r="M19" s="47">
        <f t="shared" si="57"/>
        <v>6.8339251411607238E-2</v>
      </c>
      <c r="N19" s="47">
        <f t="shared" si="57"/>
        <v>6.8339251411607238E-2</v>
      </c>
    </row>
    <row r="20" spans="1:14" x14ac:dyDescent="0.3">
      <c r="A20" s="45"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c r="J20" s="53">
        <f>(1+((I21/100)*100))*I20</f>
        <v>12841.290278254894</v>
      </c>
      <c r="K20" s="53">
        <f t="shared" ref="K20:N20" si="58">(1+((J21/100)*100))*J20</f>
        <v>13485.339876545931</v>
      </c>
      <c r="L20" s="53">
        <f t="shared" si="58"/>
        <v>14161.691515836794</v>
      </c>
      <c r="M20" s="53">
        <f t="shared" si="58"/>
        <v>14871.965291622491</v>
      </c>
      <c r="N20" s="53">
        <f t="shared" si="58"/>
        <v>15617.862554616953</v>
      </c>
    </row>
    <row r="21" spans="1:14" x14ac:dyDescent="0.3">
      <c r="A21" s="44" t="s">
        <v>130</v>
      </c>
      <c r="B21" s="47" t="str">
        <f t="shared" ref="B21" si="59">+IFERROR(B20/A20-1,"nm")</f>
        <v>nm</v>
      </c>
      <c r="C21" s="47">
        <f t="shared" ref="C21" si="60">+IFERROR(C20/B20-1,"nm")</f>
        <v>9.3228309428638578E-2</v>
      </c>
      <c r="D21" s="47">
        <f t="shared" ref="D21" si="61">+IFERROR(D20/C20-1,"nm")</f>
        <v>4.1402301322722934E-2</v>
      </c>
      <c r="E21" s="47">
        <f t="shared" ref="E21" si="62">+IFERROR(E20/D20-1,"nm")</f>
        <v>-3.7381247418422192E-2</v>
      </c>
      <c r="F21" s="47">
        <f t="shared" ref="F21" si="63">+IFERROR(F20/E20-1,"nm")</f>
        <v>7.755846384895948E-2</v>
      </c>
      <c r="G21" s="47">
        <f t="shared" ref="G21" si="64">+IFERROR(G20/F20-1,"nm")</f>
        <v>-7.1279243404678949E-2</v>
      </c>
      <c r="H21" s="47">
        <f t="shared" ref="H21" si="65">+IFERROR(H20/G20-1,"nm")</f>
        <v>0.24815092721620746</v>
      </c>
      <c r="I21" s="47">
        <f>+IFERROR(I20/H20-1,"nm")</f>
        <v>5.0154586052902683E-2</v>
      </c>
      <c r="J21" s="47">
        <f>+IFERROR(J20/I20-1,"nm")</f>
        <v>5.0154586052902683E-2</v>
      </c>
      <c r="K21" s="47">
        <f t="shared" ref="K21:N21" si="66">+IFERROR(K20/J20-1,"nm")</f>
        <v>5.0154586052902683E-2</v>
      </c>
      <c r="L21" s="47">
        <f t="shared" si="66"/>
        <v>5.0154586052902683E-2</v>
      </c>
      <c r="M21" s="47">
        <f t="shared" si="66"/>
        <v>5.0154586052902683E-2</v>
      </c>
      <c r="N21" s="47">
        <f t="shared" si="66"/>
        <v>5.0154586052902683E-2</v>
      </c>
    </row>
    <row r="22" spans="1:14" x14ac:dyDescent="0.3">
      <c r="A22" s="44" t="s">
        <v>138</v>
      </c>
      <c r="B22" s="47">
        <f>+Historicals!B194</f>
        <v>0.13</v>
      </c>
      <c r="C22" s="47">
        <f>+Historicals!C194</f>
        <v>0.09</v>
      </c>
      <c r="D22" s="47">
        <f>+Historicals!D194</f>
        <v>0.04</v>
      </c>
      <c r="E22" s="47">
        <f>+Historicals!E194</f>
        <v>-0.04</v>
      </c>
      <c r="F22" s="47">
        <f>+Historicals!F194</f>
        <v>0.08</v>
      </c>
      <c r="G22" s="47">
        <f>+Historicals!G194</f>
        <v>-7.0000000000000007E-2</v>
      </c>
      <c r="H22" s="47">
        <f>+Historicals!H194</f>
        <v>0.25</v>
      </c>
      <c r="I22" s="47">
        <f>+Historicals!I194</f>
        <v>0.05</v>
      </c>
      <c r="J22" s="47">
        <v>0.05</v>
      </c>
      <c r="K22" s="47">
        <v>0.05</v>
      </c>
      <c r="L22" s="47">
        <v>0.05</v>
      </c>
      <c r="M22" s="47">
        <v>0.05</v>
      </c>
      <c r="N22" s="47">
        <v>0.05</v>
      </c>
    </row>
    <row r="23" spans="1:14" x14ac:dyDescent="0.3">
      <c r="A23" s="44" t="s">
        <v>139</v>
      </c>
      <c r="B23" s="47" t="str">
        <f t="shared" ref="B23:H23" si="67">+IFERROR(B21-B22,"nm")</f>
        <v>nm</v>
      </c>
      <c r="C23" s="47">
        <f t="shared" si="67"/>
        <v>3.2283094286385816E-3</v>
      </c>
      <c r="D23" s="47">
        <f t="shared" si="67"/>
        <v>1.4023013227229333E-3</v>
      </c>
      <c r="E23" s="47">
        <f t="shared" si="67"/>
        <v>2.6187525815778087E-3</v>
      </c>
      <c r="F23" s="47">
        <f t="shared" si="67"/>
        <v>-2.4415361510405215E-3</v>
      </c>
      <c r="G23" s="47">
        <f t="shared" si="67"/>
        <v>-1.2792434046789425E-3</v>
      </c>
      <c r="H23" s="47">
        <f t="shared" si="67"/>
        <v>-1.849072783792538E-3</v>
      </c>
      <c r="I23" s="47">
        <f>+IFERROR(I21-I22,"nm")</f>
        <v>1.5458605290268046E-4</v>
      </c>
      <c r="J23" s="47">
        <f t="shared" ref="J23:N23" si="68">+IFERROR(J21-J22,"nm")</f>
        <v>1.5458605290268046E-4</v>
      </c>
      <c r="K23" s="47">
        <f t="shared" si="68"/>
        <v>1.5458605290268046E-4</v>
      </c>
      <c r="L23" s="47">
        <f t="shared" si="68"/>
        <v>1.5458605290268046E-4</v>
      </c>
      <c r="M23" s="47">
        <f t="shared" si="68"/>
        <v>1.5458605290268046E-4</v>
      </c>
      <c r="N23" s="47">
        <f t="shared" si="68"/>
        <v>1.5458605290268046E-4</v>
      </c>
    </row>
    <row r="24" spans="1:14" x14ac:dyDescent="0.3">
      <c r="A24" s="45"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c r="J24" s="53">
        <f>(1+((I25/100)*100))*I24</f>
        <v>5998.8194112967376</v>
      </c>
      <c r="K24" s="53">
        <f t="shared" ref="K24:N24" si="69">(1+((J25/100)*100))*J24</f>
        <v>6552.409746786333</v>
      </c>
      <c r="L24" s="53">
        <f t="shared" si="69"/>
        <v>7157.0871776751274</v>
      </c>
      <c r="M24" s="53">
        <f t="shared" si="69"/>
        <v>7817.5661853205638</v>
      </c>
      <c r="N24" s="53">
        <f t="shared" si="69"/>
        <v>8538.9963185721026</v>
      </c>
    </row>
    <row r="25" spans="1:14" x14ac:dyDescent="0.3">
      <c r="A25" s="44" t="s">
        <v>130</v>
      </c>
      <c r="B25" s="47" t="str">
        <f t="shared" ref="B25" si="70">+IFERROR(B24/A24-1,"nm")</f>
        <v>nm</v>
      </c>
      <c r="C25" s="47">
        <f t="shared" ref="C25" si="71">+IFERROR(C24/B24-1,"nm")</f>
        <v>7.6190476190476142E-2</v>
      </c>
      <c r="D25" s="47">
        <f t="shared" ref="D25" si="72">+IFERROR(D24/C24-1,"nm")</f>
        <v>2.9498525073746285E-2</v>
      </c>
      <c r="E25" s="47">
        <f t="shared" ref="E25" si="73">+IFERROR(E24/D24-1,"nm")</f>
        <v>1.0642652476463343E-2</v>
      </c>
      <c r="F25" s="47">
        <f t="shared" ref="F25" si="74">+IFERROR(F24/E24-1,"nm")</f>
        <v>6.5208586472256025E-2</v>
      </c>
      <c r="G25" s="47">
        <f t="shared" ref="G25" si="75">+IFERROR(G24/F24-1,"nm")</f>
        <v>-0.11806083650190113</v>
      </c>
      <c r="H25" s="47">
        <f t="shared" ref="H25" si="76">+IFERROR(H24/G24-1,"nm")</f>
        <v>8.3854278939426541E-2</v>
      </c>
      <c r="I25" s="47">
        <f>+IFERROR(I24/H24-1,"nm")</f>
        <v>9.2283214001591007E-2</v>
      </c>
      <c r="J25" s="47">
        <f>+IFERROR(J24/I24-1,"nm")</f>
        <v>9.2283214001591007E-2</v>
      </c>
      <c r="K25" s="47">
        <f t="shared" ref="K25:N25" si="77">+IFERROR(K24/J24-1,"nm")</f>
        <v>9.2283214001591007E-2</v>
      </c>
      <c r="L25" s="47">
        <f t="shared" si="77"/>
        <v>9.2283214001591007E-2</v>
      </c>
      <c r="M25" s="47">
        <f t="shared" si="77"/>
        <v>9.2283214001591007E-2</v>
      </c>
      <c r="N25" s="47">
        <f t="shared" si="77"/>
        <v>9.2283214001591007E-2</v>
      </c>
    </row>
    <row r="26" spans="1:14" x14ac:dyDescent="0.3">
      <c r="A26" s="44" t="s">
        <v>138</v>
      </c>
      <c r="B26" s="47">
        <f>+Historicals!B198</f>
        <v>0.25</v>
      </c>
      <c r="C26" s="47">
        <f>+Historicals!C198</f>
        <v>0.1</v>
      </c>
      <c r="D26" s="47">
        <f>+Historicals!D198</f>
        <v>7.0000000000000007E-2</v>
      </c>
      <c r="E26" s="47">
        <f>+Historicals!E198</f>
        <v>0.13</v>
      </c>
      <c r="F26" s="47">
        <f>+Historicals!F198</f>
        <v>7.0000000000000007E-2</v>
      </c>
      <c r="G26" s="47">
        <f>+Historicals!G198</f>
        <v>-0.06</v>
      </c>
      <c r="H26" s="47">
        <f>+Historicals!H198</f>
        <v>0.18</v>
      </c>
      <c r="I26" s="47">
        <f>+Historicals!I198</f>
        <v>0.09</v>
      </c>
      <c r="J26" s="47">
        <v>0.09</v>
      </c>
      <c r="K26" s="47">
        <v>0.09</v>
      </c>
      <c r="L26" s="47">
        <v>0.09</v>
      </c>
      <c r="M26" s="47">
        <v>0.09</v>
      </c>
      <c r="N26" s="47">
        <v>0.09</v>
      </c>
    </row>
    <row r="27" spans="1:14" x14ac:dyDescent="0.3">
      <c r="A27" s="44" t="s">
        <v>139</v>
      </c>
      <c r="B27" s="47" t="str">
        <f t="shared" ref="B27" si="78">+IFERROR(B25-B26,"nm")</f>
        <v>nm</v>
      </c>
      <c r="C27" s="47">
        <f t="shared" ref="C27" si="79">+IFERROR(C25-C26,"nm")</f>
        <v>-2.3809523809523864E-2</v>
      </c>
      <c r="D27" s="47">
        <f t="shared" ref="D27" si="80">+IFERROR(D25-D26,"nm")</f>
        <v>-4.0501474926253722E-2</v>
      </c>
      <c r="E27" s="47">
        <f t="shared" ref="E27" si="81">+IFERROR(E25-E26,"nm")</f>
        <v>-0.11935734752353666</v>
      </c>
      <c r="F27" s="47">
        <f t="shared" ref="F27" si="82">+IFERROR(F25-F26,"nm")</f>
        <v>-4.7914135277439818E-3</v>
      </c>
      <c r="G27" s="47">
        <f t="shared" ref="G27" si="83">+IFERROR(G25-G26,"nm")</f>
        <v>-5.8060836501901136E-2</v>
      </c>
      <c r="H27" s="47">
        <f t="shared" ref="H27" si="84">+IFERROR(H25-H26,"nm")</f>
        <v>-9.6145721060573452E-2</v>
      </c>
      <c r="I27" s="47">
        <f>+IFERROR(I25-I26,"nm")</f>
        <v>2.2832140015910107E-3</v>
      </c>
      <c r="J27" s="47">
        <v>2.2832140015910107E-3</v>
      </c>
      <c r="K27" s="47">
        <v>2.2832140015910107E-3</v>
      </c>
      <c r="L27" s="47">
        <v>2.2832140015910107E-3</v>
      </c>
      <c r="M27" s="47">
        <v>2.2832140015910107E-3</v>
      </c>
      <c r="N27" s="47">
        <v>2.2832140015910107E-3</v>
      </c>
    </row>
    <row r="28" spans="1:14" x14ac:dyDescent="0.3">
      <c r="A28" s="45"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c r="J28" s="53">
        <f t="shared" ref="J28:N28" si="85">(1+((I29/100)*100))*I28</f>
        <v>790.31360946745554</v>
      </c>
      <c r="K28" s="53">
        <f t="shared" si="85"/>
        <v>986.72290886173437</v>
      </c>
      <c r="L28" s="53">
        <f t="shared" si="85"/>
        <v>1231.9439868037039</v>
      </c>
      <c r="M28" s="53">
        <f t="shared" si="85"/>
        <v>1538.1075811572871</v>
      </c>
      <c r="N28" s="53">
        <f t="shared" si="85"/>
        <v>1920.3591693738908</v>
      </c>
    </row>
    <row r="29" spans="1:14" x14ac:dyDescent="0.3">
      <c r="A29" s="44" t="s">
        <v>130</v>
      </c>
      <c r="B29" s="47" t="str">
        <f t="shared" ref="B29" si="86">+IFERROR(B28/A28-1,"nm")</f>
        <v>nm</v>
      </c>
      <c r="C29" s="47">
        <f t="shared" ref="C29" si="87">+IFERROR(C28/B28-1,"nm")</f>
        <v>-0.12742718446601942</v>
      </c>
      <c r="D29" s="47">
        <f t="shared" ref="D29" si="88">+IFERROR(D28/C28-1,"nm")</f>
        <v>-0.10152990264255912</v>
      </c>
      <c r="E29" s="47">
        <f t="shared" ref="E29" si="89">+IFERROR(E28/D28-1,"nm")</f>
        <v>-7.8947368421052655E-2</v>
      </c>
      <c r="F29" s="47">
        <f t="shared" ref="F29" si="90">+IFERROR(F28/E28-1,"nm")</f>
        <v>3.3613445378151141E-3</v>
      </c>
      <c r="G29" s="47">
        <f t="shared" ref="G29" si="91">+IFERROR(G28/F28-1,"nm")</f>
        <v>-0.13567839195979903</v>
      </c>
      <c r="H29" s="47">
        <f t="shared" ref="H29" si="92">+IFERROR(H28/G28-1,"nm")</f>
        <v>-1.744186046511631E-2</v>
      </c>
      <c r="I29" s="47">
        <f>+IFERROR(I28/H28-1,"nm")</f>
        <v>0.24852071005917153</v>
      </c>
      <c r="J29" s="47">
        <f t="shared" ref="J29:N29" si="93">+IFERROR(J28/I28-1,"nm")</f>
        <v>0.24852071005917153</v>
      </c>
      <c r="K29" s="47">
        <f t="shared" si="93"/>
        <v>0.24852071005917153</v>
      </c>
      <c r="L29" s="47">
        <f t="shared" si="93"/>
        <v>0.24852071005917153</v>
      </c>
      <c r="M29" s="47">
        <f t="shared" si="93"/>
        <v>0.24852071005917153</v>
      </c>
      <c r="N29" s="47">
        <f t="shared" si="93"/>
        <v>0.24852071005917153</v>
      </c>
    </row>
    <row r="30" spans="1:14" x14ac:dyDescent="0.3">
      <c r="A30" s="44" t="s">
        <v>138</v>
      </c>
      <c r="B30" s="47">
        <f>+Historicals!B196</f>
        <v>-0.05</v>
      </c>
      <c r="C30" s="47">
        <f>+Historicals!C196</f>
        <v>-0.13</v>
      </c>
      <c r="D30" s="47">
        <f>+Historicals!D196</f>
        <v>-0.1</v>
      </c>
      <c r="E30" s="47">
        <f>+Historicals!E196</f>
        <v>-0.08</v>
      </c>
      <c r="F30" s="47">
        <f>+Historicals!F196</f>
        <v>0</v>
      </c>
      <c r="G30" s="47">
        <f>+Historicals!G196</f>
        <v>-0.14000000000000001</v>
      </c>
      <c r="H30" s="47">
        <f>+Historicals!H196</f>
        <v>-0.02</v>
      </c>
      <c r="I30" s="47">
        <f>+Historicals!I196</f>
        <v>0.25</v>
      </c>
      <c r="J30" s="47">
        <v>0.25</v>
      </c>
      <c r="K30" s="47">
        <v>0.25</v>
      </c>
      <c r="L30" s="47">
        <v>0.25</v>
      </c>
      <c r="M30" s="47">
        <v>0.25</v>
      </c>
      <c r="N30" s="47">
        <v>0.25</v>
      </c>
    </row>
    <row r="31" spans="1:14" x14ac:dyDescent="0.3">
      <c r="A31" s="44" t="s">
        <v>139</v>
      </c>
      <c r="B31" s="47" t="str">
        <f t="shared" ref="B31" si="94">+IFERROR(B29-B30,"nm")</f>
        <v>nm</v>
      </c>
      <c r="C31" s="47">
        <f t="shared" ref="C31" si="95">+IFERROR(C29-C30,"nm")</f>
        <v>2.572815533980588E-3</v>
      </c>
      <c r="D31" s="47">
        <f t="shared" ref="D31" si="96">+IFERROR(D29-D30,"nm")</f>
        <v>-1.5299026425591167E-3</v>
      </c>
      <c r="E31" s="47">
        <f t="shared" ref="E31" si="97">+IFERROR(E29-E30,"nm")</f>
        <v>1.0526315789473467E-3</v>
      </c>
      <c r="F31" s="47">
        <f t="shared" ref="F31" si="98">+IFERROR(F29-F30,"nm")</f>
        <v>3.3613445378151141E-3</v>
      </c>
      <c r="G31" s="47">
        <f t="shared" ref="G31" si="99">+IFERROR(G29-G30,"nm")</f>
        <v>4.321608040200986E-3</v>
      </c>
      <c r="H31" s="47">
        <f t="shared" ref="H31" si="100">+IFERROR(H29-H30,"nm")</f>
        <v>2.5581395348836904E-3</v>
      </c>
      <c r="I31" s="47">
        <f>+IFERROR(I29-I30,"nm")</f>
        <v>-1.4792899408284654E-3</v>
      </c>
      <c r="J31" s="47">
        <v>-1.4792899408284654E-3</v>
      </c>
      <c r="K31" s="47">
        <v>-1.4792899408284654E-3</v>
      </c>
      <c r="L31" s="47">
        <v>-1.4792899408284654E-3</v>
      </c>
      <c r="M31" s="47">
        <v>-1.4792899408284654E-3</v>
      </c>
      <c r="N31" s="47">
        <v>-1.4792899408284654E-3</v>
      </c>
    </row>
    <row r="32" spans="1:14" x14ac:dyDescent="0.3">
      <c r="A32" s="9" t="s">
        <v>131</v>
      </c>
      <c r="B32" s="48">
        <f t="shared" ref="B32:H32" si="101">+B38+B35</f>
        <v>3766</v>
      </c>
      <c r="C32" s="48">
        <f t="shared" si="101"/>
        <v>3896</v>
      </c>
      <c r="D32" s="48">
        <f t="shared" si="101"/>
        <v>4015</v>
      </c>
      <c r="E32" s="48">
        <f t="shared" si="101"/>
        <v>3760</v>
      </c>
      <c r="F32" s="48">
        <f t="shared" si="101"/>
        <v>4074</v>
      </c>
      <c r="G32" s="48">
        <f t="shared" si="101"/>
        <v>3047</v>
      </c>
      <c r="H32" s="48">
        <f t="shared" si="101"/>
        <v>5219</v>
      </c>
      <c r="I32" s="48">
        <f>+I38+I35</f>
        <v>5238</v>
      </c>
      <c r="J32" s="53">
        <f>(1+((I33/100)*100))*I32</f>
        <v>5257.0691703391449</v>
      </c>
      <c r="K32" s="53">
        <f t="shared" ref="K32:N32" si="102">(1+((J33/100)*100))*J32</f>
        <v>5276.2077628351099</v>
      </c>
      <c r="L32" s="53">
        <f t="shared" si="102"/>
        <v>5295.4160302223236</v>
      </c>
      <c r="M32" s="53">
        <f t="shared" si="102"/>
        <v>5314.694226155304</v>
      </c>
      <c r="N32" s="53">
        <f t="shared" si="102"/>
        <v>5334.0426052120101</v>
      </c>
    </row>
    <row r="33" spans="1:14" x14ac:dyDescent="0.3">
      <c r="A33" s="46" t="s">
        <v>130</v>
      </c>
      <c r="B33" s="47" t="str">
        <f t="shared" ref="B33" si="103">+IFERROR(B32/A32-1,"nm")</f>
        <v>nm</v>
      </c>
      <c r="C33" s="47">
        <f t="shared" ref="C33" si="104">+IFERROR(C32/B32-1,"nm")</f>
        <v>3.4519383961763239E-2</v>
      </c>
      <c r="D33" s="47">
        <f t="shared" ref="D33" si="105">+IFERROR(D32/C32-1,"nm")</f>
        <v>3.0544147843942548E-2</v>
      </c>
      <c r="E33" s="47">
        <f t="shared" ref="E33" si="106">+IFERROR(E32/D32-1,"nm")</f>
        <v>-6.3511830635118338E-2</v>
      </c>
      <c r="F33" s="47">
        <f t="shared" ref="F33" si="107">+IFERROR(F32/E32-1,"nm")</f>
        <v>8.3510638297872308E-2</v>
      </c>
      <c r="G33" s="47">
        <f t="shared" ref="G33" si="108">+IFERROR(G32/F32-1,"nm")</f>
        <v>-0.25208640157093765</v>
      </c>
      <c r="H33" s="47">
        <f t="shared" ref="H33" si="109">+IFERROR(H32/G32-1,"nm")</f>
        <v>0.71283229405973092</v>
      </c>
      <c r="I33" s="47">
        <f>+IFERROR(I32/H32-1,"nm")</f>
        <v>3.6405441655489312E-3</v>
      </c>
      <c r="J33" s="47">
        <f>+IFERROR(J32/I32-1,"nm")</f>
        <v>3.6405441655489312E-3</v>
      </c>
      <c r="K33" s="47">
        <f t="shared" ref="K33:N33" si="110">+IFERROR(K32/J32-1,"nm")</f>
        <v>3.6405441655489312E-3</v>
      </c>
      <c r="L33" s="47">
        <f t="shared" si="110"/>
        <v>3.6405441655489312E-3</v>
      </c>
      <c r="M33" s="47">
        <f t="shared" si="110"/>
        <v>3.6405441655489312E-3</v>
      </c>
      <c r="N33" s="47">
        <f t="shared" si="110"/>
        <v>3.6405441655489312E-3</v>
      </c>
    </row>
    <row r="34" spans="1:14" x14ac:dyDescent="0.3">
      <c r="A34" s="46" t="s">
        <v>132</v>
      </c>
      <c r="B34" s="47">
        <f t="shared" ref="B34:H34" si="111">+IFERROR(B32/B$18,"nm")</f>
        <v>0.27409024745269289</v>
      </c>
      <c r="C34" s="47">
        <f t="shared" si="111"/>
        <v>0.26388512598211866</v>
      </c>
      <c r="D34" s="47">
        <f t="shared" si="111"/>
        <v>0.26386698212407994</v>
      </c>
      <c r="E34" s="47">
        <f t="shared" si="111"/>
        <v>0.25311342982160889</v>
      </c>
      <c r="F34" s="47">
        <f t="shared" si="111"/>
        <v>0.25619418941013711</v>
      </c>
      <c r="G34" s="47">
        <f t="shared" si="111"/>
        <v>0.2103700635183651</v>
      </c>
      <c r="H34" s="47">
        <f t="shared" si="111"/>
        <v>0.30380115256999823</v>
      </c>
      <c r="I34" s="47">
        <f>+IFERROR(I32/I$18,"nm")</f>
        <v>0.28540293140086087</v>
      </c>
      <c r="J34" s="47">
        <f>+IFERROR(J32/J$18,"nm")</f>
        <v>0.26811890792098508</v>
      </c>
      <c r="K34" s="47">
        <f t="shared" ref="K34:N34" si="112">+IFERROR(K32/K$18,"nm")</f>
        <v>0.25188160623260097</v>
      </c>
      <c r="L34" s="47">
        <f t="shared" si="112"/>
        <v>0.23662763678349824</v>
      </c>
      <c r="M34" s="47">
        <f t="shared" si="112"/>
        <v>0.2222974488976244</v>
      </c>
      <c r="N34" s="47">
        <f t="shared" si="112"/>
        <v>0.20883509829244964</v>
      </c>
    </row>
    <row r="35" spans="1:14" x14ac:dyDescent="0.3">
      <c r="A35" s="9" t="s">
        <v>133</v>
      </c>
      <c r="B35" s="9">
        <f>+Historicals!B180</f>
        <v>121</v>
      </c>
      <c r="C35" s="9">
        <f>+Historicals!C180</f>
        <v>133</v>
      </c>
      <c r="D35" s="9">
        <f>+Historicals!D180</f>
        <v>140</v>
      </c>
      <c r="E35" s="9">
        <f>+Historicals!E180</f>
        <v>160</v>
      </c>
      <c r="F35" s="9">
        <f>+Historicals!F180</f>
        <v>149</v>
      </c>
      <c r="G35" s="9">
        <f>+Historicals!G180</f>
        <v>148</v>
      </c>
      <c r="H35" s="9">
        <f>+Historicals!H180</f>
        <v>130</v>
      </c>
      <c r="I35" s="9">
        <f>+Historicals!I180</f>
        <v>124</v>
      </c>
      <c r="J35" s="53">
        <f>(1+((I36/100)*100))*I35</f>
        <v>118.27692307692308</v>
      </c>
      <c r="K35" s="53">
        <f t="shared" ref="K35:N35" si="113">(1+((J36/100)*100))*J35</f>
        <v>112.81798816568049</v>
      </c>
      <c r="L35" s="53">
        <f t="shared" si="113"/>
        <v>107.61100409649524</v>
      </c>
      <c r="M35" s="53">
        <f t="shared" si="113"/>
        <v>102.64434236896469</v>
      </c>
      <c r="N35" s="53">
        <f t="shared" si="113"/>
        <v>97.906911182704775</v>
      </c>
    </row>
    <row r="36" spans="1:14" x14ac:dyDescent="0.3">
      <c r="A36" s="46" t="s">
        <v>130</v>
      </c>
      <c r="B36" s="47" t="str">
        <f t="shared" ref="B36" si="114">+IFERROR(B35/A35-1,"nm")</f>
        <v>nm</v>
      </c>
      <c r="C36" s="47">
        <f t="shared" ref="C36" si="115">+IFERROR(C35/B35-1,"nm")</f>
        <v>9.9173553719008156E-2</v>
      </c>
      <c r="D36" s="47">
        <f t="shared" ref="D36" si="116">+IFERROR(D35/C35-1,"nm")</f>
        <v>5.2631578947368363E-2</v>
      </c>
      <c r="E36" s="47">
        <f t="shared" ref="E36" si="117">+IFERROR(E35/D35-1,"nm")</f>
        <v>0.14285714285714279</v>
      </c>
      <c r="F36" s="47">
        <f t="shared" ref="F36" si="118">+IFERROR(F35/E35-1,"nm")</f>
        <v>-6.8749999999999978E-2</v>
      </c>
      <c r="G36" s="47">
        <f t="shared" ref="G36" si="119">+IFERROR(G35/F35-1,"nm")</f>
        <v>-6.7114093959731447E-3</v>
      </c>
      <c r="H36" s="47">
        <f t="shared" ref="H36" si="120">+IFERROR(H35/G35-1,"nm")</f>
        <v>-0.1216216216216216</v>
      </c>
      <c r="I36" s="47">
        <f>+IFERROR(I35/H35-1,"nm")</f>
        <v>-4.6153846153846101E-2</v>
      </c>
      <c r="J36" s="47">
        <f>+IFERROR(J35/I35-1,"nm")</f>
        <v>-4.6153846153846101E-2</v>
      </c>
      <c r="K36" s="47">
        <f t="shared" ref="K36:N36" si="121">+IFERROR(K35/J35-1,"nm")</f>
        <v>-4.6153846153846101E-2</v>
      </c>
      <c r="L36" s="47">
        <f t="shared" si="121"/>
        <v>-4.6153846153846101E-2</v>
      </c>
      <c r="M36" s="47">
        <f t="shared" si="121"/>
        <v>-4.6153846153846212E-2</v>
      </c>
      <c r="N36" s="47">
        <f t="shared" si="121"/>
        <v>-4.6153846153846212E-2</v>
      </c>
    </row>
    <row r="37" spans="1:14" x14ac:dyDescent="0.3">
      <c r="A37" s="46" t="s">
        <v>134</v>
      </c>
      <c r="B37" s="47">
        <f t="shared" ref="B37:H37" si="122">+IFERROR(B35/B$18,"nm")</f>
        <v>8.8064046579330417E-3</v>
      </c>
      <c r="C37" s="47">
        <f t="shared" si="122"/>
        <v>9.0083988079111346E-3</v>
      </c>
      <c r="D37" s="47">
        <f t="shared" si="122"/>
        <v>9.2008412197686646E-3</v>
      </c>
      <c r="E37" s="47">
        <f t="shared" si="122"/>
        <v>1.0770784247728038E-2</v>
      </c>
      <c r="F37" s="47">
        <f t="shared" si="122"/>
        <v>9.3698905798012821E-3</v>
      </c>
      <c r="G37" s="47">
        <f t="shared" si="122"/>
        <v>1.0218171775752554E-2</v>
      </c>
      <c r="H37" s="47">
        <f t="shared" si="122"/>
        <v>7.5673787764130628E-3</v>
      </c>
      <c r="I37" s="47">
        <f>+IFERROR(I35/I$18,"nm")</f>
        <v>6.7563886013185855E-3</v>
      </c>
      <c r="J37" s="47">
        <f t="shared" ref="J37:N37" si="123">+IFERROR(J35/J$18,"nm")</f>
        <v>6.0323116208100321E-3</v>
      </c>
      <c r="K37" s="47">
        <f t="shared" si="123"/>
        <v>5.385833414534219E-3</v>
      </c>
      <c r="L37" s="47">
        <f t="shared" si="123"/>
        <v>4.8086377814178924E-3</v>
      </c>
      <c r="M37" s="47">
        <f t="shared" si="123"/>
        <v>4.2932997612736834E-3</v>
      </c>
      <c r="N37" s="47">
        <f t="shared" si="123"/>
        <v>3.8331901211984439E-3</v>
      </c>
    </row>
    <row r="38" spans="1:14" x14ac:dyDescent="0.3">
      <c r="A38" s="9" t="s">
        <v>135</v>
      </c>
      <c r="B38" s="9">
        <f>+Historicals!B144</f>
        <v>3645</v>
      </c>
      <c r="C38" s="9">
        <f>+Historicals!C144</f>
        <v>3763</v>
      </c>
      <c r="D38" s="9">
        <f>+Historicals!D144</f>
        <v>3875</v>
      </c>
      <c r="E38" s="9">
        <f>+Historicals!E144</f>
        <v>3600</v>
      </c>
      <c r="F38" s="9">
        <f>+Historicals!F144</f>
        <v>3925</v>
      </c>
      <c r="G38" s="9">
        <f>+Historicals!G144</f>
        <v>2899</v>
      </c>
      <c r="H38" s="9">
        <f>+Historicals!H144</f>
        <v>5089</v>
      </c>
      <c r="I38" s="9">
        <f>+Historicals!I144</f>
        <v>5114</v>
      </c>
      <c r="J38" s="53">
        <f>(1+((I39/100)*100))*I38</f>
        <v>5139.1228139123605</v>
      </c>
      <c r="K38" s="53">
        <f t="shared" ref="K38:N38" si="124">(1+((J39/100)*100))*J38</f>
        <v>5164.369045067363</v>
      </c>
      <c r="L38" s="53">
        <f t="shared" si="124"/>
        <v>5189.7392997591851</v>
      </c>
      <c r="M38" s="53">
        <f t="shared" si="124"/>
        <v>5215.2341872604584</v>
      </c>
      <c r="N38" s="53">
        <f t="shared" si="124"/>
        <v>5240.8543198368998</v>
      </c>
    </row>
    <row r="39" spans="1:14" x14ac:dyDescent="0.3">
      <c r="A39" s="46" t="s">
        <v>130</v>
      </c>
      <c r="B39" s="47" t="str">
        <f t="shared" ref="B39" si="125">+IFERROR(B38/A38-1,"nm")</f>
        <v>nm</v>
      </c>
      <c r="C39" s="47">
        <f t="shared" ref="C39" si="126">+IFERROR(C38/B38-1,"nm")</f>
        <v>3.2373113854595292E-2</v>
      </c>
      <c r="D39" s="47">
        <f t="shared" ref="D39" si="127">+IFERROR(D38/C38-1,"nm")</f>
        <v>2.9763486579856391E-2</v>
      </c>
      <c r="E39" s="47">
        <f t="shared" ref="E39" si="128">+IFERROR(E38/D38-1,"nm")</f>
        <v>-7.096774193548383E-2</v>
      </c>
      <c r="F39" s="47">
        <f t="shared" ref="F39" si="129">+IFERROR(F38/E38-1,"nm")</f>
        <v>9.0277777777777679E-2</v>
      </c>
      <c r="G39" s="47">
        <f t="shared" ref="G39" si="130">+IFERROR(G38/F38-1,"nm")</f>
        <v>-0.26140127388535028</v>
      </c>
      <c r="H39" s="47">
        <f t="shared" ref="H39" si="131">+IFERROR(H38/G38-1,"nm")</f>
        <v>0.75543290789927564</v>
      </c>
      <c r="I39" s="47">
        <f>+IFERROR(I38/H38-1,"nm")</f>
        <v>4.9125564943997002E-3</v>
      </c>
      <c r="J39" s="47">
        <f>+IFERROR(J38/I38-1,"nm")</f>
        <v>4.9125564943997002E-3</v>
      </c>
      <c r="K39" s="47">
        <f t="shared" ref="K39:N39" si="132">+IFERROR(K38/J38-1,"nm")</f>
        <v>4.9125564943997002E-3</v>
      </c>
      <c r="L39" s="47">
        <f t="shared" si="132"/>
        <v>4.9125564943997002E-3</v>
      </c>
      <c r="M39" s="47">
        <f t="shared" si="132"/>
        <v>4.9125564943997002E-3</v>
      </c>
      <c r="N39" s="47">
        <f t="shared" si="132"/>
        <v>4.9125564943997002E-3</v>
      </c>
    </row>
    <row r="40" spans="1:14" x14ac:dyDescent="0.3">
      <c r="A40" s="46" t="s">
        <v>132</v>
      </c>
      <c r="B40" s="47">
        <f t="shared" ref="B40:H40" si="133">+IFERROR(B38/B$18,"nm")</f>
        <v>0.26528384279475981</v>
      </c>
      <c r="C40" s="47">
        <f t="shared" si="133"/>
        <v>0.25487672717420751</v>
      </c>
      <c r="D40" s="47">
        <f t="shared" si="133"/>
        <v>0.25466614090431128</v>
      </c>
      <c r="E40" s="47">
        <f t="shared" si="133"/>
        <v>0.24234264557388085</v>
      </c>
      <c r="F40" s="47">
        <f t="shared" si="133"/>
        <v>0.2468242988303358</v>
      </c>
      <c r="G40" s="47">
        <f t="shared" si="133"/>
        <v>0.20015189174261253</v>
      </c>
      <c r="H40" s="47">
        <f t="shared" si="133"/>
        <v>0.29623377379358518</v>
      </c>
      <c r="I40" s="47">
        <f>+IFERROR(I38/I$18,"nm")</f>
        <v>0.27864654279954232</v>
      </c>
      <c r="J40" s="47">
        <f t="shared" ref="J40:N40" si="134">+IFERROR(J38/J$18,"nm")</f>
        <v>0.26210345572628463</v>
      </c>
      <c r="K40" s="47">
        <f t="shared" si="134"/>
        <v>0.24654252234193977</v>
      </c>
      <c r="L40" s="47">
        <f t="shared" si="134"/>
        <v>0.2319054327395132</v>
      </c>
      <c r="M40" s="47">
        <f t="shared" si="134"/>
        <v>0.21813733883808914</v>
      </c>
      <c r="N40" s="47">
        <f t="shared" si="134"/>
        <v>0.20518664885618149</v>
      </c>
    </row>
    <row r="41" spans="1:14" x14ac:dyDescent="0.3">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c r="J41" s="53">
        <f>(1+((I42/100)*100))*I41</f>
        <v>217.51020408163268</v>
      </c>
      <c r="K41" s="53">
        <f t="shared" ref="K41:N41" si="135">(1+((J42/100)*100))*J41</f>
        <v>324.04581424406501</v>
      </c>
      <c r="L41" s="53">
        <f t="shared" si="135"/>
        <v>482.76213142483158</v>
      </c>
      <c r="M41" s="53">
        <f t="shared" si="135"/>
        <v>719.21705293903483</v>
      </c>
      <c r="N41" s="53">
        <f t="shared" si="135"/>
        <v>1071.4866298887662</v>
      </c>
    </row>
    <row r="42" spans="1:14" x14ac:dyDescent="0.3">
      <c r="A42" s="46" t="s">
        <v>130</v>
      </c>
      <c r="B42" s="47" t="str">
        <f t="shared" ref="B42" si="136">+IFERROR(B41/A41-1,"nm")</f>
        <v>nm</v>
      </c>
      <c r="C42" s="47">
        <f t="shared" ref="C42" si="137">+IFERROR(C41/B41-1,"nm")</f>
        <v>0.16346153846153855</v>
      </c>
      <c r="D42" s="47">
        <f t="shared" ref="D42" si="138">+IFERROR(D41/C41-1,"nm")</f>
        <v>-7.8512396694214837E-2</v>
      </c>
      <c r="E42" s="47">
        <f t="shared" ref="E42" si="139">+IFERROR(E41/D41-1,"nm")</f>
        <v>-0.12107623318385652</v>
      </c>
      <c r="F42" s="47">
        <f t="shared" ref="F42" si="140">+IFERROR(F41/E41-1,"nm")</f>
        <v>-0.40306122448979587</v>
      </c>
      <c r="G42" s="47">
        <f t="shared" ref="G42" si="141">+IFERROR(G41/F41-1,"nm")</f>
        <v>-5.9829059829059839E-2</v>
      </c>
      <c r="H42" s="47">
        <f t="shared" ref="H42" si="142">+IFERROR(H41/G41-1,"nm")</f>
        <v>-0.10909090909090913</v>
      </c>
      <c r="I42" s="47">
        <f>+IFERROR(I41/H41-1,"nm")</f>
        <v>0.48979591836734704</v>
      </c>
      <c r="J42" s="47">
        <f>+IFERROR(J41/I41-1,"nm")</f>
        <v>0.48979591836734704</v>
      </c>
      <c r="K42" s="47">
        <f t="shared" ref="K42:N42" si="143">+IFERROR(K41/J41-1,"nm")</f>
        <v>0.48979591836734704</v>
      </c>
      <c r="L42" s="47">
        <f t="shared" si="143"/>
        <v>0.48979591836734704</v>
      </c>
      <c r="M42" s="47">
        <f t="shared" si="143"/>
        <v>0.48979591836734704</v>
      </c>
      <c r="N42" s="47">
        <f t="shared" si="143"/>
        <v>0.48979591836734704</v>
      </c>
    </row>
    <row r="43" spans="1:14" x14ac:dyDescent="0.3">
      <c r="A43" s="46" t="s">
        <v>134</v>
      </c>
      <c r="B43" s="47">
        <f t="shared" ref="B43:H43" si="144">+IFERROR(B41/B$18,"nm")</f>
        <v>1.5138282387190683E-2</v>
      </c>
      <c r="C43" s="47">
        <f t="shared" si="144"/>
        <v>1.6391221891086428E-2</v>
      </c>
      <c r="D43" s="47">
        <f t="shared" si="144"/>
        <v>1.4655625657202945E-2</v>
      </c>
      <c r="E43" s="47">
        <f t="shared" si="144"/>
        <v>1.3194210703466847E-2</v>
      </c>
      <c r="F43" s="47">
        <f t="shared" si="144"/>
        <v>7.3575650861526856E-3</v>
      </c>
      <c r="G43" s="47">
        <f t="shared" si="144"/>
        <v>7.5945871306268989E-3</v>
      </c>
      <c r="H43" s="47">
        <f t="shared" si="144"/>
        <v>5.7046393852960009E-3</v>
      </c>
      <c r="I43" s="47">
        <f>+IFERROR(I41/I$18,"nm")</f>
        <v>7.9551027080041418E-3</v>
      </c>
      <c r="J43" s="47">
        <f t="shared" ref="J43:N43" si="145">+IFERROR(J41/J$18,"nm")</f>
        <v>1.1093367138685696E-2</v>
      </c>
      <c r="K43" s="47">
        <f t="shared" si="145"/>
        <v>1.5469667582022574E-2</v>
      </c>
      <c r="L43" s="47">
        <f t="shared" si="145"/>
        <v>2.1572405574114342E-2</v>
      </c>
      <c r="M43" s="47">
        <f t="shared" si="145"/>
        <v>3.0082655608895451E-2</v>
      </c>
      <c r="N43" s="47">
        <f t="shared" si="145"/>
        <v>4.1950174048707704E-2</v>
      </c>
    </row>
    <row r="44" spans="1:14" x14ac:dyDescent="0.3">
      <c r="A44" s="43" t="str">
        <f>+Historicals!A117</f>
        <v>Europe, Middle East &amp; Africa</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2024-11-06T17:01:36Z</dcterms:modified>
</cp:coreProperties>
</file>