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66925"/>
  <mc:AlternateContent xmlns:mc="http://schemas.openxmlformats.org/markup-compatibility/2006">
    <mc:Choice Requires="x15">
      <x15ac:absPath xmlns:x15ac="http://schemas.microsoft.com/office/spreadsheetml/2010/11/ac" url="C:\Users\ajoao\Downloads\"/>
    </mc:Choice>
  </mc:AlternateContent>
  <xr:revisionPtr revIDLastSave="0" documentId="13_ncr:1_{7AF30A64-B5EA-4606-978E-A02B3A21F5F1}" xr6:coauthVersionLast="47" xr6:coauthVersionMax="47" xr10:uidLastSave="{00000000-0000-0000-0000-000000000000}"/>
  <bookViews>
    <workbookView xWindow="-110" yWindow="-110" windowWidth="25820" windowHeight="13900" activeTab="2" xr2:uid="{00000000-000D-0000-FFFF-FFFF00000000}"/>
  </bookViews>
  <sheets>
    <sheet name="Sheet1" sheetId="2" r:id="rId1"/>
    <sheet name="Historicals" sheetId="1" r:id="rId2"/>
    <sheet name="Segmental forecast" sheetId="3" r:id="rId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4" i="3" l="1"/>
  <c r="I176" i="1"/>
  <c r="H176" i="1"/>
  <c r="I175" i="1"/>
  <c r="H175" i="1"/>
  <c r="F175" i="1"/>
  <c r="F176" i="1" s="1"/>
  <c r="E175" i="1"/>
  <c r="E176" i="1" s="1"/>
  <c r="D175" i="1"/>
  <c r="D176" i="1" s="1"/>
  <c r="C175" i="1"/>
  <c r="C176" i="1" s="1"/>
  <c r="B175" i="1"/>
  <c r="B176" i="1" s="1"/>
  <c r="I172" i="1"/>
  <c r="H172" i="1"/>
  <c r="G172" i="1"/>
  <c r="G175" i="1" s="1"/>
  <c r="G176" i="1" s="1"/>
  <c r="F172" i="1"/>
  <c r="E172" i="1"/>
  <c r="D172" i="1"/>
  <c r="C172" i="1"/>
  <c r="B172" i="1"/>
  <c r="I161" i="1"/>
  <c r="I163" i="1" s="1"/>
  <c r="I164" i="1" s="1"/>
  <c r="I165" i="1" s="1"/>
  <c r="H161" i="1"/>
  <c r="H163" i="1" s="1"/>
  <c r="H164" i="1" s="1"/>
  <c r="H165" i="1" s="1"/>
  <c r="G161" i="1"/>
  <c r="G163" i="1" s="1"/>
  <c r="G164" i="1" s="1"/>
  <c r="G165" i="1" s="1"/>
  <c r="F161" i="1"/>
  <c r="F163" i="1" s="1"/>
  <c r="F164" i="1" s="1"/>
  <c r="F165" i="1" s="1"/>
  <c r="E161" i="1"/>
  <c r="E163" i="1" s="1"/>
  <c r="E164" i="1" s="1"/>
  <c r="E165" i="1" s="1"/>
  <c r="D161" i="1"/>
  <c r="D163" i="1" s="1"/>
  <c r="D164" i="1" s="1"/>
  <c r="D165" i="1" s="1"/>
  <c r="C161" i="1"/>
  <c r="C163" i="1" s="1"/>
  <c r="C164" i="1" s="1"/>
  <c r="C165" i="1" s="1"/>
  <c r="B161" i="1"/>
  <c r="H154" i="1"/>
  <c r="G154" i="1"/>
  <c r="B153" i="1"/>
  <c r="B154" i="1" s="1"/>
  <c r="I150" i="1"/>
  <c r="I153" i="1" s="1"/>
  <c r="I154" i="1" s="1"/>
  <c r="H150" i="1"/>
  <c r="H153" i="1" s="1"/>
  <c r="G150" i="1"/>
  <c r="G153" i="1" s="1"/>
  <c r="F150" i="1"/>
  <c r="F153" i="1" s="1"/>
  <c r="F154" i="1" s="1"/>
  <c r="E150" i="1"/>
  <c r="E153" i="1" s="1"/>
  <c r="E154" i="1" s="1"/>
  <c r="D150" i="1"/>
  <c r="D153" i="1" s="1"/>
  <c r="D154" i="1" s="1"/>
  <c r="C150" i="1"/>
  <c r="C153" i="1" s="1"/>
  <c r="C154" i="1" s="1"/>
  <c r="B150" i="1"/>
  <c r="F142" i="1"/>
  <c r="F143" i="1" s="1"/>
  <c r="E142" i="1"/>
  <c r="E143" i="1" s="1"/>
  <c r="D142" i="1"/>
  <c r="D143" i="1" s="1"/>
  <c r="C142" i="1"/>
  <c r="C143" i="1" s="1"/>
  <c r="B142" i="1"/>
  <c r="B143" i="1" s="1"/>
  <c r="I139" i="1"/>
  <c r="I142" i="1" s="1"/>
  <c r="I143" i="1" s="1"/>
  <c r="H139" i="1"/>
  <c r="H142" i="1" s="1"/>
  <c r="H143" i="1" s="1"/>
  <c r="G139" i="1"/>
  <c r="G142" i="1" s="1"/>
  <c r="G143" i="1" s="1"/>
  <c r="F139" i="1"/>
  <c r="E139" i="1"/>
  <c r="D139" i="1"/>
  <c r="C139" i="1"/>
  <c r="B139" i="1"/>
  <c r="I131" i="1"/>
  <c r="B132" i="1" s="1"/>
  <c r="H131" i="1"/>
  <c r="H132" i="1" s="1"/>
  <c r="G131" i="1"/>
  <c r="G132" i="1" s="1"/>
  <c r="F131" i="1"/>
  <c r="F132" i="1" s="1"/>
  <c r="E131" i="1"/>
  <c r="E132" i="1" s="1"/>
  <c r="D131" i="1"/>
  <c r="D132" i="1" s="1"/>
  <c r="C131" i="1"/>
  <c r="C132" i="1" s="1"/>
  <c r="B131" i="1"/>
  <c r="I124" i="1"/>
  <c r="H124" i="1"/>
  <c r="G124" i="1"/>
  <c r="F124" i="1"/>
  <c r="E124" i="1"/>
  <c r="D124" i="1"/>
  <c r="C124" i="1"/>
  <c r="B124" i="1"/>
  <c r="I97" i="1"/>
  <c r="H97" i="1"/>
  <c r="G97" i="1"/>
  <c r="F97" i="1"/>
  <c r="E97" i="1"/>
  <c r="D97" i="1"/>
  <c r="C97" i="1"/>
  <c r="B97" i="1"/>
  <c r="I94" i="1"/>
  <c r="H94" i="1"/>
  <c r="G94" i="1"/>
  <c r="F94" i="1"/>
  <c r="I92" i="1"/>
  <c r="H92" i="1"/>
  <c r="G92" i="1"/>
  <c r="F92" i="1"/>
  <c r="E92" i="1"/>
  <c r="D92" i="1"/>
  <c r="C92" i="1"/>
  <c r="B92" i="1"/>
  <c r="I83" i="1"/>
  <c r="H83" i="1"/>
  <c r="G83" i="1"/>
  <c r="F83" i="1"/>
  <c r="E83" i="1"/>
  <c r="D83" i="1"/>
  <c r="C83" i="1"/>
  <c r="B83" i="1"/>
  <c r="I76" i="1"/>
  <c r="H76" i="1"/>
  <c r="G76" i="1"/>
  <c r="F76" i="1"/>
  <c r="E76" i="1"/>
  <c r="E94" i="1" s="1"/>
  <c r="D76" i="1"/>
  <c r="D94" i="1" s="1"/>
  <c r="C76" i="1"/>
  <c r="C94" i="1" s="1"/>
  <c r="B76" i="1"/>
  <c r="B94" i="1" s="1"/>
  <c r="I59" i="1"/>
  <c r="I60" i="1" s="1"/>
  <c r="H59" i="1"/>
  <c r="H60" i="1" s="1"/>
  <c r="G59" i="1"/>
  <c r="G60" i="1" s="1"/>
  <c r="F59" i="1"/>
  <c r="F60" i="1" s="1"/>
  <c r="I58" i="1"/>
  <c r="H58" i="1"/>
  <c r="G58" i="1"/>
  <c r="F58" i="1"/>
  <c r="E58" i="1"/>
  <c r="E59" i="1" s="1"/>
  <c r="E60" i="1" s="1"/>
  <c r="D58" i="1"/>
  <c r="D59" i="1" s="1"/>
  <c r="D60" i="1" s="1"/>
  <c r="C58" i="1"/>
  <c r="C59" i="1" s="1"/>
  <c r="C60" i="1" s="1"/>
  <c r="B58" i="1"/>
  <c r="B59" i="1" s="1"/>
  <c r="B60" i="1" s="1"/>
  <c r="I20" i="1"/>
  <c r="H20" i="1"/>
  <c r="G20" i="1"/>
  <c r="F20" i="1"/>
  <c r="E20" i="1"/>
  <c r="D20" i="1"/>
  <c r="C20" i="1"/>
  <c r="H1" i="1"/>
  <c r="G1" i="1" s="1"/>
  <c r="F1" i="1" s="1"/>
  <c r="E1" i="1" s="1"/>
  <c r="D1" i="1" s="1"/>
  <c r="C1" i="1" s="1"/>
  <c r="B1" i="1" s="1"/>
  <c r="B163" i="1" l="1"/>
  <c r="B164" i="1" s="1"/>
  <c r="B165" i="1" s="1"/>
  <c r="A17" i="3" l="1"/>
  <c r="H41" i="3"/>
  <c r="G41" i="3"/>
  <c r="F41" i="3"/>
  <c r="E41" i="3"/>
  <c r="E42" i="3" s="1"/>
  <c r="D41" i="3"/>
  <c r="C41" i="3"/>
  <c r="C42" i="3" s="1"/>
  <c r="B41" i="3"/>
  <c r="B42" i="3" s="1"/>
  <c r="I41" i="3"/>
  <c r="F36" i="3"/>
  <c r="F32" i="3"/>
  <c r="I35" i="3"/>
  <c r="I32" i="3" s="1"/>
  <c r="H35" i="3"/>
  <c r="G35" i="3"/>
  <c r="F35" i="3"/>
  <c r="E35" i="3"/>
  <c r="D35" i="3"/>
  <c r="C35" i="3"/>
  <c r="D36" i="3" s="1"/>
  <c r="B35" i="3"/>
  <c r="C36" i="3" s="1"/>
  <c r="H38" i="3"/>
  <c r="G38" i="3"/>
  <c r="F38" i="3"/>
  <c r="E38" i="3"/>
  <c r="E32" i="3" s="1"/>
  <c r="D38" i="3"/>
  <c r="C38" i="3"/>
  <c r="B38" i="3"/>
  <c r="I38" i="3"/>
  <c r="B30" i="3"/>
  <c r="C30" i="3"/>
  <c r="D30" i="3"/>
  <c r="E30" i="3"/>
  <c r="F30" i="3"/>
  <c r="G30" i="3"/>
  <c r="H30" i="3"/>
  <c r="I30" i="3"/>
  <c r="I26" i="3"/>
  <c r="H26" i="3"/>
  <c r="G26" i="3"/>
  <c r="F26" i="3"/>
  <c r="E26" i="3"/>
  <c r="D26" i="3"/>
  <c r="C26" i="3"/>
  <c r="B26" i="3"/>
  <c r="H22" i="3"/>
  <c r="G22" i="3"/>
  <c r="F22" i="3"/>
  <c r="E22" i="3"/>
  <c r="D22" i="3"/>
  <c r="C22" i="3"/>
  <c r="B22" i="3"/>
  <c r="I22" i="3"/>
  <c r="F29" i="3"/>
  <c r="F31" i="3" s="1"/>
  <c r="E29" i="3"/>
  <c r="E31" i="3" s="1"/>
  <c r="C21" i="3"/>
  <c r="B21" i="3"/>
  <c r="I28" i="3"/>
  <c r="H28" i="3"/>
  <c r="G28" i="3"/>
  <c r="F28" i="3"/>
  <c r="E28" i="3"/>
  <c r="D28" i="3"/>
  <c r="C28" i="3"/>
  <c r="B28" i="3"/>
  <c r="B29" i="3" s="1"/>
  <c r="B31" i="3" s="1"/>
  <c r="I24" i="3"/>
  <c r="H24" i="3"/>
  <c r="I25" i="3" s="1"/>
  <c r="I27" i="3" s="1"/>
  <c r="G24" i="3"/>
  <c r="F24" i="3"/>
  <c r="E24" i="3"/>
  <c r="D24" i="3"/>
  <c r="D25" i="3" s="1"/>
  <c r="D27" i="3" s="1"/>
  <c r="C24" i="3"/>
  <c r="C25" i="3" s="1"/>
  <c r="C27" i="3" s="1"/>
  <c r="B24" i="3"/>
  <c r="B25" i="3" s="1"/>
  <c r="B27" i="3" s="1"/>
  <c r="B20" i="3"/>
  <c r="C20" i="3"/>
  <c r="D20" i="3"/>
  <c r="D21" i="3" s="1"/>
  <c r="D23" i="3" s="1"/>
  <c r="E20" i="3"/>
  <c r="F20" i="3"/>
  <c r="F21" i="3" s="1"/>
  <c r="G20" i="3"/>
  <c r="G21" i="3" s="1"/>
  <c r="G23" i="3" s="1"/>
  <c r="H20" i="3"/>
  <c r="H21" i="3" s="1"/>
  <c r="H23" i="3" s="1"/>
  <c r="I20" i="3"/>
  <c r="I21" i="3" s="1"/>
  <c r="J1" i="3"/>
  <c r="K1" i="3" s="1"/>
  <c r="L1" i="3" s="1"/>
  <c r="M1" i="3" s="1"/>
  <c r="N1" i="3" s="1"/>
  <c r="H1" i="3"/>
  <c r="G1" i="3" s="1"/>
  <c r="F1" i="3" s="1"/>
  <c r="E1" i="3" s="1"/>
  <c r="D1" i="3" s="1"/>
  <c r="C1" i="3" s="1"/>
  <c r="B1" i="3" s="1"/>
  <c r="H36" i="3" l="1"/>
  <c r="F25" i="3"/>
  <c r="F27" i="3" s="1"/>
  <c r="H29" i="3"/>
  <c r="H31" i="3" s="1"/>
  <c r="F23" i="3"/>
  <c r="I39" i="3"/>
  <c r="C29" i="3"/>
  <c r="C31" i="3" s="1"/>
  <c r="D29" i="3"/>
  <c r="D31" i="3" s="1"/>
  <c r="D42" i="3"/>
  <c r="I23" i="3"/>
  <c r="G29" i="3"/>
  <c r="G31" i="3" s="1"/>
  <c r="F39" i="3"/>
  <c r="I29" i="3"/>
  <c r="I31" i="3" s="1"/>
  <c r="G39" i="3"/>
  <c r="C23" i="3"/>
  <c r="E25" i="3"/>
  <c r="E27" i="3" s="1"/>
  <c r="G25" i="3"/>
  <c r="G27" i="3" s="1"/>
  <c r="B23" i="3"/>
  <c r="E21" i="3"/>
  <c r="E23" i="3" s="1"/>
  <c r="E36" i="3"/>
  <c r="F33" i="3"/>
  <c r="G36" i="3"/>
  <c r="D32" i="3"/>
  <c r="I36" i="3"/>
  <c r="B39" i="3"/>
  <c r="C39" i="3"/>
  <c r="H25" i="3"/>
  <c r="H27" i="3" s="1"/>
  <c r="G32" i="3"/>
  <c r="D39" i="3"/>
  <c r="B32" i="3"/>
  <c r="C32" i="3"/>
  <c r="F42" i="3"/>
  <c r="H32" i="3"/>
  <c r="E39" i="3"/>
  <c r="G42" i="3"/>
  <c r="H39" i="3"/>
  <c r="H42" i="3"/>
  <c r="I42" i="3"/>
  <c r="B36" i="3"/>
  <c r="D33" i="3" l="1"/>
  <c r="H33" i="3"/>
  <c r="C33" i="3"/>
  <c r="I33" i="3"/>
  <c r="B33" i="3"/>
  <c r="G33" i="3"/>
  <c r="E33" i="3"/>
  <c r="H18" i="3"/>
  <c r="H34" i="3" s="1"/>
  <c r="G18" i="3"/>
  <c r="G34" i="3" s="1"/>
  <c r="F18" i="3"/>
  <c r="E18" i="3"/>
  <c r="D18" i="3"/>
  <c r="C18" i="3"/>
  <c r="C34" i="3" s="1"/>
  <c r="I18" i="3"/>
  <c r="C43" i="3" l="1"/>
  <c r="C19" i="3"/>
  <c r="C37" i="3"/>
  <c r="C40" i="3"/>
  <c r="G40" i="3"/>
  <c r="G19" i="3"/>
  <c r="G43" i="3"/>
  <c r="G37" i="3"/>
  <c r="I37" i="3"/>
  <c r="I34" i="3"/>
  <c r="I19" i="3"/>
  <c r="I43" i="3"/>
  <c r="I40" i="3"/>
  <c r="B43" i="3"/>
  <c r="B19" i="3"/>
  <c r="B40" i="3"/>
  <c r="B37" i="3"/>
  <c r="B34" i="3"/>
  <c r="D43" i="3"/>
  <c r="D19" i="3"/>
  <c r="D37" i="3"/>
  <c r="D40" i="3"/>
  <c r="E40" i="3"/>
  <c r="E19" i="3"/>
  <c r="E37" i="3"/>
  <c r="E34" i="3"/>
  <c r="E43" i="3"/>
  <c r="F34" i="3"/>
  <c r="F19" i="3"/>
  <c r="F40" i="3"/>
  <c r="F37" i="3"/>
  <c r="F43" i="3"/>
  <c r="H19" i="3"/>
  <c r="H43" i="3"/>
  <c r="H37" i="3"/>
  <c r="H40" i="3"/>
  <c r="D34"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3" authorId="0" shapeId="0" xr:uid="{9AE19622-BBCB-4986-BFC6-6C17923186C1}">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<sst xmlns="http://schemas.openxmlformats.org/spreadsheetml/2006/main" count="279" uniqueCount="146">
  <si>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</si>
  <si>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</si>
  <si>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</si>
  <si>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</si>
  <si>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</si>
  <si>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</si>
  <si>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</si>
  <si>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</si>
  <si>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</si>
  <si>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</si>
  <si>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</si>
  <si>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</si>
  <si>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</si>
  <si>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</si>
  <si>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</si>
  <si>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</si>
  <si>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</si>
  <si>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</si>
  <si>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</si>
  <si>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</si>
  <si>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If there are new line items mentioned in the older reports, feel free to insert new rows for them, however ensure that these rows are taken in to account for the formulas</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</si>
  <si>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</si>
  <si>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</si>
  <si>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</si>
  <si>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</si>
  <si>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</si>
  <si>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</si>
  <si>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</si>
  <si>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</si>
  <si>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</si>
  <si>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</si>
  <si>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</si>
  <si>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</si>
  <si>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</si>
  <si>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</si>
  <si>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</si>
  <si>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</si>
  <si>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</si>
  <si>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</si>
  <si>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</si>
  <si>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</si>
  <si>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</si>
  <si>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</si>
  <si>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</si>
  <si>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</si>
  <si>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</si>
  <si>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</si>
  <si>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</si>
  <si>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</si>
  <si>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</si>
  <si>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</si>
  <si>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</si>
  <si>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</si>
  <si>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</si>
  <si>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</si>
  <si>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</si>
  <si>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</si>
  <si>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</si>
  <si>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</si>
  <si>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</si>
  <si>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</si>
  <si>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</si>
  <si>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</si>
  <si>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</si>
  <si>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</si>
  <si>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</si>
  <si>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</si>
  <si>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</si>
  <si>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</si>
  <si>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</si>
  <si>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</si>
  <si>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</si>
  <si>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</si>
  <si>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</si>
  <si>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</si>
  <si>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</si>
  <si>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</si>
  <si>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</si>
  <si>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</si>
  <si>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</si>
  <si>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</si>
  <si>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</si>
  <si>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</si>
  <si>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</si>
  <si>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</si>
  <si>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</si>
  <si>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</si>
  <si>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</si>
  <si>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</si>
  <si>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</si>
  <si>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</si>
  <si>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</si>
  <si>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</si>
  <si>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</si>
  <si>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</si>
  <si>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</si>
  <si>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</si>
  <si>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</si>
  <si>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</si>
  <si>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</si>
  <si>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</si>
  <si>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</si>
  <si>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</si>
  <si>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</si>
  <si>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</si>
  <si>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</si>
  <si>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</si>
  <si>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</si>
  <si>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</si>
  <si>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</si>
  <si>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</si>
  <si>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</si>
  <si>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</si>
  <si>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</si>
  <si>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</si>
  <si>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</si>
  <si>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</si>
  <si>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</si>
  <si>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</si>
  <si>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</si>
  <si>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</si>
  <si>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</si>
  <si>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</si>
  <si>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</si>
  <si>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</si>
  <si>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</si>
  <si>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</si>
  <si>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</si>
  <si>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</si>
  <si>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</si>
  <si>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</si>
  <si>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</si>
  <si>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</si>
  <si>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</si>
  <si>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</si>
  <si>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</si>
  <si>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</si>
  <si>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</si>
  <si>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</si>
  <si>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</si>
  <si>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</si>
  <si>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Build the segmental revenue model in the "Segmental forecast" sheet in accordance to the example provided with all the calculations</t>
  </si>
  <si>
    <t>Note that the revenue growth is the add up of Organic growth + Currency impact</t>
  </si>
  <si>
    <t>Submission time is 3 days from the day the task was given to you</t>
  </si>
  <si>
    <t>—</t>
  </si>
  <si>
    <t>2.130845119375452.0566707081593245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</si>
</sst>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_(* #,##0_);_(* \(#,##0\);_(* &quot;-&quot;??_);_(@_)"/>
    <numFmt numFmtId="166" formatCode="0.0%"/>
  </numFmts>
  <fonts count="15">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
      <sz val="10"/>
      <color theme="1"/>
      <name val="Arial Unicode MS"/>
    </font>
  </fonts>
  <fills count="7">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55">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0" fontId="0" fillId="0" borderId="1" xfId="0" applyBorder="1" applyAlignment="1">
      <alignment horizontal="left" indent="1"/>
    </xf>
    <xf numFmtId="0" fontId="0" fillId="0" borderId="3" xfId="0"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0" fillId="0" borderId="0" xfId="0" applyAlignment="1">
      <alignment horizontal="left" wrapText="1"/>
    </xf>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2" fillId="5" borderId="0" xfId="5" applyNumberFormat="1" applyFont="1"/>
    <xf numFmtId="165" fontId="13" fillId="0" borderId="0" xfId="1" applyNumberFormat="1" applyFont="1" applyAlignment="1">
      <alignment horizontal="left" indent="2"/>
    </xf>
    <xf numFmtId="165" fontId="0" fillId="0" borderId="0" xfId="1" applyNumberFormat="1" applyFont="1" applyAlignment="1">
      <alignment horizontal="left" indent="1"/>
    </xf>
    <xf numFmtId="165" fontId="13" fillId="0" borderId="0" xfId="1" applyNumberFormat="1" applyFont="1" applyAlignment="1">
      <alignment horizontal="left" indent="1"/>
    </xf>
    <xf numFmtId="166" fontId="11" fillId="0" borderId="0" xfId="2" applyNumberFormat="1" applyFont="1" applyAlignment="1">
      <alignment horizontal="right"/>
    </xf>
    <xf numFmtId="165" fontId="2" fillId="0" borderId="0" xfId="0" applyNumberFormat="1" applyFont="1"/>
    <xf numFmtId="165" fontId="0" fillId="0" borderId="0" xfId="3" applyNumberFormat="1" applyFont="1"/>
    <xf numFmtId="165" fontId="0" fillId="0" borderId="3" xfId="3" applyNumberFormat="1" applyFont="1" applyBorder="1"/>
    <xf numFmtId="165" fontId="2" fillId="0" borderId="0" xfId="3" applyNumberFormat="1" applyFont="1"/>
    <xf numFmtId="165" fontId="0" fillId="0" borderId="1" xfId="3" applyNumberFormat="1" applyFont="1" applyBorder="1"/>
    <xf numFmtId="165" fontId="2" fillId="0" borderId="1" xfId="3" applyNumberFormat="1" applyFont="1" applyBorder="1"/>
    <xf numFmtId="165" fontId="2" fillId="0" borderId="2" xfId="3" applyNumberFormat="1" applyFont="1" applyBorder="1"/>
    <xf numFmtId="4" fontId="0" fillId="0" borderId="0" xfId="0" applyNumberFormat="1"/>
    <xf numFmtId="0" fontId="14" fillId="0" borderId="0" xfId="0" applyFont="1"/>
  </cellXfs>
  <cellStyles count="6">
    <cellStyle name="60% - Accent1" xfId="5" builtinId="32"/>
    <cellStyle name="Accent1" xfId="4" builtinId="29"/>
    <cellStyle name="Comma" xfId="1" builtinId="3"/>
    <cellStyle name="Comma 2" xfId="3" xr:uid="{00000000-0005-0000-0000-000003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7216140" y="2223770"/>
          <a:ext cx="6767830" cy="1887220"/>
          <a:chOff x="487680" y="2049780"/>
          <a:chExt cx="6545580" cy="1874520"/>
        </a:xfrm>
      </xdr:grpSpPr>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id="{00000000-0008-0000-0000-00000D000000}"/>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66" name="Group 65">
          <a:extLst>
            <a:ext uri="{FF2B5EF4-FFF2-40B4-BE49-F238E27FC236}">
              <a16:creationId xmlns:a16="http://schemas.microsoft.com/office/drawing/2014/main" id="{00000000-0008-0000-0000-000042000000}"/>
            </a:ext>
          </a:extLst>
        </xdr:cNvPr>
        <xdr:cNvGrpSpPr/>
      </xdr:nvGrpSpPr>
      <xdr:grpSpPr>
        <a:xfrm>
          <a:off x="434340" y="2261870"/>
          <a:ext cx="4038600" cy="3552191"/>
          <a:chOff x="960120" y="1981200"/>
          <a:chExt cx="4038600" cy="2561469"/>
        </a:xfrm>
      </xdr:grpSpPr>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a:extLst>
              <a:ext uri="{FF2B5EF4-FFF2-40B4-BE49-F238E27FC236}">
                <a16:creationId xmlns:a16="http://schemas.microsoft.com/office/drawing/2014/main"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110" name="Group 109">
          <a:extLst>
            <a:ext uri="{FF2B5EF4-FFF2-40B4-BE49-F238E27FC236}">
              <a16:creationId xmlns:a16="http://schemas.microsoft.com/office/drawing/2014/main" id="{00000000-0008-0000-0000-00006E000000}"/>
            </a:ext>
          </a:extLst>
        </xdr:cNvPr>
        <xdr:cNvGrpSpPr/>
      </xdr:nvGrpSpPr>
      <xdr:grpSpPr>
        <a:xfrm>
          <a:off x="4472940" y="1587500"/>
          <a:ext cx="1760220" cy="1112520"/>
          <a:chOff x="4549140" y="2903220"/>
          <a:chExt cx="1760220" cy="1104900"/>
        </a:xfrm>
      </xdr:grpSpPr>
      <xdr:cxnSp macro="">
        <xdr:nvCxnSpPr>
          <xdr:cNvPr id="72" name="Elbow Connector 71">
            <a:extLst>
              <a:ext uri="{FF2B5EF4-FFF2-40B4-BE49-F238E27FC236}">
                <a16:creationId xmlns:a16="http://schemas.microsoft.com/office/drawing/2014/main"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a:extLst>
                <a:ext uri="{FF2B5EF4-FFF2-40B4-BE49-F238E27FC236}">
                  <a16:creationId xmlns:a16="http://schemas.microsoft.com/office/drawing/2014/main"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173" name="Group 172">
          <a:extLst>
            <a:ext uri="{FF2B5EF4-FFF2-40B4-BE49-F238E27FC236}">
              <a16:creationId xmlns:a16="http://schemas.microsoft.com/office/drawing/2014/main" id="{00000000-0008-0000-0000-0000AD000000}"/>
            </a:ext>
          </a:extLst>
        </xdr:cNvPr>
        <xdr:cNvGrpSpPr/>
      </xdr:nvGrpSpPr>
      <xdr:grpSpPr>
        <a:xfrm>
          <a:off x="4480560" y="2760980"/>
          <a:ext cx="1798320" cy="1112520"/>
          <a:chOff x="4678680" y="3040380"/>
          <a:chExt cx="1798320" cy="1104900"/>
        </a:xfrm>
      </xdr:grpSpPr>
      <xdr:grpSp>
        <xdr:nvGrpSpPr>
          <xdr:cNvPr id="146" name="Group 145">
            <a:extLst>
              <a:ext uri="{FF2B5EF4-FFF2-40B4-BE49-F238E27FC236}">
                <a16:creationId xmlns:a16="http://schemas.microsoft.com/office/drawing/2014/main"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a:extLst>
                <a:ext uri="{FF2B5EF4-FFF2-40B4-BE49-F238E27FC236}">
                  <a16:creationId xmlns:a16="http://schemas.microsoft.com/office/drawing/2014/main"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190" name="Group 189">
          <a:extLst>
            <a:ext uri="{FF2B5EF4-FFF2-40B4-BE49-F238E27FC236}">
              <a16:creationId xmlns:a16="http://schemas.microsoft.com/office/drawing/2014/main" id="{00000000-0008-0000-0000-0000BE000000}"/>
            </a:ext>
          </a:extLst>
        </xdr:cNvPr>
        <xdr:cNvGrpSpPr/>
      </xdr:nvGrpSpPr>
      <xdr:grpSpPr>
        <a:xfrm>
          <a:off x="4495800" y="3919220"/>
          <a:ext cx="1943100" cy="1112520"/>
          <a:chOff x="4495800" y="4053840"/>
          <a:chExt cx="1943100" cy="1104900"/>
        </a:xfrm>
      </xdr:grpSpPr>
      <xdr:grpSp>
        <xdr:nvGrpSpPr>
          <xdr:cNvPr id="167" name="Group 166">
            <a:extLst>
              <a:ext uri="{FF2B5EF4-FFF2-40B4-BE49-F238E27FC236}">
                <a16:creationId xmlns:a16="http://schemas.microsoft.com/office/drawing/2014/main"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a:extLst>
                <a:ext uri="{FF2B5EF4-FFF2-40B4-BE49-F238E27FC236}">
                  <a16:creationId xmlns:a16="http://schemas.microsoft.com/office/drawing/2014/main"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191" name="Group 190">
          <a:extLst>
            <a:ext uri="{FF2B5EF4-FFF2-40B4-BE49-F238E27FC236}">
              <a16:creationId xmlns:a16="http://schemas.microsoft.com/office/drawing/2014/main" id="{00000000-0008-0000-0000-0000BF000000}"/>
            </a:ext>
          </a:extLst>
        </xdr:cNvPr>
        <xdr:cNvGrpSpPr/>
      </xdr:nvGrpSpPr>
      <xdr:grpSpPr>
        <a:xfrm>
          <a:off x="4511040" y="5031740"/>
          <a:ext cx="2727960" cy="1334770"/>
          <a:chOff x="4511040" y="4251960"/>
          <a:chExt cx="2727960" cy="1325880"/>
        </a:xfrm>
      </xdr:grpSpPr>
      <xdr:grpSp>
        <xdr:nvGrpSpPr>
          <xdr:cNvPr id="192" name="Group 191">
            <a:extLst>
              <a:ext uri="{FF2B5EF4-FFF2-40B4-BE49-F238E27FC236}">
                <a16:creationId xmlns:a16="http://schemas.microsoft.com/office/drawing/2014/main"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a:extLst>
                <a:ext uri="{FF2B5EF4-FFF2-40B4-BE49-F238E27FC236}">
                  <a16:creationId xmlns:a16="http://schemas.microsoft.com/office/drawing/2014/main" id="{00000000-0008-0000-0000-0000C5000000}"/>
                </a:ext>
              </a:extLst>
            </xdr:cNvPr>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id="{00000000-0008-0000-0000-0000C6000000}"/>
                </a:ext>
              </a:extLst>
            </xdr:cNvPr>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id="{00000000-0008-0000-0000-0000C1000000}"/>
              </a:ext>
            </a:extLst>
          </xdr:cNvPr>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205" name="Group 204">
          <a:extLst>
            <a:ext uri="{FF2B5EF4-FFF2-40B4-BE49-F238E27FC236}">
              <a16:creationId xmlns:a16="http://schemas.microsoft.com/office/drawing/2014/main" id="{00000000-0008-0000-0000-0000CD000000}"/>
            </a:ext>
          </a:extLst>
        </xdr:cNvPr>
        <xdr:cNvGrpSpPr/>
      </xdr:nvGrpSpPr>
      <xdr:grpSpPr>
        <a:xfrm rot="5400000">
          <a:off x="3105150" y="5186680"/>
          <a:ext cx="1150620" cy="2438400"/>
          <a:chOff x="4488180" y="3360420"/>
          <a:chExt cx="1143000" cy="2438400"/>
        </a:xfrm>
      </xdr:grpSpPr>
      <xdr:grpSp>
        <xdr:nvGrpSpPr>
          <xdr:cNvPr id="206" name="Group 205">
            <a:extLst>
              <a:ext uri="{FF2B5EF4-FFF2-40B4-BE49-F238E27FC236}">
                <a16:creationId xmlns:a16="http://schemas.microsoft.com/office/drawing/2014/main" id="{00000000-0008-0000-0000-0000CE000000}"/>
              </a:ext>
            </a:extLst>
          </xdr:cNvPr>
          <xdr:cNvGrpSpPr/>
        </xdr:nvGrpSpPr>
        <xdr:grpSpPr>
          <a:xfrm>
            <a:off x="4488180" y="3360420"/>
            <a:ext cx="1143000" cy="2438400"/>
            <a:chOff x="5265420" y="960120"/>
            <a:chExt cx="1143000" cy="2438400"/>
          </a:xfrm>
        </xdr:grpSpPr>
        <xdr:sp macro="" textlink="">
          <xdr:nvSpPr>
            <xdr:cNvPr id="208" name="TextBox 207">
              <a:extLst>
                <a:ext uri="{FF2B5EF4-FFF2-40B4-BE49-F238E27FC236}">
                  <a16:creationId xmlns:a16="http://schemas.microsoft.com/office/drawing/2014/main" id="{00000000-0008-0000-0000-0000D0000000}"/>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a:extLst>
                <a:ext uri="{FF2B5EF4-FFF2-40B4-BE49-F238E27FC236}">
                  <a16:creationId xmlns:a16="http://schemas.microsoft.com/office/drawing/2014/main"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a:extLst>
                <a:ext uri="{FF2B5EF4-FFF2-40B4-BE49-F238E27FC236}">
                  <a16:creationId xmlns:a16="http://schemas.microsoft.com/office/drawing/2014/main" id="{00000000-0008-0000-0000-0000D2000000}"/>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a:extLst>
                <a:ext uri="{FF2B5EF4-FFF2-40B4-BE49-F238E27FC236}">
                  <a16:creationId xmlns:a16="http://schemas.microsoft.com/office/drawing/2014/main"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topLeftCell="A16" workbookViewId="0">
      <selection activeCell="A4" sqref="A4"/>
    </sheetView>
  </sheetViews>
  <sheetFormatPr defaultRowHeight="14.5"/>
  <cols>
    <col min="1" max="1" width="176.08984375" style="19" customWidth="1"/>
  </cols>
  <sheetData>
    <row r="1" spans="1:1" ht="23.5">
      <c r="A1" s="18" t="s">
        <v>21</v>
      </c>
    </row>
    <row r="2" spans="1:1">
      <c r="A2" s="36" t="s">
        <v>141</v>
      </c>
    </row>
    <row r="3" spans="1:1">
      <c r="A3" s="20" t="s">
        <v>142</v>
      </c>
    </row>
    <row r="4" spans="1:1">
      <c r="A4" s="36" t="s">
        <v>20</v>
      </c>
    </row>
    <row r="5" spans="1:1">
      <c r="A5" s="19" t="s">
        <v>143</v>
      </c>
    </row>
    <row r="6" spans="1:1">
      <c r="A6" s="36"/>
    </row>
    <row r="7" spans="1:1">
      <c r="A7" s="36"/>
    </row>
    <row r="10" spans="1:1">
      <c r="A10" s="20"/>
    </row>
    <row r="11" spans="1:1">
      <c r="A11" s="20"/>
    </row>
    <row r="12" spans="1:1">
      <c r="A12" s="2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04"/>
  <sheetViews>
    <sheetView workbookViewId="0">
      <pane ySplit="1" topLeftCell="A177" activePane="bottomLeft" state="frozen"/>
      <selection pane="bottomLeft" activeCell="M186" sqref="M186"/>
    </sheetView>
  </sheetViews>
  <sheetFormatPr defaultRowHeight="14.5"/>
  <cols>
    <col min="1" max="1" width="78.08984375" customWidth="1"/>
    <col min="2" max="7" width="9" bestFit="1" customWidth="1"/>
    <col min="8" max="8" width="10.453125" bestFit="1" customWidth="1"/>
    <col min="9" max="9" width="10.6328125" bestFit="1" customWidth="1"/>
  </cols>
  <sheetData>
    <row r="1" spans="1:9" ht="60" customHeight="1">
      <c r="A1" s="15" t="s">
        <v>117</v>
      </c>
      <c r="B1" s="16">
        <f t="shared" ref="B1:G1" si="0">+C1-1</f>
        <v>2015</v>
      </c>
      <c r="C1" s="16">
        <f t="shared" si="0"/>
        <v>2016</v>
      </c>
      <c r="D1" s="16">
        <f t="shared" si="0"/>
        <v>2017</v>
      </c>
      <c r="E1" s="16">
        <f t="shared" si="0"/>
        <v>2018</v>
      </c>
      <c r="F1" s="16">
        <f t="shared" si="0"/>
        <v>2019</v>
      </c>
      <c r="G1" s="16">
        <f t="shared" si="0"/>
        <v>2020</v>
      </c>
      <c r="H1" s="16">
        <f>+I1-1</f>
        <v>2021</v>
      </c>
      <c r="I1" s="16">
        <v>2022</v>
      </c>
    </row>
    <row r="2" spans="1:9">
      <c r="A2" t="s">
        <v>28</v>
      </c>
      <c r="B2" s="8">
        <v>30601</v>
      </c>
      <c r="C2" s="8">
        <v>32376</v>
      </c>
      <c r="D2" s="8">
        <v>34350</v>
      </c>
      <c r="E2" s="8">
        <v>36397</v>
      </c>
      <c r="F2" s="8">
        <v>39117</v>
      </c>
      <c r="G2" s="8">
        <v>37403</v>
      </c>
      <c r="H2" s="47">
        <v>44538</v>
      </c>
      <c r="I2" s="47">
        <v>46710</v>
      </c>
    </row>
    <row r="3" spans="1:9">
      <c r="A3" s="22" t="s">
        <v>29</v>
      </c>
      <c r="B3" s="8">
        <v>16534</v>
      </c>
      <c r="C3" s="8">
        <v>17405</v>
      </c>
      <c r="D3" s="8">
        <v>19038</v>
      </c>
      <c r="E3" s="8">
        <v>20441</v>
      </c>
      <c r="F3" s="8">
        <v>21643</v>
      </c>
      <c r="G3" s="8">
        <v>21162</v>
      </c>
      <c r="H3" s="48">
        <v>24576</v>
      </c>
      <c r="I3" s="48">
        <v>25231</v>
      </c>
    </row>
    <row r="4" spans="1:9" s="1" customFormat="1">
      <c r="A4" s="1" t="s">
        <v>4</v>
      </c>
      <c r="B4" s="49">
        <v>14067</v>
      </c>
      <c r="C4" s="49">
        <v>14971</v>
      </c>
      <c r="D4" s="49">
        <v>15312</v>
      </c>
      <c r="E4" s="49">
        <v>15956</v>
      </c>
      <c r="F4" s="49">
        <v>17474</v>
      </c>
      <c r="G4" s="49">
        <v>16241</v>
      </c>
      <c r="H4" s="49">
        <v>19962</v>
      </c>
      <c r="I4" s="49">
        <v>21479</v>
      </c>
    </row>
    <row r="5" spans="1:9">
      <c r="A5" s="11" t="s">
        <v>22</v>
      </c>
      <c r="B5" s="8">
        <v>3213</v>
      </c>
      <c r="C5" s="8">
        <v>3278</v>
      </c>
      <c r="D5" s="8">
        <v>3341</v>
      </c>
      <c r="E5" s="8">
        <v>3577</v>
      </c>
      <c r="F5" s="8">
        <v>3753</v>
      </c>
      <c r="G5" s="8">
        <v>3592</v>
      </c>
      <c r="H5" s="47">
        <v>3114</v>
      </c>
      <c r="I5" s="47">
        <v>3850</v>
      </c>
    </row>
    <row r="6" spans="1:9">
      <c r="A6" s="11" t="s">
        <v>23</v>
      </c>
      <c r="B6" s="8">
        <v>6679</v>
      </c>
      <c r="C6" s="8">
        <v>7191</v>
      </c>
      <c r="D6" s="8">
        <v>7222</v>
      </c>
      <c r="E6" s="8">
        <v>7934</v>
      </c>
      <c r="F6" s="8">
        <v>8949</v>
      </c>
      <c r="G6" s="8">
        <v>9534</v>
      </c>
      <c r="H6" s="47">
        <v>9911</v>
      </c>
      <c r="I6" s="47">
        <v>10954</v>
      </c>
    </row>
    <row r="7" spans="1:9">
      <c r="A7" s="21" t="s">
        <v>24</v>
      </c>
      <c r="B7" s="50">
        <v>9892</v>
      </c>
      <c r="C7" s="50">
        <v>10469</v>
      </c>
      <c r="D7" s="50">
        <v>10563</v>
      </c>
      <c r="E7" s="50">
        <v>11511</v>
      </c>
      <c r="F7" s="50">
        <v>12702</v>
      </c>
      <c r="G7" s="50">
        <v>13126</v>
      </c>
      <c r="H7" s="50">
        <v>13025</v>
      </c>
      <c r="I7" s="50">
        <v>14804</v>
      </c>
    </row>
    <row r="8" spans="1:9">
      <c r="A8" s="2" t="s">
        <v>25</v>
      </c>
      <c r="B8">
        <v>28</v>
      </c>
      <c r="C8">
        <v>19</v>
      </c>
      <c r="D8">
        <v>59</v>
      </c>
      <c r="E8">
        <v>54</v>
      </c>
      <c r="F8">
        <v>49</v>
      </c>
      <c r="G8">
        <v>89</v>
      </c>
      <c r="H8" s="47">
        <v>262</v>
      </c>
      <c r="I8" s="47">
        <v>205</v>
      </c>
    </row>
    <row r="9" spans="1:9">
      <c r="A9" s="2" t="s">
        <v>5</v>
      </c>
      <c r="B9">
        <v>-58</v>
      </c>
      <c r="C9">
        <v>-140</v>
      </c>
      <c r="D9">
        <v>-196</v>
      </c>
      <c r="E9">
        <v>66</v>
      </c>
      <c r="F9">
        <v>-78</v>
      </c>
      <c r="G9">
        <v>139</v>
      </c>
      <c r="H9" s="47">
        <v>14</v>
      </c>
      <c r="I9" s="47">
        <v>-181</v>
      </c>
    </row>
    <row r="10" spans="1:9">
      <c r="A10" s="4" t="s">
        <v>26</v>
      </c>
      <c r="B10" s="51">
        <v>4205</v>
      </c>
      <c r="C10" s="51">
        <v>4623</v>
      </c>
      <c r="D10" s="51">
        <v>4886</v>
      </c>
      <c r="E10" s="51">
        <v>4325</v>
      </c>
      <c r="F10" s="51">
        <v>4801</v>
      </c>
      <c r="G10" s="51">
        <v>2887</v>
      </c>
      <c r="H10" s="51">
        <v>6661</v>
      </c>
      <c r="I10" s="51">
        <v>6651</v>
      </c>
    </row>
    <row r="11" spans="1:9">
      <c r="A11" s="2" t="s">
        <v>27</v>
      </c>
      <c r="B11">
        <v>932</v>
      </c>
      <c r="C11">
        <v>863</v>
      </c>
      <c r="D11">
        <v>646</v>
      </c>
      <c r="E11" s="8">
        <v>2392</v>
      </c>
      <c r="F11">
        <v>772</v>
      </c>
      <c r="G11">
        <v>348</v>
      </c>
      <c r="H11" s="47">
        <v>934</v>
      </c>
      <c r="I11" s="47">
        <v>605</v>
      </c>
    </row>
    <row r="12" spans="1:9" ht="15" thickBot="1">
      <c r="A12" s="6" t="s">
        <v>30</v>
      </c>
      <c r="B12" s="52">
        <v>3273</v>
      </c>
      <c r="C12" s="52">
        <v>3760</v>
      </c>
      <c r="D12" s="52">
        <v>4240</v>
      </c>
      <c r="E12" s="52">
        <v>1933</v>
      </c>
      <c r="F12" s="52">
        <v>4029</v>
      </c>
      <c r="G12" s="52">
        <v>2539</v>
      </c>
      <c r="H12" s="52">
        <v>5727</v>
      </c>
      <c r="I12" s="52">
        <v>6046</v>
      </c>
    </row>
    <row r="13" spans="1:9" ht="15" thickTop="1">
      <c r="A13" s="1" t="s">
        <v>8</v>
      </c>
    </row>
    <row r="14" spans="1:9">
      <c r="A14" s="2" t="s">
        <v>6</v>
      </c>
      <c r="B14">
        <v>1.9</v>
      </c>
      <c r="C14">
        <v>2.21</v>
      </c>
      <c r="D14">
        <v>2.56</v>
      </c>
      <c r="E14">
        <v>1.19</v>
      </c>
      <c r="F14">
        <v>2.5499999999999998</v>
      </c>
      <c r="G14">
        <v>1.63</v>
      </c>
      <c r="H14">
        <v>3.64</v>
      </c>
      <c r="I14">
        <v>3.83</v>
      </c>
    </row>
    <row r="15" spans="1:9">
      <c r="A15" s="2" t="s">
        <v>7</v>
      </c>
      <c r="B15">
        <v>1.85</v>
      </c>
      <c r="C15">
        <v>2.16</v>
      </c>
      <c r="D15">
        <v>2.5099999999999998</v>
      </c>
      <c r="E15">
        <v>1.17</v>
      </c>
      <c r="F15">
        <v>2.4900000000000002</v>
      </c>
      <c r="G15">
        <v>1.6</v>
      </c>
      <c r="H15">
        <v>3.56</v>
      </c>
      <c r="I15">
        <v>3.75</v>
      </c>
    </row>
    <row r="16" spans="1:9">
      <c r="A16" s="1" t="s">
        <v>9</v>
      </c>
    </row>
    <row r="17" spans="1:9">
      <c r="A17" s="2" t="s">
        <v>6</v>
      </c>
      <c r="C17" s="53">
        <v>1697.9</v>
      </c>
      <c r="D17" s="53">
        <v>1657.8</v>
      </c>
      <c r="E17" s="53">
        <v>1623.8</v>
      </c>
      <c r="F17" s="53">
        <v>1579.7</v>
      </c>
      <c r="G17" s="53">
        <v>1558.8</v>
      </c>
      <c r="H17" s="8">
        <v>1573</v>
      </c>
      <c r="I17" s="8">
        <v>1578.8</v>
      </c>
    </row>
    <row r="18" spans="1:9">
      <c r="A18" s="2" t="s">
        <v>7</v>
      </c>
      <c r="C18" s="53">
        <v>1742.5</v>
      </c>
      <c r="D18" s="53">
        <v>1692</v>
      </c>
      <c r="E18" s="53">
        <v>1659.1</v>
      </c>
      <c r="F18" s="53">
        <v>1618.4</v>
      </c>
      <c r="G18" s="53">
        <v>1591.6</v>
      </c>
      <c r="H18" s="8">
        <v>1609.4</v>
      </c>
      <c r="I18" s="8">
        <v>1610.8</v>
      </c>
    </row>
    <row r="20" spans="1:9" s="12" customFormat="1">
      <c r="A20" s="12" t="s">
        <v>2</v>
      </c>
      <c r="B20" s="13"/>
      <c r="C20" s="13">
        <f t="shared" ref="C20:H20" si="1">+ROUND(((C12/C18)-C15),2)</f>
        <v>0</v>
      </c>
      <c r="D20" s="13">
        <f t="shared" si="1"/>
        <v>0</v>
      </c>
      <c r="E20" s="13">
        <f t="shared" si="1"/>
        <v>0</v>
      </c>
      <c r="F20" s="13">
        <f t="shared" si="1"/>
        <v>0</v>
      </c>
      <c r="G20" s="13">
        <f t="shared" si="1"/>
        <v>0</v>
      </c>
      <c r="H20" s="13">
        <f t="shared" si="1"/>
        <v>0</v>
      </c>
      <c r="I20" s="13">
        <f>+ROUND(((I12/I18)-I15),2)</f>
        <v>0</v>
      </c>
    </row>
    <row r="22" spans="1:9">
      <c r="A22" s="14" t="s">
        <v>0</v>
      </c>
      <c r="B22" s="14"/>
      <c r="C22" s="14"/>
      <c r="D22" s="14"/>
      <c r="E22" s="14"/>
      <c r="F22" s="14"/>
      <c r="G22" s="14"/>
      <c r="H22" s="14"/>
      <c r="I22" s="14"/>
    </row>
    <row r="23" spans="1:9">
      <c r="A23" s="1" t="s">
        <v>31</v>
      </c>
    </row>
    <row r="24" spans="1:9">
      <c r="A24" s="10" t="s">
        <v>32</v>
      </c>
      <c r="B24" s="3"/>
      <c r="C24" s="3"/>
      <c r="D24" s="3"/>
      <c r="E24" s="3"/>
      <c r="F24" s="3"/>
      <c r="G24" s="3"/>
      <c r="H24" s="3"/>
      <c r="I24" s="3"/>
    </row>
    <row r="25" spans="1:9">
      <c r="A25" s="11" t="s">
        <v>33</v>
      </c>
      <c r="B25" s="8">
        <v>3852</v>
      </c>
      <c r="C25" s="8">
        <v>3138</v>
      </c>
      <c r="D25" s="8">
        <v>3808</v>
      </c>
      <c r="E25" s="8">
        <v>4249</v>
      </c>
      <c r="F25" s="8">
        <v>4466</v>
      </c>
      <c r="G25" s="8">
        <v>8348</v>
      </c>
      <c r="H25" s="47">
        <v>9889</v>
      </c>
      <c r="I25" s="47">
        <v>8574</v>
      </c>
    </row>
    <row r="26" spans="1:9">
      <c r="A26" s="11" t="s">
        <v>34</v>
      </c>
      <c r="B26" s="8">
        <v>2072</v>
      </c>
      <c r="C26" s="8">
        <v>2319</v>
      </c>
      <c r="D26" s="8">
        <v>2371</v>
      </c>
      <c r="E26">
        <v>996</v>
      </c>
      <c r="F26">
        <v>197</v>
      </c>
      <c r="G26">
        <v>439</v>
      </c>
      <c r="H26" s="47">
        <v>3587</v>
      </c>
      <c r="I26" s="47">
        <v>4423</v>
      </c>
    </row>
    <row r="27" spans="1:9">
      <c r="A27" s="11" t="s">
        <v>35</v>
      </c>
      <c r="B27" s="8">
        <v>3358</v>
      </c>
      <c r="C27" s="8">
        <v>3241</v>
      </c>
      <c r="D27" s="8">
        <v>3677</v>
      </c>
      <c r="E27" s="8">
        <v>3498</v>
      </c>
      <c r="F27" s="8">
        <v>4272</v>
      </c>
      <c r="G27" s="8">
        <v>2749</v>
      </c>
      <c r="H27" s="47">
        <v>4463</v>
      </c>
      <c r="I27" s="47">
        <v>4667</v>
      </c>
    </row>
    <row r="28" spans="1:9">
      <c r="A28" s="11" t="s">
        <v>36</v>
      </c>
      <c r="B28" s="8">
        <v>4337</v>
      </c>
      <c r="C28" s="8">
        <v>4838</v>
      </c>
      <c r="D28" s="8">
        <v>5055</v>
      </c>
      <c r="E28" s="8">
        <v>5261</v>
      </c>
      <c r="F28" s="8">
        <v>5622</v>
      </c>
      <c r="G28" s="8">
        <v>7367</v>
      </c>
      <c r="H28" s="47">
        <v>6854</v>
      </c>
      <c r="I28" s="47">
        <v>8420</v>
      </c>
    </row>
    <row r="29" spans="1:9">
      <c r="A29" s="11" t="s">
        <v>37</v>
      </c>
      <c r="B29" s="8">
        <v>1968</v>
      </c>
      <c r="C29" s="8">
        <v>1489</v>
      </c>
      <c r="D29" s="8">
        <v>1150</v>
      </c>
      <c r="E29" s="8">
        <v>1130</v>
      </c>
      <c r="F29" s="8">
        <v>1968</v>
      </c>
      <c r="G29" s="8">
        <v>1653</v>
      </c>
      <c r="H29" s="47">
        <v>1498</v>
      </c>
      <c r="I29" s="47">
        <v>2129</v>
      </c>
    </row>
    <row r="30" spans="1:9">
      <c r="A30" s="4" t="s">
        <v>10</v>
      </c>
      <c r="B30" s="51">
        <v>15587</v>
      </c>
      <c r="C30" s="51">
        <v>15025</v>
      </c>
      <c r="D30" s="51">
        <v>16061</v>
      </c>
      <c r="E30" s="51">
        <v>15134</v>
      </c>
      <c r="F30" s="51">
        <v>16525</v>
      </c>
      <c r="G30" s="51">
        <v>20556</v>
      </c>
      <c r="H30" s="51">
        <v>26291</v>
      </c>
      <c r="I30" s="51">
        <v>28213</v>
      </c>
    </row>
    <row r="31" spans="1:9">
      <c r="A31" s="2" t="s">
        <v>38</v>
      </c>
      <c r="B31" s="8">
        <v>3011</v>
      </c>
      <c r="C31" s="8">
        <v>3520</v>
      </c>
      <c r="D31" s="8">
        <v>3989</v>
      </c>
      <c r="E31" s="8">
        <v>4454</v>
      </c>
      <c r="F31" s="8">
        <v>4744</v>
      </c>
      <c r="G31" s="8">
        <v>4866</v>
      </c>
      <c r="H31" s="47">
        <v>4904</v>
      </c>
      <c r="I31" s="47">
        <v>4791</v>
      </c>
    </row>
    <row r="32" spans="1:9">
      <c r="A32" s="2" t="s">
        <v>39</v>
      </c>
      <c r="F32" t="s">
        <v>144</v>
      </c>
      <c r="G32" s="8">
        <v>3097</v>
      </c>
      <c r="H32" s="47">
        <v>3113</v>
      </c>
      <c r="I32" s="47">
        <v>2926</v>
      </c>
    </row>
    <row r="33" spans="1:9">
      <c r="A33" s="2" t="s">
        <v>40</v>
      </c>
      <c r="B33">
        <v>281</v>
      </c>
      <c r="C33">
        <v>281</v>
      </c>
      <c r="D33">
        <v>283</v>
      </c>
      <c r="E33">
        <v>285</v>
      </c>
      <c r="F33">
        <v>283</v>
      </c>
      <c r="G33">
        <v>274</v>
      </c>
      <c r="H33" s="47">
        <v>269</v>
      </c>
      <c r="I33" s="47">
        <v>286</v>
      </c>
    </row>
    <row r="34" spans="1:9">
      <c r="A34" s="2" t="s">
        <v>41</v>
      </c>
      <c r="B34">
        <v>131</v>
      </c>
      <c r="C34">
        <v>131</v>
      </c>
      <c r="D34">
        <v>139</v>
      </c>
      <c r="E34">
        <v>154</v>
      </c>
      <c r="F34">
        <v>154</v>
      </c>
      <c r="G34">
        <v>223</v>
      </c>
      <c r="H34" s="47">
        <v>242</v>
      </c>
      <c r="I34" s="47">
        <v>284</v>
      </c>
    </row>
    <row r="35" spans="1:9">
      <c r="A35" s="2" t="s">
        <v>42</v>
      </c>
      <c r="B35" s="8">
        <v>2587</v>
      </c>
      <c r="C35" s="8">
        <v>2439</v>
      </c>
      <c r="D35" s="8">
        <v>2787</v>
      </c>
      <c r="E35" s="8">
        <v>2509</v>
      </c>
      <c r="F35" s="8">
        <v>2011</v>
      </c>
      <c r="G35" s="8">
        <v>2326</v>
      </c>
      <c r="H35" s="47">
        <v>2921</v>
      </c>
      <c r="I35" s="47">
        <v>3821</v>
      </c>
    </row>
    <row r="36" spans="1:9" ht="15" thickBot="1">
      <c r="A36" s="6" t="s">
        <v>43</v>
      </c>
      <c r="B36" s="52">
        <v>21597</v>
      </c>
      <c r="C36" s="52">
        <v>21396</v>
      </c>
      <c r="D36" s="52">
        <v>23259</v>
      </c>
      <c r="E36" s="52">
        <v>22536</v>
      </c>
      <c r="F36" s="52">
        <v>23717</v>
      </c>
      <c r="G36" s="52">
        <v>31342</v>
      </c>
      <c r="H36" s="52">
        <v>37740</v>
      </c>
      <c r="I36" s="52">
        <v>40321</v>
      </c>
    </row>
    <row r="37" spans="1:9" ht="15" thickTop="1">
      <c r="A37" s="1" t="s">
        <v>44</v>
      </c>
      <c r="B37" s="3"/>
      <c r="C37" s="3"/>
      <c r="D37" s="3"/>
      <c r="E37" s="3"/>
      <c r="F37" s="3"/>
      <c r="G37" s="3"/>
      <c r="H37" s="3"/>
      <c r="I37" s="3"/>
    </row>
    <row r="38" spans="1:9">
      <c r="A38" s="2" t="s">
        <v>45</v>
      </c>
      <c r="B38" s="3"/>
      <c r="C38" s="3"/>
      <c r="D38" s="3"/>
      <c r="E38" s="3"/>
      <c r="F38" s="3"/>
      <c r="G38" s="3"/>
      <c r="H38" s="3"/>
      <c r="I38" s="3"/>
    </row>
    <row r="39" spans="1:9">
      <c r="A39" s="11" t="s">
        <v>46</v>
      </c>
      <c r="B39">
        <v>107</v>
      </c>
      <c r="C39">
        <v>44</v>
      </c>
      <c r="D39">
        <v>6</v>
      </c>
      <c r="E39">
        <v>6</v>
      </c>
      <c r="F39">
        <v>6</v>
      </c>
      <c r="G39">
        <v>3</v>
      </c>
      <c r="H39" s="47">
        <v>0</v>
      </c>
      <c r="I39" s="47">
        <v>500</v>
      </c>
    </row>
    <row r="40" spans="1:9">
      <c r="A40" s="11" t="s">
        <v>47</v>
      </c>
      <c r="B40">
        <v>74</v>
      </c>
      <c r="C40">
        <v>1</v>
      </c>
      <c r="D40">
        <v>325</v>
      </c>
      <c r="E40">
        <v>336</v>
      </c>
      <c r="F40">
        <v>9</v>
      </c>
      <c r="G40">
        <v>248</v>
      </c>
      <c r="H40" s="47">
        <v>2</v>
      </c>
      <c r="I40" s="47">
        <v>10</v>
      </c>
    </row>
    <row r="41" spans="1:9">
      <c r="A41" s="11" t="s">
        <v>11</v>
      </c>
      <c r="B41" s="8">
        <v>2131</v>
      </c>
      <c r="C41" s="8">
        <v>2191</v>
      </c>
      <c r="D41" s="8">
        <v>2048</v>
      </c>
      <c r="E41" s="8">
        <v>2279</v>
      </c>
      <c r="F41" s="8">
        <v>2612</v>
      </c>
      <c r="G41" s="8">
        <v>2248</v>
      </c>
      <c r="H41" s="47">
        <v>2836</v>
      </c>
      <c r="I41" s="47">
        <v>3358</v>
      </c>
    </row>
    <row r="42" spans="1:9">
      <c r="A42" s="11" t="s">
        <v>48</v>
      </c>
      <c r="B42" s="47"/>
      <c r="C42" s="47"/>
      <c r="D42" s="47"/>
      <c r="E42" s="47"/>
      <c r="F42" t="s">
        <v>144</v>
      </c>
      <c r="G42">
        <v>445</v>
      </c>
      <c r="H42" s="47">
        <v>467</v>
      </c>
      <c r="I42" s="47">
        <v>420</v>
      </c>
    </row>
    <row r="43" spans="1:9">
      <c r="A43" s="11" t="s">
        <v>12</v>
      </c>
      <c r="B43" s="8">
        <v>3949</v>
      </c>
      <c r="C43" s="8">
        <v>3037</v>
      </c>
      <c r="D43" s="8">
        <v>3011</v>
      </c>
      <c r="E43" s="8">
        <v>3269</v>
      </c>
      <c r="F43" s="8">
        <v>5010</v>
      </c>
      <c r="G43" s="8">
        <v>5184</v>
      </c>
      <c r="H43" s="47">
        <v>6063</v>
      </c>
      <c r="I43" s="47">
        <v>6220</v>
      </c>
    </row>
    <row r="44" spans="1:9">
      <c r="A44" s="11" t="s">
        <v>49</v>
      </c>
      <c r="B44">
        <v>71</v>
      </c>
      <c r="C44">
        <v>85</v>
      </c>
      <c r="D44">
        <v>84</v>
      </c>
      <c r="E44">
        <v>150</v>
      </c>
      <c r="F44">
        <v>229</v>
      </c>
      <c r="G44">
        <v>156</v>
      </c>
      <c r="H44" s="47">
        <v>306</v>
      </c>
      <c r="I44" s="47">
        <v>222</v>
      </c>
    </row>
    <row r="45" spans="1:9">
      <c r="A45" s="4" t="s">
        <v>13</v>
      </c>
      <c r="B45" s="51">
        <v>6332</v>
      </c>
      <c r="C45" s="51">
        <v>5358</v>
      </c>
      <c r="D45" s="51">
        <v>5474</v>
      </c>
      <c r="E45" s="51">
        <v>6040</v>
      </c>
      <c r="F45" s="51">
        <v>7866</v>
      </c>
      <c r="G45" s="51">
        <v>8284</v>
      </c>
      <c r="H45" s="51">
        <v>9674</v>
      </c>
      <c r="I45" s="51">
        <v>10730</v>
      </c>
    </row>
    <row r="46" spans="1:9">
      <c r="A46" s="2" t="s">
        <v>50</v>
      </c>
      <c r="B46" s="8">
        <v>1079</v>
      </c>
      <c r="C46" s="8">
        <v>2010</v>
      </c>
      <c r="D46" t="s">
        <v>144</v>
      </c>
      <c r="E46" t="s">
        <v>144</v>
      </c>
      <c r="F46" s="8">
        <v>3464</v>
      </c>
      <c r="G46" s="8">
        <v>9406</v>
      </c>
      <c r="H46" s="47">
        <v>9413</v>
      </c>
      <c r="I46" s="47">
        <v>8920</v>
      </c>
    </row>
    <row r="47" spans="1:9">
      <c r="A47" s="2" t="s">
        <v>51</v>
      </c>
      <c r="B47" t="s">
        <v>144</v>
      </c>
      <c r="C47" t="s">
        <v>144</v>
      </c>
      <c r="D47" s="8">
        <v>3471</v>
      </c>
      <c r="E47" s="8">
        <v>3468</v>
      </c>
      <c r="F47" t="s">
        <v>144</v>
      </c>
      <c r="G47" s="8">
        <v>2913</v>
      </c>
      <c r="H47" s="47">
        <v>2931</v>
      </c>
      <c r="I47" s="47">
        <v>2777</v>
      </c>
    </row>
    <row r="48" spans="1:9">
      <c r="A48" s="2" t="s">
        <v>52</v>
      </c>
      <c r="B48" s="8">
        <v>1479</v>
      </c>
      <c r="C48" s="8">
        <v>1770</v>
      </c>
      <c r="D48" s="8">
        <v>1907</v>
      </c>
      <c r="E48" s="8">
        <v>3216</v>
      </c>
      <c r="F48" s="8">
        <v>3347</v>
      </c>
      <c r="G48" s="8">
        <v>2684</v>
      </c>
      <c r="H48" s="47">
        <v>2955</v>
      </c>
      <c r="I48" s="47">
        <v>2613</v>
      </c>
    </row>
    <row r="49" spans="1:9">
      <c r="A49" s="2" t="s">
        <v>53</v>
      </c>
      <c r="B49" s="3"/>
      <c r="C49" s="3"/>
      <c r="D49" s="3"/>
      <c r="E49" s="3"/>
      <c r="F49" s="3"/>
      <c r="G49" s="3"/>
      <c r="H49" s="3"/>
      <c r="I49" s="3"/>
    </row>
    <row r="50" spans="1:9">
      <c r="A50" s="11" t="s">
        <v>54</v>
      </c>
      <c r="B50" s="3"/>
      <c r="C50" s="3"/>
      <c r="D50" s="3"/>
      <c r="E50" s="3"/>
      <c r="F50" s="3"/>
      <c r="G50" s="3"/>
      <c r="H50" s="3">
        <v>0</v>
      </c>
      <c r="I50" s="3">
        <v>0</v>
      </c>
    </row>
    <row r="51" spans="1:9">
      <c r="A51" s="2" t="s">
        <v>55</v>
      </c>
      <c r="B51" s="3"/>
      <c r="C51" s="3"/>
      <c r="D51" s="3"/>
      <c r="E51" s="3"/>
      <c r="F51" s="3"/>
      <c r="G51" s="3"/>
      <c r="H51" s="3"/>
      <c r="I51" s="3"/>
    </row>
    <row r="52" spans="1:9">
      <c r="A52" s="11" t="s">
        <v>56</v>
      </c>
      <c r="B52" s="3"/>
      <c r="C52" s="3"/>
      <c r="D52" s="3"/>
      <c r="E52" s="3"/>
      <c r="F52" s="3"/>
      <c r="G52" s="3"/>
      <c r="H52" s="3"/>
      <c r="I52" s="3"/>
    </row>
    <row r="53" spans="1:9">
      <c r="A53" s="17" t="s">
        <v>57</v>
      </c>
      <c r="B53" s="3"/>
      <c r="C53" s="3"/>
      <c r="D53" s="3"/>
      <c r="E53" s="3"/>
      <c r="F53" s="3"/>
      <c r="G53" s="3"/>
      <c r="H53" s="3"/>
      <c r="I53" s="3"/>
    </row>
    <row r="54" spans="1:9">
      <c r="A54" s="17" t="s">
        <v>58</v>
      </c>
      <c r="B54">
        <v>3</v>
      </c>
      <c r="C54">
        <v>3</v>
      </c>
      <c r="D54">
        <v>3</v>
      </c>
      <c r="E54">
        <v>3</v>
      </c>
      <c r="F54">
        <v>3</v>
      </c>
      <c r="G54">
        <v>3</v>
      </c>
      <c r="H54" s="47">
        <v>3</v>
      </c>
      <c r="I54" s="47">
        <v>3</v>
      </c>
    </row>
    <row r="55" spans="1:9">
      <c r="A55" s="17" t="s">
        <v>59</v>
      </c>
      <c r="B55" s="8">
        <v>6773</v>
      </c>
      <c r="C55" s="8">
        <v>7786</v>
      </c>
      <c r="D55" s="8">
        <v>5710</v>
      </c>
      <c r="E55" s="8">
        <v>6384</v>
      </c>
      <c r="F55" s="8">
        <v>7163</v>
      </c>
      <c r="G55" s="8">
        <v>8299</v>
      </c>
      <c r="H55" s="47">
        <v>9965</v>
      </c>
      <c r="I55" s="47">
        <v>11484</v>
      </c>
    </row>
    <row r="56" spans="1:9">
      <c r="A56" s="17" t="s">
        <v>60</v>
      </c>
      <c r="B56" s="8">
        <v>1246</v>
      </c>
      <c r="C56">
        <v>318</v>
      </c>
      <c r="D56">
        <v>-213</v>
      </c>
      <c r="E56">
        <v>-92</v>
      </c>
      <c r="F56">
        <v>231</v>
      </c>
      <c r="G56">
        <v>-56</v>
      </c>
      <c r="H56" s="47">
        <v>-380</v>
      </c>
      <c r="I56" s="47">
        <v>318</v>
      </c>
    </row>
    <row r="57" spans="1:9">
      <c r="A57" s="17" t="s">
        <v>61</v>
      </c>
      <c r="B57" s="8">
        <v>4685</v>
      </c>
      <c r="C57" s="8">
        <v>4151</v>
      </c>
      <c r="D57" s="8">
        <v>6907</v>
      </c>
      <c r="E57" s="8">
        <v>3517</v>
      </c>
      <c r="F57" s="8">
        <v>1643</v>
      </c>
      <c r="G57">
        <v>-191</v>
      </c>
      <c r="H57" s="47">
        <v>3179</v>
      </c>
      <c r="I57" s="47">
        <v>3476</v>
      </c>
    </row>
    <row r="58" spans="1:9">
      <c r="A58" s="4" t="s">
        <v>62</v>
      </c>
      <c r="B58" s="5">
        <f t="shared" ref="B58:H58" si="2">+SUM(B53:B57)</f>
        <v>12707</v>
      </c>
      <c r="C58" s="5">
        <f t="shared" si="2"/>
        <v>12258</v>
      </c>
      <c r="D58" s="5">
        <f t="shared" si="2"/>
        <v>12407</v>
      </c>
      <c r="E58" s="5">
        <f t="shared" si="2"/>
        <v>9812</v>
      </c>
      <c r="F58" s="5">
        <f t="shared" si="2"/>
        <v>9040</v>
      </c>
      <c r="G58" s="5">
        <f t="shared" si="2"/>
        <v>8055</v>
      </c>
      <c r="H58" s="5">
        <f t="shared" si="2"/>
        <v>12767</v>
      </c>
      <c r="I58" s="5">
        <f>+SUM(I53:I57)</f>
        <v>15281</v>
      </c>
    </row>
    <row r="59" spans="1:9" ht="15" thickBot="1">
      <c r="A59" s="6" t="s">
        <v>63</v>
      </c>
      <c r="B59" s="7">
        <f t="shared" ref="B59:H59" si="3">+SUM(B45:B50)+B58</f>
        <v>21597</v>
      </c>
      <c r="C59" s="7">
        <f t="shared" si="3"/>
        <v>21396</v>
      </c>
      <c r="D59" s="7">
        <f t="shared" si="3"/>
        <v>23259</v>
      </c>
      <c r="E59" s="7">
        <f t="shared" si="3"/>
        <v>22536</v>
      </c>
      <c r="F59" s="7">
        <f t="shared" si="3"/>
        <v>23717</v>
      </c>
      <c r="G59" s="7">
        <f t="shared" si="3"/>
        <v>31342</v>
      </c>
      <c r="H59" s="7">
        <f t="shared" si="3"/>
        <v>37740</v>
      </c>
      <c r="I59" s="7">
        <f>+SUM(I45:I50)+I58</f>
        <v>40321</v>
      </c>
    </row>
    <row r="60" spans="1:9" s="12" customFormat="1" ht="15" thickTop="1">
      <c r="A60" s="12" t="s">
        <v>3</v>
      </c>
      <c r="B60" s="13">
        <f t="shared" ref="B60:H60" si="4">+B59-B36</f>
        <v>0</v>
      </c>
      <c r="C60" s="13">
        <f t="shared" si="4"/>
        <v>0</v>
      </c>
      <c r="D60" s="13">
        <f t="shared" si="4"/>
        <v>0</v>
      </c>
      <c r="E60" s="13">
        <f t="shared" si="4"/>
        <v>0</v>
      </c>
      <c r="F60" s="13">
        <f t="shared" si="4"/>
        <v>0</v>
      </c>
      <c r="G60" s="13">
        <f t="shared" si="4"/>
        <v>0</v>
      </c>
      <c r="H60" s="13">
        <f t="shared" si="4"/>
        <v>0</v>
      </c>
      <c r="I60" s="13">
        <f>+I59-I36</f>
        <v>0</v>
      </c>
    </row>
    <row r="61" spans="1:9">
      <c r="A61" s="14" t="s">
        <v>1</v>
      </c>
      <c r="B61" s="14"/>
      <c r="C61" s="14"/>
      <c r="D61" s="14"/>
      <c r="E61" s="14"/>
      <c r="F61" s="14"/>
      <c r="G61" s="14"/>
      <c r="H61" s="14"/>
      <c r="I61" s="14"/>
    </row>
    <row r="62" spans="1:9">
      <c r="A62" t="s">
        <v>15</v>
      </c>
    </row>
    <row r="63" spans="1:9">
      <c r="A63" s="1" t="s">
        <v>64</v>
      </c>
    </row>
    <row r="64" spans="1:9" s="1" customFormat="1">
      <c r="A64" s="10" t="s">
        <v>65</v>
      </c>
      <c r="B64" s="49"/>
      <c r="C64" s="8">
        <v>3760</v>
      </c>
      <c r="D64" s="8">
        <v>4240</v>
      </c>
      <c r="E64" s="8">
        <v>1933</v>
      </c>
      <c r="F64" s="8">
        <v>4029</v>
      </c>
      <c r="G64" s="8">
        <v>2539</v>
      </c>
      <c r="H64" s="49">
        <v>5727</v>
      </c>
      <c r="I64" s="49">
        <v>6046</v>
      </c>
    </row>
    <row r="65" spans="1:9" s="1" customFormat="1">
      <c r="A65" s="2" t="s">
        <v>66</v>
      </c>
      <c r="B65" s="47"/>
      <c r="C65" s="47"/>
      <c r="D65" s="47"/>
      <c r="E65" s="47"/>
      <c r="F65" s="47"/>
      <c r="G65" s="47"/>
      <c r="H65" s="47"/>
      <c r="I65" s="47"/>
    </row>
    <row r="66" spans="1:9">
      <c r="A66" s="11" t="s">
        <v>67</v>
      </c>
      <c r="B66">
        <v>606</v>
      </c>
      <c r="C66">
        <v>649</v>
      </c>
      <c r="D66">
        <v>706</v>
      </c>
      <c r="E66">
        <v>747</v>
      </c>
      <c r="F66">
        <v>705</v>
      </c>
      <c r="G66">
        <v>721</v>
      </c>
      <c r="H66" s="47">
        <v>744</v>
      </c>
      <c r="I66" s="47">
        <v>717</v>
      </c>
    </row>
    <row r="67" spans="1:9">
      <c r="A67" s="11" t="s">
        <v>68</v>
      </c>
      <c r="B67">
        <v>-113</v>
      </c>
      <c r="C67">
        <v>-80</v>
      </c>
      <c r="D67">
        <v>-273</v>
      </c>
      <c r="E67">
        <v>647</v>
      </c>
      <c r="F67">
        <v>34</v>
      </c>
      <c r="G67">
        <v>-380</v>
      </c>
      <c r="H67" s="47">
        <v>-385</v>
      </c>
      <c r="I67" s="47">
        <v>-650</v>
      </c>
    </row>
    <row r="68" spans="1:9">
      <c r="A68" s="11" t="s">
        <v>69</v>
      </c>
      <c r="B68">
        <v>191</v>
      </c>
      <c r="C68">
        <v>236</v>
      </c>
      <c r="D68">
        <v>215</v>
      </c>
      <c r="E68">
        <v>218</v>
      </c>
      <c r="F68">
        <v>325</v>
      </c>
      <c r="G68">
        <v>429</v>
      </c>
      <c r="H68" s="47">
        <v>611</v>
      </c>
      <c r="I68" s="47">
        <v>638</v>
      </c>
    </row>
    <row r="69" spans="1:9">
      <c r="A69" s="11" t="s">
        <v>70</v>
      </c>
      <c r="B69">
        <v>43</v>
      </c>
      <c r="C69">
        <v>13</v>
      </c>
      <c r="D69">
        <v>10</v>
      </c>
      <c r="E69">
        <v>27</v>
      </c>
      <c r="F69">
        <v>15</v>
      </c>
      <c r="G69">
        <v>398</v>
      </c>
      <c r="H69" s="47">
        <v>53</v>
      </c>
      <c r="I69" s="47">
        <v>123</v>
      </c>
    </row>
    <row r="70" spans="1:9">
      <c r="A70" s="11" t="s">
        <v>71</v>
      </c>
      <c r="B70">
        <v>424</v>
      </c>
      <c r="C70">
        <v>98</v>
      </c>
      <c r="D70">
        <v>-117</v>
      </c>
      <c r="E70">
        <v>-99</v>
      </c>
      <c r="F70">
        <v>233</v>
      </c>
      <c r="G70">
        <v>23</v>
      </c>
      <c r="H70" s="47">
        <v>-138</v>
      </c>
      <c r="I70" s="47">
        <v>-26</v>
      </c>
    </row>
    <row r="71" spans="1:9">
      <c r="A71" s="2" t="s">
        <v>72</v>
      </c>
      <c r="B71" s="47"/>
      <c r="C71" s="47"/>
      <c r="D71" s="47"/>
      <c r="E71" s="47"/>
      <c r="F71" s="47"/>
      <c r="G71" s="47"/>
      <c r="H71" s="47"/>
      <c r="I71" s="47"/>
    </row>
    <row r="72" spans="1:9">
      <c r="A72" s="11" t="s">
        <v>73</v>
      </c>
      <c r="B72">
        <v>-216</v>
      </c>
      <c r="C72">
        <v>60</v>
      </c>
      <c r="D72">
        <v>-426</v>
      </c>
      <c r="E72">
        <v>187</v>
      </c>
      <c r="F72">
        <v>-270</v>
      </c>
      <c r="G72" s="8">
        <v>1239</v>
      </c>
      <c r="H72" s="47">
        <v>-1606</v>
      </c>
      <c r="I72" s="47">
        <v>-504</v>
      </c>
    </row>
    <row r="73" spans="1:9">
      <c r="A73" s="11" t="s">
        <v>74</v>
      </c>
      <c r="B73">
        <v>-621</v>
      </c>
      <c r="C73">
        <v>-590</v>
      </c>
      <c r="D73">
        <v>-231</v>
      </c>
      <c r="E73">
        <v>-255</v>
      </c>
      <c r="F73">
        <v>-490</v>
      </c>
      <c r="G73" s="8">
        <v>-1854</v>
      </c>
      <c r="H73" s="47">
        <v>507</v>
      </c>
      <c r="I73" s="47">
        <v>-1676</v>
      </c>
    </row>
    <row r="74" spans="1:9">
      <c r="A74" s="11" t="s">
        <v>99</v>
      </c>
      <c r="B74">
        <v>-144</v>
      </c>
      <c r="C74">
        <v>-161</v>
      </c>
      <c r="D74">
        <v>-120</v>
      </c>
      <c r="E74">
        <v>35</v>
      </c>
      <c r="F74">
        <v>-203</v>
      </c>
      <c r="G74">
        <v>-654</v>
      </c>
      <c r="H74" s="47">
        <v>-182</v>
      </c>
      <c r="I74" s="47">
        <v>-845</v>
      </c>
    </row>
    <row r="75" spans="1:9">
      <c r="A75" s="11" t="s">
        <v>98</v>
      </c>
      <c r="B75" s="8">
        <v>1237</v>
      </c>
      <c r="C75">
        <v>-586</v>
      </c>
      <c r="D75">
        <v>-158</v>
      </c>
      <c r="E75" s="8">
        <v>1515</v>
      </c>
      <c r="F75" s="8">
        <v>1525</v>
      </c>
      <c r="G75">
        <v>24</v>
      </c>
      <c r="H75" s="47">
        <v>1326</v>
      </c>
      <c r="I75" s="47">
        <v>1365</v>
      </c>
    </row>
    <row r="76" spans="1:9">
      <c r="A76" s="23" t="s">
        <v>75</v>
      </c>
      <c r="B76" s="24">
        <f t="shared" ref="B76:H76" si="5">+SUM(B64:B75)</f>
        <v>1407</v>
      </c>
      <c r="C76" s="24">
        <f t="shared" si="5"/>
        <v>3399</v>
      </c>
      <c r="D76" s="24">
        <f t="shared" si="5"/>
        <v>3846</v>
      </c>
      <c r="E76" s="24">
        <f t="shared" si="5"/>
        <v>4955</v>
      </c>
      <c r="F76" s="24">
        <f t="shared" si="5"/>
        <v>5903</v>
      </c>
      <c r="G76" s="24">
        <f t="shared" si="5"/>
        <v>2485</v>
      </c>
      <c r="H76" s="24">
        <f t="shared" si="5"/>
        <v>6657</v>
      </c>
      <c r="I76" s="24">
        <f>+SUM(I64:I75)</f>
        <v>5188</v>
      </c>
    </row>
    <row r="77" spans="1:9">
      <c r="A77" s="1" t="s">
        <v>76</v>
      </c>
      <c r="B77" s="3"/>
      <c r="C77" s="3"/>
      <c r="D77" s="3"/>
      <c r="E77" s="3"/>
      <c r="F77" s="3"/>
      <c r="G77" s="3"/>
      <c r="H77" s="3"/>
      <c r="I77" s="3"/>
    </row>
    <row r="78" spans="1:9">
      <c r="A78" s="2" t="s">
        <v>77</v>
      </c>
      <c r="B78" s="8">
        <v>-4936</v>
      </c>
      <c r="C78" s="8">
        <v>-5367</v>
      </c>
      <c r="D78" s="8">
        <v>-5928</v>
      </c>
      <c r="E78" s="8">
        <v>-4783</v>
      </c>
      <c r="F78" s="8">
        <v>-2937</v>
      </c>
      <c r="G78" s="8">
        <v>-2426</v>
      </c>
      <c r="H78" s="47">
        <v>-9961</v>
      </c>
      <c r="I78" s="47">
        <v>-12913</v>
      </c>
    </row>
    <row r="79" spans="1:9">
      <c r="A79" s="2" t="s">
        <v>78</v>
      </c>
      <c r="B79" s="8">
        <v>3655</v>
      </c>
      <c r="C79" s="8">
        <v>2924</v>
      </c>
      <c r="D79" s="8">
        <v>3623</v>
      </c>
      <c r="E79" s="8">
        <v>3613</v>
      </c>
      <c r="F79" s="8">
        <v>1715</v>
      </c>
      <c r="G79">
        <v>74</v>
      </c>
      <c r="H79" s="47">
        <v>4236</v>
      </c>
      <c r="I79" s="47">
        <v>8199</v>
      </c>
    </row>
    <row r="80" spans="1:9">
      <c r="A80" s="2" t="s">
        <v>79</v>
      </c>
      <c r="B80" s="8">
        <v>2216</v>
      </c>
      <c r="C80" s="8">
        <v>2386</v>
      </c>
      <c r="D80" s="8">
        <v>2423</v>
      </c>
      <c r="E80" s="8">
        <v>2496</v>
      </c>
      <c r="F80" s="8">
        <v>2072</v>
      </c>
      <c r="G80" s="8">
        <v>2379</v>
      </c>
      <c r="H80" s="47">
        <v>2449</v>
      </c>
      <c r="I80" s="47">
        <v>3967</v>
      </c>
    </row>
    <row r="81" spans="1:9">
      <c r="A81" s="2" t="s">
        <v>14</v>
      </c>
      <c r="B81">
        <v>-963</v>
      </c>
      <c r="C81" s="8">
        <v>-1143</v>
      </c>
      <c r="D81" s="8">
        <v>-1105</v>
      </c>
      <c r="E81" s="8">
        <v>-1028</v>
      </c>
      <c r="F81" s="8">
        <v>-1119</v>
      </c>
      <c r="G81" s="8">
        <v>-1086</v>
      </c>
      <c r="H81" s="47">
        <v>-695</v>
      </c>
      <c r="I81" s="47">
        <v>-758</v>
      </c>
    </row>
    <row r="82" spans="1:9">
      <c r="A82" s="2" t="s">
        <v>80</v>
      </c>
      <c r="B82" t="s">
        <v>144</v>
      </c>
      <c r="C82">
        <v>6</v>
      </c>
      <c r="D82">
        <v>-34</v>
      </c>
      <c r="E82">
        <v>-22</v>
      </c>
      <c r="F82">
        <v>5</v>
      </c>
      <c r="G82">
        <v>31</v>
      </c>
      <c r="H82" s="47">
        <v>171</v>
      </c>
      <c r="I82" s="47">
        <v>-19</v>
      </c>
    </row>
    <row r="83" spans="1:9">
      <c r="A83" s="25" t="s">
        <v>81</v>
      </c>
      <c r="B83" s="24">
        <f t="shared" ref="B83:H83" si="6">+SUM(B78:B82)</f>
        <v>-28</v>
      </c>
      <c r="C83" s="24">
        <f t="shared" si="6"/>
        <v>-1194</v>
      </c>
      <c r="D83" s="24">
        <f t="shared" si="6"/>
        <v>-1021</v>
      </c>
      <c r="E83" s="24">
        <f t="shared" si="6"/>
        <v>276</v>
      </c>
      <c r="F83" s="24">
        <f t="shared" si="6"/>
        <v>-264</v>
      </c>
      <c r="G83" s="24">
        <f t="shared" si="6"/>
        <v>-1028</v>
      </c>
      <c r="H83" s="24">
        <f t="shared" si="6"/>
        <v>-3800</v>
      </c>
      <c r="I83" s="24">
        <f>+SUM(I78:I82)</f>
        <v>-1524</v>
      </c>
    </row>
    <row r="84" spans="1:9">
      <c r="A84" s="1" t="s">
        <v>82</v>
      </c>
      <c r="B84" s="3"/>
      <c r="C84" s="3"/>
      <c r="D84" s="3"/>
      <c r="E84" s="3"/>
      <c r="F84" s="3"/>
      <c r="G84" s="3"/>
      <c r="H84" s="3"/>
      <c r="I84" s="3"/>
    </row>
    <row r="85" spans="1:9">
      <c r="A85" s="2" t="s">
        <v>83</v>
      </c>
      <c r="B85" t="s">
        <v>144</v>
      </c>
      <c r="C85">
        <v>981</v>
      </c>
      <c r="D85" s="8">
        <v>1482</v>
      </c>
      <c r="E85" t="s">
        <v>144</v>
      </c>
      <c r="F85" t="s">
        <v>144</v>
      </c>
      <c r="G85" t="s">
        <v>144</v>
      </c>
      <c r="H85" s="47">
        <v>0</v>
      </c>
      <c r="I85" s="47">
        <v>0</v>
      </c>
    </row>
    <row r="86" spans="1:9">
      <c r="A86" s="2" t="s">
        <v>84</v>
      </c>
      <c r="B86">
        <v>-63</v>
      </c>
      <c r="C86">
        <v>-67</v>
      </c>
      <c r="D86">
        <v>327</v>
      </c>
      <c r="E86">
        <v>13</v>
      </c>
      <c r="F86" t="s">
        <v>144</v>
      </c>
      <c r="G86" s="8">
        <v>6134</v>
      </c>
      <c r="H86" s="47">
        <v>-52</v>
      </c>
      <c r="I86" s="47">
        <v>15</v>
      </c>
    </row>
    <row r="87" spans="1:9">
      <c r="A87" s="2" t="s">
        <v>85</v>
      </c>
      <c r="B87">
        <v>-19</v>
      </c>
      <c r="C87" t="s">
        <v>144</v>
      </c>
      <c r="D87" t="s">
        <v>144</v>
      </c>
      <c r="E87">
        <v>13</v>
      </c>
      <c r="F87">
        <v>-325</v>
      </c>
      <c r="G87">
        <v>49</v>
      </c>
      <c r="H87" s="47">
        <v>-197</v>
      </c>
      <c r="I87" s="47">
        <v>0</v>
      </c>
    </row>
    <row r="88" spans="1:9">
      <c r="A88" s="2" t="s">
        <v>86</v>
      </c>
      <c r="B88">
        <v>514</v>
      </c>
      <c r="C88">
        <v>507</v>
      </c>
      <c r="D88" t="s">
        <v>144</v>
      </c>
      <c r="E88">
        <v>733</v>
      </c>
      <c r="F88">
        <v>700</v>
      </c>
      <c r="G88">
        <v>885</v>
      </c>
      <c r="H88" s="47">
        <v>1172</v>
      </c>
      <c r="I88" s="47">
        <v>1151</v>
      </c>
    </row>
    <row r="89" spans="1:9">
      <c r="A89" s="2" t="s">
        <v>16</v>
      </c>
      <c r="B89" s="8">
        <v>-2534</v>
      </c>
      <c r="C89" s="8">
        <v>-3238</v>
      </c>
      <c r="D89" s="8">
        <v>-3223</v>
      </c>
      <c r="E89" s="8">
        <v>-4254</v>
      </c>
      <c r="F89" s="8">
        <v>-4286</v>
      </c>
      <c r="G89" s="8">
        <v>-3067</v>
      </c>
      <c r="H89" s="47">
        <v>-608</v>
      </c>
      <c r="I89" s="47">
        <v>-4014</v>
      </c>
    </row>
    <row r="90" spans="1:9">
      <c r="A90" s="2" t="s">
        <v>87</v>
      </c>
      <c r="B90">
        <v>-899</v>
      </c>
      <c r="C90" s="8">
        <v>-1022</v>
      </c>
      <c r="D90" s="8">
        <v>-1133</v>
      </c>
      <c r="E90" s="8">
        <v>-1243</v>
      </c>
      <c r="F90" s="8">
        <v>-1332</v>
      </c>
      <c r="G90" s="8">
        <v>-1452</v>
      </c>
      <c r="H90" s="47">
        <v>-1638</v>
      </c>
      <c r="I90" s="47">
        <v>-1837</v>
      </c>
    </row>
    <row r="91" spans="1:9">
      <c r="A91" s="2" t="s">
        <v>88</v>
      </c>
      <c r="B91" s="47"/>
      <c r="C91" s="47"/>
      <c r="D91" s="47"/>
      <c r="E91">
        <v>-84</v>
      </c>
      <c r="F91">
        <v>-50</v>
      </c>
      <c r="G91">
        <v>-58</v>
      </c>
      <c r="H91" s="47">
        <v>-136</v>
      </c>
      <c r="I91" s="47">
        <v>-151</v>
      </c>
    </row>
    <row r="92" spans="1:9">
      <c r="A92" s="25" t="s">
        <v>89</v>
      </c>
      <c r="B92" s="24">
        <f t="shared" ref="B92:H92" si="7">+SUM(B85:B91)</f>
        <v>-3001</v>
      </c>
      <c r="C92" s="24">
        <f t="shared" si="7"/>
        <v>-2839</v>
      </c>
      <c r="D92" s="24">
        <f t="shared" si="7"/>
        <v>-2547</v>
      </c>
      <c r="E92" s="24">
        <f t="shared" si="7"/>
        <v>-4822</v>
      </c>
      <c r="F92" s="24">
        <f t="shared" si="7"/>
        <v>-5293</v>
      </c>
      <c r="G92" s="24">
        <f t="shared" si="7"/>
        <v>2491</v>
      </c>
      <c r="H92" s="24">
        <f t="shared" si="7"/>
        <v>-1459</v>
      </c>
      <c r="I92" s="24">
        <f>+SUM(I85:I91)</f>
        <v>-4836</v>
      </c>
    </row>
    <row r="93" spans="1:9">
      <c r="A93" s="2" t="s">
        <v>90</v>
      </c>
      <c r="B93">
        <v>-83</v>
      </c>
      <c r="C93">
        <v>-105</v>
      </c>
      <c r="D93">
        <v>-20</v>
      </c>
      <c r="E93">
        <v>45</v>
      </c>
      <c r="F93">
        <v>-129</v>
      </c>
      <c r="G93">
        <v>-66</v>
      </c>
      <c r="H93" s="47">
        <v>143</v>
      </c>
      <c r="I93" s="47">
        <v>-143</v>
      </c>
    </row>
    <row r="94" spans="1:9">
      <c r="A94" s="25" t="s">
        <v>91</v>
      </c>
      <c r="B94" s="24">
        <f t="shared" ref="B94:H94" si="8">+B76+B83+B92+B93</f>
        <v>-1705</v>
      </c>
      <c r="C94" s="24">
        <f t="shared" si="8"/>
        <v>-739</v>
      </c>
      <c r="D94" s="24">
        <f t="shared" si="8"/>
        <v>258</v>
      </c>
      <c r="E94" s="24">
        <f t="shared" si="8"/>
        <v>454</v>
      </c>
      <c r="F94" s="24">
        <f t="shared" si="8"/>
        <v>217</v>
      </c>
      <c r="G94" s="24">
        <f t="shared" si="8"/>
        <v>3882</v>
      </c>
      <c r="H94" s="24">
        <f t="shared" si="8"/>
        <v>1541</v>
      </c>
      <c r="I94" s="24">
        <f>+I76+I83+I92+I93</f>
        <v>-1315</v>
      </c>
    </row>
    <row r="95" spans="1:9">
      <c r="A95" t="s">
        <v>92</v>
      </c>
      <c r="B95" s="8">
        <v>2220</v>
      </c>
      <c r="C95" s="8">
        <v>3852</v>
      </c>
      <c r="D95" s="8">
        <v>3138</v>
      </c>
      <c r="E95" s="8">
        <v>3808</v>
      </c>
      <c r="F95" s="8">
        <v>4249</v>
      </c>
      <c r="G95" s="8">
        <v>4466</v>
      </c>
      <c r="H95" s="47">
        <v>8348</v>
      </c>
      <c r="I95" s="47">
        <v>9889</v>
      </c>
    </row>
    <row r="96" spans="1:9" ht="15" thickBot="1">
      <c r="A96" s="6" t="s">
        <v>93</v>
      </c>
      <c r="B96" s="8">
        <v>3852</v>
      </c>
      <c r="C96" s="8">
        <v>3138</v>
      </c>
      <c r="D96" s="8">
        <v>3808</v>
      </c>
      <c r="E96" s="8">
        <v>4249</v>
      </c>
      <c r="F96" s="8">
        <v>4466</v>
      </c>
      <c r="G96" s="8">
        <v>8348</v>
      </c>
      <c r="H96" s="52">
        <v>9889</v>
      </c>
      <c r="I96" s="52">
        <v>8574</v>
      </c>
    </row>
    <row r="97" spans="1:9" s="12" customFormat="1" ht="15" thickTop="1">
      <c r="A97" s="12" t="s">
        <v>19</v>
      </c>
      <c r="B97" s="13">
        <f t="shared" ref="B97:H97" si="9">+B96-B25</f>
        <v>0</v>
      </c>
      <c r="C97" s="13">
        <f t="shared" si="9"/>
        <v>0</v>
      </c>
      <c r="D97" s="13">
        <f t="shared" si="9"/>
        <v>0</v>
      </c>
      <c r="E97" s="13">
        <f t="shared" si="9"/>
        <v>0</v>
      </c>
      <c r="F97" s="13">
        <f t="shared" si="9"/>
        <v>0</v>
      </c>
      <c r="G97" s="13">
        <f t="shared" si="9"/>
        <v>0</v>
      </c>
      <c r="H97" s="13">
        <f t="shared" si="9"/>
        <v>0</v>
      </c>
      <c r="I97" s="13">
        <f>+I96-I25</f>
        <v>0</v>
      </c>
    </row>
    <row r="98" spans="1:9">
      <c r="A98" t="s">
        <v>94</v>
      </c>
      <c r="B98" s="3"/>
      <c r="C98" s="3"/>
      <c r="D98" s="3"/>
      <c r="E98" s="3"/>
      <c r="F98" s="3"/>
      <c r="G98" s="3"/>
      <c r="H98" s="3"/>
      <c r="I98" s="3"/>
    </row>
    <row r="99" spans="1:9">
      <c r="A99" s="2" t="s">
        <v>17</v>
      </c>
      <c r="B99" s="3"/>
      <c r="C99" s="3"/>
      <c r="D99" s="3"/>
      <c r="E99" s="3"/>
      <c r="F99" s="3"/>
      <c r="G99" s="3"/>
      <c r="H99" s="3"/>
      <c r="I99" s="3"/>
    </row>
    <row r="100" spans="1:9">
      <c r="A100" s="11" t="s">
        <v>95</v>
      </c>
      <c r="B100">
        <v>53</v>
      </c>
      <c r="C100">
        <v>70</v>
      </c>
      <c r="D100">
        <v>98</v>
      </c>
      <c r="E100">
        <v>125</v>
      </c>
      <c r="F100">
        <v>153</v>
      </c>
      <c r="G100">
        <v>140</v>
      </c>
      <c r="H100" s="47">
        <v>293</v>
      </c>
      <c r="I100" s="47">
        <v>290</v>
      </c>
    </row>
    <row r="101" spans="1:9">
      <c r="A101" s="11" t="s">
        <v>18</v>
      </c>
      <c r="B101" s="8">
        <v>1262</v>
      </c>
      <c r="C101">
        <v>748</v>
      </c>
      <c r="D101">
        <v>703</v>
      </c>
      <c r="E101">
        <v>529</v>
      </c>
      <c r="F101">
        <v>757</v>
      </c>
      <c r="G101" s="8">
        <v>1028</v>
      </c>
      <c r="H101" s="47">
        <v>1177</v>
      </c>
      <c r="I101" s="47">
        <v>1231</v>
      </c>
    </row>
    <row r="102" spans="1:9">
      <c r="A102" s="11" t="s">
        <v>96</v>
      </c>
      <c r="B102">
        <v>206</v>
      </c>
      <c r="C102">
        <v>252</v>
      </c>
      <c r="D102">
        <v>266</v>
      </c>
      <c r="E102">
        <v>294</v>
      </c>
      <c r="F102">
        <v>160</v>
      </c>
      <c r="G102">
        <v>121</v>
      </c>
      <c r="H102" s="47">
        <v>179</v>
      </c>
      <c r="I102" s="47">
        <v>160</v>
      </c>
    </row>
    <row r="103" spans="1:9">
      <c r="A103" s="11" t="s">
        <v>97</v>
      </c>
      <c r="B103">
        <v>240</v>
      </c>
      <c r="C103">
        <v>271</v>
      </c>
      <c r="D103">
        <v>300</v>
      </c>
      <c r="E103">
        <v>320</v>
      </c>
      <c r="F103">
        <v>347</v>
      </c>
      <c r="G103">
        <v>385</v>
      </c>
      <c r="H103" s="47">
        <v>438</v>
      </c>
      <c r="I103" s="47">
        <v>480</v>
      </c>
    </row>
    <row r="105" spans="1:9">
      <c r="A105" s="14" t="s">
        <v>100</v>
      </c>
      <c r="B105" s="14"/>
      <c r="C105" s="14"/>
      <c r="D105" s="14"/>
      <c r="E105" s="14"/>
      <c r="F105" s="14"/>
      <c r="G105" s="14"/>
      <c r="H105" s="14"/>
      <c r="I105" s="14"/>
    </row>
    <row r="106" spans="1:9">
      <c r="A106" s="26" t="s">
        <v>110</v>
      </c>
      <c r="B106" s="3"/>
      <c r="C106" s="3"/>
      <c r="D106" s="3"/>
      <c r="E106" s="3"/>
      <c r="F106" s="3"/>
      <c r="G106" s="3"/>
      <c r="H106" s="3"/>
      <c r="I106" s="3"/>
    </row>
    <row r="107" spans="1:9">
      <c r="A107" s="2" t="s">
        <v>101</v>
      </c>
      <c r="B107" s="47">
        <v>13740</v>
      </c>
      <c r="C107" s="47">
        <v>14764</v>
      </c>
      <c r="D107" s="47">
        <v>15216</v>
      </c>
      <c r="E107" s="47">
        <v>14855</v>
      </c>
      <c r="F107" s="47">
        <v>15902</v>
      </c>
      <c r="G107" s="47">
        <v>14484</v>
      </c>
      <c r="H107" s="47">
        <v>17179</v>
      </c>
      <c r="I107" s="47">
        <v>18353</v>
      </c>
    </row>
    <row r="108" spans="1:9">
      <c r="A108" s="11" t="s">
        <v>114</v>
      </c>
      <c r="B108" s="8">
        <v>8506</v>
      </c>
      <c r="C108" s="8">
        <v>9299</v>
      </c>
      <c r="D108" s="8">
        <v>9684</v>
      </c>
      <c r="E108" s="8">
        <v>9322</v>
      </c>
      <c r="F108" s="8">
        <v>10045</v>
      </c>
      <c r="G108" s="8">
        <v>9329</v>
      </c>
      <c r="H108" s="8">
        <v>11644</v>
      </c>
      <c r="I108" s="8">
        <v>12228</v>
      </c>
    </row>
    <row r="109" spans="1:9">
      <c r="A109" s="11" t="s">
        <v>115</v>
      </c>
      <c r="B109" s="8">
        <v>4410</v>
      </c>
      <c r="C109" s="8">
        <v>4746</v>
      </c>
      <c r="D109" s="8">
        <v>4886</v>
      </c>
      <c r="E109" s="8">
        <v>4938</v>
      </c>
      <c r="F109" s="8">
        <v>5260</v>
      </c>
      <c r="G109" s="8">
        <v>4639</v>
      </c>
      <c r="H109" s="8">
        <v>5028</v>
      </c>
      <c r="I109" s="8">
        <v>5492</v>
      </c>
    </row>
    <row r="110" spans="1:9">
      <c r="A110" s="11" t="s">
        <v>116</v>
      </c>
      <c r="B110">
        <v>824</v>
      </c>
      <c r="C110">
        <v>719</v>
      </c>
      <c r="D110">
        <v>646</v>
      </c>
      <c r="E110">
        <v>595</v>
      </c>
      <c r="F110">
        <v>597</v>
      </c>
      <c r="G110">
        <v>516</v>
      </c>
      <c r="H110">
        <v>507</v>
      </c>
      <c r="I110">
        <v>633</v>
      </c>
    </row>
    <row r="111" spans="1:9">
      <c r="A111" s="2" t="s">
        <v>102</v>
      </c>
      <c r="B111" s="47">
        <v>7126</v>
      </c>
      <c r="C111" s="47">
        <v>7568</v>
      </c>
      <c r="D111" s="47">
        <v>7970</v>
      </c>
      <c r="E111" s="47">
        <v>9242</v>
      </c>
      <c r="F111" s="47">
        <v>9812</v>
      </c>
      <c r="G111" s="47">
        <v>9347</v>
      </c>
      <c r="H111" s="47">
        <v>11456</v>
      </c>
      <c r="I111" s="47">
        <v>12479</v>
      </c>
    </row>
    <row r="112" spans="1:9">
      <c r="A112" s="11" t="s">
        <v>114</v>
      </c>
      <c r="B112" s="8">
        <v>4703</v>
      </c>
      <c r="C112" s="8">
        <v>5043</v>
      </c>
      <c r="D112" s="8">
        <v>5192</v>
      </c>
      <c r="E112" s="8">
        <v>5875</v>
      </c>
      <c r="F112" s="8">
        <v>6293</v>
      </c>
      <c r="G112" s="8">
        <v>5892</v>
      </c>
      <c r="H112" s="8">
        <v>6970</v>
      </c>
      <c r="I112" s="8">
        <v>7388</v>
      </c>
    </row>
    <row r="113" spans="1:9">
      <c r="A113" s="11" t="s">
        <v>115</v>
      </c>
      <c r="B113" s="8">
        <v>2051</v>
      </c>
      <c r="C113" s="8">
        <v>2149</v>
      </c>
      <c r="D113" s="8">
        <v>2395</v>
      </c>
      <c r="E113" s="8">
        <v>2940</v>
      </c>
      <c r="F113" s="8">
        <v>3087</v>
      </c>
      <c r="G113" s="8">
        <v>3053</v>
      </c>
      <c r="H113" s="8">
        <v>3996</v>
      </c>
      <c r="I113" s="8">
        <v>4527</v>
      </c>
    </row>
    <row r="114" spans="1:9">
      <c r="A114" s="11" t="s">
        <v>116</v>
      </c>
      <c r="B114" s="8">
        <v>372</v>
      </c>
      <c r="C114">
        <v>376</v>
      </c>
      <c r="D114">
        <v>383</v>
      </c>
      <c r="E114">
        <v>427</v>
      </c>
      <c r="F114">
        <v>432</v>
      </c>
      <c r="G114">
        <v>402</v>
      </c>
      <c r="H114">
        <v>490</v>
      </c>
      <c r="I114">
        <v>564</v>
      </c>
    </row>
    <row r="115" spans="1:9">
      <c r="A115" s="2" t="s">
        <v>103</v>
      </c>
      <c r="B115" s="47">
        <v>3067</v>
      </c>
      <c r="C115" s="47">
        <v>3785</v>
      </c>
      <c r="D115" s="47">
        <v>4237</v>
      </c>
      <c r="E115" s="47">
        <v>5134</v>
      </c>
      <c r="F115" s="47">
        <v>6208</v>
      </c>
      <c r="G115" s="47">
        <v>6679</v>
      </c>
      <c r="H115" s="47">
        <v>8290</v>
      </c>
      <c r="I115" s="47">
        <v>7547</v>
      </c>
    </row>
    <row r="116" spans="1:9">
      <c r="A116" s="11" t="s">
        <v>114</v>
      </c>
      <c r="B116" s="8">
        <v>2016</v>
      </c>
      <c r="C116" s="8">
        <v>2599</v>
      </c>
      <c r="D116" s="8">
        <v>2920</v>
      </c>
      <c r="E116" s="8">
        <v>3496</v>
      </c>
      <c r="F116" s="8">
        <v>4262</v>
      </c>
      <c r="G116" s="8">
        <v>4635</v>
      </c>
      <c r="H116" s="8">
        <v>5748</v>
      </c>
      <c r="I116" s="8">
        <v>5416</v>
      </c>
    </row>
    <row r="117" spans="1:9">
      <c r="A117" s="11" t="s">
        <v>115</v>
      </c>
      <c r="B117">
        <v>925</v>
      </c>
      <c r="C117" s="8">
        <v>1055</v>
      </c>
      <c r="D117" s="8">
        <v>1188</v>
      </c>
      <c r="E117" s="8">
        <v>1508</v>
      </c>
      <c r="F117" s="8">
        <v>1808</v>
      </c>
      <c r="G117" s="8">
        <v>1896</v>
      </c>
      <c r="H117" s="8">
        <v>2347</v>
      </c>
      <c r="I117" s="8">
        <v>1938</v>
      </c>
    </row>
    <row r="118" spans="1:9">
      <c r="A118" s="11" t="s">
        <v>116</v>
      </c>
      <c r="B118">
        <v>126</v>
      </c>
      <c r="C118">
        <v>131</v>
      </c>
      <c r="D118">
        <v>129</v>
      </c>
      <c r="E118">
        <v>130</v>
      </c>
      <c r="F118">
        <v>138</v>
      </c>
      <c r="G118">
        <v>148</v>
      </c>
      <c r="H118">
        <v>195</v>
      </c>
      <c r="I118">
        <v>193</v>
      </c>
    </row>
    <row r="119" spans="1:9">
      <c r="A119" s="2" t="s">
        <v>107</v>
      </c>
      <c r="B119" s="47">
        <v>4653</v>
      </c>
      <c r="C119" s="47">
        <v>4317</v>
      </c>
      <c r="D119" s="47">
        <v>4737</v>
      </c>
      <c r="E119" s="47">
        <v>5166</v>
      </c>
      <c r="F119" s="47">
        <v>5254</v>
      </c>
      <c r="G119" s="47">
        <v>5028</v>
      </c>
      <c r="H119" s="47">
        <v>5343</v>
      </c>
      <c r="I119" s="47">
        <v>5955</v>
      </c>
    </row>
    <row r="120" spans="1:9">
      <c r="A120" s="11" t="s">
        <v>114</v>
      </c>
      <c r="B120">
        <v>3093</v>
      </c>
      <c r="C120" s="8">
        <v>2930</v>
      </c>
      <c r="D120" s="8">
        <v>3285</v>
      </c>
      <c r="E120" s="8">
        <v>3575</v>
      </c>
      <c r="F120" s="8">
        <v>3622</v>
      </c>
      <c r="G120" s="8">
        <v>3449</v>
      </c>
      <c r="H120" s="8">
        <v>3659</v>
      </c>
      <c r="I120" s="8">
        <v>4111</v>
      </c>
    </row>
    <row r="121" spans="1:9">
      <c r="A121" s="11" t="s">
        <v>115</v>
      </c>
      <c r="B121">
        <v>1250</v>
      </c>
      <c r="C121" s="8">
        <v>1117</v>
      </c>
      <c r="D121" s="8">
        <v>1185</v>
      </c>
      <c r="E121" s="8">
        <v>1347</v>
      </c>
      <c r="F121" s="8">
        <v>1395</v>
      </c>
      <c r="G121" s="8">
        <v>1365</v>
      </c>
      <c r="H121" s="8">
        <v>1494</v>
      </c>
      <c r="I121" s="8">
        <v>1610</v>
      </c>
    </row>
    <row r="122" spans="1:9">
      <c r="A122" s="11" t="s">
        <v>116</v>
      </c>
      <c r="B122">
        <v>310</v>
      </c>
      <c r="C122">
        <v>270</v>
      </c>
      <c r="D122">
        <v>267</v>
      </c>
      <c r="E122">
        <v>244</v>
      </c>
      <c r="F122">
        <v>237</v>
      </c>
      <c r="G122">
        <v>214</v>
      </c>
      <c r="H122">
        <v>190</v>
      </c>
      <c r="I122">
        <v>234</v>
      </c>
    </row>
    <row r="123" spans="1:9">
      <c r="A123" s="2" t="s">
        <v>108</v>
      </c>
      <c r="B123">
        <v>115</v>
      </c>
      <c r="C123">
        <v>73</v>
      </c>
      <c r="D123">
        <v>73</v>
      </c>
      <c r="E123">
        <v>88</v>
      </c>
      <c r="F123">
        <v>42</v>
      </c>
      <c r="G123">
        <v>30</v>
      </c>
      <c r="H123" s="47">
        <v>25</v>
      </c>
      <c r="I123" s="47">
        <v>102</v>
      </c>
    </row>
    <row r="124" spans="1:9">
      <c r="A124" s="4" t="s">
        <v>104</v>
      </c>
      <c r="B124" s="5">
        <f t="shared" ref="B124:I124" si="10">+B107+B111+B115+B119+B123</f>
        <v>28701</v>
      </c>
      <c r="C124" s="5">
        <f t="shared" si="10"/>
        <v>30507</v>
      </c>
      <c r="D124" s="5">
        <f t="shared" si="10"/>
        <v>32233</v>
      </c>
      <c r="E124" s="5">
        <f t="shared" si="10"/>
        <v>34485</v>
      </c>
      <c r="F124" s="5">
        <f t="shared" si="10"/>
        <v>37218</v>
      </c>
      <c r="G124" s="5">
        <f t="shared" si="10"/>
        <v>35568</v>
      </c>
      <c r="H124" s="5">
        <f t="shared" si="10"/>
        <v>42293</v>
      </c>
      <c r="I124" s="5">
        <f t="shared" si="10"/>
        <v>44436</v>
      </c>
    </row>
    <row r="125" spans="1:9">
      <c r="A125" s="2" t="s">
        <v>105</v>
      </c>
      <c r="B125" s="8">
        <v>1982</v>
      </c>
      <c r="C125" s="8">
        <v>1955</v>
      </c>
      <c r="D125" s="8">
        <v>2042</v>
      </c>
      <c r="E125" s="8">
        <v>1886</v>
      </c>
      <c r="F125" s="8">
        <v>1906</v>
      </c>
      <c r="G125" s="8">
        <v>1846</v>
      </c>
      <c r="H125" s="47">
        <v>2205</v>
      </c>
      <c r="I125" s="47">
        <v>2346</v>
      </c>
    </row>
    <row r="126" spans="1:9">
      <c r="A126" s="11" t="s">
        <v>114</v>
      </c>
      <c r="B126" s="8">
        <v>19938</v>
      </c>
      <c r="C126" s="8">
        <v>20821</v>
      </c>
      <c r="D126" s="3">
        <v>22267</v>
      </c>
      <c r="E126" s="3">
        <v>22800</v>
      </c>
      <c r="F126" s="3">
        <v>24226</v>
      </c>
      <c r="G126" s="3">
        <v>23305</v>
      </c>
      <c r="H126" s="3">
        <v>1986</v>
      </c>
      <c r="I126" s="3">
        <v>2094</v>
      </c>
    </row>
    <row r="127" spans="1:9">
      <c r="A127" s="11" t="s">
        <v>115</v>
      </c>
      <c r="B127" s="3">
        <v>8264</v>
      </c>
      <c r="C127" s="3">
        <v>8825</v>
      </c>
      <c r="D127" s="3">
        <v>9655</v>
      </c>
      <c r="E127" s="3">
        <v>10000</v>
      </c>
      <c r="F127" s="3">
        <v>10965</v>
      </c>
      <c r="G127" s="3">
        <v>10036</v>
      </c>
      <c r="H127" s="3">
        <v>104</v>
      </c>
      <c r="I127" s="3">
        <v>103</v>
      </c>
    </row>
    <row r="128" spans="1:9">
      <c r="A128" s="11" t="s">
        <v>116</v>
      </c>
      <c r="B128" s="3">
        <v>13</v>
      </c>
      <c r="C128" s="3">
        <v>15</v>
      </c>
      <c r="D128" s="3">
        <v>14</v>
      </c>
      <c r="E128" s="3">
        <v>14</v>
      </c>
      <c r="F128" s="3">
        <v>12</v>
      </c>
      <c r="G128" s="3">
        <v>16</v>
      </c>
      <c r="H128" s="3">
        <v>23</v>
      </c>
      <c r="I128" s="3">
        <v>26</v>
      </c>
    </row>
    <row r="129" spans="1:9">
      <c r="A129" s="11" t="s">
        <v>122</v>
      </c>
      <c r="B129" s="3">
        <v>50</v>
      </c>
      <c r="C129" s="3">
        <v>52</v>
      </c>
      <c r="D129" s="3">
        <v>55</v>
      </c>
      <c r="E129" s="3">
        <v>52</v>
      </c>
      <c r="F129" s="3">
        <v>56</v>
      </c>
      <c r="G129" s="3">
        <v>49</v>
      </c>
      <c r="H129" s="3">
        <v>86</v>
      </c>
      <c r="I129" s="3">
        <v>123</v>
      </c>
    </row>
    <row r="130" spans="1:9">
      <c r="A130" s="2" t="s">
        <v>109</v>
      </c>
      <c r="B130">
        <v>-82</v>
      </c>
      <c r="C130">
        <v>-86</v>
      </c>
      <c r="D130">
        <v>75</v>
      </c>
      <c r="E130">
        <v>26</v>
      </c>
      <c r="F130">
        <v>-7</v>
      </c>
      <c r="G130">
        <v>-11</v>
      </c>
      <c r="H130" s="47">
        <v>40</v>
      </c>
      <c r="I130" s="47">
        <v>-72</v>
      </c>
    </row>
    <row r="131" spans="1:9" ht="15" thickBot="1">
      <c r="A131" s="6" t="s">
        <v>106</v>
      </c>
      <c r="B131" s="7">
        <f t="shared" ref="B131:H131" si="11">+B124+B125+B130</f>
        <v>30601</v>
      </c>
      <c r="C131" s="7">
        <f t="shared" si="11"/>
        <v>32376</v>
      </c>
      <c r="D131" s="7">
        <f t="shared" si="11"/>
        <v>34350</v>
      </c>
      <c r="E131" s="7">
        <f t="shared" si="11"/>
        <v>36397</v>
      </c>
      <c r="F131" s="7">
        <f t="shared" si="11"/>
        <v>39117</v>
      </c>
      <c r="G131" s="7">
        <f t="shared" si="11"/>
        <v>37403</v>
      </c>
      <c r="H131" s="7">
        <f t="shared" si="11"/>
        <v>44538</v>
      </c>
      <c r="I131" s="7">
        <f>+I124+I125+I130</f>
        <v>46710</v>
      </c>
    </row>
    <row r="132" spans="1:9" s="12" customFormat="1" ht="15" thickTop="1">
      <c r="A132" s="12" t="s">
        <v>112</v>
      </c>
      <c r="B132" s="13">
        <f>+I131-I2</f>
        <v>0</v>
      </c>
      <c r="C132" s="13">
        <f t="shared" ref="C132:G132" si="12">+C131-C2</f>
        <v>0</v>
      </c>
      <c r="D132" s="13">
        <f t="shared" si="12"/>
        <v>0</v>
      </c>
      <c r="E132" s="13">
        <f t="shared" si="12"/>
        <v>0</v>
      </c>
      <c r="F132" s="13">
        <f t="shared" si="12"/>
        <v>0</v>
      </c>
      <c r="G132" s="13">
        <f t="shared" si="12"/>
        <v>0</v>
      </c>
      <c r="H132" s="13">
        <f>+H131-H2</f>
        <v>0</v>
      </c>
    </row>
    <row r="133" spans="1:9">
      <c r="A133" s="1" t="s">
        <v>111</v>
      </c>
    </row>
    <row r="134" spans="1:9">
      <c r="A134" s="2" t="s">
        <v>101</v>
      </c>
      <c r="B134" s="8">
        <v>3645</v>
      </c>
      <c r="C134" s="8">
        <v>3763</v>
      </c>
      <c r="D134" s="8">
        <v>3875</v>
      </c>
      <c r="E134" s="8">
        <v>3600</v>
      </c>
      <c r="F134" s="8">
        <v>3925</v>
      </c>
      <c r="G134" s="8">
        <v>2899</v>
      </c>
      <c r="H134" s="47">
        <v>5089</v>
      </c>
      <c r="I134" s="47">
        <v>5114</v>
      </c>
    </row>
    <row r="135" spans="1:9">
      <c r="A135" s="2" t="s">
        <v>102</v>
      </c>
      <c r="B135" s="8">
        <v>1524</v>
      </c>
      <c r="C135" s="8">
        <v>1787</v>
      </c>
      <c r="D135" s="8">
        <v>1507</v>
      </c>
      <c r="E135" s="8">
        <v>1587</v>
      </c>
      <c r="F135" s="8">
        <v>1995</v>
      </c>
      <c r="G135" s="8">
        <v>1541</v>
      </c>
      <c r="H135" s="47">
        <v>2435</v>
      </c>
      <c r="I135" s="47">
        <v>3293</v>
      </c>
    </row>
    <row r="136" spans="1:9">
      <c r="A136" s="2" t="s">
        <v>103</v>
      </c>
      <c r="B136">
        <v>993</v>
      </c>
      <c r="C136" s="8">
        <v>1372</v>
      </c>
      <c r="D136" s="8">
        <v>1507</v>
      </c>
      <c r="E136" s="8">
        <v>1807</v>
      </c>
      <c r="F136" s="8">
        <v>2376</v>
      </c>
      <c r="G136" s="8">
        <v>2490</v>
      </c>
      <c r="H136" s="47">
        <v>3243</v>
      </c>
      <c r="I136" s="47">
        <v>2365</v>
      </c>
    </row>
    <row r="137" spans="1:9">
      <c r="A137" s="2" t="s">
        <v>107</v>
      </c>
      <c r="B137" s="47">
        <v>918</v>
      </c>
      <c r="C137" s="8">
        <v>1002</v>
      </c>
      <c r="D137">
        <v>980</v>
      </c>
      <c r="E137" s="8">
        <v>1189</v>
      </c>
      <c r="F137" s="8">
        <v>1323</v>
      </c>
      <c r="G137" s="8">
        <v>1184</v>
      </c>
      <c r="H137" s="47">
        <v>1530</v>
      </c>
      <c r="I137" s="47">
        <v>1896</v>
      </c>
    </row>
    <row r="138" spans="1:9">
      <c r="A138" s="2" t="s">
        <v>108</v>
      </c>
      <c r="B138" s="47">
        <v>-2263</v>
      </c>
      <c r="C138">
        <v>-2596</v>
      </c>
      <c r="D138">
        <v>-2677</v>
      </c>
      <c r="E138">
        <v>-2658</v>
      </c>
      <c r="F138">
        <v>-3262</v>
      </c>
      <c r="G138">
        <v>-3468</v>
      </c>
      <c r="H138" s="47">
        <v>-3656</v>
      </c>
      <c r="I138" s="47">
        <v>-4262</v>
      </c>
    </row>
    <row r="139" spans="1:9">
      <c r="A139" s="4" t="s">
        <v>104</v>
      </c>
      <c r="B139" s="5">
        <f t="shared" ref="B139:I139" si="13">+SUM(B134:B138)</f>
        <v>4817</v>
      </c>
      <c r="C139" s="5">
        <f t="shared" si="13"/>
        <v>5328</v>
      </c>
      <c r="D139" s="5">
        <f t="shared" si="13"/>
        <v>5192</v>
      </c>
      <c r="E139" s="5">
        <f t="shared" si="13"/>
        <v>5525</v>
      </c>
      <c r="F139" s="5">
        <f t="shared" si="13"/>
        <v>6357</v>
      </c>
      <c r="G139" s="5">
        <f t="shared" si="13"/>
        <v>4646</v>
      </c>
      <c r="H139" s="5">
        <f t="shared" si="13"/>
        <v>8641</v>
      </c>
      <c r="I139" s="5">
        <f t="shared" si="13"/>
        <v>8406</v>
      </c>
    </row>
    <row r="140" spans="1:9">
      <c r="A140" s="2" t="s">
        <v>105</v>
      </c>
      <c r="B140">
        <v>517</v>
      </c>
      <c r="C140">
        <v>487</v>
      </c>
      <c r="D140">
        <v>477</v>
      </c>
      <c r="E140">
        <v>310</v>
      </c>
      <c r="F140">
        <v>303</v>
      </c>
      <c r="G140">
        <v>297</v>
      </c>
      <c r="H140" s="47">
        <v>543</v>
      </c>
      <c r="I140" s="47">
        <v>669</v>
      </c>
    </row>
    <row r="141" spans="1:9">
      <c r="A141" s="2" t="s">
        <v>109</v>
      </c>
      <c r="B141" s="47">
        <v>-1101</v>
      </c>
      <c r="C141" s="47">
        <v>-1173</v>
      </c>
      <c r="D141" s="47">
        <v>-724</v>
      </c>
      <c r="E141" s="8">
        <v>-1456</v>
      </c>
      <c r="F141" s="8">
        <v>-1810</v>
      </c>
      <c r="G141" s="8">
        <v>-1967</v>
      </c>
      <c r="H141" s="47">
        <v>-2261</v>
      </c>
      <c r="I141" s="47">
        <v>-2219</v>
      </c>
    </row>
    <row r="142" spans="1:9" ht="15" thickBot="1">
      <c r="A142" s="6" t="s">
        <v>113</v>
      </c>
      <c r="B142" s="7">
        <f t="shared" ref="B142" si="14">+SUM(B139:B141)</f>
        <v>4233</v>
      </c>
      <c r="C142" s="7">
        <f t="shared" ref="C142:H142" si="15">+SUM(C139:C141)</f>
        <v>4642</v>
      </c>
      <c r="D142" s="7">
        <f t="shared" si="15"/>
        <v>4945</v>
      </c>
      <c r="E142" s="7">
        <f t="shared" si="15"/>
        <v>4379</v>
      </c>
      <c r="F142" s="7">
        <f t="shared" si="15"/>
        <v>4850</v>
      </c>
      <c r="G142" s="7">
        <f t="shared" si="15"/>
        <v>2976</v>
      </c>
      <c r="H142" s="7">
        <f t="shared" si="15"/>
        <v>6923</v>
      </c>
      <c r="I142" s="7">
        <f>+SUM(I139:I141)</f>
        <v>6856</v>
      </c>
    </row>
    <row r="143" spans="1:9" s="12" customFormat="1" ht="15" thickTop="1">
      <c r="A143" s="12" t="s">
        <v>112</v>
      </c>
      <c r="B143" s="13">
        <f t="shared" ref="B143:H143" si="16">+B142-B10-B8</f>
        <v>0</v>
      </c>
      <c r="C143" s="13">
        <f t="shared" si="16"/>
        <v>0</v>
      </c>
      <c r="D143" s="13">
        <f t="shared" si="16"/>
        <v>0</v>
      </c>
      <c r="E143" s="13">
        <f t="shared" si="16"/>
        <v>0</v>
      </c>
      <c r="F143" s="13">
        <f t="shared" si="16"/>
        <v>0</v>
      </c>
      <c r="G143" s="13">
        <f t="shared" si="16"/>
        <v>0</v>
      </c>
      <c r="H143" s="13">
        <f t="shared" si="16"/>
        <v>0</v>
      </c>
      <c r="I143" s="13">
        <f>+I142-I10-I8</f>
        <v>0</v>
      </c>
    </row>
    <row r="144" spans="1:9">
      <c r="A144" s="1" t="s">
        <v>118</v>
      </c>
    </row>
    <row r="145" spans="1:9">
      <c r="A145" s="2" t="s">
        <v>101</v>
      </c>
      <c r="B145" s="3">
        <v>637</v>
      </c>
      <c r="C145" s="3">
        <v>640</v>
      </c>
      <c r="D145" s="3">
        <v>650</v>
      </c>
      <c r="E145" s="3">
        <v>610</v>
      </c>
      <c r="F145" s="3">
        <v>637</v>
      </c>
      <c r="G145" s="3">
        <v>645</v>
      </c>
      <c r="H145" s="3">
        <v>617</v>
      </c>
      <c r="I145" s="3">
        <v>639</v>
      </c>
    </row>
    <row r="146" spans="1:9">
      <c r="A146" s="2" t="s">
        <v>102</v>
      </c>
      <c r="B146" s="3">
        <v>875</v>
      </c>
      <c r="C146" s="3">
        <v>890</v>
      </c>
      <c r="D146" s="3">
        <v>905</v>
      </c>
      <c r="E146" s="3">
        <v>930</v>
      </c>
      <c r="F146" s="3">
        <v>938</v>
      </c>
      <c r="G146" s="3">
        <v>885</v>
      </c>
      <c r="H146" s="3">
        <v>982</v>
      </c>
      <c r="I146" s="3">
        <v>920</v>
      </c>
    </row>
    <row r="147" spans="1:9">
      <c r="A147" s="2" t="s">
        <v>103</v>
      </c>
      <c r="B147" s="3">
        <v>215</v>
      </c>
      <c r="C147" s="3">
        <v>220</v>
      </c>
      <c r="D147" s="3">
        <v>230</v>
      </c>
      <c r="E147" s="3">
        <v>245</v>
      </c>
      <c r="F147" s="3">
        <v>224</v>
      </c>
      <c r="G147" s="3">
        <v>214</v>
      </c>
      <c r="H147" s="3">
        <v>288</v>
      </c>
      <c r="I147" s="3">
        <v>303</v>
      </c>
    </row>
    <row r="148" spans="1:9">
      <c r="A148" s="2" t="s">
        <v>119</v>
      </c>
      <c r="B148" s="3">
        <v>320</v>
      </c>
      <c r="C148" s="3">
        <v>330</v>
      </c>
      <c r="D148" s="3">
        <v>340</v>
      </c>
      <c r="E148" s="3">
        <v>310</v>
      </c>
      <c r="F148" s="3">
        <v>305</v>
      </c>
      <c r="G148" s="3">
        <v>296</v>
      </c>
      <c r="H148" s="3">
        <v>304</v>
      </c>
      <c r="I148" s="3">
        <v>274</v>
      </c>
    </row>
    <row r="149" spans="1:9">
      <c r="A149" s="2" t="s">
        <v>108</v>
      </c>
      <c r="B149" s="3">
        <v>800</v>
      </c>
      <c r="C149" s="3">
        <v>810</v>
      </c>
      <c r="D149" s="3">
        <v>825</v>
      </c>
      <c r="E149" s="3">
        <v>850</v>
      </c>
      <c r="F149" s="3">
        <v>867</v>
      </c>
      <c r="G149" s="3">
        <v>830</v>
      </c>
      <c r="H149" s="3">
        <v>780</v>
      </c>
      <c r="I149" s="3">
        <v>789</v>
      </c>
    </row>
    <row r="150" spans="1:9">
      <c r="A150" s="4" t="s">
        <v>120</v>
      </c>
      <c r="B150" s="5">
        <f t="shared" ref="B150:I150" si="17">+SUM(B145:B149)</f>
        <v>2847</v>
      </c>
      <c r="C150" s="5">
        <f t="shared" si="17"/>
        <v>2890</v>
      </c>
      <c r="D150" s="5">
        <f t="shared" si="17"/>
        <v>2950</v>
      </c>
      <c r="E150" s="5">
        <f t="shared" si="17"/>
        <v>2945</v>
      </c>
      <c r="F150" s="5">
        <f t="shared" si="17"/>
        <v>2971</v>
      </c>
      <c r="G150" s="5">
        <f t="shared" si="17"/>
        <v>2870</v>
      </c>
      <c r="H150" s="5">
        <f t="shared" si="17"/>
        <v>2971</v>
      </c>
      <c r="I150" s="5">
        <f t="shared" si="17"/>
        <v>2925</v>
      </c>
    </row>
    <row r="151" spans="1:9">
      <c r="A151" s="2" t="s">
        <v>105</v>
      </c>
      <c r="B151" s="3">
        <v>122</v>
      </c>
      <c r="C151" s="3">
        <v>125</v>
      </c>
      <c r="D151" s="3">
        <v>129</v>
      </c>
      <c r="E151" s="3">
        <v>130</v>
      </c>
      <c r="F151" s="3">
        <v>125</v>
      </c>
      <c r="G151" s="3">
        <v>76</v>
      </c>
      <c r="H151" s="3">
        <v>63</v>
      </c>
      <c r="I151" s="3">
        <v>49</v>
      </c>
    </row>
    <row r="152" spans="1:9">
      <c r="A152" s="2" t="s">
        <v>109</v>
      </c>
      <c r="B152" s="3">
        <v>42</v>
      </c>
      <c r="C152" s="3">
        <v>505</v>
      </c>
      <c r="D152" s="3">
        <v>910</v>
      </c>
      <c r="E152" s="3">
        <v>1379</v>
      </c>
      <c r="F152" s="3">
        <v>1648</v>
      </c>
      <c r="G152" s="3">
        <v>1920</v>
      </c>
      <c r="H152" s="3">
        <v>1870</v>
      </c>
      <c r="I152" s="3">
        <v>1817</v>
      </c>
    </row>
    <row r="153" spans="1:9" ht="15" thickBot="1">
      <c r="A153" s="6" t="s">
        <v>121</v>
      </c>
      <c r="B153" s="7">
        <f t="shared" ref="B153:H153" si="18">+SUM(B150:B152)</f>
        <v>3011</v>
      </c>
      <c r="C153" s="7">
        <f t="shared" si="18"/>
        <v>3520</v>
      </c>
      <c r="D153" s="7">
        <f t="shared" si="18"/>
        <v>3989</v>
      </c>
      <c r="E153" s="7">
        <f t="shared" si="18"/>
        <v>4454</v>
      </c>
      <c r="F153" s="7">
        <f t="shared" si="18"/>
        <v>4744</v>
      </c>
      <c r="G153" s="7">
        <f t="shared" si="18"/>
        <v>4866</v>
      </c>
      <c r="H153" s="7">
        <f t="shared" si="18"/>
        <v>4904</v>
      </c>
      <c r="I153" s="7">
        <f>+SUM(I150:I152)</f>
        <v>4791</v>
      </c>
    </row>
    <row r="154" spans="1:9" ht="15" thickTop="1">
      <c r="A154" s="12" t="s">
        <v>112</v>
      </c>
      <c r="B154" s="13">
        <f t="shared" ref="B154:H154" si="19">+B153-B31</f>
        <v>0</v>
      </c>
      <c r="C154" s="13">
        <f t="shared" si="19"/>
        <v>0</v>
      </c>
      <c r="D154" s="13">
        <f t="shared" si="19"/>
        <v>0</v>
      </c>
      <c r="E154" s="13">
        <f t="shared" si="19"/>
        <v>0</v>
      </c>
      <c r="F154" s="13">
        <f t="shared" si="19"/>
        <v>0</v>
      </c>
      <c r="G154" s="13">
        <f t="shared" si="19"/>
        <v>0</v>
      </c>
      <c r="H154" s="13">
        <f t="shared" si="19"/>
        <v>0</v>
      </c>
      <c r="I154" s="13">
        <f>+I153-I31</f>
        <v>0</v>
      </c>
    </row>
    <row r="155" spans="1:9">
      <c r="A155" s="1" t="s">
        <v>123</v>
      </c>
    </row>
    <row r="156" spans="1:9">
      <c r="A156" s="2" t="s">
        <v>101</v>
      </c>
      <c r="B156" s="3">
        <v>110</v>
      </c>
      <c r="C156" s="3">
        <v>115</v>
      </c>
      <c r="D156" s="3">
        <v>120</v>
      </c>
      <c r="E156" s="3">
        <v>98</v>
      </c>
      <c r="F156" s="3">
        <v>102</v>
      </c>
      <c r="G156" s="3">
        <v>100</v>
      </c>
      <c r="H156" s="3">
        <v>98</v>
      </c>
      <c r="I156" s="3">
        <v>146</v>
      </c>
    </row>
    <row r="157" spans="1:9">
      <c r="A157" s="2" t="s">
        <v>102</v>
      </c>
      <c r="B157" s="3">
        <v>140</v>
      </c>
      <c r="C157" s="3">
        <v>145</v>
      </c>
      <c r="D157" s="3">
        <v>153</v>
      </c>
      <c r="E157" s="3">
        <v>165</v>
      </c>
      <c r="F157" s="3">
        <v>170</v>
      </c>
      <c r="G157" s="3">
        <v>153</v>
      </c>
      <c r="H157" s="3">
        <v>153</v>
      </c>
      <c r="I157" s="3">
        <v>197</v>
      </c>
    </row>
    <row r="158" spans="1:9">
      <c r="A158" s="2" t="s">
        <v>103</v>
      </c>
      <c r="B158" s="3">
        <v>75</v>
      </c>
      <c r="C158" s="3">
        <v>80</v>
      </c>
      <c r="D158" s="3">
        <v>85</v>
      </c>
      <c r="E158" s="3">
        <v>94</v>
      </c>
      <c r="F158" s="3">
        <v>98</v>
      </c>
      <c r="G158" s="3">
        <v>94</v>
      </c>
      <c r="H158" s="3">
        <v>94</v>
      </c>
      <c r="I158" s="3">
        <v>78</v>
      </c>
    </row>
    <row r="159" spans="1:9">
      <c r="A159" s="2" t="s">
        <v>119</v>
      </c>
      <c r="B159" s="3">
        <v>50</v>
      </c>
      <c r="C159" s="3">
        <v>52</v>
      </c>
      <c r="D159" s="3">
        <v>54</v>
      </c>
      <c r="E159" s="3">
        <v>56</v>
      </c>
      <c r="F159" s="3">
        <v>58</v>
      </c>
      <c r="G159" s="3">
        <v>54</v>
      </c>
      <c r="H159" s="3">
        <v>54</v>
      </c>
      <c r="I159" s="3">
        <v>56</v>
      </c>
    </row>
    <row r="160" spans="1:9">
      <c r="A160" s="2" t="s">
        <v>108</v>
      </c>
      <c r="B160" s="3">
        <v>270</v>
      </c>
      <c r="C160" s="3">
        <v>280</v>
      </c>
      <c r="D160" s="3">
        <v>278</v>
      </c>
      <c r="E160" s="3">
        <v>285</v>
      </c>
      <c r="F160" s="3">
        <v>290</v>
      </c>
      <c r="G160" s="3">
        <v>278</v>
      </c>
      <c r="H160" s="3">
        <v>278</v>
      </c>
      <c r="I160" s="3">
        <v>222</v>
      </c>
    </row>
    <row r="161" spans="1:9">
      <c r="A161" s="4" t="s">
        <v>120</v>
      </c>
      <c r="B161" s="5">
        <f t="shared" ref="B161:I161" si="20">+SUM(B156:B160)</f>
        <v>645</v>
      </c>
      <c r="C161" s="5">
        <f t="shared" si="20"/>
        <v>672</v>
      </c>
      <c r="D161" s="5">
        <f t="shared" si="20"/>
        <v>690</v>
      </c>
      <c r="E161" s="5">
        <f t="shared" si="20"/>
        <v>698</v>
      </c>
      <c r="F161" s="5">
        <f t="shared" si="20"/>
        <v>718</v>
      </c>
      <c r="G161" s="5">
        <f t="shared" si="20"/>
        <v>679</v>
      </c>
      <c r="H161" s="5">
        <f t="shared" si="20"/>
        <v>677</v>
      </c>
      <c r="I161" s="5">
        <f t="shared" si="20"/>
        <v>699</v>
      </c>
    </row>
    <row r="162" spans="1:9">
      <c r="A162" s="2" t="s">
        <v>105</v>
      </c>
      <c r="B162" s="3">
        <v>1</v>
      </c>
      <c r="C162" s="3">
        <v>3</v>
      </c>
      <c r="D162" s="3">
        <v>4</v>
      </c>
      <c r="E162" s="3">
        <v>6</v>
      </c>
      <c r="F162" s="3">
        <v>4</v>
      </c>
      <c r="G162" s="3">
        <v>6</v>
      </c>
      <c r="H162" s="3">
        <v>7</v>
      </c>
      <c r="I162" s="3">
        <v>9</v>
      </c>
    </row>
    <row r="163" spans="1:9">
      <c r="A163" s="2" t="s">
        <v>109</v>
      </c>
      <c r="B163" s="3">
        <f t="shared" ref="B163:H163" si="21">-(SUM(B161:B162)+B81)</f>
        <v>317</v>
      </c>
      <c r="C163" s="3">
        <f t="shared" si="21"/>
        <v>468</v>
      </c>
      <c r="D163" s="3">
        <f t="shared" si="21"/>
        <v>411</v>
      </c>
      <c r="E163" s="3">
        <f t="shared" si="21"/>
        <v>324</v>
      </c>
      <c r="F163" s="3">
        <f t="shared" si="21"/>
        <v>397</v>
      </c>
      <c r="G163" s="3">
        <f t="shared" si="21"/>
        <v>401</v>
      </c>
      <c r="H163" s="3">
        <f t="shared" si="21"/>
        <v>11</v>
      </c>
      <c r="I163" s="3">
        <f>-(SUM(I161:I162)+I81)</f>
        <v>50</v>
      </c>
    </row>
    <row r="164" spans="1:9" ht="15" thickBot="1">
      <c r="A164" s="6" t="s">
        <v>124</v>
      </c>
      <c r="B164" s="7">
        <f t="shared" ref="B164:H164" si="22">+SUM(B161:B163)</f>
        <v>963</v>
      </c>
      <c r="C164" s="7">
        <f t="shared" si="22"/>
        <v>1143</v>
      </c>
      <c r="D164" s="7">
        <f t="shared" si="22"/>
        <v>1105</v>
      </c>
      <c r="E164" s="7">
        <f t="shared" si="22"/>
        <v>1028</v>
      </c>
      <c r="F164" s="7">
        <f t="shared" si="22"/>
        <v>1119</v>
      </c>
      <c r="G164" s="7">
        <f t="shared" si="22"/>
        <v>1086</v>
      </c>
      <c r="H164" s="7">
        <f t="shared" si="22"/>
        <v>695</v>
      </c>
      <c r="I164" s="7">
        <f>+SUM(I161:I163)</f>
        <v>758</v>
      </c>
    </row>
    <row r="165" spans="1:9" ht="15" thickTop="1">
      <c r="A165" s="12" t="s">
        <v>112</v>
      </c>
      <c r="B165" s="13">
        <f t="shared" ref="B165:H165" si="23">+B164+B81</f>
        <v>0</v>
      </c>
      <c r="C165" s="13">
        <f t="shared" si="23"/>
        <v>0</v>
      </c>
      <c r="D165" s="13">
        <f t="shared" si="23"/>
        <v>0</v>
      </c>
      <c r="E165" s="13">
        <f t="shared" si="23"/>
        <v>0</v>
      </c>
      <c r="F165" s="13">
        <f t="shared" si="23"/>
        <v>0</v>
      </c>
      <c r="G165" s="13">
        <f t="shared" si="23"/>
        <v>0</v>
      </c>
      <c r="H165" s="13">
        <f t="shared" si="23"/>
        <v>0</v>
      </c>
      <c r="I165" s="13">
        <f>+I164+I81</f>
        <v>0</v>
      </c>
    </row>
    <row r="166" spans="1:9">
      <c r="A166" s="1" t="s">
        <v>125</v>
      </c>
    </row>
    <row r="167" spans="1:9">
      <c r="A167" s="2" t="s">
        <v>101</v>
      </c>
      <c r="B167" s="3">
        <v>109</v>
      </c>
      <c r="C167" s="3">
        <v>121</v>
      </c>
      <c r="D167" s="3">
        <v>125</v>
      </c>
      <c r="E167" s="3">
        <v>128</v>
      </c>
      <c r="F167" s="3">
        <v>130</v>
      </c>
      <c r="G167" s="3">
        <v>130</v>
      </c>
      <c r="H167" s="3">
        <v>130</v>
      </c>
      <c r="I167" s="3">
        <v>124</v>
      </c>
    </row>
    <row r="168" spans="1:9">
      <c r="A168" s="2" t="s">
        <v>102</v>
      </c>
      <c r="B168" s="3">
        <v>71</v>
      </c>
      <c r="C168" s="3">
        <v>75</v>
      </c>
      <c r="D168" s="3">
        <v>78</v>
      </c>
      <c r="E168" s="3">
        <v>80</v>
      </c>
      <c r="F168" s="3">
        <v>136</v>
      </c>
      <c r="G168" s="3">
        <v>136</v>
      </c>
      <c r="H168" s="3">
        <v>136</v>
      </c>
      <c r="I168" s="3">
        <v>134</v>
      </c>
    </row>
    <row r="169" spans="1:9">
      <c r="A169" s="2" t="s">
        <v>103</v>
      </c>
      <c r="B169" s="3">
        <v>38</v>
      </c>
      <c r="C169" s="3">
        <v>42</v>
      </c>
      <c r="D169" s="3">
        <v>41</v>
      </c>
      <c r="E169" s="3">
        <v>42</v>
      </c>
      <c r="F169" s="3">
        <v>44</v>
      </c>
      <c r="G169" s="3">
        <v>45</v>
      </c>
      <c r="H169" s="3">
        <v>46</v>
      </c>
      <c r="I169" s="3">
        <v>41</v>
      </c>
    </row>
    <row r="170" spans="1:9">
      <c r="A170" s="2" t="s">
        <v>107</v>
      </c>
      <c r="B170" s="3">
        <v>23</v>
      </c>
      <c r="C170" s="3">
        <v>25</v>
      </c>
      <c r="D170" s="3">
        <v>29</v>
      </c>
      <c r="E170" s="3">
        <v>35</v>
      </c>
      <c r="F170" s="3">
        <v>40</v>
      </c>
      <c r="G170" s="3">
        <v>43</v>
      </c>
      <c r="H170" s="3">
        <v>43</v>
      </c>
      <c r="I170" s="3">
        <v>42</v>
      </c>
    </row>
    <row r="171" spans="1:9">
      <c r="A171" s="2" t="s">
        <v>108</v>
      </c>
      <c r="B171" s="3">
        <v>170</v>
      </c>
      <c r="C171" s="3">
        <v>179</v>
      </c>
      <c r="D171" s="3">
        <v>187</v>
      </c>
      <c r="E171" s="3">
        <v>192</v>
      </c>
      <c r="F171" s="3">
        <v>199</v>
      </c>
      <c r="G171" s="3">
        <v>211</v>
      </c>
      <c r="H171" s="3">
        <v>222</v>
      </c>
      <c r="I171" s="3">
        <v>220</v>
      </c>
    </row>
    <row r="172" spans="1:9">
      <c r="A172" s="4" t="s">
        <v>120</v>
      </c>
      <c r="B172" s="5">
        <f t="shared" ref="B172:I172" si="24">+SUM(B167:B171)</f>
        <v>411</v>
      </c>
      <c r="C172" s="5">
        <f t="shared" si="24"/>
        <v>442</v>
      </c>
      <c r="D172" s="5">
        <f t="shared" si="24"/>
        <v>460</v>
      </c>
      <c r="E172" s="5">
        <f t="shared" si="24"/>
        <v>477</v>
      </c>
      <c r="F172" s="5">
        <f t="shared" si="24"/>
        <v>549</v>
      </c>
      <c r="G172" s="5">
        <f t="shared" si="24"/>
        <v>565</v>
      </c>
      <c r="H172" s="5">
        <f t="shared" si="24"/>
        <v>577</v>
      </c>
      <c r="I172" s="5">
        <f t="shared" si="24"/>
        <v>561</v>
      </c>
    </row>
    <row r="173" spans="1:9">
      <c r="A173" s="2" t="s">
        <v>105</v>
      </c>
      <c r="B173" s="3">
        <v>16</v>
      </c>
      <c r="C173" s="3">
        <v>18</v>
      </c>
      <c r="D173" s="3">
        <v>20</v>
      </c>
      <c r="E173" s="3">
        <v>23</v>
      </c>
      <c r="F173" s="3">
        <v>27</v>
      </c>
      <c r="G173" s="3">
        <v>27</v>
      </c>
      <c r="H173" s="3">
        <v>26</v>
      </c>
      <c r="I173" s="3">
        <v>22</v>
      </c>
    </row>
    <row r="174" spans="1:9">
      <c r="A174" s="2" t="s">
        <v>109</v>
      </c>
      <c r="B174" s="3">
        <v>179</v>
      </c>
      <c r="C174" s="3">
        <v>189</v>
      </c>
      <c r="D174" s="3">
        <v>226</v>
      </c>
      <c r="E174" s="3">
        <v>247</v>
      </c>
      <c r="F174" s="3">
        <v>129</v>
      </c>
      <c r="G174" s="3">
        <v>129</v>
      </c>
      <c r="H174" s="3">
        <v>141</v>
      </c>
      <c r="I174" s="3">
        <v>134</v>
      </c>
    </row>
    <row r="175" spans="1:9" ht="15" thickBot="1">
      <c r="A175" s="6" t="s">
        <v>126</v>
      </c>
      <c r="B175" s="7">
        <f t="shared" ref="B175:H175" si="25">+SUM(B172:B174)</f>
        <v>606</v>
      </c>
      <c r="C175" s="7">
        <f t="shared" si="25"/>
        <v>649</v>
      </c>
      <c r="D175" s="7">
        <f t="shared" si="25"/>
        <v>706</v>
      </c>
      <c r="E175" s="7">
        <f t="shared" si="25"/>
        <v>747</v>
      </c>
      <c r="F175" s="7">
        <f t="shared" si="25"/>
        <v>705</v>
      </c>
      <c r="G175" s="7">
        <f t="shared" si="25"/>
        <v>721</v>
      </c>
      <c r="H175" s="7">
        <f t="shared" si="25"/>
        <v>744</v>
      </c>
      <c r="I175" s="7">
        <f>+SUM(I172:I174)</f>
        <v>717</v>
      </c>
    </row>
    <row r="176" spans="1:9" ht="15" thickTop="1">
      <c r="A176" s="12" t="s">
        <v>112</v>
      </c>
      <c r="B176" s="13">
        <f t="shared" ref="B176:H176" si="26">+B175-B66</f>
        <v>0</v>
      </c>
      <c r="C176" s="13">
        <f t="shared" si="26"/>
        <v>0</v>
      </c>
      <c r="D176" s="13">
        <f t="shared" si="26"/>
        <v>0</v>
      </c>
      <c r="E176" s="13">
        <f t="shared" si="26"/>
        <v>0</v>
      </c>
      <c r="F176" s="13">
        <f t="shared" si="26"/>
        <v>0</v>
      </c>
      <c r="G176" s="13">
        <f t="shared" si="26"/>
        <v>0</v>
      </c>
      <c r="H176" s="13">
        <f t="shared" si="26"/>
        <v>0</v>
      </c>
      <c r="I176" s="13">
        <f>+I175-I66</f>
        <v>0</v>
      </c>
    </row>
    <row r="177" spans="1:9">
      <c r="A177" s="14" t="s">
        <v>127</v>
      </c>
      <c r="B177" s="14"/>
      <c r="C177" s="14"/>
      <c r="D177" s="14"/>
      <c r="E177" s="14"/>
      <c r="F177" s="14"/>
      <c r="G177" s="14"/>
      <c r="H177" s="14"/>
      <c r="I177" s="14"/>
    </row>
    <row r="178" spans="1:9">
      <c r="A178" s="26" t="s">
        <v>128</v>
      </c>
    </row>
    <row r="179" spans="1:9">
      <c r="A179" s="31" t="s">
        <v>101</v>
      </c>
      <c r="B179" s="32"/>
      <c r="C179" s="32">
        <v>7.4499999999999997E-2</v>
      </c>
      <c r="D179" s="32">
        <v>3.0599999999999999E-2</v>
      </c>
      <c r="E179" s="32">
        <v>-2.3699999999999999E-2</v>
      </c>
      <c r="F179" s="32">
        <v>7.0499999999999993E-2</v>
      </c>
      <c r="G179" s="32">
        <v>-8.9200000000000002E-2</v>
      </c>
      <c r="H179" s="32">
        <v>0.18609999999999999</v>
      </c>
      <c r="I179" s="32">
        <v>7.0000000000000007E-2</v>
      </c>
    </row>
    <row r="180" spans="1:9">
      <c r="A180" s="29" t="s">
        <v>114</v>
      </c>
      <c r="B180" s="28"/>
      <c r="C180" s="28">
        <v>9.3200000000000005E-2</v>
      </c>
      <c r="D180" s="28">
        <v>4.1399999999999999E-2</v>
      </c>
      <c r="E180" s="28">
        <v>-3.7400000000000003E-2</v>
      </c>
      <c r="F180" s="28">
        <v>7.7600000000000002E-2</v>
      </c>
      <c r="G180" s="28">
        <v>-7.1300000000000002E-2</v>
      </c>
      <c r="H180" s="28">
        <v>0.248</v>
      </c>
      <c r="I180" s="28">
        <v>0.05</v>
      </c>
    </row>
    <row r="181" spans="1:9">
      <c r="A181" s="29" t="s">
        <v>115</v>
      </c>
      <c r="B181" s="28"/>
      <c r="C181" s="28">
        <v>7.6200000000000004E-2</v>
      </c>
      <c r="D181" s="28">
        <v>2.9499999999999998E-2</v>
      </c>
      <c r="E181" s="28">
        <v>1.06E-2</v>
      </c>
      <c r="F181" s="28">
        <v>6.5199999999999994E-2</v>
      </c>
      <c r="G181" s="28">
        <v>-0.1181</v>
      </c>
      <c r="H181" s="28">
        <v>8.3900000000000002E-2</v>
      </c>
      <c r="I181" s="28">
        <v>0.09</v>
      </c>
    </row>
    <row r="182" spans="1:9">
      <c r="A182" s="29" t="s">
        <v>116</v>
      </c>
      <c r="B182" s="28"/>
      <c r="C182" s="28">
        <v>-0.12740000000000001</v>
      </c>
      <c r="D182" s="28">
        <v>-0.10150000000000001</v>
      </c>
      <c r="E182" s="28">
        <v>-7.8899999999999998E-2</v>
      </c>
      <c r="F182" s="28">
        <v>3.3999999999999998E-3</v>
      </c>
      <c r="G182" s="28">
        <v>-0.13569999999999999</v>
      </c>
      <c r="H182" s="28">
        <v>-1.7399999999999999E-2</v>
      </c>
      <c r="I182" s="28">
        <v>0.25</v>
      </c>
    </row>
    <row r="183" spans="1:9">
      <c r="A183" s="31" t="s">
        <v>102</v>
      </c>
      <c r="B183" s="32"/>
      <c r="C183" s="32">
        <v>6.2E-2</v>
      </c>
      <c r="D183" s="32">
        <v>5.3100000000000001E-2</v>
      </c>
      <c r="E183" s="32">
        <v>0.15959999999999999</v>
      </c>
      <c r="F183" s="32">
        <v>6.1699999999999998E-2</v>
      </c>
      <c r="G183" s="32">
        <v>-4.7E-2</v>
      </c>
      <c r="H183" s="32">
        <v>0.22600000000000001</v>
      </c>
      <c r="I183" s="32">
        <v>0.12</v>
      </c>
    </row>
    <row r="184" spans="1:9">
      <c r="A184" s="29" t="s">
        <v>114</v>
      </c>
      <c r="B184" s="28"/>
      <c r="C184" s="28">
        <v>7.2300000000000003E-2</v>
      </c>
      <c r="D184" s="28">
        <v>2.9499999999999998E-2</v>
      </c>
      <c r="E184" s="28">
        <v>0.13150000000000001</v>
      </c>
      <c r="F184" s="28">
        <v>7.1099999999999997E-2</v>
      </c>
      <c r="G184" s="28">
        <v>-6.3700000000000007E-2</v>
      </c>
      <c r="H184" s="28">
        <v>0.183</v>
      </c>
      <c r="I184" s="28">
        <v>0.09</v>
      </c>
    </row>
    <row r="185" spans="1:9">
      <c r="A185" s="29" t="s">
        <v>115</v>
      </c>
      <c r="B185" s="28"/>
      <c r="C185" s="28">
        <v>4.7800000000000002E-2</v>
      </c>
      <c r="D185" s="28">
        <v>0.1145</v>
      </c>
      <c r="E185" s="28">
        <v>0.2276</v>
      </c>
      <c r="F185" s="28">
        <v>0.05</v>
      </c>
      <c r="G185" s="28">
        <v>-1.0999999999999999E-2</v>
      </c>
      <c r="H185" s="28">
        <v>0.30890000000000001</v>
      </c>
      <c r="I185" s="28">
        <v>0.16</v>
      </c>
    </row>
    <row r="186" spans="1:9">
      <c r="A186" s="29" t="s">
        <v>116</v>
      </c>
      <c r="B186" s="28"/>
      <c r="C186" s="28">
        <v>1.0800000000000001E-2</v>
      </c>
      <c r="D186" s="28">
        <v>1.8599999999999998E-2</v>
      </c>
      <c r="E186" s="28">
        <v>0.1149</v>
      </c>
      <c r="F186" s="28">
        <v>1.17E-2</v>
      </c>
      <c r="G186" s="28">
        <v>-6.9400000000000003E-2</v>
      </c>
      <c r="H186" s="28">
        <v>0.21890000000000001</v>
      </c>
      <c r="I186" s="28">
        <v>0.17</v>
      </c>
    </row>
    <row r="187" spans="1:9">
      <c r="A187" s="31" t="s">
        <v>103</v>
      </c>
      <c r="B187" s="32"/>
      <c r="C187" s="32">
        <v>0.23400000000000001</v>
      </c>
      <c r="D187" s="32">
        <v>0.11899999999999999</v>
      </c>
      <c r="E187" s="32">
        <v>0.21199999999999999</v>
      </c>
      <c r="F187" s="32">
        <v>0.21</v>
      </c>
      <c r="G187" s="32">
        <v>7.5999999999999998E-2</v>
      </c>
      <c r="H187" s="32">
        <v>0.24099999999999999</v>
      </c>
      <c r="I187" s="32">
        <v>-0.13</v>
      </c>
    </row>
    <row r="188" spans="1:9">
      <c r="A188" s="29" t="s">
        <v>114</v>
      </c>
      <c r="B188" s="28"/>
      <c r="C188" s="28">
        <v>0.28920000000000001</v>
      </c>
      <c r="D188" s="28">
        <v>0.1235</v>
      </c>
      <c r="E188" s="28">
        <v>0.1973</v>
      </c>
      <c r="F188" s="28">
        <v>0.21909999999999999</v>
      </c>
      <c r="G188" s="28">
        <v>8.7499999999999994E-2</v>
      </c>
      <c r="H188" s="28">
        <v>0.24010000000000001</v>
      </c>
      <c r="I188" s="28">
        <v>-0.1</v>
      </c>
    </row>
    <row r="189" spans="1:9">
      <c r="A189" s="29" t="s">
        <v>115</v>
      </c>
      <c r="B189" s="28"/>
      <c r="C189" s="28">
        <v>0.14050000000000001</v>
      </c>
      <c r="D189" s="28">
        <v>0.12609999999999999</v>
      </c>
      <c r="E189" s="28">
        <v>0.26939999999999997</v>
      </c>
      <c r="F189" s="28">
        <v>0.19889999999999999</v>
      </c>
      <c r="G189" s="28">
        <v>4.87E-2</v>
      </c>
      <c r="H189" s="28">
        <v>0.2379</v>
      </c>
      <c r="I189" s="28">
        <v>-0.21</v>
      </c>
    </row>
    <row r="190" spans="1:9">
      <c r="A190" s="29" t="s">
        <v>116</v>
      </c>
      <c r="B190" s="28"/>
      <c r="C190" s="28">
        <v>3.9699999999999999E-2</v>
      </c>
      <c r="D190" s="28">
        <v>-1.5299999999999999E-2</v>
      </c>
      <c r="E190" s="28">
        <v>7.7999999999999996E-3</v>
      </c>
      <c r="F190" s="28">
        <v>6.1499999999999999E-2</v>
      </c>
      <c r="G190" s="28">
        <v>7.2499999999999995E-2</v>
      </c>
      <c r="H190" s="28">
        <v>0.31759999999999999</v>
      </c>
      <c r="I190" s="28">
        <v>-0.06</v>
      </c>
    </row>
    <row r="191" spans="1:9">
      <c r="A191" s="31" t="s">
        <v>107</v>
      </c>
      <c r="B191" s="32"/>
      <c r="C191" s="32">
        <v>-7.22E-2</v>
      </c>
      <c r="D191" s="32">
        <v>9.7299999999999998E-2</v>
      </c>
      <c r="E191" s="32">
        <v>0.09</v>
      </c>
      <c r="F191" s="32">
        <v>1.7000000000000001E-2</v>
      </c>
      <c r="G191" s="32">
        <v>-4.2999999999999997E-2</v>
      </c>
      <c r="H191" s="32">
        <v>6.2600000000000003E-2</v>
      </c>
      <c r="I191" s="32">
        <v>0.16</v>
      </c>
    </row>
    <row r="192" spans="1:9">
      <c r="A192" s="29" t="s">
        <v>114</v>
      </c>
      <c r="B192" s="28"/>
      <c r="C192" s="28">
        <v>-5.2699999999999997E-2</v>
      </c>
      <c r="D192" s="28">
        <v>0.1212</v>
      </c>
      <c r="E192" s="28">
        <v>8.8300000000000003E-2</v>
      </c>
      <c r="F192" s="28">
        <v>1.3100000000000001E-2</v>
      </c>
      <c r="G192" s="28">
        <v>-4.7800000000000002E-2</v>
      </c>
      <c r="H192" s="28">
        <v>6.0900000000000003E-2</v>
      </c>
      <c r="I192" s="28">
        <v>0.17</v>
      </c>
    </row>
    <row r="193" spans="1:9">
      <c r="A193" s="29" t="s">
        <v>115</v>
      </c>
      <c r="B193" s="28"/>
      <c r="C193" s="28">
        <v>-0.10639999999999999</v>
      </c>
      <c r="D193" s="28">
        <v>6.0900000000000003E-2</v>
      </c>
      <c r="E193" s="28">
        <v>0.13669999999999999</v>
      </c>
      <c r="F193" s="28">
        <v>3.56E-2</v>
      </c>
      <c r="G193" s="28">
        <v>-2.1499999999999998E-2</v>
      </c>
      <c r="H193" s="28">
        <v>9.4500000000000001E-2</v>
      </c>
      <c r="I193" s="28">
        <v>0.12</v>
      </c>
    </row>
    <row r="194" spans="1:9">
      <c r="A194" s="29" t="s">
        <v>116</v>
      </c>
      <c r="B194" s="28"/>
      <c r="C194" s="28">
        <v>-0.129</v>
      </c>
      <c r="D194" s="28">
        <v>-1.11E-2</v>
      </c>
      <c r="E194" s="28">
        <v>-8.6099999999999996E-2</v>
      </c>
      <c r="F194" s="28">
        <v>-2.87E-2</v>
      </c>
      <c r="G194" s="28">
        <v>-9.7000000000000003E-2</v>
      </c>
      <c r="H194" s="28">
        <v>-0.11210000000000001</v>
      </c>
      <c r="I194" s="28">
        <v>0.28000000000000003</v>
      </c>
    </row>
    <row r="195" spans="1:9">
      <c r="A195" s="31" t="s">
        <v>108</v>
      </c>
      <c r="B195" s="32"/>
      <c r="C195" s="32">
        <v>-0.36520000000000002</v>
      </c>
      <c r="D195" s="32">
        <v>0</v>
      </c>
      <c r="E195" s="32">
        <v>0.20549999999999999</v>
      </c>
      <c r="F195" s="32">
        <v>-0.52270000000000005</v>
      </c>
      <c r="G195" s="32">
        <v>-0.28570000000000001</v>
      </c>
      <c r="H195" s="32">
        <v>-0.16669999999999999</v>
      </c>
      <c r="I195" s="32">
        <v>3.02</v>
      </c>
    </row>
    <row r="196" spans="1:9">
      <c r="A196" s="33" t="s">
        <v>104</v>
      </c>
      <c r="B196" s="35"/>
      <c r="C196" s="35">
        <v>4.43</v>
      </c>
      <c r="D196" s="35">
        <v>6.9400000000000003E-2</v>
      </c>
      <c r="E196" s="35">
        <v>2.3900000000000001E-2</v>
      </c>
      <c r="F196" s="35">
        <v>6.25E-2</v>
      </c>
      <c r="G196" s="35">
        <v>-3.7999999999999999E-2</v>
      </c>
      <c r="H196" s="35">
        <v>0.2016</v>
      </c>
      <c r="I196" s="35">
        <v>0.06</v>
      </c>
    </row>
    <row r="197" spans="1:9">
      <c r="A197" s="31" t="s">
        <v>105</v>
      </c>
      <c r="B197" s="32"/>
      <c r="C197" s="32">
        <v>-1.3599999999999999E-2</v>
      </c>
      <c r="D197" s="32">
        <v>4.4499999999999998E-2</v>
      </c>
      <c r="E197" s="32">
        <v>-7.6399999999999996E-2</v>
      </c>
      <c r="F197" s="32">
        <v>1.06E-2</v>
      </c>
      <c r="G197" s="32">
        <v>-3.15E-2</v>
      </c>
      <c r="H197" s="32">
        <v>0.19450000000000001</v>
      </c>
      <c r="I197" s="32">
        <v>7.0000000000000007E-2</v>
      </c>
    </row>
    <row r="198" spans="1:9">
      <c r="A198" s="29" t="s">
        <v>114</v>
      </c>
      <c r="B198" s="28"/>
      <c r="C198" s="28">
        <v>-1.3599999999999999E-2</v>
      </c>
      <c r="D198" s="28">
        <v>4.4499999999999998E-2</v>
      </c>
      <c r="E198" s="28">
        <v>-7.6399999999999996E-2</v>
      </c>
      <c r="F198" s="28">
        <v>1.06E-2</v>
      </c>
      <c r="G198" s="28">
        <v>-3.15E-2</v>
      </c>
      <c r="H198" s="28">
        <v>0.19450000000000001</v>
      </c>
      <c r="I198" s="28">
        <v>0.06</v>
      </c>
    </row>
    <row r="199" spans="1:9">
      <c r="A199" s="29" t="s">
        <v>115</v>
      </c>
      <c r="B199" s="28"/>
      <c r="C199" s="28">
        <v>-2E-3</v>
      </c>
      <c r="D199" s="28">
        <v>5.6500000000000002E-2</v>
      </c>
      <c r="E199" s="28">
        <v>-5.16E-2</v>
      </c>
      <c r="F199" s="28">
        <v>0</v>
      </c>
      <c r="G199" s="28">
        <v>0</v>
      </c>
      <c r="H199" s="28">
        <v>5.4399999999999997E-2</v>
      </c>
      <c r="I199" s="28">
        <v>-0.03</v>
      </c>
    </row>
    <row r="200" spans="1:9">
      <c r="A200" s="29" t="s">
        <v>116</v>
      </c>
      <c r="B200" s="28"/>
      <c r="C200" s="28">
        <v>-9.5999999999999992E-3</v>
      </c>
      <c r="D200" s="28">
        <v>9.7000000000000003E-3</v>
      </c>
      <c r="E200" s="28">
        <v>0</v>
      </c>
      <c r="F200" s="28">
        <v>0</v>
      </c>
      <c r="G200" s="28">
        <v>0</v>
      </c>
      <c r="H200" s="28">
        <v>-9.5999999999999992E-3</v>
      </c>
      <c r="I200" s="28">
        <v>-0.16</v>
      </c>
    </row>
    <row r="201" spans="1:9">
      <c r="A201" s="29" t="s">
        <v>122</v>
      </c>
      <c r="B201" s="28"/>
      <c r="C201" s="28">
        <v>0.04</v>
      </c>
      <c r="D201" s="28">
        <v>5.7700000000000001E-2</v>
      </c>
      <c r="E201" s="28">
        <v>-5.45E-2</v>
      </c>
      <c r="F201" s="28">
        <v>7.6899999999999996E-2</v>
      </c>
      <c r="G201" s="28">
        <v>-0.125</v>
      </c>
      <c r="H201" s="28">
        <v>0.75509999999999999</v>
      </c>
      <c r="I201" s="28">
        <v>0.42</v>
      </c>
    </row>
    <row r="202" spans="1:9">
      <c r="A202" s="27" t="s">
        <v>109</v>
      </c>
      <c r="B202" s="28"/>
      <c r="C202" s="28">
        <v>4.8800000000000003E-2</v>
      </c>
      <c r="D202" s="28">
        <v>-1.8721000000000001</v>
      </c>
      <c r="E202" s="28">
        <v>-0.65329999999999999</v>
      </c>
      <c r="F202" s="28">
        <v>-1.2692000000000001</v>
      </c>
      <c r="G202" s="28">
        <v>0.57140000000000002</v>
      </c>
      <c r="H202" s="28">
        <v>-4.6364000000000001</v>
      </c>
      <c r="I202" s="28">
        <v>0</v>
      </c>
    </row>
    <row r="203" spans="1:9" ht="15" thickBot="1">
      <c r="A203" s="30" t="s">
        <v>106</v>
      </c>
      <c r="B203" s="34"/>
      <c r="C203" s="34">
        <v>5.8000000000000003E-2</v>
      </c>
      <c r="D203" s="34">
        <v>6.0999999999999999E-2</v>
      </c>
      <c r="E203" s="34">
        <v>5.96E-2</v>
      </c>
      <c r="F203" s="34">
        <v>7.4700000000000003E-2</v>
      </c>
      <c r="G203" s="34">
        <v>-4.3799999999999999E-2</v>
      </c>
      <c r="H203" s="34">
        <v>0.1908</v>
      </c>
      <c r="I203" s="34">
        <v>0.06</v>
      </c>
    </row>
    <row r="204" spans="1:9" ht="15" thickTop="1"/>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77"/>
  <sheetViews>
    <sheetView tabSelected="1" topLeftCell="A40" workbookViewId="0">
      <selection activeCell="L76" sqref="L76"/>
    </sheetView>
  </sheetViews>
  <sheetFormatPr defaultRowHeight="14.5"/>
  <cols>
    <col min="1" max="1" width="48.81640625" customWidth="1"/>
    <col min="2" max="14" width="11.81640625" customWidth="1"/>
  </cols>
  <sheetData>
    <row r="1" spans="1:14" ht="60" customHeight="1">
      <c r="A1" s="15" t="s">
        <v>117</v>
      </c>
      <c r="B1" s="16">
        <f t="shared" ref="B1:G1" si="0">+C1-1</f>
        <v>2015</v>
      </c>
      <c r="C1" s="16">
        <f t="shared" si="0"/>
        <v>2016</v>
      </c>
      <c r="D1" s="16">
        <f t="shared" si="0"/>
        <v>2017</v>
      </c>
      <c r="E1" s="16">
        <f t="shared" si="0"/>
        <v>2018</v>
      </c>
      <c r="F1" s="16">
        <f t="shared" si="0"/>
        <v>2019</v>
      </c>
      <c r="G1" s="16">
        <f t="shared" si="0"/>
        <v>2020</v>
      </c>
      <c r="H1" s="16">
        <f>+I1-1</f>
        <v>2021</v>
      </c>
      <c r="I1" s="16">
        <v>2022</v>
      </c>
      <c r="J1" s="37">
        <f>+I1+1</f>
        <v>2023</v>
      </c>
      <c r="K1" s="37">
        <f t="shared" ref="K1:N1" si="1">+J1+1</f>
        <v>2024</v>
      </c>
      <c r="L1" s="37">
        <f t="shared" si="1"/>
        <v>2025</v>
      </c>
      <c r="M1" s="37">
        <f t="shared" si="1"/>
        <v>2026</v>
      </c>
      <c r="N1" s="37">
        <f t="shared" si="1"/>
        <v>2027</v>
      </c>
    </row>
    <row r="2" spans="1:14">
      <c r="A2" s="38" t="s">
        <v>129</v>
      </c>
      <c r="B2" s="38"/>
      <c r="C2" s="38"/>
      <c r="D2" s="38"/>
      <c r="E2" s="38"/>
      <c r="F2" s="38"/>
      <c r="G2" s="38"/>
      <c r="H2" s="38"/>
      <c r="I2" s="38"/>
      <c r="J2" s="37"/>
      <c r="K2" s="37"/>
      <c r="L2" s="37"/>
      <c r="M2" s="37"/>
      <c r="N2" s="37"/>
    </row>
    <row r="3" spans="1:14">
      <c r="A3" s="39" t="s">
        <v>140</v>
      </c>
      <c r="B3">
        <v>30601</v>
      </c>
      <c r="C3">
        <v>32376</v>
      </c>
      <c r="D3">
        <v>34350</v>
      </c>
      <c r="E3">
        <v>36397</v>
      </c>
      <c r="F3">
        <v>39117</v>
      </c>
      <c r="G3">
        <v>37403</v>
      </c>
      <c r="H3">
        <v>44538</v>
      </c>
      <c r="I3">
        <v>46710</v>
      </c>
    </row>
    <row r="4" spans="1:14">
      <c r="A4" s="40" t="s">
        <v>130</v>
      </c>
      <c r="B4" s="54"/>
      <c r="C4">
        <v>5.8004640371229597</v>
      </c>
      <c r="D4">
        <v>6.0971089696071097</v>
      </c>
      <c r="E4">
        <v>5.9592430858806402</v>
      </c>
      <c r="F4">
        <v>7.4731433909388096</v>
      </c>
      <c r="G4">
        <v>-4.38172661502671</v>
      </c>
      <c r="H4">
        <v>19.076009945726199</v>
      </c>
      <c r="I4">
        <v>4.8767344739323697</v>
      </c>
    </row>
    <row r="5" spans="1:14">
      <c r="A5" s="39" t="s">
        <v>131</v>
      </c>
      <c r="B5" s="54">
        <v>4175</v>
      </c>
      <c r="C5">
        <v>4502</v>
      </c>
      <c r="D5">
        <v>4749</v>
      </c>
      <c r="E5">
        <v>4445</v>
      </c>
      <c r="F5">
        <v>4772</v>
      </c>
      <c r="G5">
        <v>3115</v>
      </c>
      <c r="H5">
        <v>6937</v>
      </c>
      <c r="I5">
        <v>6675</v>
      </c>
    </row>
    <row r="6" spans="1:14">
      <c r="A6" s="40" t="s">
        <v>130</v>
      </c>
      <c r="B6" s="54"/>
      <c r="C6">
        <v>7.8323353293413103</v>
      </c>
      <c r="D6">
        <v>5.4864504664593499</v>
      </c>
      <c r="E6">
        <v>-6.4013476521372903</v>
      </c>
      <c r="F6">
        <v>7.3565804274465698</v>
      </c>
      <c r="G6">
        <v>-34.723386420787897</v>
      </c>
      <c r="H6">
        <v>122.69662921348301</v>
      </c>
      <c r="I6">
        <v>-3.77684878189419</v>
      </c>
    </row>
    <row r="7" spans="1:14">
      <c r="A7" s="40" t="s">
        <v>132</v>
      </c>
      <c r="B7">
        <v>13.643344988725801</v>
      </c>
      <c r="C7">
        <v>13.9053619965406</v>
      </c>
      <c r="D7">
        <v>13.825327510917001</v>
      </c>
      <c r="E7">
        <v>12.2125449899717</v>
      </c>
      <c r="F7">
        <v>12.1992995372855</v>
      </c>
      <c r="G7">
        <v>8.32820896719514</v>
      </c>
      <c r="H7">
        <v>15.575463649018801</v>
      </c>
      <c r="I7">
        <v>14.290301862556101</v>
      </c>
    </row>
    <row r="8" spans="1:14">
      <c r="A8" s="39" t="s">
        <v>133</v>
      </c>
      <c r="B8" s="54">
        <v>649</v>
      </c>
      <c r="C8">
        <v>706</v>
      </c>
      <c r="D8">
        <v>774</v>
      </c>
      <c r="E8">
        <v>720</v>
      </c>
      <c r="F8">
        <v>1100</v>
      </c>
      <c r="G8">
        <v>797</v>
      </c>
      <c r="H8">
        <v>916</v>
      </c>
      <c r="I8">
        <v>852</v>
      </c>
    </row>
    <row r="9" spans="1:14">
      <c r="A9" s="40" t="s">
        <v>130</v>
      </c>
      <c r="B9" s="54">
        <v>0</v>
      </c>
      <c r="C9">
        <v>8.7827426810477593</v>
      </c>
      <c r="D9">
        <v>9.6317280453257705</v>
      </c>
      <c r="E9">
        <v>-6.9767441860465098</v>
      </c>
      <c r="F9">
        <v>52.7777777777777</v>
      </c>
      <c r="G9">
        <v>-27.545454545454501</v>
      </c>
      <c r="H9">
        <v>14.9309912170639</v>
      </c>
      <c r="I9">
        <v>-6.9868995633187696</v>
      </c>
    </row>
    <row r="10" spans="1:14">
      <c r="A10" s="40" t="s">
        <v>134</v>
      </c>
      <c r="B10" s="54">
        <v>2.1208457239959402</v>
      </c>
      <c r="C10">
        <v>2.18062762540153</v>
      </c>
      <c r="D10">
        <v>2.2532751091702998</v>
      </c>
      <c r="E10">
        <v>1.9781850152485001</v>
      </c>
      <c r="F10">
        <v>2.81207659074059</v>
      </c>
      <c r="G10" t="s">
        <v>145</v>
      </c>
      <c r="H10">
        <v>2.0566707081593201</v>
      </c>
      <c r="I10">
        <v>1.8240205523442501</v>
      </c>
    </row>
    <row r="11" spans="1:14">
      <c r="A11" s="39" t="s">
        <v>135</v>
      </c>
      <c r="B11" s="54">
        <v>4175</v>
      </c>
      <c r="C11">
        <v>4502</v>
      </c>
      <c r="D11">
        <v>4749</v>
      </c>
      <c r="E11">
        <v>4445</v>
      </c>
      <c r="F11">
        <v>4772</v>
      </c>
      <c r="G11">
        <v>3115</v>
      </c>
      <c r="H11">
        <v>6937</v>
      </c>
      <c r="I11">
        <v>6675</v>
      </c>
    </row>
    <row r="12" spans="1:14">
      <c r="A12" s="40" t="s">
        <v>130</v>
      </c>
      <c r="B12" s="54"/>
      <c r="C12">
        <v>7.8323353293413103</v>
      </c>
      <c r="D12">
        <v>5.4864504664593499</v>
      </c>
      <c r="E12">
        <v>-6.4013476521372903</v>
      </c>
      <c r="F12">
        <v>7.3565804274465698</v>
      </c>
      <c r="G12">
        <v>-34.723386420787897</v>
      </c>
      <c r="H12">
        <v>122.69662921348301</v>
      </c>
      <c r="I12">
        <v>-3.77684878189419</v>
      </c>
    </row>
    <row r="13" spans="1:14">
      <c r="A13" s="40" t="s">
        <v>132</v>
      </c>
      <c r="B13">
        <v>13.643344988725801</v>
      </c>
      <c r="C13">
        <v>13.9053619965406</v>
      </c>
      <c r="D13">
        <v>13.825327510917001</v>
      </c>
      <c r="E13">
        <v>12.2125449899717</v>
      </c>
      <c r="F13">
        <v>12.1992995372855</v>
      </c>
      <c r="G13">
        <v>8.32820896719514</v>
      </c>
      <c r="H13">
        <v>15.575463649018801</v>
      </c>
      <c r="I13">
        <v>14.290301862556101</v>
      </c>
    </row>
    <row r="14" spans="1:14">
      <c r="A14" s="39" t="s">
        <v>136</v>
      </c>
      <c r="B14" s="54">
        <v>700</v>
      </c>
      <c r="C14">
        <v>750</v>
      </c>
      <c r="D14">
        <v>800</v>
      </c>
      <c r="E14">
        <v>850</v>
      </c>
      <c r="F14">
        <v>900</v>
      </c>
      <c r="G14">
        <v>850</v>
      </c>
      <c r="H14">
        <v>812</v>
      </c>
      <c r="I14">
        <v>812</v>
      </c>
    </row>
    <row r="15" spans="1:14">
      <c r="A15" s="40" t="s">
        <v>130</v>
      </c>
      <c r="C15">
        <v>7.1428571428571397</v>
      </c>
      <c r="D15">
        <v>6.6666666666666599</v>
      </c>
      <c r="E15">
        <v>6.25</v>
      </c>
      <c r="F15">
        <v>5.8823529411764701</v>
      </c>
      <c r="G15">
        <v>-5.5555555500000002</v>
      </c>
      <c r="H15">
        <v>-4.4705882352941098</v>
      </c>
      <c r="I15">
        <v>0</v>
      </c>
    </row>
    <row r="16" spans="1:14">
      <c r="A16" s="40" t="s">
        <v>134</v>
      </c>
      <c r="B16">
        <v>2.2875069442174998</v>
      </c>
      <c r="C16">
        <v>2.3165307635285299</v>
      </c>
      <c r="D16">
        <v>2.32896652110625</v>
      </c>
      <c r="E16">
        <v>2.3353573096683702</v>
      </c>
      <c r="F16">
        <v>2.3007899378786698</v>
      </c>
      <c r="G16">
        <v>2.2725449830227502</v>
      </c>
      <c r="H16">
        <v>1.8231622434774799</v>
      </c>
      <c r="I16">
        <v>1.73838578462855</v>
      </c>
    </row>
    <row r="17" spans="1:14">
      <c r="A17" s="41" t="str">
        <f>+Historicals!A107</f>
        <v>North America</v>
      </c>
      <c r="B17" s="41"/>
      <c r="C17" s="41"/>
      <c r="D17" s="41"/>
      <c r="E17" s="41"/>
      <c r="F17" s="41"/>
      <c r="G17" s="41"/>
      <c r="H17" s="41"/>
      <c r="I17" s="41"/>
      <c r="J17" s="37"/>
      <c r="K17" s="37"/>
      <c r="L17" s="37"/>
      <c r="M17" s="37"/>
      <c r="N17" s="37"/>
    </row>
    <row r="18" spans="1:14">
      <c r="A18" s="9" t="s">
        <v>137</v>
      </c>
      <c r="B18" s="9"/>
      <c r="C18" s="9">
        <f>+Historicals!C107</f>
        <v>14764</v>
      </c>
      <c r="D18" s="9">
        <f>+Historicals!D107</f>
        <v>15216</v>
      </c>
      <c r="E18" s="9">
        <f>+Historicals!E107</f>
        <v>14855</v>
      </c>
      <c r="F18" s="9">
        <f>+Historicals!F107</f>
        <v>15902</v>
      </c>
      <c r="G18" s="9">
        <f>+Historicals!G107</f>
        <v>14484</v>
      </c>
      <c r="H18" s="9">
        <f>+Historicals!H107</f>
        <v>17179</v>
      </c>
      <c r="I18" s="9">
        <f>+Historicals!I107</f>
        <v>18353</v>
      </c>
    </row>
    <row r="19" spans="1:14">
      <c r="A19" s="42" t="s">
        <v>130</v>
      </c>
      <c r="B19" s="45" t="str">
        <f t="shared" ref="B19:H19" si="2">+IFERROR(B18/A18-1,"nm")</f>
        <v>nm</v>
      </c>
      <c r="C19" s="45" t="str">
        <f t="shared" si="2"/>
        <v>nm</v>
      </c>
      <c r="D19" s="45">
        <f t="shared" si="2"/>
        <v>3.0615009482525046E-2</v>
      </c>
      <c r="E19" s="45">
        <f t="shared" si="2"/>
        <v>-2.372502628811779E-2</v>
      </c>
      <c r="F19" s="45">
        <f t="shared" si="2"/>
        <v>7.0481319421070276E-2</v>
      </c>
      <c r="G19" s="45">
        <f t="shared" si="2"/>
        <v>-8.9171173437303519E-2</v>
      </c>
      <c r="H19" s="45">
        <f t="shared" si="2"/>
        <v>0.18606738470035911</v>
      </c>
      <c r="I19" s="45">
        <f>+IFERROR(I18/H18-1,"nm")</f>
        <v>6.8339251411607238E-2</v>
      </c>
    </row>
    <row r="20" spans="1:14">
      <c r="A20" s="43" t="s">
        <v>114</v>
      </c>
      <c r="B20" s="3">
        <f>+Historicals!B108</f>
        <v>8506</v>
      </c>
      <c r="C20" s="3">
        <f>+Historicals!C108</f>
        <v>9299</v>
      </c>
      <c r="D20" s="3">
        <f>+Historicals!D108</f>
        <v>9684</v>
      </c>
      <c r="E20" s="3">
        <f>+Historicals!E108</f>
        <v>9322</v>
      </c>
      <c r="F20" s="3">
        <f>+Historicals!F108</f>
        <v>10045</v>
      </c>
      <c r="G20" s="3">
        <f>+Historicals!G108</f>
        <v>9329</v>
      </c>
      <c r="H20" s="3">
        <f>+Historicals!H108</f>
        <v>11644</v>
      </c>
      <c r="I20" s="3">
        <f>+Historicals!I108</f>
        <v>12228</v>
      </c>
    </row>
    <row r="21" spans="1:14">
      <c r="A21" s="42" t="s">
        <v>130</v>
      </c>
      <c r="B21" s="45" t="str">
        <f t="shared" ref="B21" si="3">+IFERROR(B20/A20-1,"nm")</f>
        <v>nm</v>
      </c>
      <c r="C21" s="45">
        <f t="shared" ref="C21" si="4">+IFERROR(C20/B20-1,"nm")</f>
        <v>9.3228309428638578E-2</v>
      </c>
      <c r="D21" s="45">
        <f t="shared" ref="D21" si="5">+IFERROR(D20/C20-1,"nm")</f>
        <v>4.1402301322722934E-2</v>
      </c>
      <c r="E21" s="45">
        <f t="shared" ref="E21" si="6">+IFERROR(E20/D20-1,"nm")</f>
        <v>-3.7381247418422192E-2</v>
      </c>
      <c r="F21" s="45">
        <f t="shared" ref="F21" si="7">+IFERROR(F20/E20-1,"nm")</f>
        <v>7.755846384895948E-2</v>
      </c>
      <c r="G21" s="45">
        <f t="shared" ref="G21" si="8">+IFERROR(G20/F20-1,"nm")</f>
        <v>-7.1279243404678949E-2</v>
      </c>
      <c r="H21" s="45">
        <f t="shared" ref="H21" si="9">+IFERROR(H20/G20-1,"nm")</f>
        <v>0.24815092721620746</v>
      </c>
      <c r="I21" s="45">
        <f>+IFERROR(I20/H20-1,"nm")</f>
        <v>5.0154586052902683E-2</v>
      </c>
    </row>
    <row r="22" spans="1:14">
      <c r="A22" s="42" t="s">
        <v>138</v>
      </c>
      <c r="B22" s="45">
        <f>+Historicals!B180</f>
        <v>0</v>
      </c>
      <c r="C22" s="45">
        <f>+Historicals!C180</f>
        <v>9.3200000000000005E-2</v>
      </c>
      <c r="D22" s="45">
        <f>+Historicals!D180</f>
        <v>4.1399999999999999E-2</v>
      </c>
      <c r="E22" s="45">
        <f>+Historicals!E180</f>
        <v>-3.7400000000000003E-2</v>
      </c>
      <c r="F22" s="45">
        <f>+Historicals!F180</f>
        <v>7.7600000000000002E-2</v>
      </c>
      <c r="G22" s="45">
        <f>+Historicals!G180</f>
        <v>-7.1300000000000002E-2</v>
      </c>
      <c r="H22" s="45">
        <f>+Historicals!H180</f>
        <v>0.248</v>
      </c>
      <c r="I22" s="45">
        <f>+Historicals!I180</f>
        <v>0.05</v>
      </c>
    </row>
    <row r="23" spans="1:14">
      <c r="A23" s="42" t="s">
        <v>139</v>
      </c>
      <c r="B23" s="45" t="str">
        <f t="shared" ref="B23:H23" si="10">+IFERROR(B21-B22,"nm")</f>
        <v>nm</v>
      </c>
      <c r="C23" s="45">
        <f t="shared" si="10"/>
        <v>2.830942863857322E-5</v>
      </c>
      <c r="D23" s="45">
        <f t="shared" si="10"/>
        <v>2.3013227229348732E-6</v>
      </c>
      <c r="E23" s="45">
        <f t="shared" si="10"/>
        <v>1.8752581577810568E-5</v>
      </c>
      <c r="F23" s="45">
        <f t="shared" si="10"/>
        <v>-4.1536151040522107E-5</v>
      </c>
      <c r="G23" s="45">
        <f t="shared" si="10"/>
        <v>2.0756595321053117E-5</v>
      </c>
      <c r="H23" s="45">
        <f t="shared" si="10"/>
        <v>1.5092721620746374E-4</v>
      </c>
      <c r="I23" s="45">
        <f>+IFERROR(I21-I22,"nm")</f>
        <v>1.5458605290268046E-4</v>
      </c>
    </row>
    <row r="24" spans="1:14">
      <c r="A24" s="43" t="s">
        <v>115</v>
      </c>
      <c r="B24" s="3">
        <f>+Historicals!B109</f>
        <v>4410</v>
      </c>
      <c r="C24" s="3">
        <f>+Historicals!C109</f>
        <v>4746</v>
      </c>
      <c r="D24" s="3">
        <f>+Historicals!D109</f>
        <v>4886</v>
      </c>
      <c r="E24" s="3">
        <f>+Historicals!E109</f>
        <v>4938</v>
      </c>
      <c r="F24" s="3">
        <f>+Historicals!F109</f>
        <v>5260</v>
      </c>
      <c r="G24" s="3">
        <f>+Historicals!G109</f>
        <v>4639</v>
      </c>
      <c r="H24" s="3">
        <f>+Historicals!H109</f>
        <v>5028</v>
      </c>
      <c r="I24" s="3">
        <f>+Historicals!I109</f>
        <v>5492</v>
      </c>
    </row>
    <row r="25" spans="1:14">
      <c r="A25" s="42" t="s">
        <v>130</v>
      </c>
      <c r="B25" s="45" t="str">
        <f t="shared" ref="B25" si="11">+IFERROR(B24/A24-1,"nm")</f>
        <v>nm</v>
      </c>
      <c r="C25" s="45">
        <f t="shared" ref="C25" si="12">+IFERROR(C24/B24-1,"nm")</f>
        <v>7.6190476190476142E-2</v>
      </c>
      <c r="D25" s="45">
        <f t="shared" ref="D25" si="13">+IFERROR(D24/C24-1,"nm")</f>
        <v>2.9498525073746285E-2</v>
      </c>
      <c r="E25" s="45">
        <f t="shared" ref="E25" si="14">+IFERROR(E24/D24-1,"nm")</f>
        <v>1.0642652476463343E-2</v>
      </c>
      <c r="F25" s="45">
        <f t="shared" ref="F25" si="15">+IFERROR(F24/E24-1,"nm")</f>
        <v>6.5208586472256025E-2</v>
      </c>
      <c r="G25" s="45">
        <f t="shared" ref="G25" si="16">+IFERROR(G24/F24-1,"nm")</f>
        <v>-0.11806083650190113</v>
      </c>
      <c r="H25" s="45">
        <f t="shared" ref="H25" si="17">+IFERROR(H24/G24-1,"nm")</f>
        <v>8.3854278939426541E-2</v>
      </c>
      <c r="I25" s="45">
        <f>+IFERROR(I24/H24-1,"nm")</f>
        <v>9.2283214001591007E-2</v>
      </c>
    </row>
    <row r="26" spans="1:14">
      <c r="A26" s="42" t="s">
        <v>138</v>
      </c>
      <c r="B26" s="45">
        <f>+Historicals!B184</f>
        <v>0</v>
      </c>
      <c r="C26" s="45">
        <f>+Historicals!C184</f>
        <v>7.2300000000000003E-2</v>
      </c>
      <c r="D26" s="45">
        <f>+Historicals!D184</f>
        <v>2.9499999999999998E-2</v>
      </c>
      <c r="E26" s="45">
        <f>+Historicals!E184</f>
        <v>0.13150000000000001</v>
      </c>
      <c r="F26" s="45">
        <f>+Historicals!F184</f>
        <v>7.1099999999999997E-2</v>
      </c>
      <c r="G26" s="45">
        <f>+Historicals!G184</f>
        <v>-6.3700000000000007E-2</v>
      </c>
      <c r="H26" s="45">
        <f>+Historicals!H184</f>
        <v>0.183</v>
      </c>
      <c r="I26" s="45">
        <f>+Historicals!I184</f>
        <v>0.09</v>
      </c>
    </row>
    <row r="27" spans="1:14">
      <c r="A27" s="42" t="s">
        <v>139</v>
      </c>
      <c r="B27" s="45" t="str">
        <f t="shared" ref="B27" si="18">+IFERROR(B25-B26,"nm")</f>
        <v>nm</v>
      </c>
      <c r="C27" s="45">
        <f t="shared" ref="C27" si="19">+IFERROR(C25-C26,"nm")</f>
        <v>3.8904761904761387E-3</v>
      </c>
      <c r="D27" s="45">
        <f t="shared" ref="D27" si="20">+IFERROR(D25-D26,"nm")</f>
        <v>-1.4749262537139263E-6</v>
      </c>
      <c r="E27" s="45">
        <f t="shared" ref="E27" si="21">+IFERROR(E25-E26,"nm")</f>
        <v>-0.12085734752353666</v>
      </c>
      <c r="F27" s="45">
        <f t="shared" ref="F27" si="22">+IFERROR(F25-F26,"nm")</f>
        <v>-5.8914135277439716E-3</v>
      </c>
      <c r="G27" s="45">
        <f t="shared" ref="G27" si="23">+IFERROR(G25-G26,"nm")</f>
        <v>-5.4360836501901127E-2</v>
      </c>
      <c r="H27" s="45">
        <f t="shared" ref="H27" si="24">+IFERROR(H25-H26,"nm")</f>
        <v>-9.9145721060573455E-2</v>
      </c>
      <c r="I27" s="45">
        <f>+IFERROR(I25-I26,"nm")</f>
        <v>2.2832140015910107E-3</v>
      </c>
    </row>
    <row r="28" spans="1:14">
      <c r="A28" s="43" t="s">
        <v>116</v>
      </c>
      <c r="B28" s="3">
        <f>+Historicals!B110</f>
        <v>824</v>
      </c>
      <c r="C28" s="3">
        <f>+Historicals!C110</f>
        <v>719</v>
      </c>
      <c r="D28" s="3">
        <f>+Historicals!D110</f>
        <v>646</v>
      </c>
      <c r="E28" s="3">
        <f>+Historicals!E110</f>
        <v>595</v>
      </c>
      <c r="F28" s="3">
        <f>+Historicals!F110</f>
        <v>597</v>
      </c>
      <c r="G28" s="3">
        <f>+Historicals!G110</f>
        <v>516</v>
      </c>
      <c r="H28" s="3">
        <f>+Historicals!H110</f>
        <v>507</v>
      </c>
      <c r="I28" s="3">
        <f>+Historicals!I110</f>
        <v>633</v>
      </c>
    </row>
    <row r="29" spans="1:14">
      <c r="A29" s="42" t="s">
        <v>130</v>
      </c>
      <c r="B29" s="45" t="str">
        <f t="shared" ref="B29" si="25">+IFERROR(B28/A28-1,"nm")</f>
        <v>nm</v>
      </c>
      <c r="C29" s="45">
        <f t="shared" ref="C29" si="26">+IFERROR(C28/B28-1,"nm")</f>
        <v>-0.12742718446601942</v>
      </c>
      <c r="D29" s="45">
        <f t="shared" ref="D29" si="27">+IFERROR(D28/C28-1,"nm")</f>
        <v>-0.10152990264255912</v>
      </c>
      <c r="E29" s="45">
        <f t="shared" ref="E29" si="28">+IFERROR(E28/D28-1,"nm")</f>
        <v>-7.8947368421052655E-2</v>
      </c>
      <c r="F29" s="45">
        <f t="shared" ref="F29" si="29">+IFERROR(F28/E28-1,"nm")</f>
        <v>3.3613445378151141E-3</v>
      </c>
      <c r="G29" s="45">
        <f t="shared" ref="G29" si="30">+IFERROR(G28/F28-1,"nm")</f>
        <v>-0.13567839195979903</v>
      </c>
      <c r="H29" s="45">
        <f t="shared" ref="H29" si="31">+IFERROR(H28/G28-1,"nm")</f>
        <v>-1.744186046511631E-2</v>
      </c>
      <c r="I29" s="45">
        <f>+IFERROR(I28/H28-1,"nm")</f>
        <v>0.24852071005917153</v>
      </c>
    </row>
    <row r="30" spans="1:14">
      <c r="A30" s="42" t="s">
        <v>138</v>
      </c>
      <c r="B30" s="45">
        <f>+Historicals!B182</f>
        <v>0</v>
      </c>
      <c r="C30" s="45">
        <f>+Historicals!C182</f>
        <v>-0.12740000000000001</v>
      </c>
      <c r="D30" s="45">
        <f>+Historicals!D182</f>
        <v>-0.10150000000000001</v>
      </c>
      <c r="E30" s="45">
        <f>+Historicals!E182</f>
        <v>-7.8899999999999998E-2</v>
      </c>
      <c r="F30" s="45">
        <f>+Historicals!F182</f>
        <v>3.3999999999999998E-3</v>
      </c>
      <c r="G30" s="45">
        <f>+Historicals!G182</f>
        <v>-0.13569999999999999</v>
      </c>
      <c r="H30" s="45">
        <f>+Historicals!H182</f>
        <v>-1.7399999999999999E-2</v>
      </c>
      <c r="I30" s="45">
        <f>+Historicals!I182</f>
        <v>0.25</v>
      </c>
    </row>
    <row r="31" spans="1:14">
      <c r="A31" s="42" t="s">
        <v>139</v>
      </c>
      <c r="B31" s="45" t="str">
        <f t="shared" ref="B31" si="32">+IFERROR(B29-B30,"nm")</f>
        <v>nm</v>
      </c>
      <c r="C31" s="45">
        <f t="shared" ref="C31" si="33">+IFERROR(C29-C30,"nm")</f>
        <v>-2.7184466019403164E-5</v>
      </c>
      <c r="D31" s="45">
        <f t="shared" ref="D31" si="34">+IFERROR(D29-D30,"nm")</f>
        <v>-2.9902642559115344E-5</v>
      </c>
      <c r="E31" s="45">
        <f t="shared" ref="E31" si="35">+IFERROR(E29-E30,"nm")</f>
        <v>-4.7368421052657039E-5</v>
      </c>
      <c r="F31" s="45">
        <f t="shared" ref="F31" si="36">+IFERROR(F29-F30,"nm")</f>
        <v>-3.8655462184885702E-5</v>
      </c>
      <c r="G31" s="45">
        <f t="shared" ref="G31" si="37">+IFERROR(G29-G30,"nm")</f>
        <v>2.1608040200959966E-5</v>
      </c>
      <c r="H31" s="45">
        <f t="shared" ref="H31" si="38">+IFERROR(H29-H30,"nm")</f>
        <v>-4.1860465116311252E-5</v>
      </c>
      <c r="I31" s="45">
        <f>+IFERROR(I29-I30,"nm")</f>
        <v>-1.4792899408284654E-3</v>
      </c>
    </row>
    <row r="32" spans="1:14">
      <c r="A32" s="9" t="s">
        <v>131</v>
      </c>
      <c r="B32" s="46">
        <f t="shared" ref="B32:H32" si="39">+B38+B35</f>
        <v>3754</v>
      </c>
      <c r="C32" s="46">
        <f t="shared" si="39"/>
        <v>3884</v>
      </c>
      <c r="D32" s="46">
        <f t="shared" si="39"/>
        <v>4000</v>
      </c>
      <c r="E32" s="46">
        <f t="shared" si="39"/>
        <v>3728</v>
      </c>
      <c r="F32" s="46">
        <f t="shared" si="39"/>
        <v>4055</v>
      </c>
      <c r="G32" s="46">
        <f t="shared" si="39"/>
        <v>3029</v>
      </c>
      <c r="H32" s="46">
        <f t="shared" si="39"/>
        <v>5219</v>
      </c>
      <c r="I32" s="46">
        <f>+I38+I35</f>
        <v>5238</v>
      </c>
    </row>
    <row r="33" spans="1:14">
      <c r="A33" s="44" t="s">
        <v>130</v>
      </c>
      <c r="B33" s="45" t="str">
        <f t="shared" ref="B33" si="40">+IFERROR(B32/A32-1,"nm")</f>
        <v>nm</v>
      </c>
      <c r="C33" s="45">
        <f t="shared" ref="C33" si="41">+IFERROR(C32/B32-1,"nm")</f>
        <v>3.4629728289824246E-2</v>
      </c>
      <c r="D33" s="45">
        <f t="shared" ref="D33" si="42">+IFERROR(D32/C32-1,"nm")</f>
        <v>2.9866117404737436E-2</v>
      </c>
      <c r="E33" s="45">
        <f t="shared" ref="E33" si="43">+IFERROR(E32/D32-1,"nm")</f>
        <v>-6.7999999999999949E-2</v>
      </c>
      <c r="F33" s="45">
        <f t="shared" ref="F33" si="44">+IFERROR(F32/E32-1,"nm")</f>
        <v>8.7714592274678038E-2</v>
      </c>
      <c r="G33" s="45">
        <f t="shared" ref="G33" si="45">+IFERROR(G32/F32-1,"nm")</f>
        <v>-0.25302096177558575</v>
      </c>
      <c r="H33" s="45">
        <f t="shared" ref="H33" si="46">+IFERROR(H32/G32-1,"nm")</f>
        <v>0.72301089468471447</v>
      </c>
      <c r="I33" s="45">
        <f>+IFERROR(I32/H32-1,"nm")</f>
        <v>3.6405441655489312E-3</v>
      </c>
    </row>
    <row r="34" spans="1:14">
      <c r="A34" s="44" t="s">
        <v>132</v>
      </c>
      <c r="B34" s="45" t="str">
        <f t="shared" ref="B34:H34" si="47">+IFERROR(B32/B$18,"nm")</f>
        <v>nm</v>
      </c>
      <c r="C34" s="45">
        <f t="shared" si="47"/>
        <v>0.26307233811975073</v>
      </c>
      <c r="D34" s="45">
        <f t="shared" si="47"/>
        <v>0.26288117770767611</v>
      </c>
      <c r="E34" s="45">
        <f t="shared" si="47"/>
        <v>0.25095927297206327</v>
      </c>
      <c r="F34" s="45">
        <f t="shared" si="47"/>
        <v>0.25499937114828325</v>
      </c>
      <c r="G34" s="45">
        <f t="shared" si="47"/>
        <v>0.20912731289698977</v>
      </c>
      <c r="H34" s="45">
        <f t="shared" si="47"/>
        <v>0.30380115256999823</v>
      </c>
      <c r="I34" s="45">
        <f>+IFERROR(I32/I$18,"nm")</f>
        <v>0.28540293140086087</v>
      </c>
    </row>
    <row r="35" spans="1:14">
      <c r="A35" s="9" t="s">
        <v>133</v>
      </c>
      <c r="B35" s="9">
        <f>+Historicals!B167</f>
        <v>109</v>
      </c>
      <c r="C35" s="9">
        <f>+Historicals!C167</f>
        <v>121</v>
      </c>
      <c r="D35" s="9">
        <f>+Historicals!D167</f>
        <v>125</v>
      </c>
      <c r="E35" s="9">
        <f>+Historicals!E167</f>
        <v>128</v>
      </c>
      <c r="F35" s="9">
        <f>+Historicals!F167</f>
        <v>130</v>
      </c>
      <c r="G35" s="9">
        <f>+Historicals!G167</f>
        <v>130</v>
      </c>
      <c r="H35" s="9">
        <f>+Historicals!H167</f>
        <v>130</v>
      </c>
      <c r="I35" s="9">
        <f>+Historicals!I167</f>
        <v>124</v>
      </c>
    </row>
    <row r="36" spans="1:14">
      <c r="A36" s="44" t="s">
        <v>130</v>
      </c>
      <c r="B36" s="45" t="str">
        <f t="shared" ref="B36" si="48">+IFERROR(B35/A35-1,"nm")</f>
        <v>nm</v>
      </c>
      <c r="C36" s="45">
        <f t="shared" ref="C36" si="49">+IFERROR(C35/B35-1,"nm")</f>
        <v>0.11009174311926606</v>
      </c>
      <c r="D36" s="45">
        <f t="shared" ref="D36" si="50">+IFERROR(D35/C35-1,"nm")</f>
        <v>3.3057851239669311E-2</v>
      </c>
      <c r="E36" s="45">
        <f t="shared" ref="E36" si="51">+IFERROR(E35/D35-1,"nm")</f>
        <v>2.4000000000000021E-2</v>
      </c>
      <c r="F36" s="45">
        <f t="shared" ref="F36" si="52">+IFERROR(F35/E35-1,"nm")</f>
        <v>1.5625E-2</v>
      </c>
      <c r="G36" s="45">
        <f t="shared" ref="G36" si="53">+IFERROR(G35/F35-1,"nm")</f>
        <v>0</v>
      </c>
      <c r="H36" s="45">
        <f t="shared" ref="H36" si="54">+IFERROR(H35/G35-1,"nm")</f>
        <v>0</v>
      </c>
      <c r="I36" s="45">
        <f>+IFERROR(I35/H35-1,"nm")</f>
        <v>-4.6153846153846101E-2</v>
      </c>
    </row>
    <row r="37" spans="1:14">
      <c r="A37" s="44" t="s">
        <v>134</v>
      </c>
      <c r="B37" s="45" t="str">
        <f t="shared" ref="B37:H37" si="55">+IFERROR(B35/B$18,"nm")</f>
        <v>nm</v>
      </c>
      <c r="C37" s="45">
        <f t="shared" si="55"/>
        <v>8.1956109455432139E-3</v>
      </c>
      <c r="D37" s="45">
        <f t="shared" si="55"/>
        <v>8.2150368033648783E-3</v>
      </c>
      <c r="E37" s="45">
        <f t="shared" si="55"/>
        <v>8.6166273981824297E-3</v>
      </c>
      <c r="F37" s="45">
        <f t="shared" si="55"/>
        <v>8.1750723179474273E-3</v>
      </c>
      <c r="G37" s="45">
        <f t="shared" si="55"/>
        <v>8.9754211543772444E-3</v>
      </c>
      <c r="H37" s="45">
        <f t="shared" si="55"/>
        <v>7.5673787764130628E-3</v>
      </c>
      <c r="I37" s="45">
        <f>+IFERROR(I35/I$18,"nm")</f>
        <v>6.7563886013185855E-3</v>
      </c>
    </row>
    <row r="38" spans="1:14">
      <c r="A38" s="9" t="s">
        <v>135</v>
      </c>
      <c r="B38" s="9">
        <f>+Historicals!B134</f>
        <v>3645</v>
      </c>
      <c r="C38" s="9">
        <f>+Historicals!C134</f>
        <v>3763</v>
      </c>
      <c r="D38" s="9">
        <f>+Historicals!D134</f>
        <v>3875</v>
      </c>
      <c r="E38" s="9">
        <f>+Historicals!E134</f>
        <v>3600</v>
      </c>
      <c r="F38" s="9">
        <f>+Historicals!F134</f>
        <v>3925</v>
      </c>
      <c r="G38" s="9">
        <f>+Historicals!G134</f>
        <v>2899</v>
      </c>
      <c r="H38" s="9">
        <f>+Historicals!H134</f>
        <v>5089</v>
      </c>
      <c r="I38" s="9">
        <f>+Historicals!I134</f>
        <v>5114</v>
      </c>
    </row>
    <row r="39" spans="1:14">
      <c r="A39" s="44" t="s">
        <v>130</v>
      </c>
      <c r="B39" s="45" t="str">
        <f t="shared" ref="B39" si="56">+IFERROR(B38/A38-1,"nm")</f>
        <v>nm</v>
      </c>
      <c r="C39" s="45">
        <f t="shared" ref="C39" si="57">+IFERROR(C38/B38-1,"nm")</f>
        <v>3.2373113854595292E-2</v>
      </c>
      <c r="D39" s="45">
        <f t="shared" ref="D39" si="58">+IFERROR(D38/C38-1,"nm")</f>
        <v>2.9763486579856391E-2</v>
      </c>
      <c r="E39" s="45">
        <f t="shared" ref="E39" si="59">+IFERROR(E38/D38-1,"nm")</f>
        <v>-7.096774193548383E-2</v>
      </c>
      <c r="F39" s="45">
        <f t="shared" ref="F39" si="60">+IFERROR(F38/E38-1,"nm")</f>
        <v>9.0277777777777679E-2</v>
      </c>
      <c r="G39" s="45">
        <f t="shared" ref="G39" si="61">+IFERROR(G38/F38-1,"nm")</f>
        <v>-0.26140127388535028</v>
      </c>
      <c r="H39" s="45">
        <f t="shared" ref="H39" si="62">+IFERROR(H38/G38-1,"nm")</f>
        <v>0.75543290789927564</v>
      </c>
      <c r="I39" s="45">
        <f>+IFERROR(I38/H38-1,"nm")</f>
        <v>4.9125564943997002E-3</v>
      </c>
    </row>
    <row r="40" spans="1:14">
      <c r="A40" s="44" t="s">
        <v>132</v>
      </c>
      <c r="B40" s="45" t="str">
        <f t="shared" ref="B40:H40" si="63">+IFERROR(B38/B$18,"nm")</f>
        <v>nm</v>
      </c>
      <c r="C40" s="45">
        <f t="shared" si="63"/>
        <v>0.25487672717420751</v>
      </c>
      <c r="D40" s="45">
        <f t="shared" si="63"/>
        <v>0.25466614090431128</v>
      </c>
      <c r="E40" s="45">
        <f t="shared" si="63"/>
        <v>0.24234264557388085</v>
      </c>
      <c r="F40" s="45">
        <f t="shared" si="63"/>
        <v>0.2468242988303358</v>
      </c>
      <c r="G40" s="45">
        <f t="shared" si="63"/>
        <v>0.20015189174261253</v>
      </c>
      <c r="H40" s="45">
        <f t="shared" si="63"/>
        <v>0.29623377379358518</v>
      </c>
      <c r="I40" s="45">
        <f>+IFERROR(I38/I$18,"nm")</f>
        <v>0.27864654279954232</v>
      </c>
    </row>
    <row r="41" spans="1:14">
      <c r="A41" s="9" t="s">
        <v>136</v>
      </c>
      <c r="B41" s="9">
        <f>+Historicals!B156</f>
        <v>110</v>
      </c>
      <c r="C41" s="9">
        <f>+Historicals!C156</f>
        <v>115</v>
      </c>
      <c r="D41" s="9">
        <f>+Historicals!D156</f>
        <v>120</v>
      </c>
      <c r="E41" s="9">
        <f>+Historicals!E156</f>
        <v>98</v>
      </c>
      <c r="F41" s="9">
        <f>+Historicals!F156</f>
        <v>102</v>
      </c>
      <c r="G41" s="9">
        <f>+Historicals!G156</f>
        <v>100</v>
      </c>
      <c r="H41" s="9">
        <f>+Historicals!H156</f>
        <v>98</v>
      </c>
      <c r="I41" s="9">
        <f>+Historicals!I156</f>
        <v>146</v>
      </c>
    </row>
    <row r="42" spans="1:14">
      <c r="A42" s="44" t="s">
        <v>130</v>
      </c>
      <c r="B42" s="45" t="str">
        <f t="shared" ref="B42" si="64">+IFERROR(B41/A41-1,"nm")</f>
        <v>nm</v>
      </c>
      <c r="C42" s="45">
        <f t="shared" ref="C42" si="65">+IFERROR(C41/B41-1,"nm")</f>
        <v>4.5454545454545414E-2</v>
      </c>
      <c r="D42" s="45">
        <f t="shared" ref="D42" si="66">+IFERROR(D41/C41-1,"nm")</f>
        <v>4.3478260869565188E-2</v>
      </c>
      <c r="E42" s="45">
        <f t="shared" ref="E42" si="67">+IFERROR(E41/D41-1,"nm")</f>
        <v>-0.18333333333333335</v>
      </c>
      <c r="F42" s="45">
        <f t="shared" ref="F42" si="68">+IFERROR(F41/E41-1,"nm")</f>
        <v>4.081632653061229E-2</v>
      </c>
      <c r="G42" s="45">
        <f t="shared" ref="G42" si="69">+IFERROR(G41/F41-1,"nm")</f>
        <v>-1.9607843137254943E-2</v>
      </c>
      <c r="H42" s="45">
        <f t="shared" ref="H42" si="70">+IFERROR(H41/G41-1,"nm")</f>
        <v>-2.0000000000000018E-2</v>
      </c>
      <c r="I42" s="45">
        <f>+IFERROR(I41/H41-1,"nm")</f>
        <v>0.48979591836734704</v>
      </c>
    </row>
    <row r="43" spans="1:14">
      <c r="A43" s="44" t="s">
        <v>134</v>
      </c>
      <c r="B43" s="45" t="str">
        <f t="shared" ref="B43:H43" si="71">+IFERROR(B41/B$18,"nm")</f>
        <v>nm</v>
      </c>
      <c r="C43" s="45">
        <f t="shared" si="71"/>
        <v>7.7892170143592518E-3</v>
      </c>
      <c r="D43" s="45">
        <f t="shared" si="71"/>
        <v>7.8864353312302835E-3</v>
      </c>
      <c r="E43" s="45">
        <f t="shared" si="71"/>
        <v>6.5971053517334234E-3</v>
      </c>
      <c r="F43" s="45">
        <f t="shared" si="71"/>
        <v>6.4142875110049053E-3</v>
      </c>
      <c r="G43" s="45">
        <f t="shared" si="71"/>
        <v>6.9041701187517257E-3</v>
      </c>
      <c r="H43" s="45">
        <f t="shared" si="71"/>
        <v>5.7046393852960009E-3</v>
      </c>
      <c r="I43" s="45">
        <f>+IFERROR(I41/I$18,"nm")</f>
        <v>7.9551027080041418E-3</v>
      </c>
    </row>
    <row r="44" spans="1:14">
      <c r="A44" s="41" t="str">
        <f>+Historicals!A111</f>
        <v>Europe, Middle East &amp; Africa</v>
      </c>
      <c r="B44" s="41"/>
      <c r="C44" s="41"/>
      <c r="D44" s="41"/>
      <c r="E44" s="41"/>
      <c r="F44" s="41"/>
      <c r="G44" s="41"/>
      <c r="H44" s="41"/>
      <c r="I44" s="41"/>
      <c r="J44" s="37"/>
      <c r="K44" s="37"/>
      <c r="L44" s="37"/>
      <c r="M44" s="37"/>
      <c r="N44" s="37"/>
    </row>
    <row r="45" spans="1:14">
      <c r="A45" s="9" t="s">
        <v>137</v>
      </c>
      <c r="B45">
        <v>7126</v>
      </c>
      <c r="C45">
        <v>7568</v>
      </c>
      <c r="D45">
        <v>7970</v>
      </c>
      <c r="E45">
        <v>9242</v>
      </c>
      <c r="F45">
        <v>9812</v>
      </c>
      <c r="G45">
        <v>9347</v>
      </c>
      <c r="H45">
        <v>11456</v>
      </c>
      <c r="I45">
        <v>12479</v>
      </c>
    </row>
    <row r="46" spans="1:14">
      <c r="A46" s="42" t="s">
        <v>130</v>
      </c>
      <c r="C46">
        <v>6.2026382262138604</v>
      </c>
      <c r="D46">
        <v>5.3118393234672299</v>
      </c>
      <c r="E46">
        <v>15.959849435382599</v>
      </c>
      <c r="F46">
        <v>6.1674962129409199</v>
      </c>
      <c r="G46">
        <v>-4.7390949857317501</v>
      </c>
      <c r="H46">
        <v>22.563389322777301</v>
      </c>
      <c r="I46">
        <v>8.9298184357541892</v>
      </c>
    </row>
    <row r="47" spans="1:14">
      <c r="A47" s="43" t="s">
        <v>114</v>
      </c>
      <c r="B47">
        <v>4703</v>
      </c>
      <c r="C47">
        <v>5043</v>
      </c>
      <c r="D47">
        <v>5192</v>
      </c>
      <c r="E47">
        <v>5875</v>
      </c>
      <c r="F47">
        <v>6293</v>
      </c>
      <c r="G47">
        <v>5892</v>
      </c>
      <c r="H47">
        <v>6970</v>
      </c>
      <c r="I47">
        <v>7388</v>
      </c>
    </row>
    <row r="48" spans="1:14">
      <c r="A48" s="42" t="s">
        <v>130</v>
      </c>
      <c r="C48">
        <v>7.2294280246650997</v>
      </c>
      <c r="D48">
        <v>2.9545905215149699</v>
      </c>
      <c r="E48">
        <v>13.154853620955301</v>
      </c>
      <c r="F48">
        <v>7.11489361702127</v>
      </c>
      <c r="G48">
        <v>-6.3721595423486397</v>
      </c>
      <c r="H48">
        <v>18.295994568906899</v>
      </c>
      <c r="I48">
        <v>5.9971305595408797</v>
      </c>
    </row>
    <row r="49" spans="1:12">
      <c r="A49" s="9" t="s">
        <v>137</v>
      </c>
      <c r="B49">
        <v>2051</v>
      </c>
      <c r="C49">
        <v>2149</v>
      </c>
      <c r="D49">
        <v>2395</v>
      </c>
      <c r="E49">
        <v>2940</v>
      </c>
      <c r="F49">
        <v>3087</v>
      </c>
      <c r="G49">
        <v>3053</v>
      </c>
      <c r="H49">
        <v>3996</v>
      </c>
      <c r="I49">
        <v>4527</v>
      </c>
    </row>
    <row r="50" spans="1:12">
      <c r="A50" s="42" t="s">
        <v>130</v>
      </c>
      <c r="C50">
        <v>4.7781569965870299</v>
      </c>
      <c r="D50">
        <v>11.447184737086999</v>
      </c>
      <c r="E50">
        <v>22.7557411273486</v>
      </c>
      <c r="F50">
        <v>5</v>
      </c>
      <c r="G50">
        <v>-1.10139293812763</v>
      </c>
      <c r="H50">
        <v>30.887651490337301</v>
      </c>
      <c r="I50">
        <v>13.2882882882882</v>
      </c>
    </row>
    <row r="51" spans="1:12">
      <c r="A51" s="43" t="s">
        <v>114</v>
      </c>
      <c r="B51">
        <v>372</v>
      </c>
      <c r="C51">
        <v>376</v>
      </c>
      <c r="D51">
        <v>383</v>
      </c>
      <c r="E51">
        <v>427</v>
      </c>
      <c r="F51">
        <v>432</v>
      </c>
      <c r="G51">
        <v>402</v>
      </c>
      <c r="H51">
        <v>490</v>
      </c>
      <c r="I51">
        <v>564</v>
      </c>
    </row>
    <row r="52" spans="1:12">
      <c r="A52" s="42" t="s">
        <v>130</v>
      </c>
      <c r="C52">
        <v>1.0752688172042999</v>
      </c>
      <c r="D52">
        <v>1.86170212765957</v>
      </c>
      <c r="E52">
        <v>11.488250652741501</v>
      </c>
      <c r="F52">
        <v>1.1709601873536299</v>
      </c>
      <c r="G52">
        <v>-6.9444444444444402</v>
      </c>
      <c r="H52">
        <v>21.890547263681501</v>
      </c>
      <c r="I52">
        <v>15.1020408163265</v>
      </c>
      <c r="L52" s="9"/>
    </row>
    <row r="53" spans="1:12">
      <c r="A53" s="9" t="s">
        <v>131</v>
      </c>
      <c r="B53">
        <v>1524</v>
      </c>
      <c r="C53">
        <v>1787</v>
      </c>
      <c r="D53">
        <v>1507</v>
      </c>
      <c r="E53">
        <v>1587</v>
      </c>
      <c r="F53">
        <v>1995</v>
      </c>
      <c r="G53">
        <v>1541</v>
      </c>
      <c r="H53">
        <v>2435</v>
      </c>
      <c r="I53">
        <v>3293</v>
      </c>
      <c r="L53" s="42"/>
    </row>
    <row r="54" spans="1:12">
      <c r="A54" s="44" t="s">
        <v>130</v>
      </c>
      <c r="C54">
        <v>17.257217847768999</v>
      </c>
      <c r="D54">
        <v>-15.6687185226636</v>
      </c>
      <c r="E54">
        <v>5.3085600530855999</v>
      </c>
      <c r="F54">
        <v>25.708884688090698</v>
      </c>
      <c r="G54">
        <v>-22.756892230576401</v>
      </c>
      <c r="H54">
        <v>58.014276443867601</v>
      </c>
      <c r="I54">
        <v>35.236139630390099</v>
      </c>
      <c r="L54" s="43"/>
    </row>
    <row r="55" spans="1:12">
      <c r="A55" s="9" t="s">
        <v>133</v>
      </c>
      <c r="B55">
        <v>71</v>
      </c>
      <c r="C55">
        <v>75</v>
      </c>
      <c r="D55">
        <v>78</v>
      </c>
      <c r="E55">
        <v>80</v>
      </c>
      <c r="F55">
        <v>136</v>
      </c>
      <c r="G55">
        <v>136</v>
      </c>
      <c r="H55">
        <v>136</v>
      </c>
      <c r="I55">
        <v>134</v>
      </c>
      <c r="L55" s="42"/>
    </row>
    <row r="56" spans="1:12">
      <c r="A56" s="9" t="s">
        <v>135</v>
      </c>
      <c r="B56">
        <v>1524</v>
      </c>
      <c r="C56">
        <v>1787</v>
      </c>
      <c r="D56">
        <v>1507</v>
      </c>
      <c r="E56">
        <v>1587</v>
      </c>
      <c r="F56">
        <v>1995</v>
      </c>
      <c r="G56">
        <v>1541</v>
      </c>
      <c r="H56">
        <v>2435</v>
      </c>
      <c r="I56">
        <v>3293</v>
      </c>
      <c r="L56" s="42"/>
    </row>
    <row r="57" spans="1:12">
      <c r="A57" s="44" t="s">
        <v>130</v>
      </c>
      <c r="C57">
        <v>17.257217847768999</v>
      </c>
      <c r="D57">
        <v>-15.6687185226636</v>
      </c>
      <c r="E57">
        <v>5.3085600530855999</v>
      </c>
      <c r="F57">
        <v>25.708884688090698</v>
      </c>
      <c r="G57">
        <v>-22.756892230576401</v>
      </c>
      <c r="H57">
        <v>58.014276443867601</v>
      </c>
      <c r="I57">
        <v>35.236139630390099</v>
      </c>
      <c r="L57" s="42"/>
    </row>
    <row r="58" spans="1:12">
      <c r="A58" s="9" t="s">
        <v>136</v>
      </c>
      <c r="B58">
        <v>140</v>
      </c>
      <c r="C58">
        <v>145</v>
      </c>
      <c r="D58">
        <v>153</v>
      </c>
      <c r="E58">
        <v>165</v>
      </c>
      <c r="F58">
        <v>170</v>
      </c>
      <c r="G58">
        <v>153</v>
      </c>
      <c r="H58">
        <v>153</v>
      </c>
      <c r="I58">
        <v>197</v>
      </c>
      <c r="L58" s="43"/>
    </row>
    <row r="59" spans="1:12">
      <c r="A59" s="44" t="s">
        <v>130</v>
      </c>
      <c r="C59">
        <v>3.5714285714285698</v>
      </c>
      <c r="D59">
        <v>5.5172413793103399</v>
      </c>
      <c r="E59">
        <v>7.8431372549019596</v>
      </c>
      <c r="F59">
        <v>3.0303030303030298</v>
      </c>
      <c r="G59">
        <v>-10</v>
      </c>
      <c r="H59">
        <v>0</v>
      </c>
      <c r="I59">
        <v>28.758169934640499</v>
      </c>
      <c r="L59" s="42"/>
    </row>
    <row r="60" spans="1:12">
      <c r="L60" s="42"/>
    </row>
    <row r="61" spans="1:12">
      <c r="L61" s="42"/>
    </row>
    <row r="62" spans="1:12">
      <c r="L62" s="43"/>
    </row>
    <row r="63" spans="1:12">
      <c r="L63" s="42"/>
    </row>
    <row r="64" spans="1:12">
      <c r="L64" s="42"/>
    </row>
    <row r="65" spans="12:12">
      <c r="L65" s="42"/>
    </row>
    <row r="66" spans="12:12">
      <c r="L66" s="9"/>
    </row>
    <row r="67" spans="12:12">
      <c r="L67" s="44"/>
    </row>
    <row r="68" spans="12:12">
      <c r="L68" s="44"/>
    </row>
    <row r="69" spans="12:12">
      <c r="L69" s="9"/>
    </row>
    <row r="70" spans="12:12">
      <c r="L70" s="44"/>
    </row>
    <row r="71" spans="12:12">
      <c r="L71" s="44"/>
    </row>
    <row r="72" spans="12:12">
      <c r="L72" s="9"/>
    </row>
    <row r="73" spans="12:12">
      <c r="L73" s="44"/>
    </row>
    <row r="74" spans="12:12">
      <c r="L74" s="44"/>
    </row>
    <row r="75" spans="12:12">
      <c r="L75" s="9"/>
    </row>
    <row r="76" spans="12:12">
      <c r="L76" s="44"/>
    </row>
    <row r="77" spans="12:12">
      <c r="L77" s="4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Historicals</vt:lpstr>
      <vt:lpstr>Segmental forecast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João Azevedo</cp:lastModifiedBy>
  <dcterms:created xsi:type="dcterms:W3CDTF">2020-05-20T17:26:08Z</dcterms:created>
  <dcterms:modified xsi:type="dcterms:W3CDTF">2024-10-04T13:53:58Z</dcterms:modified>
</cp:coreProperties>
</file>